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<sst xmlns="http://schemas.openxmlformats.org/spreadsheetml/2006/main" count="190" uniqueCount="116">
  <si>
    <t>Division of Public Utilities</t>
  </si>
  <si>
    <t>Utah Results of Operations September 2000</t>
  </si>
  <si>
    <t>Deferred Income Tax Expense</t>
  </si>
  <si>
    <t>Adjustement to Rate Base:</t>
  </si>
  <si>
    <t>Total</t>
  </si>
  <si>
    <t>Company</t>
  </si>
  <si>
    <t>Factor %</t>
  </si>
  <si>
    <t>Utah</t>
  </si>
  <si>
    <t>Allocated</t>
  </si>
  <si>
    <t xml:space="preserve">            PSCU Case No. 01-035-01</t>
  </si>
  <si>
    <t xml:space="preserve">            Witness: Thomas F. Peel</t>
  </si>
  <si>
    <t>Adjustment to Taxes:</t>
  </si>
  <si>
    <t>Adjustment to Rate Base:</t>
  </si>
  <si>
    <t>Adjustment to Expense:</t>
  </si>
  <si>
    <t>Uncollectible Accounts</t>
  </si>
  <si>
    <t>Description of Adjustment:</t>
  </si>
  <si>
    <t>Uncollectible Accounts - Worksheet</t>
  </si>
  <si>
    <t>Average Rec.</t>
  </si>
  <si>
    <t>Net Write-offs</t>
  </si>
  <si>
    <t>Pct.</t>
  </si>
  <si>
    <t>Year</t>
  </si>
  <si>
    <t>Other Accounts Receivable (OAR)</t>
  </si>
  <si>
    <t>Avg.</t>
  </si>
  <si>
    <t>Rate Case Exp.</t>
  </si>
  <si>
    <t>OAR Adjustment:</t>
  </si>
  <si>
    <t>12/31 Rec. Bal.</t>
  </si>
  <si>
    <t>Reversal of Outside Services Expense</t>
  </si>
  <si>
    <t>Estimated Test Year Expense:</t>
  </si>
  <si>
    <t>*      3/12    =</t>
  </si>
  <si>
    <t>*      9/12    =</t>
  </si>
  <si>
    <t>Average Expense Level:</t>
  </si>
  <si>
    <t xml:space="preserve"> /        4       =</t>
  </si>
  <si>
    <t>Temp. Services Adjustment</t>
  </si>
  <si>
    <t>UT</t>
  </si>
  <si>
    <t xml:space="preserve">Reverse Deferred Income Tax Exp. - Fed. </t>
  </si>
  <si>
    <t xml:space="preserve">Accumulated Deferred Income Taxes  </t>
  </si>
  <si>
    <t>Net Writeoffs - Other Accounts Receivable</t>
  </si>
  <si>
    <t xml:space="preserve">The PacifiCorp retirement plan actuarial report, for the period 4/1/00 - 3/31/01, shows </t>
  </si>
  <si>
    <t>a significant decline in the actuarial pension cost from $19.7 million to a negative ($12.7)</t>
  </si>
  <si>
    <t xml:space="preserve">This adjustment corrects rate base for Accumulated Deferred Income taxes that </t>
  </si>
  <si>
    <t>Allocation</t>
  </si>
  <si>
    <t>1996-98 avg.</t>
  </si>
  <si>
    <t>*    0.006 =</t>
  </si>
  <si>
    <t>Outside Services - Worksheet</t>
  </si>
  <si>
    <t>Acct. 921</t>
  </si>
  <si>
    <t>Fred Meyer Challenge</t>
  </si>
  <si>
    <t>Charitable Contributions</t>
  </si>
  <si>
    <t>Acct. 923</t>
  </si>
  <si>
    <t>Brand Strategy - Landor</t>
  </si>
  <si>
    <t>Oregon REACH Program</t>
  </si>
  <si>
    <t>Xenergy - Oregon direct access pilot</t>
  </si>
  <si>
    <t>New Harbor - Centralia</t>
  </si>
  <si>
    <t>Corporate Identity</t>
  </si>
  <si>
    <t>Retail Access - NACES</t>
  </si>
  <si>
    <t>Restructuring - Monitor</t>
  </si>
  <si>
    <t>Non - reg - Pricewaterhouse</t>
  </si>
  <si>
    <t>PowerCor</t>
  </si>
  <si>
    <t>Image Study - Greggs/Anderson</t>
  </si>
  <si>
    <t>Broadcasts to UK - Merger</t>
  </si>
  <si>
    <t>Total Electric</t>
  </si>
  <si>
    <t>Stoel Rives (Centralia sale-$1.0 mil, Oregon SB 1149-</t>
  </si>
  <si>
    <t xml:space="preserve"> </t>
  </si>
  <si>
    <t xml:space="preserve">                    $.3 mil, etc.)</t>
  </si>
  <si>
    <t xml:space="preserve">Reverse Accum. D.I.T. Bad Debt Balance </t>
  </si>
  <si>
    <t xml:space="preserve">     - Fed/State</t>
  </si>
  <si>
    <t>Pension Expense Booked</t>
  </si>
  <si>
    <t>IBEW Pension Expense</t>
  </si>
  <si>
    <t>PacifiCorp Retirement Plan - Electric</t>
  </si>
  <si>
    <t xml:space="preserve">DPU Adjusntment </t>
  </si>
  <si>
    <t>Adjusted PacifiCorp Ret. Plan - Elec.</t>
  </si>
  <si>
    <t>Tax Rate</t>
  </si>
  <si>
    <t>Accumulated Deferred Tax Adj.</t>
  </si>
  <si>
    <t xml:space="preserve">Average Rate Base   5,835,115/2   = </t>
  </si>
  <si>
    <t xml:space="preserve">  SO    37.088</t>
  </si>
  <si>
    <t xml:space="preserve">  SO      37.088</t>
  </si>
  <si>
    <t>SO     37.088</t>
  </si>
  <si>
    <t>SO       37.088</t>
  </si>
  <si>
    <t>Outside Services</t>
  </si>
  <si>
    <t xml:space="preserve">Outside Services </t>
  </si>
  <si>
    <t xml:space="preserve">Temporary Services </t>
  </si>
  <si>
    <t xml:space="preserve">Pension Expense </t>
  </si>
  <si>
    <t xml:space="preserve">Employee Pensions </t>
  </si>
  <si>
    <t xml:space="preserve">Pension Deferral </t>
  </si>
  <si>
    <t xml:space="preserve">            Exhibit No. DPU 2.5 </t>
  </si>
  <si>
    <t xml:space="preserve">            Exhibit No. DPU 2.4</t>
  </si>
  <si>
    <t xml:space="preserve">            Exhibit No. DPU 2.3</t>
  </si>
  <si>
    <t xml:space="preserve">            Exhibit No. DPU 2.2</t>
  </si>
  <si>
    <t xml:space="preserve">            Exhibit No. DPU 2.7</t>
  </si>
  <si>
    <t xml:space="preserve">            Exhibit No. DPU 2.6</t>
  </si>
  <si>
    <t>1998 Early Retirement Costs</t>
  </si>
  <si>
    <t xml:space="preserve">            Exhibit No. DPU 2.1</t>
  </si>
  <si>
    <t xml:space="preserve">                  Exhibit No. DPU 2.3.1</t>
  </si>
  <si>
    <t xml:space="preserve">                  Exhibit No. DPU 2.1.1</t>
  </si>
  <si>
    <t xml:space="preserve">                  Exhibit No. DPU 2.2.1</t>
  </si>
  <si>
    <t>Temporary Services - Worksheet</t>
  </si>
  <si>
    <t>DITEXPRL</t>
  </si>
  <si>
    <t>Centralia Deferred Taxes</t>
  </si>
  <si>
    <t xml:space="preserve">To remove specific charges to expense for outside services, related to the Centralia Sale, Utah  </t>
  </si>
  <si>
    <t>Regulatory Restructuring, Oregon SB 1149 (Retail Access), Corporate Restructure Strategy, etc.,</t>
  </si>
  <si>
    <t>which should be excluded from ratemaking.</t>
  </si>
  <si>
    <t xml:space="preserve">To adjust uncollectible expense, for Other Accounts Receivable, to match the more consistent </t>
  </si>
  <si>
    <t>net write-off experience of prior years.  Recent years show a significant increase in net write-offs.</t>
  </si>
  <si>
    <t>This adjustment corrects an overstatement of income taxes resulting from the exclusion</t>
  </si>
  <si>
    <t>of a Schedule "M" adjustment in the company's filing.</t>
  </si>
  <si>
    <t xml:space="preserve">This adjustment reverses a deferred tax expense, included in PC's adjustment 8.17, </t>
  </si>
  <si>
    <t xml:space="preserve">Reversal of ADIT - Enhanced Retirement - </t>
  </si>
  <si>
    <t>Federal/State</t>
  </si>
  <si>
    <t>should have been reversed in PC's adjustment 4.3.</t>
  </si>
  <si>
    <t xml:space="preserve">million.  The Division proposes adjusting test year pension expense to reflect a "zero" </t>
  </si>
  <si>
    <t>cost balance, as opposed to recognition of a negative expense.</t>
  </si>
  <si>
    <t xml:space="preserve">This adjustment normalizes temporary services to moderate the effect of significant cost </t>
  </si>
  <si>
    <t xml:space="preserve">increases incurred in recent years.  These cost increases are deemed attributable </t>
  </si>
  <si>
    <t xml:space="preserve">to early retirement programs, Scottish Power Merger, and implementation of SAP. </t>
  </si>
  <si>
    <t>The recent high cost levels for temporary services are not expected to continue.</t>
  </si>
  <si>
    <t>which distorts the Centralia tax effects already reflected in the company's unadjusted</t>
  </si>
  <si>
    <t>results of operations.  The company's adjustment overstates Income tax expense.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</si>
</sst>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#,##0;[Red]#,##0"/>
    <numFmt numFmtId="167" formatCode="#,##0.000"/>
    <numFmt numFmtId="168" formatCode="0_);\(0\)"/>
    <numFmt numFmtId="169" formatCode="&quot;$&quot;#,##0.00"/>
    <numFmt numFmtId="170" formatCode="#,##0.00000;[Red]#,##0.00000"/>
    <numFmt numFmtId="171" formatCode="#,##0.00000_);\(#,##0.00000\)"/>
    <numFmt numFmtId="172" formatCode="0.00000_);\(0.00000\)"/>
    <numFmt numFmtId="173" formatCode="0.00_);\(0.00\)"/>
    <numFmt numFmtId="174" formatCode="0.000%"/>
    <numFmt numFmtId="175" formatCode="0.E+00"/>
    <numFmt numFmtId="176" formatCode="0.000"/>
    <numFmt numFmtId="177" formatCode="#,##0.000_);\(#,##0.000\)"/>
    <numFmt numFmtId="178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7" fontId="2" fillId="0" borderId="5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37" fontId="4" fillId="0" borderId="5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37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7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/>
    </xf>
    <xf numFmtId="168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workbookViewId="0" topLeftCell="B190">
      <selection activeCell="A388" sqref="A388"/>
    </sheetView>
  </sheetViews>
  <sheetFormatPr defaultColWidth="9.140625" defaultRowHeight="12.75"/>
  <cols>
    <col min="2" max="2" width="12.140625" style="0" bestFit="1" customWidth="1"/>
    <col min="3" max="3" width="14.140625" style="0" customWidth="1"/>
    <col min="4" max="4" width="13.00390625" style="0" customWidth="1"/>
    <col min="5" max="5" width="3.00390625" style="0" hidden="1" customWidth="1"/>
    <col min="6" max="6" width="12.28125" style="0" customWidth="1"/>
    <col min="7" max="7" width="13.00390625" style="0" customWidth="1"/>
    <col min="8" max="8" width="12.57421875" style="0" customWidth="1"/>
    <col min="9" max="9" width="11.421875" style="0" customWidth="1"/>
  </cols>
  <sheetData>
    <row r="1" spans="1:9" ht="12.75">
      <c r="A1" s="1" t="s">
        <v>0</v>
      </c>
      <c r="B1" s="2"/>
      <c r="C1" s="2"/>
      <c r="E1" s="3"/>
      <c r="G1" s="4" t="s">
        <v>88</v>
      </c>
      <c r="H1" s="5"/>
      <c r="I1" s="5"/>
    </row>
    <row r="2" spans="1:8" ht="12.75">
      <c r="A2" s="1" t="s">
        <v>1</v>
      </c>
      <c r="B2" s="2"/>
      <c r="C2" s="2"/>
      <c r="D2" s="2"/>
      <c r="E2" s="2"/>
      <c r="G2" s="6" t="s">
        <v>9</v>
      </c>
      <c r="H2" s="5"/>
    </row>
    <row r="3" spans="1:9" ht="12.75">
      <c r="A3" s="1" t="s">
        <v>89</v>
      </c>
      <c r="G3" s="5" t="s">
        <v>10</v>
      </c>
      <c r="H3" s="5"/>
      <c r="I3" s="2"/>
    </row>
    <row r="6" spans="6:9" ht="12.75">
      <c r="F6" s="9" t="s">
        <v>4</v>
      </c>
      <c r="G6" s="9" t="s">
        <v>40</v>
      </c>
      <c r="H6" s="9" t="s">
        <v>7</v>
      </c>
      <c r="I6" s="2"/>
    </row>
    <row r="7" spans="1:9" ht="12.75">
      <c r="A7" s="5"/>
      <c r="B7" s="5"/>
      <c r="C7" s="5"/>
      <c r="D7" s="8"/>
      <c r="E7" s="5"/>
      <c r="F7" s="8" t="s">
        <v>5</v>
      </c>
      <c r="G7" s="8" t="s">
        <v>6</v>
      </c>
      <c r="H7" s="8" t="s">
        <v>8</v>
      </c>
      <c r="I7" s="2"/>
    </row>
    <row r="8" spans="3:9" ht="12.75">
      <c r="C8" s="5"/>
      <c r="D8" s="5"/>
      <c r="E8" s="5"/>
      <c r="F8" s="5"/>
      <c r="G8" s="5"/>
      <c r="H8" s="5"/>
      <c r="I8" s="2"/>
    </row>
    <row r="9" spans="1:9" ht="12.75">
      <c r="A9" s="1" t="s">
        <v>3</v>
      </c>
      <c r="B9" s="50"/>
      <c r="C9" s="50"/>
      <c r="D9" s="5"/>
      <c r="E9" s="5"/>
      <c r="F9" s="11"/>
      <c r="G9" s="5"/>
      <c r="H9" s="5"/>
      <c r="I9" s="2"/>
    </row>
    <row r="10" spans="1:8" ht="12.75">
      <c r="A10" s="50" t="s">
        <v>105</v>
      </c>
      <c r="B10" s="50"/>
      <c r="C10" s="50"/>
      <c r="D10" s="10">
        <v>190</v>
      </c>
      <c r="E10" s="5"/>
      <c r="F10" s="11">
        <v>-18875000</v>
      </c>
      <c r="G10" s="15" t="s">
        <v>74</v>
      </c>
      <c r="H10" s="11">
        <v>-7000390</v>
      </c>
    </row>
    <row r="11" spans="1:9" ht="12.75">
      <c r="A11" s="50" t="s">
        <v>106</v>
      </c>
      <c r="B11" s="50"/>
      <c r="C11" s="50"/>
      <c r="D11" s="5"/>
      <c r="E11" s="5"/>
      <c r="F11" s="11"/>
      <c r="G11" s="9"/>
      <c r="H11" s="11"/>
      <c r="I11" s="2"/>
    </row>
    <row r="12" ht="12.75">
      <c r="I12" s="2"/>
    </row>
    <row r="13" ht="12.75">
      <c r="I13" s="2"/>
    </row>
    <row r="14" ht="12.75">
      <c r="I14" s="2"/>
    </row>
    <row r="15" ht="12.75">
      <c r="I15" s="2"/>
    </row>
    <row r="19" spans="1:8" ht="12.75">
      <c r="A19" s="50"/>
      <c r="B19" s="50"/>
      <c r="C19" s="50"/>
      <c r="D19" s="5"/>
      <c r="E19" s="5"/>
      <c r="F19" s="11"/>
      <c r="G19" s="9"/>
      <c r="H19" s="11"/>
    </row>
    <row r="20" spans="1:8" ht="12.75">
      <c r="A20" s="50"/>
      <c r="B20" s="50"/>
      <c r="C20" s="50"/>
      <c r="D20" s="5"/>
      <c r="F20" s="11"/>
      <c r="G20" s="9"/>
      <c r="H20" s="11"/>
    </row>
    <row r="30" spans="1:8" ht="12.75">
      <c r="A30" s="5"/>
      <c r="B30" s="5"/>
      <c r="C30" s="5"/>
      <c r="D30" s="10"/>
      <c r="E30" s="5"/>
      <c r="F30" s="11"/>
      <c r="G30" s="5"/>
      <c r="H30" s="11"/>
    </row>
    <row r="36" ht="12.75">
      <c r="A36" s="1" t="s">
        <v>15</v>
      </c>
    </row>
    <row r="37" spans="1:7" ht="12.75">
      <c r="A37" s="16" t="s">
        <v>39</v>
      </c>
      <c r="B37" s="17"/>
      <c r="C37" s="17"/>
      <c r="D37" s="17"/>
      <c r="E37" s="17"/>
      <c r="F37" s="17"/>
      <c r="G37" s="18"/>
    </row>
    <row r="38" spans="1:7" ht="12.75">
      <c r="A38" s="22" t="s">
        <v>107</v>
      </c>
      <c r="B38" s="23"/>
      <c r="C38" s="23"/>
      <c r="D38" s="23"/>
      <c r="E38" s="23"/>
      <c r="F38" s="23"/>
      <c r="G38" s="24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2" spans="1:8" ht="12.75">
      <c r="A42" s="1" t="s">
        <v>0</v>
      </c>
      <c r="B42" s="2"/>
      <c r="C42" s="2"/>
      <c r="E42" s="3"/>
      <c r="G42" s="4" t="s">
        <v>83</v>
      </c>
      <c r="H42" s="5"/>
    </row>
    <row r="43" spans="1:8" ht="12.75">
      <c r="A43" s="1" t="s">
        <v>1</v>
      </c>
      <c r="B43" s="2"/>
      <c r="C43" s="2"/>
      <c r="D43" s="2"/>
      <c r="E43" s="2"/>
      <c r="G43" s="6" t="s">
        <v>9</v>
      </c>
      <c r="H43" s="5"/>
    </row>
    <row r="44" spans="1:8" ht="12.75">
      <c r="A44" s="1" t="s">
        <v>82</v>
      </c>
      <c r="G44" s="5" t="s">
        <v>10</v>
      </c>
      <c r="H44" s="5"/>
    </row>
    <row r="47" spans="6:8" ht="12.75">
      <c r="F47" s="9" t="s">
        <v>4</v>
      </c>
      <c r="G47" s="9" t="s">
        <v>40</v>
      </c>
      <c r="H47" s="9" t="s">
        <v>7</v>
      </c>
    </row>
    <row r="48" spans="6:8" ht="12.75">
      <c r="F48" s="8" t="s">
        <v>5</v>
      </c>
      <c r="G48" s="8" t="s">
        <v>6</v>
      </c>
      <c r="H48" s="8" t="s">
        <v>8</v>
      </c>
    </row>
    <row r="50" spans="1:8" ht="12.75">
      <c r="A50" s="58" t="s">
        <v>13</v>
      </c>
      <c r="B50" s="59"/>
      <c r="C50" s="59"/>
      <c r="D50" s="11"/>
      <c r="E50" s="11"/>
      <c r="F50" s="11"/>
      <c r="G50" s="11"/>
      <c r="H50" s="11"/>
    </row>
    <row r="51" spans="1:8" ht="12.75">
      <c r="A51" s="59" t="s">
        <v>2</v>
      </c>
      <c r="B51" s="59"/>
      <c r="C51" s="59"/>
      <c r="D51" s="57">
        <v>41110</v>
      </c>
      <c r="E51" s="11"/>
      <c r="F51" s="11">
        <v>-3305094</v>
      </c>
      <c r="G51" s="15" t="s">
        <v>74</v>
      </c>
      <c r="H51" s="11">
        <v>-1225799</v>
      </c>
    </row>
    <row r="52" spans="1:8" ht="12.75">
      <c r="A52" s="58"/>
      <c r="B52" s="59"/>
      <c r="C52" s="59"/>
      <c r="D52" s="26"/>
      <c r="E52" s="11"/>
      <c r="F52" s="11"/>
      <c r="G52" s="11"/>
      <c r="H52" s="11"/>
    </row>
    <row r="53" spans="1:8" ht="12.75">
      <c r="A53" s="59"/>
      <c r="B53" s="59"/>
      <c r="C53" s="59"/>
      <c r="D53" s="57"/>
      <c r="E53" s="11"/>
      <c r="F53" s="11"/>
      <c r="G53" s="15"/>
      <c r="H53" s="11"/>
    </row>
    <row r="55" spans="1:8" ht="12.75">
      <c r="A55" s="11"/>
      <c r="B55" s="11"/>
      <c r="C55" s="11"/>
      <c r="D55" s="26"/>
      <c r="E55" s="11"/>
      <c r="F55" s="11"/>
      <c r="G55" s="11"/>
      <c r="H55" s="11"/>
    </row>
    <row r="56" spans="1:8" ht="12.75">
      <c r="A56" s="11"/>
      <c r="B56" s="11"/>
      <c r="C56" s="11"/>
      <c r="D56" s="26"/>
      <c r="E56" s="11"/>
      <c r="F56" s="11"/>
      <c r="G56" s="11"/>
      <c r="H56" s="11"/>
    </row>
    <row r="57" spans="1:8" ht="12.75">
      <c r="A57" s="11"/>
      <c r="B57" s="11"/>
      <c r="C57" s="11"/>
      <c r="D57" s="26"/>
      <c r="E57" s="11"/>
      <c r="F57" s="11"/>
      <c r="G57" s="11"/>
      <c r="H57" s="11"/>
    </row>
    <row r="58" spans="1:8" ht="12.75">
      <c r="A58" s="11"/>
      <c r="B58" s="11"/>
      <c r="C58" s="11"/>
      <c r="D58" s="26"/>
      <c r="E58" s="11"/>
      <c r="F58" s="11"/>
      <c r="G58" s="11"/>
      <c r="H58" s="11"/>
    </row>
    <row r="59" spans="1:8" ht="12.75">
      <c r="A59" s="11"/>
      <c r="B59" s="11"/>
      <c r="C59" s="11"/>
      <c r="D59" s="26"/>
      <c r="E59" s="11"/>
      <c r="F59" s="11"/>
      <c r="G59" s="11"/>
      <c r="H59" s="11"/>
    </row>
    <row r="60" spans="1:8" ht="12.75">
      <c r="A60" s="11"/>
      <c r="B60" s="11"/>
      <c r="C60" s="11"/>
      <c r="D60" s="26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70" spans="1:7" ht="12.75">
      <c r="A70" s="20"/>
      <c r="B70" s="20"/>
      <c r="C70" s="20"/>
      <c r="D70" s="20"/>
      <c r="E70" s="20"/>
      <c r="F70" s="20"/>
      <c r="G70" s="20"/>
    </row>
    <row r="77" ht="12.75">
      <c r="A77" s="1" t="s">
        <v>15</v>
      </c>
    </row>
    <row r="78" spans="1:7" ht="12.75">
      <c r="A78" s="16" t="s">
        <v>102</v>
      </c>
      <c r="B78" s="17"/>
      <c r="C78" s="17"/>
      <c r="D78" s="17"/>
      <c r="E78" s="17"/>
      <c r="F78" s="17"/>
      <c r="G78" s="18"/>
    </row>
    <row r="79" spans="1:7" ht="12.75">
      <c r="A79" s="22" t="s">
        <v>103</v>
      </c>
      <c r="B79" s="23"/>
      <c r="C79" s="23"/>
      <c r="D79" s="23"/>
      <c r="E79" s="23"/>
      <c r="F79" s="23"/>
      <c r="G79" s="24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4" spans="1:8" ht="12.75">
      <c r="A84" s="1" t="s">
        <v>0</v>
      </c>
      <c r="B84" s="2"/>
      <c r="C84" s="2"/>
      <c r="E84" s="3"/>
      <c r="G84" s="4" t="s">
        <v>84</v>
      </c>
      <c r="H84" s="5"/>
    </row>
    <row r="85" spans="1:8" ht="12.75">
      <c r="A85" s="1" t="s">
        <v>1</v>
      </c>
      <c r="B85" s="2"/>
      <c r="C85" s="2"/>
      <c r="D85" s="2"/>
      <c r="E85" s="2"/>
      <c r="G85" s="6" t="s">
        <v>9</v>
      </c>
      <c r="H85" s="5"/>
    </row>
    <row r="86" spans="1:8" ht="12.75">
      <c r="A86" s="1" t="s">
        <v>80</v>
      </c>
      <c r="G86" s="5" t="s">
        <v>10</v>
      </c>
      <c r="H86" s="5"/>
    </row>
    <row r="89" spans="6:8" ht="12.75">
      <c r="F89" s="9" t="s">
        <v>4</v>
      </c>
      <c r="G89" s="9" t="s">
        <v>40</v>
      </c>
      <c r="H89" s="9" t="s">
        <v>7</v>
      </c>
    </row>
    <row r="90" spans="6:8" ht="12.75">
      <c r="F90" s="8" t="s">
        <v>5</v>
      </c>
      <c r="G90" s="8" t="s">
        <v>6</v>
      </c>
      <c r="H90" s="8" t="s">
        <v>8</v>
      </c>
    </row>
    <row r="92" spans="1:8" ht="12.75">
      <c r="A92" s="58" t="s">
        <v>13</v>
      </c>
      <c r="B92" s="59"/>
      <c r="F92" s="11"/>
      <c r="G92" s="11"/>
      <c r="H92" s="11"/>
    </row>
    <row r="93" spans="1:8" ht="12.75">
      <c r="A93" s="50" t="s">
        <v>81</v>
      </c>
      <c r="B93" s="50"/>
      <c r="D93" s="5">
        <v>926</v>
      </c>
      <c r="F93" s="11">
        <v>-5835115</v>
      </c>
      <c r="G93" s="15" t="s">
        <v>73</v>
      </c>
      <c r="H93" s="11">
        <v>-2164137</v>
      </c>
    </row>
    <row r="94" spans="1:8" ht="12.75">
      <c r="A94" s="5"/>
      <c r="B94" s="5"/>
      <c r="F94" s="11"/>
      <c r="G94" s="11"/>
      <c r="H94" s="11"/>
    </row>
    <row r="95" spans="1:8" ht="12.75">
      <c r="A95" s="5"/>
      <c r="B95" s="5"/>
      <c r="F95" s="12"/>
      <c r="G95" s="11"/>
      <c r="H95" s="12"/>
    </row>
    <row r="96" spans="1:8" ht="12.75">
      <c r="A96" t="s">
        <v>35</v>
      </c>
      <c r="D96" s="10">
        <v>283</v>
      </c>
      <c r="F96" s="11">
        <v>-1109839</v>
      </c>
      <c r="G96" s="15" t="s">
        <v>73</v>
      </c>
      <c r="H96" s="11">
        <f>+F96*0.370882</f>
        <v>-411619.307998</v>
      </c>
    </row>
    <row r="97" spans="6:8" ht="12.75">
      <c r="F97" s="11"/>
      <c r="G97" s="11"/>
      <c r="H97" s="11"/>
    </row>
    <row r="98" spans="6:8" ht="12.75">
      <c r="F98" s="11"/>
      <c r="G98" s="11"/>
      <c r="H98" s="11"/>
    </row>
    <row r="99" spans="6:8" ht="12.75">
      <c r="F99" s="11"/>
      <c r="G99" s="11"/>
      <c r="H99" s="11"/>
    </row>
    <row r="100" spans="6:8" ht="12.75">
      <c r="F100" s="11"/>
      <c r="G100" s="11"/>
      <c r="H100" s="11"/>
    </row>
    <row r="102" ht="12.75">
      <c r="C102" s="67"/>
    </row>
    <row r="103" spans="3:6" ht="12.75">
      <c r="C103" s="68" t="s">
        <v>65</v>
      </c>
      <c r="D103" s="69"/>
      <c r="E103" s="5"/>
      <c r="F103" s="70">
        <v>10822119</v>
      </c>
    </row>
    <row r="104" spans="3:6" ht="12.75">
      <c r="C104" s="52" t="s">
        <v>66</v>
      </c>
      <c r="D104" s="53"/>
      <c r="E104" s="5"/>
      <c r="F104" s="38">
        <v>-4987004</v>
      </c>
    </row>
    <row r="105" spans="3:6" ht="12.75">
      <c r="C105" s="52" t="s">
        <v>67</v>
      </c>
      <c r="D105" s="53"/>
      <c r="E105" s="5"/>
      <c r="F105" s="36">
        <f>+F103+F104</f>
        <v>5835115</v>
      </c>
    </row>
    <row r="106" spans="3:6" ht="12.75">
      <c r="C106" s="51" t="s">
        <v>68</v>
      </c>
      <c r="D106" s="14"/>
      <c r="F106" s="38">
        <v>-5835115</v>
      </c>
    </row>
    <row r="107" spans="3:6" ht="12.75">
      <c r="C107" s="51" t="s">
        <v>69</v>
      </c>
      <c r="D107" s="14"/>
      <c r="F107" s="36">
        <f>+F105+F106</f>
        <v>0</v>
      </c>
    </row>
    <row r="108" spans="3:6" ht="12.75">
      <c r="C108" s="19"/>
      <c r="D108" s="20"/>
      <c r="F108" s="21"/>
    </row>
    <row r="109" spans="3:6" ht="12.75">
      <c r="C109" s="19"/>
      <c r="D109" s="20"/>
      <c r="F109" s="21"/>
    </row>
    <row r="110" spans="3:6" ht="12.75">
      <c r="C110" s="52" t="s">
        <v>72</v>
      </c>
      <c r="D110" s="53"/>
      <c r="F110" s="36">
        <v>2917557</v>
      </c>
    </row>
    <row r="111" spans="3:6" ht="12.75">
      <c r="C111" s="51" t="s">
        <v>70</v>
      </c>
      <c r="D111" s="14"/>
      <c r="F111" s="71">
        <v>0.3804</v>
      </c>
    </row>
    <row r="112" spans="3:6" ht="12.75">
      <c r="C112" s="54" t="s">
        <v>71</v>
      </c>
      <c r="D112" s="55"/>
      <c r="F112" s="56">
        <f>-F110*0.3804</f>
        <v>-1109838.6828</v>
      </c>
    </row>
    <row r="119" ht="12.75">
      <c r="A119" s="1" t="s">
        <v>15</v>
      </c>
    </row>
    <row r="120" spans="1:7" ht="12.75">
      <c r="A120" s="16" t="s">
        <v>37</v>
      </c>
      <c r="B120" s="17"/>
      <c r="C120" s="17"/>
      <c r="D120" s="17"/>
      <c r="E120" s="17"/>
      <c r="F120" s="17"/>
      <c r="G120" s="18"/>
    </row>
    <row r="121" spans="1:7" ht="12.75">
      <c r="A121" s="19" t="s">
        <v>38</v>
      </c>
      <c r="B121" s="20"/>
      <c r="C121" s="20"/>
      <c r="D121" s="20"/>
      <c r="E121" s="20"/>
      <c r="F121" s="20"/>
      <c r="G121" s="21"/>
    </row>
    <row r="122" spans="1:7" ht="12.75">
      <c r="A122" s="19" t="s">
        <v>108</v>
      </c>
      <c r="B122" s="20"/>
      <c r="C122" s="20"/>
      <c r="D122" s="20"/>
      <c r="E122" s="20"/>
      <c r="F122" s="20"/>
      <c r="G122" s="21"/>
    </row>
    <row r="123" spans="1:7" ht="12.75">
      <c r="A123" s="22" t="s">
        <v>109</v>
      </c>
      <c r="B123" s="23"/>
      <c r="C123" s="23"/>
      <c r="D123" s="23"/>
      <c r="E123" s="23"/>
      <c r="F123" s="23"/>
      <c r="G123" s="24"/>
    </row>
    <row r="125" spans="1:8" ht="12.75">
      <c r="A125" s="1" t="s">
        <v>0</v>
      </c>
      <c r="B125" s="2"/>
      <c r="C125" s="2"/>
      <c r="E125" s="3"/>
      <c r="G125" s="4" t="s">
        <v>86</v>
      </c>
      <c r="H125" s="5"/>
    </row>
    <row r="126" spans="1:8" ht="12.75">
      <c r="A126" s="1" t="s">
        <v>1</v>
      </c>
      <c r="B126" s="2"/>
      <c r="C126" s="2"/>
      <c r="D126" s="2"/>
      <c r="E126" s="2"/>
      <c r="G126" s="6" t="s">
        <v>9</v>
      </c>
      <c r="H126" s="5"/>
    </row>
    <row r="127" spans="1:8" ht="12.75">
      <c r="A127" s="1" t="s">
        <v>14</v>
      </c>
      <c r="G127" s="5" t="s">
        <v>10</v>
      </c>
      <c r="H127" s="5"/>
    </row>
    <row r="130" spans="6:8" ht="12.75">
      <c r="F130" s="9" t="s">
        <v>4</v>
      </c>
      <c r="G130" s="9" t="s">
        <v>40</v>
      </c>
      <c r="H130" s="9" t="s">
        <v>7</v>
      </c>
    </row>
    <row r="131" spans="6:8" ht="12.75">
      <c r="F131" s="8" t="s">
        <v>5</v>
      </c>
      <c r="G131" s="8" t="s">
        <v>6</v>
      </c>
      <c r="H131" s="8" t="s">
        <v>8</v>
      </c>
    </row>
    <row r="132" spans="1:8" ht="12.75">
      <c r="A132" s="11"/>
      <c r="B132" s="11"/>
      <c r="C132" s="11"/>
      <c r="D132" s="11"/>
      <c r="E132" s="11"/>
      <c r="F132" s="11"/>
      <c r="G132" s="11"/>
      <c r="H132" s="11"/>
    </row>
    <row r="133" spans="1:8" ht="12.75">
      <c r="A133" s="58" t="s">
        <v>13</v>
      </c>
      <c r="B133" s="59"/>
      <c r="C133" s="59"/>
      <c r="D133" s="11"/>
      <c r="E133" s="11"/>
      <c r="F133" s="11"/>
      <c r="G133" s="11"/>
      <c r="H133" s="11"/>
    </row>
    <row r="134" spans="1:8" ht="12.75">
      <c r="A134" s="59" t="s">
        <v>36</v>
      </c>
      <c r="B134" s="59"/>
      <c r="C134" s="59"/>
      <c r="D134" s="11">
        <v>904</v>
      </c>
      <c r="E134" s="11"/>
      <c r="F134" s="11">
        <v>-2149105</v>
      </c>
      <c r="G134" s="15" t="s">
        <v>33</v>
      </c>
      <c r="H134" s="11">
        <f>+F134</f>
        <v>-2149105</v>
      </c>
    </row>
    <row r="135" spans="1:8" ht="12.75">
      <c r="A135" s="59"/>
      <c r="B135" s="59"/>
      <c r="C135" s="59"/>
      <c r="D135" s="11"/>
      <c r="E135" s="11"/>
      <c r="F135" s="11"/>
      <c r="G135" s="11"/>
      <c r="H135" s="11"/>
    </row>
    <row r="136" spans="1:8" ht="12.75">
      <c r="A136" s="59"/>
      <c r="B136" s="59"/>
      <c r="C136" s="59"/>
      <c r="D136" s="11"/>
      <c r="E136" s="11"/>
      <c r="F136" s="11"/>
      <c r="G136" s="11"/>
      <c r="H136" s="11"/>
    </row>
    <row r="137" spans="1:8" ht="12.75">
      <c r="A137" s="58" t="s">
        <v>12</v>
      </c>
      <c r="B137" s="59"/>
      <c r="C137" s="59"/>
      <c r="D137" s="11"/>
      <c r="E137" s="11"/>
      <c r="F137" s="11"/>
      <c r="G137" s="11"/>
      <c r="H137" s="11"/>
    </row>
    <row r="138" spans="1:8" ht="12.75">
      <c r="A138" s="59" t="s">
        <v>63</v>
      </c>
      <c r="B138" s="59"/>
      <c r="C138" s="59"/>
      <c r="D138" s="11">
        <v>190</v>
      </c>
      <c r="E138" s="11"/>
      <c r="F138" s="11">
        <v>-2199000</v>
      </c>
      <c r="G138" s="15" t="s">
        <v>33</v>
      </c>
      <c r="H138" s="11">
        <f>+F138</f>
        <v>-2199000</v>
      </c>
    </row>
    <row r="139" spans="1:8" ht="12.75">
      <c r="A139" s="59" t="s">
        <v>64</v>
      </c>
      <c r="B139" s="59"/>
      <c r="C139" s="11"/>
      <c r="D139" s="11"/>
      <c r="E139" s="11"/>
      <c r="F139" s="11"/>
      <c r="G139" s="11"/>
      <c r="H139" s="11"/>
    </row>
    <row r="140" spans="1:8" ht="12.75">
      <c r="A140" s="11"/>
      <c r="B140" s="11"/>
      <c r="C140" s="11"/>
      <c r="D140" s="11"/>
      <c r="E140" s="11"/>
      <c r="F140" s="11"/>
      <c r="G140" s="11"/>
      <c r="H140" s="11"/>
    </row>
    <row r="141" spans="1:8" ht="12.75">
      <c r="A141" s="11"/>
      <c r="B141" s="11"/>
      <c r="C141" s="11"/>
      <c r="D141" s="11"/>
      <c r="E141" s="11"/>
      <c r="F141" s="11"/>
      <c r="G141" s="11"/>
      <c r="H141" s="11"/>
    </row>
    <row r="142" spans="1:8" ht="12.75">
      <c r="A142" s="11"/>
      <c r="B142" s="11"/>
      <c r="C142" s="11"/>
      <c r="D142" s="11"/>
      <c r="E142" s="11"/>
      <c r="F142" s="11"/>
      <c r="G142" s="11"/>
      <c r="H142" s="11"/>
    </row>
    <row r="143" spans="1:8" ht="12.75">
      <c r="A143" s="11"/>
      <c r="B143" s="11"/>
      <c r="C143" s="11"/>
      <c r="D143" s="11"/>
      <c r="E143" s="11"/>
      <c r="F143" s="11"/>
      <c r="G143" s="11"/>
      <c r="H143" s="11"/>
    </row>
    <row r="144" spans="1:8" ht="12.75">
      <c r="A144" s="11"/>
      <c r="B144" s="11"/>
      <c r="C144" s="11"/>
      <c r="D144" s="11"/>
      <c r="E144" s="11"/>
      <c r="F144" s="11"/>
      <c r="G144" s="11"/>
      <c r="H144" s="11"/>
    </row>
    <row r="154" spans="1:8" ht="12.75">
      <c r="A154" s="50"/>
      <c r="B154" s="50"/>
      <c r="C154" s="50"/>
      <c r="D154" s="50"/>
      <c r="E154" s="50"/>
      <c r="F154" s="50"/>
      <c r="G154" s="50"/>
      <c r="H154" s="50"/>
    </row>
    <row r="160" spans="1:8" ht="12.75">
      <c r="A160" s="1" t="s">
        <v>15</v>
      </c>
      <c r="B160" s="50"/>
      <c r="C160" s="50"/>
      <c r="D160" s="50"/>
      <c r="E160" s="50"/>
      <c r="F160" s="50"/>
      <c r="G160" s="50"/>
      <c r="H160" s="50"/>
    </row>
    <row r="161" spans="1:8" ht="12.75">
      <c r="A161" s="41" t="s">
        <v>100</v>
      </c>
      <c r="B161" s="42"/>
      <c r="C161" s="42"/>
      <c r="D161" s="42"/>
      <c r="E161" s="42"/>
      <c r="F161" s="42"/>
      <c r="G161" s="42"/>
      <c r="H161" s="43"/>
    </row>
    <row r="162" spans="1:8" ht="12.75">
      <c r="A162" s="44" t="s">
        <v>101</v>
      </c>
      <c r="B162" s="45"/>
      <c r="C162" s="45"/>
      <c r="D162" s="45"/>
      <c r="E162" s="45"/>
      <c r="F162" s="45"/>
      <c r="G162" s="45"/>
      <c r="H162" s="46"/>
    </row>
    <row r="164" spans="1:7" ht="12.75">
      <c r="A164" s="1" t="s">
        <v>16</v>
      </c>
      <c r="B164" s="1"/>
      <c r="G164" s="5" t="s">
        <v>93</v>
      </c>
    </row>
    <row r="165" ht="12.75">
      <c r="A165" s="1" t="s">
        <v>21</v>
      </c>
    </row>
    <row r="167" spans="1:8" ht="12.75">
      <c r="A167" s="11"/>
      <c r="G167" s="15"/>
      <c r="H167" s="15"/>
    </row>
    <row r="168" spans="1:8" ht="12.75">
      <c r="A168" s="11"/>
      <c r="B168" s="28" t="s">
        <v>20</v>
      </c>
      <c r="C168" s="28" t="s">
        <v>17</v>
      </c>
      <c r="D168" s="28" t="s">
        <v>18</v>
      </c>
      <c r="E168" s="15"/>
      <c r="F168" s="28" t="s">
        <v>19</v>
      </c>
      <c r="G168" s="11"/>
      <c r="H168" s="11"/>
    </row>
    <row r="169" spans="1:8" ht="12.75">
      <c r="A169" s="11"/>
      <c r="B169" s="11"/>
      <c r="C169" s="11"/>
      <c r="D169" s="11"/>
      <c r="E169" s="11"/>
      <c r="F169" s="11"/>
      <c r="G169" s="11"/>
      <c r="H169" s="11"/>
    </row>
    <row r="170" spans="1:8" ht="12.75">
      <c r="A170" s="11"/>
      <c r="B170" s="29">
        <v>1996</v>
      </c>
      <c r="C170" s="11">
        <v>38223433</v>
      </c>
      <c r="D170" s="11">
        <v>230845</v>
      </c>
      <c r="E170" s="11"/>
      <c r="F170" s="29">
        <v>0.006</v>
      </c>
      <c r="G170" s="11"/>
      <c r="H170" s="11"/>
    </row>
    <row r="171" spans="1:8" ht="12.75">
      <c r="A171" s="11"/>
      <c r="B171" s="29">
        <v>1997</v>
      </c>
      <c r="C171" s="11">
        <v>38742938</v>
      </c>
      <c r="D171" s="11">
        <v>314886</v>
      </c>
      <c r="E171" s="11"/>
      <c r="F171" s="29">
        <v>0.008</v>
      </c>
      <c r="G171" s="11"/>
      <c r="H171" s="11"/>
    </row>
    <row r="172" spans="1:8" ht="12.75">
      <c r="A172" s="11"/>
      <c r="B172" s="29">
        <v>1998</v>
      </c>
      <c r="C172" s="11">
        <v>42162785</v>
      </c>
      <c r="D172" s="11">
        <v>164090</v>
      </c>
      <c r="E172" s="11"/>
      <c r="F172" s="29">
        <v>0.004</v>
      </c>
      <c r="G172" s="11"/>
      <c r="H172" s="11"/>
    </row>
    <row r="173" spans="1:8" ht="12.75">
      <c r="A173" s="11"/>
      <c r="B173" s="60">
        <v>1999</v>
      </c>
      <c r="C173" s="61">
        <v>32729974</v>
      </c>
      <c r="D173" s="61">
        <v>2815662</v>
      </c>
      <c r="E173" s="61"/>
      <c r="F173" s="62">
        <v>0.086</v>
      </c>
      <c r="G173" s="11"/>
      <c r="H173" s="11"/>
    </row>
    <row r="174" spans="1:8" ht="12.75">
      <c r="A174" s="11"/>
      <c r="B174" s="63">
        <v>2000</v>
      </c>
      <c r="C174" s="55">
        <v>11775216</v>
      </c>
      <c r="D174" s="55">
        <v>2399761</v>
      </c>
      <c r="E174" s="55"/>
      <c r="F174" s="64">
        <v>0.204</v>
      </c>
      <c r="G174" s="11"/>
      <c r="H174" s="11"/>
    </row>
    <row r="175" spans="1:8" ht="12.75">
      <c r="A175" s="11"/>
      <c r="G175" s="11"/>
      <c r="H175" s="11"/>
    </row>
    <row r="176" spans="2:6" ht="12.75">
      <c r="B176" s="30" t="s">
        <v>41</v>
      </c>
      <c r="C176" s="13">
        <v>39709719</v>
      </c>
      <c r="D176" s="13">
        <v>236607</v>
      </c>
      <c r="E176" s="13"/>
      <c r="F176" s="31">
        <f>+D176/C176</f>
        <v>0.005958415369295361</v>
      </c>
    </row>
    <row r="180" ht="12.75">
      <c r="B180" s="5" t="s">
        <v>24</v>
      </c>
    </row>
    <row r="181" spans="2:7" ht="12.75">
      <c r="B181" s="16"/>
      <c r="C181" s="33" t="s">
        <v>25</v>
      </c>
      <c r="D181" s="34"/>
      <c r="E181" s="34"/>
      <c r="F181" s="34"/>
      <c r="G181" s="18"/>
    </row>
    <row r="182" spans="2:7" ht="12.75">
      <c r="B182" s="35">
        <v>1999</v>
      </c>
      <c r="C182" s="14">
        <v>14562485</v>
      </c>
      <c r="D182" s="14"/>
      <c r="E182" s="14"/>
      <c r="F182" s="14"/>
      <c r="G182" s="36"/>
    </row>
    <row r="183" spans="2:7" ht="12.75">
      <c r="B183" s="35">
        <v>2000</v>
      </c>
      <c r="C183" s="14">
        <v>8987947</v>
      </c>
      <c r="D183" s="14"/>
      <c r="E183" s="14"/>
      <c r="F183" s="14"/>
      <c r="G183" s="36"/>
    </row>
    <row r="184" spans="2:7" ht="12.75">
      <c r="B184" s="35" t="s">
        <v>23</v>
      </c>
      <c r="C184" s="14"/>
      <c r="D184" s="14"/>
      <c r="E184" s="14"/>
      <c r="F184" s="14"/>
      <c r="G184" s="36">
        <v>2219756</v>
      </c>
    </row>
    <row r="185" spans="2:7" ht="12.75">
      <c r="B185" s="35" t="s">
        <v>22</v>
      </c>
      <c r="C185" s="14">
        <v>11775216</v>
      </c>
      <c r="D185" s="37" t="s">
        <v>42</v>
      </c>
      <c r="E185" s="14"/>
      <c r="F185" s="14">
        <f>+C185*0.006</f>
        <v>70651.296</v>
      </c>
      <c r="G185" s="38">
        <f>-F185</f>
        <v>-70651.296</v>
      </c>
    </row>
    <row r="186" spans="2:7" ht="12.75">
      <c r="B186" s="22"/>
      <c r="C186" s="23"/>
      <c r="D186" s="23"/>
      <c r="E186" s="23"/>
      <c r="F186" s="23"/>
      <c r="G186" s="39">
        <f>+G184+G185</f>
        <v>2149104.704</v>
      </c>
    </row>
    <row r="193" spans="1:8" ht="12.75">
      <c r="A193" s="1" t="s">
        <v>0</v>
      </c>
      <c r="B193" s="2"/>
      <c r="C193" s="2"/>
      <c r="E193" s="3"/>
      <c r="G193" s="4" t="s">
        <v>90</v>
      </c>
      <c r="H193" s="5"/>
    </row>
    <row r="194" spans="1:8" ht="12.75">
      <c r="A194" s="1" t="s">
        <v>1</v>
      </c>
      <c r="B194" s="2"/>
      <c r="C194" s="2"/>
      <c r="D194" s="2"/>
      <c r="E194" s="2"/>
      <c r="G194" s="6" t="s">
        <v>9</v>
      </c>
      <c r="H194" s="5"/>
    </row>
    <row r="195" spans="1:8" ht="12.75">
      <c r="A195" s="1" t="s">
        <v>78</v>
      </c>
      <c r="G195" s="5" t="s">
        <v>10</v>
      </c>
      <c r="H195" s="5"/>
    </row>
    <row r="198" spans="6:8" ht="12.75">
      <c r="F198" s="9" t="s">
        <v>4</v>
      </c>
      <c r="G198" s="9" t="s">
        <v>40</v>
      </c>
      <c r="H198" s="9" t="s">
        <v>7</v>
      </c>
    </row>
    <row r="199" spans="6:8" ht="12.75">
      <c r="F199" s="8" t="s">
        <v>5</v>
      </c>
      <c r="G199" s="8" t="s">
        <v>6</v>
      </c>
      <c r="H199" s="8" t="s">
        <v>8</v>
      </c>
    </row>
    <row r="201" spans="1:8" ht="12.75">
      <c r="A201" s="58" t="s">
        <v>13</v>
      </c>
      <c r="B201" s="59"/>
      <c r="C201" s="59"/>
      <c r="D201" s="11"/>
      <c r="E201" s="11"/>
      <c r="F201" s="11"/>
      <c r="G201" s="11"/>
      <c r="H201" s="11"/>
    </row>
    <row r="202" spans="1:8" ht="12.75">
      <c r="A202" s="59" t="s">
        <v>26</v>
      </c>
      <c r="B202" s="59"/>
      <c r="C202" s="59"/>
      <c r="D202" s="57">
        <v>923</v>
      </c>
      <c r="E202" s="11"/>
      <c r="F202" s="11">
        <v>-3299346</v>
      </c>
      <c r="G202" s="32" t="s">
        <v>75</v>
      </c>
      <c r="H202" s="11">
        <v>-1223667</v>
      </c>
    </row>
    <row r="203" spans="1:8" ht="12.75">
      <c r="A203" s="11"/>
      <c r="B203" s="11"/>
      <c r="C203" s="11"/>
      <c r="D203" s="11"/>
      <c r="E203" s="11"/>
      <c r="F203" s="11"/>
      <c r="G203" s="11"/>
      <c r="H203" s="11"/>
    </row>
    <row r="204" spans="1:8" ht="12.75">
      <c r="A204" s="11"/>
      <c r="B204" s="11"/>
      <c r="C204" s="11"/>
      <c r="D204" s="11"/>
      <c r="E204" s="11"/>
      <c r="F204" s="11"/>
      <c r="G204" s="11"/>
      <c r="H204" s="11"/>
    </row>
    <row r="205" spans="1:8" ht="12.75">
      <c r="A205" s="11"/>
      <c r="B205" s="11"/>
      <c r="C205" s="11"/>
      <c r="D205" s="11"/>
      <c r="E205" s="11"/>
      <c r="F205" s="11"/>
      <c r="G205" s="11"/>
      <c r="H205" s="11"/>
    </row>
    <row r="206" spans="1:8" ht="12.75">
      <c r="A206" s="11"/>
      <c r="B206" s="11"/>
      <c r="C206" s="11"/>
      <c r="D206" s="11"/>
      <c r="E206" s="11"/>
      <c r="F206" s="11"/>
      <c r="G206" s="11"/>
      <c r="H206" s="11"/>
    </row>
    <row r="207" spans="1:8" ht="12.75">
      <c r="A207" s="11"/>
      <c r="B207" s="11"/>
      <c r="C207" s="11"/>
      <c r="D207" s="11"/>
      <c r="E207" s="11"/>
      <c r="F207" s="11"/>
      <c r="G207" s="11"/>
      <c r="H207" s="11"/>
    </row>
    <row r="208" spans="1:8" ht="12.75">
      <c r="A208" s="11"/>
      <c r="B208" s="11"/>
      <c r="C208" s="11"/>
      <c r="D208" s="11"/>
      <c r="E208" s="11"/>
      <c r="F208" s="11"/>
      <c r="G208" s="11"/>
      <c r="H208" s="11"/>
    </row>
    <row r="228" spans="1:8" ht="12.75">
      <c r="A228" s="1" t="s">
        <v>15</v>
      </c>
      <c r="B228" s="1"/>
      <c r="C228" s="7"/>
      <c r="D228" s="5"/>
      <c r="E228" s="5"/>
      <c r="F228" s="5"/>
      <c r="G228" s="5"/>
      <c r="H228" s="5"/>
    </row>
    <row r="229" spans="1:8" ht="12.75">
      <c r="A229" s="41" t="s">
        <v>97</v>
      </c>
      <c r="B229" s="42"/>
      <c r="C229" s="42"/>
      <c r="D229" s="42"/>
      <c r="E229" s="42"/>
      <c r="F229" s="42"/>
      <c r="G229" s="42"/>
      <c r="H229" s="40"/>
    </row>
    <row r="230" spans="1:8" ht="12.75">
      <c r="A230" s="48" t="s">
        <v>98</v>
      </c>
      <c r="B230" s="47"/>
      <c r="C230" s="47"/>
      <c r="D230" s="47"/>
      <c r="E230" s="47"/>
      <c r="F230" s="47"/>
      <c r="G230" s="47"/>
      <c r="H230" s="72"/>
    </row>
    <row r="231" spans="1:8" ht="12.75">
      <c r="A231" s="22" t="s">
        <v>99</v>
      </c>
      <c r="B231" s="23"/>
      <c r="C231" s="23"/>
      <c r="D231" s="23"/>
      <c r="E231" s="23"/>
      <c r="F231" s="23"/>
      <c r="G231" s="23"/>
      <c r="H231" s="24"/>
    </row>
    <row r="233" spans="1:7" ht="12.75">
      <c r="A233" s="1" t="s">
        <v>43</v>
      </c>
      <c r="B233" s="1"/>
      <c r="G233" s="5" t="s">
        <v>92</v>
      </c>
    </row>
    <row r="234" ht="12.75">
      <c r="A234" s="1"/>
    </row>
    <row r="236" spans="2:7" ht="12.75">
      <c r="B236" s="65" t="s">
        <v>44</v>
      </c>
      <c r="C236" s="11"/>
      <c r="D236" s="11"/>
      <c r="E236" s="11"/>
      <c r="F236" s="11"/>
      <c r="G236" s="11"/>
    </row>
    <row r="237" spans="2:7" ht="12.75">
      <c r="B237" s="11" t="s">
        <v>45</v>
      </c>
      <c r="C237" s="11"/>
      <c r="D237" s="11" t="s">
        <v>61</v>
      </c>
      <c r="E237" s="11"/>
      <c r="F237" s="11">
        <v>12500</v>
      </c>
      <c r="G237" s="11"/>
    </row>
    <row r="238" spans="2:7" ht="12.75">
      <c r="B238" s="5" t="s">
        <v>46</v>
      </c>
      <c r="C238" s="5"/>
      <c r="D238" s="11"/>
      <c r="E238" s="11"/>
      <c r="F238" s="12">
        <v>1650</v>
      </c>
      <c r="G238" s="11"/>
    </row>
    <row r="239" spans="2:7" ht="12.75">
      <c r="B239" s="11"/>
      <c r="C239" s="11"/>
      <c r="D239" s="11"/>
      <c r="E239" s="11"/>
      <c r="F239" s="11"/>
      <c r="G239" s="11">
        <f>+F237+F238</f>
        <v>14150</v>
      </c>
    </row>
    <row r="240" spans="2:7" ht="12.75">
      <c r="B240" s="65" t="s">
        <v>47</v>
      </c>
      <c r="C240" s="11"/>
      <c r="D240" s="11"/>
      <c r="E240" s="11"/>
      <c r="F240" s="11"/>
      <c r="G240" s="11"/>
    </row>
    <row r="241" spans="2:6" ht="12.75">
      <c r="B241" s="11" t="s">
        <v>60</v>
      </c>
      <c r="C241" s="11"/>
      <c r="D241" s="11"/>
      <c r="E241" s="11"/>
      <c r="F241" s="11">
        <v>1669983</v>
      </c>
    </row>
    <row r="242" spans="2:6" ht="12.75">
      <c r="B242" s="11" t="s">
        <v>62</v>
      </c>
      <c r="C242" s="11"/>
      <c r="D242" s="11"/>
      <c r="E242" s="11"/>
      <c r="F242" s="11"/>
    </row>
    <row r="243" spans="2:6" ht="12.75">
      <c r="B243" s="11" t="s">
        <v>48</v>
      </c>
      <c r="C243" s="11"/>
      <c r="D243" s="11"/>
      <c r="E243" s="11"/>
      <c r="F243" s="11">
        <v>27606</v>
      </c>
    </row>
    <row r="244" spans="2:6" ht="12.75">
      <c r="B244" s="11" t="s">
        <v>49</v>
      </c>
      <c r="C244" s="11"/>
      <c r="D244" s="11"/>
      <c r="E244" s="11"/>
      <c r="F244" s="11">
        <v>99100</v>
      </c>
    </row>
    <row r="245" spans="2:6" ht="12.75">
      <c r="B245" s="11" t="s">
        <v>50</v>
      </c>
      <c r="C245" s="11"/>
      <c r="D245" s="11"/>
      <c r="E245" s="11"/>
      <c r="F245" s="11">
        <v>69500</v>
      </c>
    </row>
    <row r="246" spans="2:6" ht="12.75">
      <c r="B246" s="11" t="s">
        <v>51</v>
      </c>
      <c r="C246" s="11"/>
      <c r="D246" s="11"/>
      <c r="E246" s="11"/>
      <c r="F246" s="11">
        <v>220000</v>
      </c>
    </row>
    <row r="247" spans="2:6" ht="12.75">
      <c r="B247" s="11" t="s">
        <v>46</v>
      </c>
      <c r="C247" s="11"/>
      <c r="D247" s="11"/>
      <c r="E247" s="11"/>
      <c r="F247" s="11">
        <v>22478</v>
      </c>
    </row>
    <row r="248" spans="2:6" ht="12.75">
      <c r="B248" s="11" t="s">
        <v>52</v>
      </c>
      <c r="C248" s="11"/>
      <c r="D248" s="11"/>
      <c r="E248" s="11"/>
      <c r="F248" s="11">
        <v>10500</v>
      </c>
    </row>
    <row r="249" spans="2:6" ht="12.75">
      <c r="B249" s="11" t="s">
        <v>53</v>
      </c>
      <c r="C249" s="11"/>
      <c r="D249" s="11"/>
      <c r="E249" s="11"/>
      <c r="F249" s="11">
        <v>25479</v>
      </c>
    </row>
    <row r="250" spans="2:6" ht="12.75">
      <c r="B250" s="11" t="s">
        <v>54</v>
      </c>
      <c r="C250" s="11"/>
      <c r="D250" s="11"/>
      <c r="E250" s="11"/>
      <c r="F250" s="11">
        <v>818336</v>
      </c>
    </row>
    <row r="251" spans="2:6" ht="12.75">
      <c r="B251" s="11" t="s">
        <v>55</v>
      </c>
      <c r="C251" s="11"/>
      <c r="D251" s="11"/>
      <c r="E251" s="11"/>
      <c r="F251" s="11">
        <v>204424</v>
      </c>
    </row>
    <row r="252" spans="2:6" ht="12.75">
      <c r="B252" s="11" t="s">
        <v>56</v>
      </c>
      <c r="C252" s="11"/>
      <c r="D252" s="11"/>
      <c r="E252" s="11"/>
      <c r="F252" s="11">
        <v>95674</v>
      </c>
    </row>
    <row r="253" spans="2:6" ht="12.75">
      <c r="B253" s="11" t="s">
        <v>57</v>
      </c>
      <c r="C253" s="11"/>
      <c r="D253" s="11"/>
      <c r="E253" s="11"/>
      <c r="F253" s="11">
        <v>16750</v>
      </c>
    </row>
    <row r="254" spans="2:6" ht="12.75">
      <c r="B254" s="11" t="s">
        <v>58</v>
      </c>
      <c r="C254" s="11"/>
      <c r="D254" s="11"/>
      <c r="E254" s="11"/>
      <c r="F254" s="12">
        <v>5366</v>
      </c>
    </row>
    <row r="255" spans="2:7" ht="12.75">
      <c r="B255" s="11"/>
      <c r="C255" s="11"/>
      <c r="D255" s="11"/>
      <c r="E255" s="11"/>
      <c r="F255" s="11"/>
      <c r="G255" s="12">
        <f>SUM(F241:F254)</f>
        <v>3285196</v>
      </c>
    </row>
    <row r="256" spans="2:7" ht="12.75">
      <c r="B256" s="11"/>
      <c r="C256" s="11"/>
      <c r="D256" s="15" t="s">
        <v>59</v>
      </c>
      <c r="E256" s="11"/>
      <c r="F256" s="11"/>
      <c r="G256" s="11">
        <f>SUM(G239+G255)</f>
        <v>3299346</v>
      </c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  <row r="263" spans="2:7" ht="12.75">
      <c r="B263" s="11"/>
      <c r="C263" s="11"/>
      <c r="D263" s="11"/>
      <c r="E263" s="11"/>
      <c r="F263" s="11"/>
      <c r="G263" s="11"/>
    </row>
    <row r="264" spans="2:7" ht="12.75">
      <c r="B264" s="11"/>
      <c r="C264" s="11"/>
      <c r="D264" s="11"/>
      <c r="E264" s="11"/>
      <c r="F264" s="11"/>
      <c r="G264" s="11"/>
    </row>
    <row r="273" spans="1:8" ht="12.75">
      <c r="A273" s="1" t="s">
        <v>0</v>
      </c>
      <c r="B273" s="2"/>
      <c r="C273" s="2"/>
      <c r="E273" s="3"/>
      <c r="G273" s="4" t="s">
        <v>85</v>
      </c>
      <c r="H273" s="5"/>
    </row>
    <row r="274" spans="1:8" ht="12.75">
      <c r="A274" s="1" t="s">
        <v>1</v>
      </c>
      <c r="B274" s="2"/>
      <c r="C274" s="2"/>
      <c r="D274" s="2"/>
      <c r="E274" s="2"/>
      <c r="G274" s="6" t="s">
        <v>9</v>
      </c>
      <c r="H274" s="5"/>
    </row>
    <row r="275" spans="1:8" ht="12.75">
      <c r="A275" s="1" t="s">
        <v>79</v>
      </c>
      <c r="G275" s="5" t="s">
        <v>10</v>
      </c>
      <c r="H275" s="5"/>
    </row>
    <row r="278" spans="6:8" ht="12.75">
      <c r="F278" s="9" t="s">
        <v>4</v>
      </c>
      <c r="G278" s="9" t="s">
        <v>40</v>
      </c>
      <c r="H278" s="9" t="s">
        <v>7</v>
      </c>
    </row>
    <row r="279" spans="6:8" ht="12.75">
      <c r="F279" s="8" t="s">
        <v>5</v>
      </c>
      <c r="G279" s="8" t="s">
        <v>6</v>
      </c>
      <c r="H279" s="8" t="s">
        <v>8</v>
      </c>
    </row>
    <row r="281" spans="1:3" ht="12.75">
      <c r="A281" s="58" t="s">
        <v>13</v>
      </c>
      <c r="B281" s="59"/>
      <c r="C281" s="50"/>
    </row>
    <row r="282" spans="1:8" ht="12.75">
      <c r="A282" s="50" t="s">
        <v>77</v>
      </c>
      <c r="B282" s="50"/>
      <c r="C282" s="50"/>
      <c r="D282" s="5">
        <v>923</v>
      </c>
      <c r="F282" s="11">
        <v>-2184000</v>
      </c>
      <c r="G282" s="15" t="s">
        <v>76</v>
      </c>
      <c r="H282" s="11">
        <v>-810005</v>
      </c>
    </row>
    <row r="297" ht="12.75">
      <c r="I297" s="20"/>
    </row>
    <row r="298" ht="12.75">
      <c r="I298" s="20"/>
    </row>
    <row r="308" spans="1:2" ht="12.75">
      <c r="A308" s="1" t="s">
        <v>15</v>
      </c>
      <c r="B308" s="1"/>
    </row>
    <row r="309" spans="1:7" ht="12.75">
      <c r="A309" s="41" t="s">
        <v>110</v>
      </c>
      <c r="B309" s="42"/>
      <c r="C309" s="42"/>
      <c r="D309" s="42"/>
      <c r="E309" s="42"/>
      <c r="F309" s="42"/>
      <c r="G309" s="43"/>
    </row>
    <row r="310" spans="1:7" ht="12.75">
      <c r="A310" s="48" t="s">
        <v>111</v>
      </c>
      <c r="B310" s="47"/>
      <c r="C310" s="47"/>
      <c r="D310" s="47"/>
      <c r="E310" s="47"/>
      <c r="F310" s="47"/>
      <c r="G310" s="49"/>
    </row>
    <row r="311" spans="1:7" ht="12.75">
      <c r="A311" s="48" t="s">
        <v>112</v>
      </c>
      <c r="B311" s="47"/>
      <c r="C311" s="47"/>
      <c r="D311" s="47"/>
      <c r="E311" s="47"/>
      <c r="F311" s="47"/>
      <c r="G311" s="49"/>
    </row>
    <row r="312" spans="1:7" ht="12.75">
      <c r="A312" s="44" t="s">
        <v>113</v>
      </c>
      <c r="B312" s="45"/>
      <c r="C312" s="45"/>
      <c r="D312" s="45"/>
      <c r="E312" s="45"/>
      <c r="F312" s="45"/>
      <c r="G312" s="46"/>
    </row>
    <row r="314" spans="1:7" ht="12.75">
      <c r="A314" s="1" t="s">
        <v>94</v>
      </c>
      <c r="B314" s="1"/>
      <c r="G314" s="5" t="s">
        <v>91</v>
      </c>
    </row>
    <row r="315" ht="12.75">
      <c r="A315" s="1"/>
    </row>
    <row r="316" spans="2:7" ht="12.75">
      <c r="B316" s="5"/>
      <c r="C316" s="5"/>
      <c r="D316" s="5"/>
      <c r="E316" s="5"/>
      <c r="F316" s="5"/>
      <c r="G316" s="5"/>
    </row>
    <row r="317" spans="2:7" ht="12.75">
      <c r="B317" s="5" t="s">
        <v>27</v>
      </c>
      <c r="C317" s="5"/>
      <c r="D317" s="5"/>
      <c r="E317" s="5"/>
      <c r="F317" s="5"/>
      <c r="G317" s="5"/>
    </row>
    <row r="318" spans="2:7" ht="12.75">
      <c r="B318" s="5"/>
      <c r="C318" s="11"/>
      <c r="D318" s="5"/>
      <c r="E318" s="5"/>
      <c r="F318" s="66"/>
      <c r="G318" s="5"/>
    </row>
    <row r="319" spans="2:7" ht="12.75">
      <c r="B319" s="5">
        <v>1999</v>
      </c>
      <c r="C319" s="11">
        <v>6870</v>
      </c>
      <c r="D319" s="9" t="s">
        <v>28</v>
      </c>
      <c r="E319" s="5"/>
      <c r="F319" s="11">
        <f>+C319*0.25</f>
        <v>1717.5</v>
      </c>
      <c r="G319" s="5"/>
    </row>
    <row r="320" spans="2:7" ht="12.75">
      <c r="B320" s="5">
        <v>2000</v>
      </c>
      <c r="C320" s="11">
        <v>4473</v>
      </c>
      <c r="D320" s="9" t="s">
        <v>29</v>
      </c>
      <c r="E320" s="5"/>
      <c r="F320" s="12">
        <f>+C320*0.75</f>
        <v>3354.75</v>
      </c>
      <c r="G320" s="5"/>
    </row>
    <row r="321" spans="2:7" ht="12.75">
      <c r="B321" s="5"/>
      <c r="C321" s="5"/>
      <c r="D321" s="5"/>
      <c r="E321" s="5"/>
      <c r="F321" s="11">
        <f>+F319+F320</f>
        <v>5072.25</v>
      </c>
      <c r="G321" s="5"/>
    </row>
    <row r="322" spans="2:7" ht="12.75">
      <c r="B322" s="5" t="s">
        <v>30</v>
      </c>
      <c r="C322" s="5"/>
      <c r="D322" s="5"/>
      <c r="E322" s="5"/>
      <c r="F322" s="5"/>
      <c r="G322" s="5"/>
    </row>
    <row r="323" spans="2:7" ht="12.75">
      <c r="B323" s="5"/>
      <c r="C323" s="5"/>
      <c r="D323" s="5"/>
      <c r="E323" s="5"/>
      <c r="F323" s="5"/>
      <c r="G323" s="5"/>
    </row>
    <row r="324" spans="2:7" ht="12.75">
      <c r="B324" s="10">
        <v>1995</v>
      </c>
      <c r="C324" s="25">
        <v>1599</v>
      </c>
      <c r="D324" s="5"/>
      <c r="E324" s="5"/>
      <c r="F324" s="5"/>
      <c r="G324" s="5"/>
    </row>
    <row r="325" spans="2:7" ht="12.75">
      <c r="B325" s="5">
        <v>1996</v>
      </c>
      <c r="C325" s="11">
        <v>2187</v>
      </c>
      <c r="D325" s="5"/>
      <c r="E325" s="5"/>
      <c r="F325" s="5"/>
      <c r="G325" s="5"/>
    </row>
    <row r="326" spans="2:7" ht="12.75">
      <c r="B326" s="5">
        <v>1997</v>
      </c>
      <c r="C326" s="11">
        <v>3799</v>
      </c>
      <c r="D326" s="5"/>
      <c r="E326" s="5"/>
      <c r="F326" s="5"/>
      <c r="G326" s="5"/>
    </row>
    <row r="327" spans="2:7" ht="12.75">
      <c r="B327" s="5">
        <v>1998</v>
      </c>
      <c r="C327" s="12">
        <v>3970</v>
      </c>
      <c r="D327" s="5"/>
      <c r="E327" s="5"/>
      <c r="F327" s="5"/>
      <c r="G327" s="5"/>
    </row>
    <row r="328" spans="2:7" ht="12.75">
      <c r="B328" s="5"/>
      <c r="C328" s="11">
        <f>+C324+C325+C326+C327</f>
        <v>11555</v>
      </c>
      <c r="D328" s="9" t="s">
        <v>31</v>
      </c>
      <c r="E328" s="5"/>
      <c r="F328" s="12">
        <f>+C328/4</f>
        <v>2888.75</v>
      </c>
      <c r="G328" s="5"/>
    </row>
    <row r="329" spans="2:7" ht="12.75">
      <c r="B329" s="5"/>
      <c r="C329" s="5"/>
      <c r="D329" s="5"/>
      <c r="E329" s="5"/>
      <c r="F329" s="5"/>
      <c r="G329" s="5"/>
    </row>
    <row r="330" spans="2:7" ht="12.75">
      <c r="B330" s="5"/>
      <c r="C330" s="5" t="s">
        <v>32</v>
      </c>
      <c r="D330" s="5"/>
      <c r="E330" s="5"/>
      <c r="F330" s="11">
        <f>-F321+F328</f>
        <v>-2183.5</v>
      </c>
      <c r="G330" s="5"/>
    </row>
    <row r="331" spans="2:7" ht="12.75">
      <c r="B331" s="5"/>
      <c r="C331" s="5"/>
      <c r="D331" s="5"/>
      <c r="E331" s="5"/>
      <c r="F331" s="5"/>
      <c r="G331" s="5"/>
    </row>
    <row r="339" spans="1:8" ht="12.75">
      <c r="A339" s="1" t="s">
        <v>0</v>
      </c>
      <c r="B339" s="2"/>
      <c r="C339" s="2"/>
      <c r="E339" s="3"/>
      <c r="G339" s="4" t="s">
        <v>87</v>
      </c>
      <c r="H339" s="5"/>
    </row>
    <row r="340" spans="1:8" ht="12.75">
      <c r="A340" s="1" t="s">
        <v>1</v>
      </c>
      <c r="B340" s="2"/>
      <c r="C340" s="2"/>
      <c r="D340" s="2"/>
      <c r="E340" s="2"/>
      <c r="G340" s="6" t="s">
        <v>9</v>
      </c>
      <c r="H340" s="5"/>
    </row>
    <row r="341" spans="1:8" ht="12.75">
      <c r="A341" s="1" t="s">
        <v>96</v>
      </c>
      <c r="G341" s="5" t="s">
        <v>10</v>
      </c>
      <c r="H341" s="5"/>
    </row>
    <row r="344" spans="6:8" ht="12.75">
      <c r="F344" s="9" t="s">
        <v>4</v>
      </c>
      <c r="G344" s="9" t="s">
        <v>40</v>
      </c>
      <c r="H344" s="9" t="s">
        <v>7</v>
      </c>
    </row>
    <row r="345" spans="6:8" ht="12.75">
      <c r="F345" s="8" t="s">
        <v>5</v>
      </c>
      <c r="G345" s="8" t="s">
        <v>6</v>
      </c>
      <c r="H345" s="8" t="s">
        <v>8</v>
      </c>
    </row>
    <row r="346" spans="6:8" ht="12.75">
      <c r="F346" s="5"/>
      <c r="G346" s="5"/>
      <c r="H346" s="5"/>
    </row>
    <row r="347" ht="12.75">
      <c r="A347" s="1" t="s">
        <v>11</v>
      </c>
    </row>
    <row r="348" spans="1:8" ht="12.75">
      <c r="A348" t="s">
        <v>34</v>
      </c>
      <c r="D348" s="5">
        <v>41010</v>
      </c>
      <c r="F348" s="11">
        <v>-11650626</v>
      </c>
      <c r="G348" s="9" t="s">
        <v>95</v>
      </c>
      <c r="H348" s="11">
        <f>+F348*0.207906</f>
        <v>-2422235.049156</v>
      </c>
    </row>
    <row r="349" spans="4:8" ht="12.75">
      <c r="D349" s="5"/>
      <c r="F349" s="11"/>
      <c r="G349" s="9"/>
      <c r="H349" s="11"/>
    </row>
    <row r="363" spans="4:8" ht="12.75">
      <c r="D363" s="5"/>
      <c r="F363" s="11"/>
      <c r="G363" s="27"/>
      <c r="H363" s="11"/>
    </row>
    <row r="366" spans="3:8" ht="12.75">
      <c r="C366" s="53"/>
      <c r="D366" s="53"/>
      <c r="E366" s="53"/>
      <c r="F366" s="53"/>
      <c r="G366" s="53"/>
      <c r="H366" s="53"/>
    </row>
    <row r="367" spans="3:8" ht="12.75">
      <c r="C367" s="53"/>
      <c r="D367" s="53"/>
      <c r="E367" s="53"/>
      <c r="F367" s="53"/>
      <c r="G367" s="53"/>
      <c r="H367" s="53"/>
    </row>
    <row r="374" ht="12.75">
      <c r="A374" s="1" t="s">
        <v>15</v>
      </c>
    </row>
    <row r="375" spans="1:7" ht="12.75">
      <c r="A375" s="16" t="s">
        <v>104</v>
      </c>
      <c r="B375" s="17"/>
      <c r="C375" s="17"/>
      <c r="D375" s="17"/>
      <c r="E375" s="17"/>
      <c r="F375" s="17"/>
      <c r="G375" s="18"/>
    </row>
    <row r="376" spans="1:7" ht="12.75">
      <c r="A376" s="19" t="s">
        <v>114</v>
      </c>
      <c r="B376" s="20"/>
      <c r="C376" s="20"/>
      <c r="D376" s="20"/>
      <c r="E376" s="20"/>
      <c r="F376" s="20"/>
      <c r="G376" s="21"/>
    </row>
    <row r="377" spans="1:7" ht="12.75">
      <c r="A377" s="22" t="s">
        <v>115</v>
      </c>
      <c r="B377" s="23"/>
      <c r="C377" s="23"/>
      <c r="D377" s="23"/>
      <c r="E377" s="23"/>
      <c r="F377" s="23"/>
      <c r="G377" s="24"/>
    </row>
  </sheetData>
  <printOptions/>
  <pageMargins left="1" right="0.75" top="1" bottom="1" header="0.5" footer="0.5"/>
  <pageSetup horizontalDpi="600" verticalDpi="600" orientation="portrait" r:id="rId1"/>
  <rowBreaks count="11" manualBreakCount="11">
    <brk id="41" max="255" man="1"/>
    <brk id="83" max="255" man="1"/>
    <brk id="124" max="255" man="1"/>
    <brk id="163" max="255" man="1"/>
    <brk id="192" max="255" man="1"/>
    <brk id="232" max="255" man="1"/>
    <brk id="272" max="255" man="1"/>
    <brk id="313" max="255" man="1"/>
    <brk id="338" max="255" man="1"/>
    <brk id="387" max="255" man="1"/>
    <brk id="5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F. Peel</dc:creator>
  <cp:keywords/>
  <dc:description/>
  <cp:lastModifiedBy>Janna Nelson</cp:lastModifiedBy>
  <cp:lastPrinted>2001-06-04T20:42:06Z</cp:lastPrinted>
  <dcterms:created xsi:type="dcterms:W3CDTF">2001-02-28T09:37:07Z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