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7605" windowHeight="9105" activeTab="0"/>
  </bookViews>
  <sheets>
    <sheet name="DPU Summary" sheetId="1" r:id="rId1"/>
    <sheet name="Actual" sheetId="2" r:id="rId2"/>
    <sheet name="PC Type II" sheetId="3" r:id="rId3"/>
    <sheet name="Case 1" sheetId="4" r:id="rId4"/>
    <sheet name="Case 2" sheetId="5" r:id="rId5"/>
    <sheet name="Case 3" sheetId="6" r:id="rId6"/>
    <sheet name="Case 4" sheetId="7" r:id="rId7"/>
    <sheet name="Case 5" sheetId="8" r:id="rId8"/>
    <sheet name="Case 6" sheetId="9" r:id="rId9"/>
    <sheet name="DPU Case 7" sheetId="10" r:id="rId10"/>
    <sheet name="Case 8" sheetId="11" r:id="rId11"/>
    <sheet name=" Case 9" sheetId="12" r:id="rId12"/>
    <sheet name="DPU Case 10" sheetId="13" r:id="rId13"/>
    <sheet name="Exhibit No. DPU 8.3" sheetId="14" r:id="rId14"/>
  </sheets>
  <externalReferences>
    <externalReference r:id="rId17"/>
  </externalReferences>
  <definedNames>
    <definedName name="_xlnm.Print_Area" localSheetId="11">' Case 9'!$P$1:$X$63</definedName>
    <definedName name="_xlnm.Print_Area" localSheetId="3">'Case 1'!$P$1:$X$68</definedName>
    <definedName name="_xlnm.Print_Area" localSheetId="4">'Case 2'!$D$1:$I$104</definedName>
    <definedName name="_xlnm.Print_Area" localSheetId="5">'Case 3'!$D$1:$I$104</definedName>
    <definedName name="_xlnm.Print_Area" localSheetId="6">'Case 4'!$D$1:$I$104</definedName>
    <definedName name="_xlnm.Print_Area" localSheetId="7">'Case 5'!$D$1:$I$104</definedName>
    <definedName name="_xlnm.Print_Area" localSheetId="12">'DPU Case 10'!$P$1:$X$53</definedName>
    <definedName name="_xlnm.Print_Area" localSheetId="0">'DPU Summary'!$A:$IV</definedName>
    <definedName name="_xlnm.Print_Area" localSheetId="13">'Exhibit No. DPU 8.3'!$A$5:$I$49</definedName>
    <definedName name="_xlnm.Print_Area" localSheetId="2">'PC Type II'!$D$1:$I$104</definedName>
    <definedName name="_xlnm.Print_Titles" localSheetId="4">'Case 2'!$A:$C</definedName>
    <definedName name="_xlnm.Print_Titles" localSheetId="5">'Case 3'!$A:$C</definedName>
    <definedName name="_xlnm.Print_Titles" localSheetId="6">'Case 4'!$A:$C</definedName>
    <definedName name="_xlnm.Print_Titles" localSheetId="7">'Case 5'!$A:$C</definedName>
    <definedName name="_xlnm.Print_Titles" localSheetId="2">'PC Type II'!$A:$C</definedName>
    <definedName name="se" localSheetId="11">' Case 9'!#REF!</definedName>
    <definedName name="se" localSheetId="3">'Case 1'!#REF!</definedName>
    <definedName name="se" localSheetId="4">'Case 2'!#REF!</definedName>
    <definedName name="se" localSheetId="5">'Case 3'!#REF!</definedName>
    <definedName name="se" localSheetId="6">'Case 4'!#REF!</definedName>
    <definedName name="se" localSheetId="7">'Case 5'!#REF!</definedName>
    <definedName name="se" localSheetId="2">'PC Type II'!#REF!</definedName>
    <definedName name="se">#REF!</definedName>
    <definedName name="sg" localSheetId="11">' Case 9'!#REF!</definedName>
    <definedName name="sg" localSheetId="3">'Case 1'!#REF!</definedName>
    <definedName name="sg" localSheetId="4">'Case 2'!#REF!</definedName>
    <definedName name="sg" localSheetId="5">'Case 3'!#REF!</definedName>
    <definedName name="sg" localSheetId="6">'Case 4'!#REF!</definedName>
    <definedName name="sg" localSheetId="7">'Case 5'!#REF!</definedName>
    <definedName name="sg" localSheetId="2">'PC Type II'!#REF!</definedName>
    <definedName name="sg">#REF!</definedName>
  </definedNames>
  <calcPr fullCalcOnLoad="1"/>
</workbook>
</file>

<file path=xl/comments1.xml><?xml version="1.0" encoding="utf-8"?>
<comments xmlns="http://schemas.openxmlformats.org/spreadsheetml/2006/main">
  <authors>
    <author>Randall J. Falkenberg</author>
  </authors>
  <commentList>
    <comment ref="B14" authorId="0">
      <text>
        <r>
          <rPr>
            <b/>
            <sz val="8"/>
            <rFont val="Tahoma"/>
            <family val="0"/>
          </rPr>
          <t>Randall J. Falkenberg:</t>
        </r>
      </text>
    </comment>
  </commentList>
</comments>
</file>

<file path=xl/comments3.xml><?xml version="1.0" encoding="utf-8"?>
<comments xmlns="http://schemas.openxmlformats.org/spreadsheetml/2006/main">
  <authors>
    <author>rwilson</author>
  </authors>
  <commentList>
    <comment ref="D72" authorId="0">
      <text>
        <r>
          <rPr>
            <b/>
            <sz val="8"/>
            <rFont val="Tahoma"/>
            <family val="0"/>
          </rPr>
          <t>rwilson:</t>
        </r>
        <r>
          <rPr>
            <sz val="8"/>
            <rFont val="Tahoma"/>
            <family val="0"/>
          </rPr>
          <t xml:space="preserve">
Randy's sheet said 34,675,821
I changed to match 5.1.3
</t>
        </r>
      </text>
    </comment>
  </commentList>
</comments>
</file>

<file path=xl/sharedStrings.xml><?xml version="1.0" encoding="utf-8"?>
<sst xmlns="http://schemas.openxmlformats.org/spreadsheetml/2006/main" count="4138" uniqueCount="221">
  <si>
    <t>Merged System</t>
  </si>
  <si>
    <t>MERGED PEAK/ENERGY SPLIT</t>
  </si>
  <si>
    <t>($)</t>
  </si>
  <si>
    <t>Merged</t>
  </si>
  <si>
    <t xml:space="preserve">Pre-Merger </t>
  </si>
  <si>
    <t>Demand</t>
  </si>
  <si>
    <t>Energy</t>
  </si>
  <si>
    <t>Non-Firm</t>
  </si>
  <si>
    <t>Post-Merger</t>
  </si>
  <si>
    <t>SPECIAL SALES FOR RESALE</t>
  </si>
  <si>
    <t>Pacific Pre Merger</t>
  </si>
  <si>
    <t>Post Merger</t>
  </si>
  <si>
    <t>Utah Pre Merger</t>
  </si>
  <si>
    <t>NonFirm Sub Total</t>
  </si>
  <si>
    <t>-</t>
  </si>
  <si>
    <t xml:space="preserve"> </t>
  </si>
  <si>
    <t>--------------------</t>
  </si>
  <si>
    <t>TOTAL SPECIAL SALES</t>
  </si>
  <si>
    <t>PURCHASED POWER &amp; NET INTERCHANGE</t>
  </si>
  <si>
    <t>BPA Peak Purchase</t>
  </si>
  <si>
    <t>Pacific Capacity</t>
  </si>
  <si>
    <t>Mid Columbia</t>
  </si>
  <si>
    <t>Misc/Pacific</t>
  </si>
  <si>
    <t>Q.F. Contracts/PPL</t>
  </si>
  <si>
    <t xml:space="preserve"> -</t>
  </si>
  <si>
    <t>Pacific Sub Total</t>
  </si>
  <si>
    <t>Gem State</t>
  </si>
  <si>
    <t>GSLM</t>
  </si>
  <si>
    <t>QF Contracts/UPL</t>
  </si>
  <si>
    <t>IPP Layoff</t>
  </si>
  <si>
    <t>UP&amp;L to PP&amp;L</t>
  </si>
  <si>
    <t>Utah Sub Total</t>
  </si>
  <si>
    <t>WWP Purchases</t>
  </si>
  <si>
    <t>TriState Purchase</t>
  </si>
  <si>
    <t>SCE Purchase</t>
  </si>
  <si>
    <t>So Idaho Exch</t>
  </si>
  <si>
    <t>CoGen/James River</t>
  </si>
  <si>
    <t>Short-term Firm</t>
  </si>
  <si>
    <t>Black Hills Purchase</t>
  </si>
  <si>
    <t>Redding Purchase</t>
  </si>
  <si>
    <t>CoGen/Hermiston</t>
  </si>
  <si>
    <t>Deseret Annual</t>
  </si>
  <si>
    <t>Deseret Monthly</t>
  </si>
  <si>
    <t>Deseret Expansion</t>
  </si>
  <si>
    <t>Deseret Non-Firm</t>
  </si>
  <si>
    <t>APS Surplus Energy</t>
  </si>
  <si>
    <t>Hurricane Purchase</t>
  </si>
  <si>
    <t>TransAlta Purchase</t>
  </si>
  <si>
    <t>New Firm Sub Total</t>
  </si>
  <si>
    <t>Non Firm Sub Total</t>
  </si>
  <si>
    <t>TOTAL PURCHASED PW &amp; NET INT.</t>
  </si>
  <si>
    <t>WHEELING &amp; U. OF F. EXPENSE</t>
  </si>
  <si>
    <t>Pacific Firm Wheeling and Use of Facilities</t>
  </si>
  <si>
    <t>Utah Firm Wheeling and Use of Facilities</t>
  </si>
  <si>
    <t>Nonfirm Wheeling</t>
  </si>
  <si>
    <t>TOTAL WHEELING &amp; U. OF F. EXPENSE</t>
  </si>
  <si>
    <t>THERMAL FUEL BURN EXPENSE</t>
  </si>
  <si>
    <t>Centralia</t>
  </si>
  <si>
    <t>Dave Johnston</t>
  </si>
  <si>
    <t>Jim Bridger</t>
  </si>
  <si>
    <t>Wyodak</t>
  </si>
  <si>
    <t>Colstrip</t>
  </si>
  <si>
    <t>Carbon</t>
  </si>
  <si>
    <t>Naughton</t>
  </si>
  <si>
    <t>Huntington</t>
  </si>
  <si>
    <t>Hunter</t>
  </si>
  <si>
    <t>Blundell</t>
  </si>
  <si>
    <t>Gadsby</t>
  </si>
  <si>
    <t>Cholla</t>
  </si>
  <si>
    <t>Craig</t>
  </si>
  <si>
    <t>Hayden</t>
  </si>
  <si>
    <t>Hermiston</t>
  </si>
  <si>
    <t>TOTAL FUEL BURN EXPENSE</t>
  </si>
  <si>
    <t>=</t>
  </si>
  <si>
    <t>NET POWER COST</t>
  </si>
  <si>
    <t>check</t>
  </si>
  <si>
    <t>09/00 Study</t>
  </si>
  <si>
    <t>09/00</t>
  </si>
  <si>
    <t>Semi-annual Type 2, UT</t>
  </si>
  <si>
    <t>Normalized Actuals Study Results</t>
  </si>
  <si>
    <t>Base Case</t>
  </si>
  <si>
    <t>Total</t>
  </si>
  <si>
    <t xml:space="preserve">Utah </t>
  </si>
  <si>
    <t>Account</t>
  </si>
  <si>
    <t>Type</t>
  </si>
  <si>
    <t>Company</t>
  </si>
  <si>
    <t>Factor</t>
  </si>
  <si>
    <t>Factor %</t>
  </si>
  <si>
    <t>Allocated</t>
  </si>
  <si>
    <t>Adjustment to Income</t>
  </si>
  <si>
    <t>Sales for Resale (Account 447)</t>
  </si>
  <si>
    <t xml:space="preserve">Sales for Resale </t>
  </si>
  <si>
    <t>Existing Firm PPL</t>
  </si>
  <si>
    <t>SG</t>
  </si>
  <si>
    <t>Existing Firm UPL</t>
  </si>
  <si>
    <t>Post Merger Firm</t>
  </si>
  <si>
    <t>SE</t>
  </si>
  <si>
    <t>Transmission- Off System Sales</t>
  </si>
  <si>
    <t>Total Revenue Adjustments</t>
  </si>
  <si>
    <t>Adjustment to Expense</t>
  </si>
  <si>
    <t>Purchase Power (Account 555)</t>
  </si>
  <si>
    <t xml:space="preserve">Purchase Power </t>
  </si>
  <si>
    <t>Existing Firm Demand PPL</t>
  </si>
  <si>
    <t>Existing Firm Demand UPL</t>
  </si>
  <si>
    <t>Existing Firm Energy</t>
  </si>
  <si>
    <t>James River Royalty offset</t>
  </si>
  <si>
    <t>Post-merger Firm</t>
  </si>
  <si>
    <t>Secondary Purchases (non-Firm)</t>
  </si>
  <si>
    <t>Secondary Purchases</t>
  </si>
  <si>
    <t>Total Purchased Power Adjustment</t>
  </si>
  <si>
    <t>Wheeling (Account 565)</t>
  </si>
  <si>
    <t>Wheeling</t>
  </si>
  <si>
    <t>Post-Merger Firm</t>
  </si>
  <si>
    <t>Total Wheeling Expense Adj</t>
  </si>
  <si>
    <t>Fuel Expense</t>
  </si>
  <si>
    <t>Fuel Consumed Coal</t>
  </si>
  <si>
    <t>Undistributed Fuels Credit</t>
  </si>
  <si>
    <t>Fuel Consumed Gas</t>
  </si>
  <si>
    <t>Steam From Other Sources</t>
  </si>
  <si>
    <t>Total Fuel Expense</t>
  </si>
  <si>
    <t>Net Power Cost</t>
  </si>
  <si>
    <t>Unadjusted per page 5.1.1</t>
  </si>
  <si>
    <t>Revenue</t>
  </si>
  <si>
    <t>Total Revenue</t>
  </si>
  <si>
    <t>Expense</t>
  </si>
  <si>
    <t>Total Purchased Power</t>
  </si>
  <si>
    <t>447.13, .14</t>
  </si>
  <si>
    <t>555.55, .56, .68</t>
  </si>
  <si>
    <t>555.25, .69</t>
  </si>
  <si>
    <t>565.46, .1</t>
  </si>
  <si>
    <t>Base Case Adjustments</t>
  </si>
  <si>
    <t>James River Royalty Offset</t>
  </si>
  <si>
    <t>PC Filed</t>
  </si>
  <si>
    <t>DPU Filed</t>
  </si>
  <si>
    <t xml:space="preserve">Allocation Factors </t>
  </si>
  <si>
    <t>Description of Adjustments:</t>
  </si>
  <si>
    <t>This adjustment uses PacifiCorp's PD PC normalizing model using all of PacifiCorp's assumptions in 5.1 except it uses a six-year average of plant outages rather than four.</t>
  </si>
  <si>
    <t>09/00 Study Change from PC Type II</t>
  </si>
  <si>
    <t>09/00 Study Change from Actual</t>
  </si>
  <si>
    <t>This adjustment replaces PacifiCorp's PD PC normalizing adjustment 5.1 and SMUD adjustment 5.3.  It uses the same model and assumptions except for the following changes: 1) Uses actual STF and NF volumes and prices, 2) adjusts STF prices to remove dollar losses, 3) corrects plant capacities, 4) annualizes the TransAlta purchase, 5) updates the SMUD price, 6) normalizes plant outages using a six year average, 7) removes anomolous plant outages from the average and 8) adjusts Dave Johnston coal price.</t>
  </si>
  <si>
    <t>Total Wheeling Expense</t>
  </si>
  <si>
    <t>Case F with "Utah Load Correction"</t>
  </si>
  <si>
    <t>Case F with Load Correction and Model Transfers</t>
  </si>
  <si>
    <t>Net Power Cost Adjustments per Hayet and Falkenberg</t>
  </si>
  <si>
    <t>This adjustment replaces PacifiCorp's PD PC normalizing adjustment 5.1 and SMUD adjustment 5.3.  It uses the same model and assumptions except for the following changes: 1) Uses actual STF and NF volumes and prices, 2) adjusts STF prices to remove dollar losses, 3) corrects plant capacities, 4) annualizes the TransAlta purchase, 5) updates the SMUD price, 6) normalizes plant outages using a six year average, 7) removes anomolous plant outages from the average, 8) adjusts Dave Johnston coal price, 9) Corrects Utah loads to test period loads rather than 1999 calendar year loads, 10) includes modeling capability to allow transfers between the east and west parts of PacifiCorp's system.  Testimony to support these adjustments is provided by DPU consultants Phil Hayett and Randall Falkenberg.</t>
  </si>
  <si>
    <t>Case 1 "Actual STF and NF"</t>
  </si>
  <si>
    <t>Case 2 "Remove Losses on STF"</t>
  </si>
  <si>
    <t>Case 3 "Six Year Availability"</t>
  </si>
  <si>
    <t>Case 4 " Correct Capacity"</t>
  </si>
  <si>
    <t>Case 5 "Price SMUD at SCE"</t>
  </si>
  <si>
    <t>Case 7 "Remove Cholla Outage"</t>
  </si>
  <si>
    <t>Case 8 "Coal Adjustment"</t>
  </si>
  <si>
    <t>Case 9 "Correct Utah Loads"</t>
  </si>
  <si>
    <t>Case 10 "Add Transfer Capability"</t>
  </si>
  <si>
    <t>Sum of Hayet, Burrup, and Falkenberg Net Power Cost Adjustments</t>
  </si>
  <si>
    <t>Case 7 Only</t>
  </si>
  <si>
    <t>Case 9 Only</t>
  </si>
  <si>
    <t>Case 8 Only</t>
  </si>
  <si>
    <t>Case 2 Only</t>
  </si>
  <si>
    <t>Case 3 Only</t>
  </si>
  <si>
    <t>Case 4 Only</t>
  </si>
  <si>
    <t>Case 5 Only</t>
  </si>
  <si>
    <t>Case 10 Only</t>
  </si>
  <si>
    <t>DPU Case 11 only</t>
  </si>
  <si>
    <t>Case 11 "Long Term Firm Revenue Increase"</t>
  </si>
  <si>
    <t>========Total Company=========</t>
  </si>
  <si>
    <t>======Utah Jurisdiction======</t>
  </si>
  <si>
    <t>Case 0</t>
  </si>
  <si>
    <t>Case 1</t>
  </si>
  <si>
    <t>act incl. Losses</t>
  </si>
  <si>
    <t>Case 3</t>
  </si>
  <si>
    <t>Aq</t>
  </si>
  <si>
    <t>Case 4</t>
  </si>
  <si>
    <t>Bq</t>
  </si>
  <si>
    <t>Correct Capacity</t>
  </si>
  <si>
    <t>Case 5</t>
  </si>
  <si>
    <t>Cq</t>
  </si>
  <si>
    <t>Price SMUD at SCE</t>
  </si>
  <si>
    <t>Case 6</t>
  </si>
  <si>
    <t>Case 7</t>
  </si>
  <si>
    <t>Eq</t>
  </si>
  <si>
    <t>Remove Cholla Outage</t>
  </si>
  <si>
    <t xml:space="preserve">Fq fixed  </t>
  </si>
  <si>
    <t>Fq fixed pmh</t>
  </si>
  <si>
    <t>Case 8</t>
  </si>
  <si>
    <t>Fq</t>
  </si>
  <si>
    <t>Coal Adjustments</t>
  </si>
  <si>
    <t>Actual Test Year</t>
  </si>
  <si>
    <t>Case 9</t>
  </si>
  <si>
    <t>Case 10</t>
  </si>
  <si>
    <t xml:space="preserve">                  Summary of Division of Public Utilities Net Power Cost Adjustments</t>
  </si>
  <si>
    <t>Increase LTF Revenue</t>
  </si>
  <si>
    <t>NA</t>
  </si>
  <si>
    <t>Incremental</t>
  </si>
  <si>
    <t>Division Net Power Cost Adjustments</t>
  </si>
  <si>
    <t>Cumulative</t>
  </si>
  <si>
    <t>Incremental Adj.</t>
  </si>
  <si>
    <t>Total Division Adjustment from Actual NPC</t>
  </si>
  <si>
    <t>Total Division Adjustment from Filed NPC</t>
  </si>
  <si>
    <t>Total Division Utah Adj from Filed NPC</t>
  </si>
  <si>
    <t>Total Division Utah Adj from Actual NPC</t>
  </si>
  <si>
    <t>Total Recommended Net Power Cost</t>
  </si>
  <si>
    <t>Total of Incremental Adjustments</t>
  </si>
  <si>
    <t>Transmission Issue</t>
  </si>
  <si>
    <t>Falkenberg</t>
  </si>
  <si>
    <t>Burrup</t>
  </si>
  <si>
    <t>Hayet</t>
  </si>
  <si>
    <t>Wilson</t>
  </si>
  <si>
    <t xml:space="preserve">Division </t>
  </si>
  <si>
    <t>Witness</t>
  </si>
  <si>
    <t>Note:  The value of each adjustment is interactive with the other adjustments.  Adoption of one without the other can result in a change in the incremental adjustment.</t>
  </si>
  <si>
    <t>Summary of Net Power Cost Cases</t>
  </si>
  <si>
    <t>Change from Filed NPC</t>
  </si>
  <si>
    <t>Change from Actual NPC</t>
  </si>
  <si>
    <t>PacifiCorp Filed Type II</t>
  </si>
  <si>
    <t>Actual STF and NF/Sec Prices</t>
  </si>
  <si>
    <t>Six Year Avg. Plant Availability</t>
  </si>
  <si>
    <t>Correct Load Error</t>
  </si>
  <si>
    <t>This adjustment replaces PacifiCorp's net power cost normalizing adjustment 5.1 and SMUD adjustment 5.3 and LTF adjustment 5.5.  It uses the same model and assumptions except for the following nine changes: 1) Uses actual STF and NF prices, 2) normalizes plant outages using a six year average, 3) corrects plant capacities, 4) updates the SMUD price, 5) removes an anomolous plant outage from the average, 6) adjusts Dave Johnston coal price, 7) corrects Utah loads, 8) adds transfer capability to spreadsheet model, and 9) increases revenue to wholesale contracts.</t>
  </si>
  <si>
    <t>Note:  Due to rounding of allocation factors, these numbers may not match exactly with Mr. Burrup's Exhibit No. DPU 1.1</t>
  </si>
  <si>
    <t>PacifiCorp Type II NPC</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</si>
</sst>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Red]\(#,##0\);0\ "/>
    <numFmt numFmtId="165" formatCode="#,##0;[Red]#,##0"/>
    <numFmt numFmtId="166" formatCode="0.000;[Red]0.000"/>
    <numFmt numFmtId="167" formatCode="0.0;[Red]0.0"/>
    <numFmt numFmtId="168" formatCode="0.000;[Red]\(0.000\)"/>
    <numFmt numFmtId="169" formatCode="0\ \ ;@\ \ "/>
    <numFmt numFmtId="170" formatCode="#,##0\ ;[Red]\(#,##0\)"/>
    <numFmt numFmtId="171" formatCode="0.00\ ;[Red]\(0.00\)"/>
    <numFmt numFmtId="172" formatCode="0.000\ ;[Red]\(0.000\)"/>
    <numFmt numFmtId="173" formatCode="0.0\ ;[Red]\(0.0\)"/>
    <numFmt numFmtId="174" formatCode="#,##0\ ;[Red]#,##0"/>
    <numFmt numFmtId="175" formatCode="0.000%"/>
    <numFmt numFmtId="176" formatCode="#,##0.0"/>
    <numFmt numFmtId="177" formatCode="0_);[Red]\(0\)"/>
    <numFmt numFmtId="178" formatCode="0.000000"/>
    <numFmt numFmtId="179" formatCode="0.00000"/>
    <numFmt numFmtId="180" formatCode="0.0000"/>
    <numFmt numFmtId="181" formatCode="0.000"/>
    <numFmt numFmtId="182" formatCode="0.0"/>
    <numFmt numFmtId="183" formatCode="0.0%"/>
    <numFmt numFmtId="184" formatCode="_(&quot;$&quot;* #,##0_);_(&quot;$&quot;* \(#,##0\);_(&quot;$&quot;* &quot;-&quot;??_);_(@_)"/>
    <numFmt numFmtId="185" formatCode="0.0000%"/>
    <numFmt numFmtId="186" formatCode="&quot;$&quot;#,##0"/>
    <numFmt numFmtId="187" formatCode="&quot;$&quot;#,##0.0_);[Red]\(&quot;$&quot;#,##0.0\)"/>
    <numFmt numFmtId="188" formatCode="&quot;$&quot;#,##0.00"/>
    <numFmt numFmtId="189" formatCode="&quot;$&quot;#,##0.0"/>
  </numFmts>
  <fonts count="18">
    <font>
      <sz val="9"/>
      <name val="Helv"/>
      <family val="0"/>
    </font>
    <font>
      <b/>
      <sz val="10"/>
      <name val="Helv"/>
      <family val="0"/>
    </font>
    <font>
      <i/>
      <sz val="10"/>
      <name val="Helv"/>
      <family val="0"/>
    </font>
    <font>
      <b/>
      <i/>
      <sz val="10"/>
      <name val="Helv"/>
      <family val="0"/>
    </font>
    <font>
      <sz val="10"/>
      <name val="Geneva"/>
      <family val="0"/>
    </font>
    <font>
      <b/>
      <sz val="9"/>
      <name val="Helv"/>
      <family val="0"/>
    </font>
    <font>
      <b/>
      <i/>
      <sz val="9"/>
      <name val="Helv"/>
      <family val="0"/>
    </font>
    <font>
      <i/>
      <sz val="9"/>
      <name val="Helv"/>
      <family val="0"/>
    </font>
    <font>
      <u val="single"/>
      <sz val="9"/>
      <name val="Helv"/>
      <family val="0"/>
    </font>
    <font>
      <b/>
      <sz val="9"/>
      <color indexed="56"/>
      <name val="Helv"/>
      <family val="0"/>
    </font>
    <font>
      <sz val="8"/>
      <name val="Tahoma"/>
      <family val="0"/>
    </font>
    <font>
      <b/>
      <sz val="8"/>
      <name val="Tahoma"/>
      <family val="0"/>
    </font>
    <font>
      <b/>
      <sz val="10"/>
      <name val="Arial"/>
      <family val="2"/>
    </font>
    <font>
      <sz val="10"/>
      <name val="Arial"/>
      <family val="0"/>
    </font>
    <font>
      <sz val="10"/>
      <name val="Helv"/>
      <family val="0"/>
    </font>
    <font>
      <sz val="9"/>
      <name val="Arial"/>
      <family val="0"/>
    </font>
    <font>
      <b/>
      <sz val="12"/>
      <name val="Arial"/>
      <family val="2"/>
    </font>
    <font>
      <b/>
      <sz val="8"/>
      <name val="Helv"/>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4" fillId="0" borderId="0" applyFont="0" applyFill="0" applyBorder="0" applyAlignment="0" applyProtection="0"/>
    <xf numFmtId="8" fontId="4" fillId="0" borderId="0" applyFont="0" applyFill="0" applyBorder="0" applyAlignment="0" applyProtection="0"/>
    <xf numFmtId="0" fontId="13" fillId="0" borderId="0">
      <alignment/>
      <protection/>
    </xf>
    <xf numFmtId="0" fontId="13" fillId="0" borderId="0">
      <alignment/>
      <protection/>
    </xf>
    <xf numFmtId="0" fontId="13" fillId="0" borderId="0">
      <alignment/>
      <protection/>
    </xf>
    <xf numFmtId="9" fontId="4" fillId="0" borderId="0" applyFont="0" applyFill="0" applyBorder="0" applyAlignment="0" applyProtection="0"/>
  </cellStyleXfs>
  <cellXfs count="75">
    <xf numFmtId="0" fontId="0" fillId="0" borderId="0" xfId="0" applyAlignment="1">
      <alignment/>
    </xf>
    <xf numFmtId="3" fontId="0" fillId="0" borderId="0" xfId="0" applyNumberFormat="1" applyAlignment="1">
      <alignment/>
    </xf>
    <xf numFmtId="3" fontId="0" fillId="0" borderId="0" xfId="0" applyNumberFormat="1" applyFont="1" applyAlignment="1">
      <alignment/>
    </xf>
    <xf numFmtId="0" fontId="0" fillId="0" borderId="0" xfId="0" applyFont="1" applyAlignment="1">
      <alignment/>
    </xf>
    <xf numFmtId="0" fontId="6" fillId="0" borderId="0" xfId="0" applyFont="1" applyAlignment="1">
      <alignment/>
    </xf>
    <xf numFmtId="0" fontId="7" fillId="0" borderId="0" xfId="0" applyFont="1" applyAlignment="1">
      <alignment/>
    </xf>
    <xf numFmtId="170" fontId="0" fillId="0" borderId="0" xfId="0" applyNumberFormat="1" applyFont="1" applyAlignment="1">
      <alignment horizontal="fill"/>
    </xf>
    <xf numFmtId="164" fontId="0" fillId="0" borderId="0" xfId="0" applyNumberFormat="1" applyFont="1" applyAlignment="1">
      <alignment/>
    </xf>
    <xf numFmtId="170" fontId="0" fillId="0" borderId="0" xfId="0" applyNumberFormat="1" applyAlignment="1">
      <alignment/>
    </xf>
    <xf numFmtId="0" fontId="5" fillId="0" borderId="0" xfId="0" applyFont="1" applyAlignment="1">
      <alignment horizontal="center"/>
    </xf>
    <xf numFmtId="0" fontId="0" fillId="0" borderId="0" xfId="0" applyFont="1" applyAlignment="1">
      <alignment horizontal="center"/>
    </xf>
    <xf numFmtId="0" fontId="0" fillId="0" borderId="0" xfId="0" applyAlignment="1">
      <alignment horizontal="right"/>
    </xf>
    <xf numFmtId="0" fontId="0" fillId="0" borderId="0" xfId="0" applyFont="1" applyAlignment="1">
      <alignment horizontal="right"/>
    </xf>
    <xf numFmtId="164" fontId="0" fillId="0" borderId="0" xfId="0" applyNumberFormat="1" applyFont="1" applyAlignment="1">
      <alignment horizontal="center"/>
    </xf>
    <xf numFmtId="164" fontId="8" fillId="0" borderId="0" xfId="0" applyNumberFormat="1" applyFont="1" applyAlignment="1">
      <alignment horizontal="center"/>
    </xf>
    <xf numFmtId="0" fontId="0" fillId="0" borderId="0" xfId="0" applyFont="1" applyAlignment="1">
      <alignment horizontal="fill"/>
    </xf>
    <xf numFmtId="169" fontId="8" fillId="0" borderId="0" xfId="0" applyNumberFormat="1" applyFont="1" applyAlignment="1">
      <alignment horizontal="right"/>
    </xf>
    <xf numFmtId="170" fontId="0" fillId="0" borderId="0" xfId="0" applyNumberFormat="1" applyFont="1" applyAlignment="1">
      <alignment/>
    </xf>
    <xf numFmtId="4" fontId="0" fillId="0" borderId="0" xfId="0" applyNumberFormat="1" applyFont="1" applyAlignment="1">
      <alignment/>
    </xf>
    <xf numFmtId="169" fontId="8" fillId="0" borderId="0" xfId="0" applyNumberFormat="1" applyFont="1" applyAlignment="1" quotePrefix="1">
      <alignment horizontal="right"/>
    </xf>
    <xf numFmtId="49" fontId="8" fillId="0" borderId="0" xfId="0" applyNumberFormat="1" applyFont="1" applyAlignment="1">
      <alignment horizontal="right"/>
    </xf>
    <xf numFmtId="0" fontId="9" fillId="0" borderId="0" xfId="0" applyFont="1" applyAlignment="1">
      <alignment horizontal="right"/>
    </xf>
    <xf numFmtId="0" fontId="8" fillId="0" borderId="0" xfId="0" applyFont="1" applyAlignment="1">
      <alignment horizontal="center"/>
    </xf>
    <xf numFmtId="164" fontId="0" fillId="0" borderId="0" xfId="0" applyNumberFormat="1" applyFont="1" applyAlignment="1">
      <alignment horizontal="left"/>
    </xf>
    <xf numFmtId="170" fontId="0" fillId="0" borderId="0" xfId="0" applyNumberFormat="1" applyFont="1" applyAlignment="1">
      <alignment horizontal="center"/>
    </xf>
    <xf numFmtId="175" fontId="0" fillId="0" borderId="0" xfId="0" applyNumberFormat="1" applyFont="1" applyAlignment="1">
      <alignment horizontal="center"/>
    </xf>
    <xf numFmtId="164" fontId="0" fillId="0" borderId="1" xfId="0" applyNumberFormat="1" applyFont="1" applyBorder="1" applyAlignment="1" quotePrefix="1">
      <alignment horizontal="center"/>
    </xf>
    <xf numFmtId="0" fontId="0" fillId="0" borderId="1" xfId="0" applyFont="1" applyBorder="1" applyAlignment="1">
      <alignment/>
    </xf>
    <xf numFmtId="0" fontId="0" fillId="0" borderId="0" xfId="0" applyFont="1" applyBorder="1" applyAlignment="1">
      <alignment/>
    </xf>
    <xf numFmtId="164" fontId="0" fillId="0" borderId="1" xfId="0" applyNumberFormat="1" applyFont="1" applyBorder="1" applyAlignment="1">
      <alignment/>
    </xf>
    <xf numFmtId="3" fontId="0" fillId="0" borderId="0" xfId="15" applyNumberFormat="1" applyAlignment="1">
      <alignment/>
    </xf>
    <xf numFmtId="177" fontId="0" fillId="0" borderId="0" xfId="0" applyNumberFormat="1" applyFont="1" applyAlignment="1">
      <alignment/>
    </xf>
    <xf numFmtId="38" fontId="0" fillId="0" borderId="0" xfId="15" applyNumberFormat="1" applyFont="1" applyAlignment="1">
      <alignment/>
    </xf>
    <xf numFmtId="38" fontId="0" fillId="0" borderId="0" xfId="0" applyNumberFormat="1" applyFont="1" applyAlignment="1">
      <alignment/>
    </xf>
    <xf numFmtId="175" fontId="0" fillId="0" borderId="0" xfId="20" applyNumberFormat="1" applyAlignment="1">
      <alignment/>
    </xf>
    <xf numFmtId="175" fontId="0" fillId="0" borderId="0" xfId="0" applyNumberFormat="1" applyAlignment="1">
      <alignment/>
    </xf>
    <xf numFmtId="0" fontId="0" fillId="0" borderId="0" xfId="0" applyAlignment="1">
      <alignment horizontal="left"/>
    </xf>
    <xf numFmtId="2" fontId="0" fillId="0" borderId="0" xfId="0" applyNumberFormat="1" applyAlignment="1">
      <alignment horizontal="left"/>
    </xf>
    <xf numFmtId="0" fontId="12" fillId="0" borderId="0" xfId="0" applyFont="1" applyAlignment="1">
      <alignment/>
    </xf>
    <xf numFmtId="184" fontId="0" fillId="0" borderId="0" xfId="16" applyNumberFormat="1" applyAlignment="1">
      <alignment/>
    </xf>
    <xf numFmtId="185" fontId="0" fillId="0" borderId="0" xfId="20" applyNumberFormat="1" applyAlignment="1">
      <alignment/>
    </xf>
    <xf numFmtId="0" fontId="13" fillId="0" borderId="0" xfId="18">
      <alignment/>
      <protection/>
    </xf>
    <xf numFmtId="0" fontId="12" fillId="0" borderId="0" xfId="19" applyFont="1" applyFill="1" applyAlignment="1">
      <alignment/>
      <protection/>
    </xf>
    <xf numFmtId="0" fontId="12" fillId="0" borderId="0" xfId="17" applyFont="1" applyFill="1" applyAlignment="1">
      <alignment/>
      <protection/>
    </xf>
    <xf numFmtId="0" fontId="12" fillId="0" borderId="0" xfId="18" applyFont="1" quotePrefix="1">
      <alignment/>
      <protection/>
    </xf>
    <xf numFmtId="0" fontId="12" fillId="0" borderId="0" xfId="18" applyFont="1">
      <alignment/>
      <protection/>
    </xf>
    <xf numFmtId="0" fontId="12" fillId="0" borderId="0" xfId="17" applyFont="1" applyFill="1" applyAlignment="1">
      <alignment horizontal="center"/>
      <protection/>
    </xf>
    <xf numFmtId="186" fontId="13" fillId="0" borderId="0" xfId="18" applyNumberFormat="1">
      <alignment/>
      <protection/>
    </xf>
    <xf numFmtId="6" fontId="13" fillId="0" borderId="0" xfId="18" applyNumberFormat="1" applyAlignment="1">
      <alignment horizontal="right"/>
      <protection/>
    </xf>
    <xf numFmtId="0" fontId="13" fillId="0" borderId="0" xfId="17" applyFont="1" applyFill="1">
      <alignment/>
      <protection/>
    </xf>
    <xf numFmtId="186" fontId="12" fillId="0" borderId="0" xfId="18" applyNumberFormat="1" applyFont="1">
      <alignment/>
      <protection/>
    </xf>
    <xf numFmtId="10" fontId="13" fillId="0" borderId="0" xfId="18" applyNumberFormat="1">
      <alignment/>
      <protection/>
    </xf>
    <xf numFmtId="0" fontId="13" fillId="0" borderId="0" xfId="18" applyFont="1">
      <alignment/>
      <protection/>
    </xf>
    <xf numFmtId="0" fontId="13" fillId="0" borderId="0" xfId="18" applyAlignment="1">
      <alignment horizontal="center"/>
      <protection/>
    </xf>
    <xf numFmtId="6" fontId="13" fillId="0" borderId="0" xfId="16" applyNumberFormat="1" applyAlignment="1">
      <alignment/>
    </xf>
    <xf numFmtId="6" fontId="13" fillId="0" borderId="0" xfId="16" applyNumberFormat="1" applyAlignment="1">
      <alignment/>
    </xf>
    <xf numFmtId="8" fontId="14" fillId="0" borderId="0" xfId="18" applyNumberFormat="1" applyFont="1" applyAlignment="1">
      <alignment horizontal="left" indent="2"/>
      <protection/>
    </xf>
    <xf numFmtId="8" fontId="13" fillId="0" borderId="0" xfId="18" applyNumberFormat="1" applyFont="1" applyAlignment="1">
      <alignment horizontal="right"/>
      <protection/>
    </xf>
    <xf numFmtId="0" fontId="13" fillId="0" borderId="0" xfId="18" applyFont="1" applyAlignment="1">
      <alignment horizontal="center"/>
      <protection/>
    </xf>
    <xf numFmtId="0" fontId="7" fillId="0" borderId="0" xfId="0" applyFont="1" applyAlignment="1">
      <alignment horizontal="center"/>
    </xf>
    <xf numFmtId="0" fontId="15" fillId="0" borderId="0" xfId="0" applyFont="1" applyAlignment="1">
      <alignment/>
    </xf>
    <xf numFmtId="0" fontId="15" fillId="0" borderId="0" xfId="0" applyFont="1" applyAlignment="1">
      <alignment horizontal="right"/>
    </xf>
    <xf numFmtId="3" fontId="15" fillId="0" borderId="0" xfId="0" applyNumberFormat="1" applyFont="1" applyAlignment="1">
      <alignment/>
    </xf>
    <xf numFmtId="170" fontId="15" fillId="0" borderId="0" xfId="0" applyNumberFormat="1" applyFont="1" applyAlignment="1">
      <alignment/>
    </xf>
    <xf numFmtId="186" fontId="13" fillId="0" borderId="0" xfId="18" applyNumberFormat="1" applyBorder="1">
      <alignment/>
      <protection/>
    </xf>
    <xf numFmtId="0" fontId="16" fillId="0" borderId="0" xfId="18" applyFont="1">
      <alignment/>
      <protection/>
    </xf>
    <xf numFmtId="0" fontId="13" fillId="0" borderId="0" xfId="18" applyFont="1" applyAlignment="1">
      <alignment horizontal="center"/>
      <protection/>
    </xf>
    <xf numFmtId="0" fontId="13" fillId="0" borderId="0" xfId="18" applyAlignment="1">
      <alignment horizontal="center"/>
      <protection/>
    </xf>
    <xf numFmtId="0" fontId="12" fillId="0" borderId="0" xfId="18" applyFont="1" applyAlignment="1" quotePrefix="1">
      <alignment horizontal="center"/>
      <protection/>
    </xf>
    <xf numFmtId="3" fontId="5" fillId="0" borderId="0" xfId="15" applyNumberFormat="1" applyFont="1" applyAlignment="1">
      <alignment horizontal="center"/>
    </xf>
    <xf numFmtId="0" fontId="5" fillId="0" borderId="0" xfId="0" applyFont="1" applyAlignment="1">
      <alignment horizontal="center"/>
    </xf>
    <xf numFmtId="0" fontId="7" fillId="0" borderId="0" xfId="0" applyFont="1" applyAlignment="1">
      <alignment horizontal="center"/>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cellXfs>
  <cellStyles count="7">
    <cellStyle name="Normal" xfId="0"/>
    <cellStyle name="Comma" xfId="15"/>
    <cellStyle name="Currency" xfId="16"/>
    <cellStyle name="Normal_ExhibitRJF2" xfId="17"/>
    <cellStyle name="Normal_Exhibits.pmh.rev2" xfId="18"/>
    <cellStyle name="Normal_exrjf2"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LW8.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hibit No. 8.3 Summary"/>
      <sheetName val="Exhibit No. 8.3 Worksheet"/>
      <sheetName val="Exhibit No. 8.3 Top Sheet"/>
    </sheetNames>
    <sheetDataSet>
      <sheetData sheetId="2">
        <row r="10">
          <cell r="D10">
            <v>66914685.5560384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Q31"/>
  <sheetViews>
    <sheetView tabSelected="1" workbookViewId="0" topLeftCell="B1">
      <selection activeCell="H18" sqref="H18"/>
    </sheetView>
  </sheetViews>
  <sheetFormatPr defaultColWidth="9.140625" defaultRowHeight="12"/>
  <cols>
    <col min="1" max="1" width="12.7109375" style="41" customWidth="1"/>
    <col min="2" max="2" width="9.8515625" style="41" customWidth="1"/>
    <col min="3" max="3" width="0.42578125" style="41" customWidth="1"/>
    <col min="4" max="4" width="10.7109375" style="41" customWidth="1"/>
    <col min="5" max="5" width="20.8515625" style="41" customWidth="1"/>
    <col min="6" max="6" width="17.8515625" style="41" customWidth="1"/>
    <col min="7" max="7" width="2.140625" style="41" customWidth="1"/>
    <col min="8" max="8" width="16.00390625" style="41" customWidth="1"/>
    <col min="9" max="9" width="2.7109375" style="41" customWidth="1"/>
    <col min="10" max="10" width="16.7109375" style="41" customWidth="1"/>
    <col min="11" max="11" width="1.1484375" style="41" customWidth="1"/>
    <col min="12" max="12" width="15.421875" style="41" customWidth="1"/>
    <col min="13" max="13" width="0.9921875" style="41" customWidth="1"/>
    <col min="14" max="14" width="16.8515625" style="41" customWidth="1"/>
    <col min="15" max="15" width="2.00390625" style="41" customWidth="1"/>
    <col min="16" max="16" width="16.8515625" style="41" customWidth="1"/>
    <col min="17" max="17" width="13.421875" style="41" customWidth="1"/>
    <col min="18" max="16384" width="10.7109375" style="41" customWidth="1"/>
  </cols>
  <sheetData>
    <row r="1" ht="12.75">
      <c r="H1" s="42"/>
    </row>
    <row r="2" spans="8:9" ht="12.75">
      <c r="H2" s="43"/>
      <c r="I2" s="44"/>
    </row>
    <row r="3" spans="5:8" ht="15.75">
      <c r="E3" s="65" t="s">
        <v>190</v>
      </c>
      <c r="H3" s="46"/>
    </row>
    <row r="4" spans="7:8" ht="12.75">
      <c r="G4" s="45"/>
      <c r="H4" s="46"/>
    </row>
    <row r="5" ht="12.75"/>
    <row r="6" spans="1:14" ht="12.75">
      <c r="A6" s="52" t="s">
        <v>208</v>
      </c>
      <c r="F6" s="68" t="s">
        <v>165</v>
      </c>
      <c r="G6" s="68"/>
      <c r="H6" s="68"/>
      <c r="J6" s="44" t="s">
        <v>166</v>
      </c>
      <c r="N6" s="44" t="s">
        <v>166</v>
      </c>
    </row>
    <row r="7" spans="1:16" ht="12.75">
      <c r="A7" s="52" t="s">
        <v>209</v>
      </c>
      <c r="B7" s="66" t="s">
        <v>211</v>
      </c>
      <c r="C7" s="67"/>
      <c r="D7" s="67"/>
      <c r="E7" s="67"/>
      <c r="F7" s="53" t="s">
        <v>120</v>
      </c>
      <c r="H7" s="52" t="s">
        <v>196</v>
      </c>
      <c r="J7" s="66" t="s">
        <v>212</v>
      </c>
      <c r="K7" s="66"/>
      <c r="L7" s="66"/>
      <c r="N7" s="66" t="s">
        <v>213</v>
      </c>
      <c r="O7" s="66"/>
      <c r="P7" s="66"/>
    </row>
    <row r="8" spans="10:16" ht="12.75">
      <c r="J8" s="58" t="s">
        <v>193</v>
      </c>
      <c r="K8" s="53"/>
      <c r="L8" s="58" t="s">
        <v>195</v>
      </c>
      <c r="N8" s="58" t="s">
        <v>193</v>
      </c>
      <c r="P8" s="52" t="s">
        <v>195</v>
      </c>
    </row>
    <row r="9" spans="4:6" ht="12.75">
      <c r="D9" s="52" t="s">
        <v>187</v>
      </c>
      <c r="F9" s="55">
        <f>+Actual!E48</f>
        <v>602073367</v>
      </c>
    </row>
    <row r="10" spans="2:17" ht="12.75">
      <c r="B10" s="41" t="s">
        <v>167</v>
      </c>
      <c r="D10" s="52" t="s">
        <v>214</v>
      </c>
      <c r="F10" s="47">
        <f>+'PC Type II'!N48</f>
        <v>812574188.0002272</v>
      </c>
      <c r="H10" s="57" t="s">
        <v>192</v>
      </c>
      <c r="J10" s="56"/>
      <c r="K10" s="41">
        <v>210500821</v>
      </c>
      <c r="L10" s="48"/>
      <c r="Q10" s="52"/>
    </row>
    <row r="11" spans="1:17" ht="12.75">
      <c r="A11" s="52" t="s">
        <v>204</v>
      </c>
      <c r="B11" s="41" t="s">
        <v>168</v>
      </c>
      <c r="C11" s="41" t="s">
        <v>169</v>
      </c>
      <c r="D11" s="52" t="s">
        <v>215</v>
      </c>
      <c r="F11" s="47">
        <f>+'Case 1'!D102</f>
        <v>685665668.8274429</v>
      </c>
      <c r="H11" s="47">
        <f>+F11-F10</f>
        <v>-126908519.17278433</v>
      </c>
      <c r="J11" s="47">
        <f>+'Case 1'!AH48</f>
        <v>-46879478.278333664</v>
      </c>
      <c r="L11" s="47">
        <f aca="true" t="shared" si="0" ref="L11:L19">J11+L10</f>
        <v>-46879478.278333664</v>
      </c>
      <c r="N11" s="47">
        <f>+'Case 1'!X48</f>
        <v>31052585.392111182</v>
      </c>
      <c r="P11" s="47">
        <f>+'Case 1'!X48</f>
        <v>31052585.392111182</v>
      </c>
      <c r="Q11" s="47"/>
    </row>
    <row r="12" spans="1:17" ht="12.75">
      <c r="A12" s="52" t="s">
        <v>204</v>
      </c>
      <c r="B12" s="41" t="s">
        <v>170</v>
      </c>
      <c r="C12" s="41" t="s">
        <v>171</v>
      </c>
      <c r="D12" s="52" t="s">
        <v>216</v>
      </c>
      <c r="F12" s="47">
        <f>+'Case 3'!D102</f>
        <v>644350135.9325254</v>
      </c>
      <c r="H12" s="47">
        <f>+F12-F11</f>
        <v>-41315532.89491749</v>
      </c>
      <c r="J12" s="47">
        <f>+'Case 3'!AH48</f>
        <v>-15285755.598600317</v>
      </c>
      <c r="L12" s="47">
        <f t="shared" si="0"/>
        <v>-62165233.87693398</v>
      </c>
      <c r="N12" s="47">
        <f aca="true" t="shared" si="1" ref="N12:N19">+P12-P11</f>
        <v>-15285755.598600298</v>
      </c>
      <c r="P12" s="47">
        <f>+'Case 3'!X48</f>
        <v>15766829.793510884</v>
      </c>
      <c r="Q12" s="47"/>
    </row>
    <row r="13" spans="1:17" ht="12.75">
      <c r="A13" s="52" t="s">
        <v>204</v>
      </c>
      <c r="B13" s="41" t="s">
        <v>172</v>
      </c>
      <c r="C13" s="41" t="s">
        <v>173</v>
      </c>
      <c r="D13" s="41" t="s">
        <v>174</v>
      </c>
      <c r="F13" s="47">
        <f>+'Case 4'!N48</f>
        <v>627893531.5903254</v>
      </c>
      <c r="H13" s="47">
        <f aca="true" t="shared" si="2" ref="H13:H19">+F13-F12</f>
        <v>-16456604.34220004</v>
      </c>
      <c r="J13" s="47">
        <f>+'Case 4'!AH48</f>
        <v>-6088548.648109875</v>
      </c>
      <c r="L13" s="47">
        <f t="shared" si="0"/>
        <v>-68253782.52504385</v>
      </c>
      <c r="N13" s="47">
        <f t="shared" si="1"/>
        <v>-6088548.648109883</v>
      </c>
      <c r="P13" s="47">
        <f>+'Case 4'!X48</f>
        <v>9678281.145401001</v>
      </c>
      <c r="Q13" s="47"/>
    </row>
    <row r="14" spans="1:17" ht="12.75">
      <c r="A14" s="52" t="s">
        <v>204</v>
      </c>
      <c r="B14" s="41" t="s">
        <v>175</v>
      </c>
      <c r="C14" s="41" t="s">
        <v>176</v>
      </c>
      <c r="D14" s="41" t="s">
        <v>177</v>
      </c>
      <c r="F14" s="47">
        <f>+'Case 5'!N48</f>
        <v>616366297.7463892</v>
      </c>
      <c r="H14" s="47">
        <f t="shared" si="2"/>
        <v>-11527233.843936205</v>
      </c>
      <c r="J14" s="47">
        <f>+'Case 5'!AH48</f>
        <v>-4282943.73471448</v>
      </c>
      <c r="L14" s="47">
        <f t="shared" si="0"/>
        <v>-72536726.25975832</v>
      </c>
      <c r="N14" s="47">
        <f t="shared" si="1"/>
        <v>-4282943.734714478</v>
      </c>
      <c r="P14" s="47">
        <f>+'Case 5'!X48</f>
        <v>5395337.410686523</v>
      </c>
      <c r="Q14" s="47"/>
    </row>
    <row r="15" spans="1:17" ht="12.75">
      <c r="A15" s="52" t="s">
        <v>204</v>
      </c>
      <c r="B15" s="52" t="s">
        <v>178</v>
      </c>
      <c r="C15" s="41" t="s">
        <v>180</v>
      </c>
      <c r="D15" s="41" t="s">
        <v>181</v>
      </c>
      <c r="F15" s="47">
        <f>+'Case 6'!N48</f>
        <v>613574702.4686236</v>
      </c>
      <c r="H15" s="47">
        <f t="shared" si="2"/>
        <v>-2791595.2777655125</v>
      </c>
      <c r="J15" s="47">
        <f>+'Case 6'!AH48</f>
        <v>-1032823.2544865126</v>
      </c>
      <c r="L15" s="47">
        <f t="shared" si="0"/>
        <v>-73569549.51424484</v>
      </c>
      <c r="M15" s="47" t="s">
        <v>15</v>
      </c>
      <c r="N15" s="47">
        <f t="shared" si="1"/>
        <v>-1032823.2544865161</v>
      </c>
      <c r="P15" s="47">
        <f>+'Case 6'!X48</f>
        <v>4362514.156200007</v>
      </c>
      <c r="Q15" s="47"/>
    </row>
    <row r="16" spans="1:17" ht="12.75">
      <c r="A16" s="52" t="s">
        <v>205</v>
      </c>
      <c r="B16" s="49" t="s">
        <v>179</v>
      </c>
      <c r="C16" s="41" t="s">
        <v>182</v>
      </c>
      <c r="D16" s="41" t="s">
        <v>186</v>
      </c>
      <c r="F16" s="47">
        <f>+'DPU Case 7'!N48</f>
        <v>612770041.039439</v>
      </c>
      <c r="H16" s="47">
        <f t="shared" si="2"/>
        <v>-804661.4291846752</v>
      </c>
      <c r="J16" s="47">
        <f>+'DPU Case 7'!AH48</f>
        <v>-297705.41692407354</v>
      </c>
      <c r="L16" s="47">
        <f t="shared" si="0"/>
        <v>-73867254.93116891</v>
      </c>
      <c r="M16" s="47"/>
      <c r="N16" s="47">
        <f t="shared" si="1"/>
        <v>-297705.4169240743</v>
      </c>
      <c r="P16" s="47">
        <f>+'DPU Case 7'!X48</f>
        <v>4064808.7392759323</v>
      </c>
      <c r="Q16" s="47"/>
    </row>
    <row r="17" spans="1:17" ht="12.75">
      <c r="A17" s="52" t="s">
        <v>206</v>
      </c>
      <c r="B17" s="49" t="s">
        <v>184</v>
      </c>
      <c r="C17" s="41" t="s">
        <v>183</v>
      </c>
      <c r="D17" s="49" t="s">
        <v>217</v>
      </c>
      <c r="F17" s="47">
        <f>+'Case 8'!N48</f>
        <v>607259040.6720695</v>
      </c>
      <c r="H17" s="47">
        <f t="shared" si="2"/>
        <v>-5511000.367369413</v>
      </c>
      <c r="J17" s="47">
        <f>+'Case 8'!AH48</f>
        <v>-2038937.8719178615</v>
      </c>
      <c r="L17" s="47">
        <f t="shared" si="0"/>
        <v>-75906192.80308677</v>
      </c>
      <c r="M17" s="47"/>
      <c r="N17" s="47">
        <f t="shared" si="1"/>
        <v>-2038937.8719178587</v>
      </c>
      <c r="P17" s="47">
        <f>+'Case 8'!X48</f>
        <v>2025870.8673580736</v>
      </c>
      <c r="Q17" s="47"/>
    </row>
    <row r="18" spans="1:17" ht="12.75">
      <c r="A18" s="52" t="s">
        <v>206</v>
      </c>
      <c r="B18" s="52" t="s">
        <v>188</v>
      </c>
      <c r="C18" s="41" t="s">
        <v>185</v>
      </c>
      <c r="D18" s="52" t="s">
        <v>203</v>
      </c>
      <c r="F18" s="47">
        <f>+' Case 9'!N48</f>
        <v>603899247.6720695</v>
      </c>
      <c r="H18" s="47">
        <f t="shared" si="2"/>
        <v>-3359793</v>
      </c>
      <c r="J18" s="47">
        <f>+' Case 9'!AH48</f>
        <v>-1243042.7749680006</v>
      </c>
      <c r="L18" s="47">
        <f t="shared" si="0"/>
        <v>-77149235.57805477</v>
      </c>
      <c r="M18" s="47"/>
      <c r="N18" s="47">
        <f t="shared" si="1"/>
        <v>-1243042.7749679983</v>
      </c>
      <c r="P18" s="47">
        <f>+' Case 9'!X48</f>
        <v>782828.0923900753</v>
      </c>
      <c r="Q18" s="47"/>
    </row>
    <row r="19" spans="1:17" ht="12.75">
      <c r="A19" s="52" t="s">
        <v>207</v>
      </c>
      <c r="B19" s="52" t="s">
        <v>189</v>
      </c>
      <c r="D19" s="52" t="s">
        <v>191</v>
      </c>
      <c r="F19" s="54">
        <f>+'DPU Case 10'!N48</f>
        <v>536984562.1160312</v>
      </c>
      <c r="H19" s="47">
        <f t="shared" si="2"/>
        <v>-66914685.55603838</v>
      </c>
      <c r="J19" s="47">
        <f>+'DPU Case 10'!AH48</f>
        <v>-24862151.418346066</v>
      </c>
      <c r="L19" s="47">
        <f t="shared" si="0"/>
        <v>-102011386.99640083</v>
      </c>
      <c r="N19" s="47">
        <f t="shared" si="1"/>
        <v>-24862151.418346047</v>
      </c>
      <c r="P19" s="47">
        <f>+'DPU Case 10'!X48</f>
        <v>-24079323.325955972</v>
      </c>
      <c r="Q19" s="47"/>
    </row>
    <row r="20" spans="6:14" ht="12.75" customHeight="1">
      <c r="F20" s="47"/>
      <c r="H20" s="64"/>
      <c r="J20" s="64"/>
      <c r="L20" s="47"/>
      <c r="M20" s="47"/>
      <c r="N20" s="64"/>
    </row>
    <row r="21" spans="2:17" ht="12.75">
      <c r="B21" s="45" t="s">
        <v>202</v>
      </c>
      <c r="F21" s="47"/>
      <c r="H21" s="50">
        <f>SUM(H11:H19)</f>
        <v>-275589625.88419604</v>
      </c>
      <c r="J21" s="50">
        <f>SUM(J11:J19)</f>
        <v>-102011386.99640083</v>
      </c>
      <c r="K21" s="47" t="s">
        <v>15</v>
      </c>
      <c r="L21" s="50" t="s">
        <v>15</v>
      </c>
      <c r="M21" s="45"/>
      <c r="N21" s="50">
        <f>SUM(N11:N19)</f>
        <v>-24079323.325955972</v>
      </c>
      <c r="Q21" s="47"/>
    </row>
    <row r="22" spans="2:8" ht="12.75">
      <c r="B22" s="41" t="s">
        <v>15</v>
      </c>
      <c r="F22" s="47" t="s">
        <v>15</v>
      </c>
      <c r="H22" s="47" t="s">
        <v>15</v>
      </c>
    </row>
    <row r="23" spans="2:12" ht="12.75">
      <c r="B23" s="52" t="s">
        <v>201</v>
      </c>
      <c r="F23" s="50">
        <f>+F19</f>
        <v>536984562.1160312</v>
      </c>
      <c r="L23" s="51"/>
    </row>
    <row r="24" spans="2:16" ht="12.75">
      <c r="B24" s="52" t="s">
        <v>198</v>
      </c>
      <c r="F24" s="50">
        <f>+F10-F23</f>
        <v>275589625.88419604</v>
      </c>
      <c r="L24" s="50"/>
      <c r="P24" s="50"/>
    </row>
    <row r="25" spans="2:6" ht="12.75">
      <c r="B25" s="52" t="s">
        <v>197</v>
      </c>
      <c r="F25" s="50">
        <f>+F9-F23</f>
        <v>65088804.88396883</v>
      </c>
    </row>
    <row r="26" spans="2:6" ht="12.75">
      <c r="B26" s="52" t="s">
        <v>199</v>
      </c>
      <c r="F26" s="50">
        <f>+J21*-1</f>
        <v>102011386.99640083</v>
      </c>
    </row>
    <row r="27" spans="2:6" ht="12.75">
      <c r="B27" s="52" t="s">
        <v>200</v>
      </c>
      <c r="F27" s="50">
        <f>+P19*-1</f>
        <v>24079323.325955972</v>
      </c>
    </row>
    <row r="30" ht="12.75">
      <c r="A30" s="52" t="s">
        <v>210</v>
      </c>
    </row>
    <row r="31" ht="12.75">
      <c r="A31" s="52" t="s">
        <v>219</v>
      </c>
    </row>
  </sheetData>
  <mergeCells count="4">
    <mergeCell ref="J7:L7"/>
    <mergeCell ref="N7:P7"/>
    <mergeCell ref="B7:E7"/>
    <mergeCell ref="F6:H6"/>
  </mergeCells>
  <printOptions/>
  <pageMargins left="0.75" right="0.75" top="1" bottom="1" header="0.5" footer="0.5"/>
  <pageSetup fitToHeight="1" fitToWidth="1" horizontalDpi="600" verticalDpi="600" orientation="landscape" scale="74" r:id="rId3"/>
  <headerFooter alignWithMargins="0">
    <oddHeader>&amp;RDocket No. 01-035-01
Witness:  Rebecca L. Wilson
Exhibit No. DPU 8.3
Page 1
</oddHeader>
  </headerFooter>
  <legacyDrawing r:id="rId2"/>
</worksheet>
</file>

<file path=xl/worksheets/sheet10.xml><?xml version="1.0" encoding="utf-8"?>
<worksheet xmlns="http://schemas.openxmlformats.org/spreadsheetml/2006/main" xmlns:r="http://schemas.openxmlformats.org/officeDocument/2006/relationships">
  <dimension ref="A1:AR310"/>
  <sheetViews>
    <sheetView workbookViewId="0" topLeftCell="AJ29">
      <selection activeCell="AR48" sqref="AR48"/>
    </sheetView>
  </sheetViews>
  <sheetFormatPr defaultColWidth="9.140625" defaultRowHeight="12"/>
  <cols>
    <col min="1" max="1" width="3.00390625" style="3" customWidth="1"/>
    <col min="2" max="2" width="2.7109375" style="3" customWidth="1"/>
    <col min="3" max="3" width="33.140625" style="3" customWidth="1"/>
    <col min="4" max="4" width="13.8515625" style="3" customWidth="1"/>
    <col min="5" max="5" width="2.28125" style="3" customWidth="1"/>
    <col min="6" max="7" width="12.00390625" style="3" customWidth="1"/>
    <col min="8" max="8" width="13.140625" style="3" customWidth="1"/>
    <col min="9" max="9" width="13.7109375" style="3" customWidth="1"/>
    <col min="10" max="10" width="11.00390625" style="3" customWidth="1"/>
    <col min="11" max="11" width="4.140625" style="3" customWidth="1"/>
    <col min="12" max="13" width="11.00390625" style="3" customWidth="1"/>
    <col min="14" max="14" width="13.421875" style="3" customWidth="1"/>
    <col min="15" max="20" width="11.00390625" style="3" customWidth="1"/>
    <col min="21" max="21" width="15.140625" style="3" customWidth="1"/>
    <col min="22" max="23" width="11.00390625" style="3" customWidth="1"/>
    <col min="24" max="24" width="14.28125" style="3" customWidth="1"/>
    <col min="25" max="25" width="11.00390625" style="3" customWidth="1"/>
    <col min="26" max="26" width="4.140625" style="3" customWidth="1"/>
    <col min="27" max="30" width="11.00390625" style="3" customWidth="1"/>
    <col min="31" max="31" width="13.421875" style="3" customWidth="1"/>
    <col min="32" max="33" width="11.00390625" style="3" customWidth="1"/>
    <col min="34" max="34" width="14.28125" style="3" customWidth="1"/>
    <col min="35" max="40" width="11.00390625" style="3" customWidth="1"/>
    <col min="41" max="41" width="13.7109375" style="3" customWidth="1"/>
    <col min="42" max="16384" width="11.00390625" style="3" customWidth="1"/>
  </cols>
  <sheetData>
    <row r="1" spans="1:44" ht="12">
      <c r="A1" s="4"/>
      <c r="D1" s="60"/>
      <c r="E1" s="9"/>
      <c r="F1" s="9" t="s">
        <v>79</v>
      </c>
      <c r="J1" s="70" t="s">
        <v>151</v>
      </c>
      <c r="K1" s="70"/>
      <c r="L1" s="70"/>
      <c r="M1" s="70"/>
      <c r="N1" s="70"/>
      <c r="O1" s="70"/>
      <c r="P1" s="70" t="str">
        <f>+J1</f>
        <v>Case 8 "Coal Adjustment"</v>
      </c>
      <c r="Q1" s="70"/>
      <c r="R1" s="70"/>
      <c r="S1" s="70"/>
      <c r="T1" s="70"/>
      <c r="U1" s="70"/>
      <c r="V1" s="70"/>
      <c r="W1" s="70"/>
      <c r="X1" s="70"/>
      <c r="Z1" s="70" t="s">
        <v>157</v>
      </c>
      <c r="AA1" s="70"/>
      <c r="AB1" s="70"/>
      <c r="AC1" s="70"/>
      <c r="AD1" s="70"/>
      <c r="AE1" s="70"/>
      <c r="AF1" s="70"/>
      <c r="AG1" s="70"/>
      <c r="AH1" s="70"/>
      <c r="AJ1" s="70" t="str">
        <f>+Z1</f>
        <v>Case 8 Only</v>
      </c>
      <c r="AK1" s="70"/>
      <c r="AL1" s="70"/>
      <c r="AM1" s="70"/>
      <c r="AN1" s="70"/>
      <c r="AO1" s="70"/>
      <c r="AP1" s="70"/>
      <c r="AQ1" s="70"/>
      <c r="AR1" s="70"/>
    </row>
    <row r="2" spans="1:44" ht="12">
      <c r="A2" s="4" t="s">
        <v>0</v>
      </c>
      <c r="D2" s="60"/>
      <c r="E2" s="10"/>
      <c r="F2" s="10" t="s">
        <v>1</v>
      </c>
      <c r="J2" s="71" t="s">
        <v>76</v>
      </c>
      <c r="K2" s="71"/>
      <c r="L2" s="71"/>
      <c r="M2" s="71"/>
      <c r="N2" s="71"/>
      <c r="O2" s="71"/>
      <c r="P2" s="71" t="s">
        <v>76</v>
      </c>
      <c r="Q2" s="71"/>
      <c r="R2" s="71"/>
      <c r="S2" s="71"/>
      <c r="T2" s="71"/>
      <c r="U2" s="71"/>
      <c r="V2" s="71"/>
      <c r="W2" s="71"/>
      <c r="X2" s="71"/>
      <c r="Z2" s="71" t="s">
        <v>76</v>
      </c>
      <c r="AA2" s="71"/>
      <c r="AB2" s="71"/>
      <c r="AC2" s="71"/>
      <c r="AD2" s="71"/>
      <c r="AE2" s="71"/>
      <c r="AF2" s="71"/>
      <c r="AG2" s="71"/>
      <c r="AH2" s="71"/>
      <c r="AJ2" s="71" t="s">
        <v>138</v>
      </c>
      <c r="AK2" s="71"/>
      <c r="AL2" s="71"/>
      <c r="AM2" s="71"/>
      <c r="AN2" s="71"/>
      <c r="AO2" s="71"/>
      <c r="AP2" s="71"/>
      <c r="AQ2" s="71"/>
      <c r="AR2" s="71"/>
    </row>
    <row r="3" spans="1:44" ht="12">
      <c r="A3" s="5" t="s">
        <v>76</v>
      </c>
      <c r="D3" s="60"/>
      <c r="E3" s="10"/>
      <c r="F3" s="10" t="s">
        <v>2</v>
      </c>
      <c r="P3" s="10"/>
      <c r="U3" s="22" t="s">
        <v>81</v>
      </c>
      <c r="V3" s="22"/>
      <c r="W3" s="10"/>
      <c r="X3" s="10" t="s">
        <v>82</v>
      </c>
      <c r="Z3" s="10"/>
      <c r="AE3" s="22" t="s">
        <v>81</v>
      </c>
      <c r="AF3" s="22"/>
      <c r="AG3" s="10"/>
      <c r="AH3" s="10" t="s">
        <v>82</v>
      </c>
      <c r="AJ3" s="10"/>
      <c r="AO3" s="22" t="s">
        <v>81</v>
      </c>
      <c r="AP3" s="22"/>
      <c r="AQ3" s="10"/>
      <c r="AR3" s="10" t="s">
        <v>82</v>
      </c>
    </row>
    <row r="4" spans="1:44" ht="12">
      <c r="A4" s="5" t="s">
        <v>78</v>
      </c>
      <c r="D4" s="61"/>
      <c r="E4" s="61"/>
      <c r="F4" s="10"/>
      <c r="P4" s="10"/>
      <c r="S4" s="22" t="s">
        <v>83</v>
      </c>
      <c r="T4" s="22" t="s">
        <v>84</v>
      </c>
      <c r="U4" s="22" t="s">
        <v>85</v>
      </c>
      <c r="V4" s="22" t="s">
        <v>86</v>
      </c>
      <c r="W4" s="22" t="s">
        <v>87</v>
      </c>
      <c r="X4" s="22" t="s">
        <v>88</v>
      </c>
      <c r="Z4" s="10"/>
      <c r="AC4" s="22" t="s">
        <v>83</v>
      </c>
      <c r="AD4" s="22" t="s">
        <v>84</v>
      </c>
      <c r="AE4" s="22" t="s">
        <v>85</v>
      </c>
      <c r="AF4" s="22" t="s">
        <v>86</v>
      </c>
      <c r="AG4" s="22" t="s">
        <v>87</v>
      </c>
      <c r="AH4" s="22" t="s">
        <v>88</v>
      </c>
      <c r="AJ4" s="10"/>
      <c r="AM4" s="22" t="s">
        <v>83</v>
      </c>
      <c r="AN4" s="22" t="s">
        <v>84</v>
      </c>
      <c r="AO4" s="22" t="s">
        <v>85</v>
      </c>
      <c r="AP4" s="22" t="s">
        <v>86</v>
      </c>
      <c r="AQ4" s="22" t="s">
        <v>87</v>
      </c>
      <c r="AR4" s="22" t="s">
        <v>88</v>
      </c>
    </row>
    <row r="5" spans="2:43" ht="10.5">
      <c r="B5" s="5"/>
      <c r="D5" s="12" t="s">
        <v>3</v>
      </c>
      <c r="E5" s="12"/>
      <c r="F5" s="13" t="s">
        <v>4</v>
      </c>
      <c r="G5" s="13" t="s">
        <v>4</v>
      </c>
      <c r="H5" s="13"/>
      <c r="I5" s="13"/>
      <c r="P5" s="13"/>
      <c r="Q5" s="13"/>
      <c r="W5" s="10"/>
      <c r="Z5" s="13"/>
      <c r="AA5" s="13"/>
      <c r="AG5" s="10"/>
      <c r="AJ5" s="13"/>
      <c r="AK5" s="13"/>
      <c r="AQ5" s="10"/>
    </row>
    <row r="6" spans="1:43" s="12" customFormat="1" ht="10.5">
      <c r="A6" s="3"/>
      <c r="B6" s="3"/>
      <c r="C6" s="3"/>
      <c r="D6" s="20" t="s">
        <v>77</v>
      </c>
      <c r="E6" s="16"/>
      <c r="F6" s="14" t="s">
        <v>5</v>
      </c>
      <c r="G6" s="14" t="s">
        <v>6</v>
      </c>
      <c r="H6" s="14" t="s">
        <v>7</v>
      </c>
      <c r="I6" s="14" t="s">
        <v>8</v>
      </c>
      <c r="J6" s="3"/>
      <c r="K6" s="23" t="s">
        <v>122</v>
      </c>
      <c r="L6" s="14"/>
      <c r="M6" s="14"/>
      <c r="N6" s="14"/>
      <c r="P6" s="23" t="s">
        <v>89</v>
      </c>
      <c r="Q6" s="14"/>
      <c r="S6" s="10"/>
      <c r="T6" s="10"/>
      <c r="W6" s="10"/>
      <c r="Z6" s="23" t="s">
        <v>89</v>
      </c>
      <c r="AA6" s="14"/>
      <c r="AC6" s="10"/>
      <c r="AD6" s="10"/>
      <c r="AG6" s="10"/>
      <c r="AJ6" s="23" t="s">
        <v>89</v>
      </c>
      <c r="AK6" s="14"/>
      <c r="AM6" s="10"/>
      <c r="AN6" s="10"/>
      <c r="AQ6" s="10"/>
    </row>
    <row r="7" spans="1:43" ht="10.5">
      <c r="A7" s="3" t="s">
        <v>9</v>
      </c>
      <c r="F7" s="7"/>
      <c r="G7" s="7"/>
      <c r="H7" s="7"/>
      <c r="I7" s="7"/>
      <c r="K7" s="7" t="s">
        <v>90</v>
      </c>
      <c r="L7" s="7"/>
      <c r="M7" s="7"/>
      <c r="N7" s="7"/>
      <c r="P7" s="7" t="s">
        <v>91</v>
      </c>
      <c r="Q7" s="7"/>
      <c r="W7" s="10"/>
      <c r="Z7" s="7" t="s">
        <v>91</v>
      </c>
      <c r="AA7" s="7"/>
      <c r="AG7" s="10"/>
      <c r="AJ7" s="7" t="s">
        <v>91</v>
      </c>
      <c r="AK7" s="7"/>
      <c r="AQ7" s="10"/>
    </row>
    <row r="8" spans="2:44" ht="12">
      <c r="B8" s="60" t="s">
        <v>10</v>
      </c>
      <c r="D8" s="17">
        <v>90370151.63393615</v>
      </c>
      <c r="E8" s="17"/>
      <c r="F8" s="62">
        <v>90370151.63393615</v>
      </c>
      <c r="G8" s="60"/>
      <c r="H8" s="60"/>
      <c r="I8" s="60"/>
      <c r="K8" s="1"/>
      <c r="L8" t="s">
        <v>92</v>
      </c>
      <c r="M8"/>
      <c r="N8" s="8">
        <f>+F8</f>
        <v>90370151.63393615</v>
      </c>
      <c r="P8" s="1"/>
      <c r="Q8" t="s">
        <v>92</v>
      </c>
      <c r="S8" s="10">
        <v>447</v>
      </c>
      <c r="T8" s="10">
        <v>2</v>
      </c>
      <c r="U8" s="17">
        <f>+N8-Actual!$E8</f>
        <v>67771870.63393615</v>
      </c>
      <c r="V8" s="24" t="s">
        <v>93</v>
      </c>
      <c r="W8" s="25">
        <f>+Actual!$H2</f>
        <v>0.37155</v>
      </c>
      <c r="X8" s="33">
        <f>+W8*U8</f>
        <v>25180638.534038976</v>
      </c>
      <c r="Z8" s="1"/>
      <c r="AA8" t="s">
        <v>92</v>
      </c>
      <c r="AC8" s="10">
        <v>447</v>
      </c>
      <c r="AD8" s="10">
        <v>2</v>
      </c>
      <c r="AE8" s="17">
        <f>+U8-'Case 6'!U8</f>
        <v>0</v>
      </c>
      <c r="AF8" s="24" t="s">
        <v>93</v>
      </c>
      <c r="AG8" s="25">
        <f>+Actual!$H2</f>
        <v>0.37155</v>
      </c>
      <c r="AH8" s="33">
        <f>+AG8*AE8</f>
        <v>0</v>
      </c>
      <c r="AJ8" s="1"/>
      <c r="AK8" t="s">
        <v>92</v>
      </c>
      <c r="AM8" s="10">
        <v>447</v>
      </c>
      <c r="AN8" s="10">
        <v>2</v>
      </c>
      <c r="AO8" s="17">
        <f>+N8-Actual!E8</f>
        <v>67771870.63393615</v>
      </c>
      <c r="AP8" s="24" t="s">
        <v>93</v>
      </c>
      <c r="AQ8" s="25">
        <f>+Actual!$H2</f>
        <v>0.37155</v>
      </c>
      <c r="AR8" s="33">
        <f>+AQ8*AO8</f>
        <v>25180638.534038976</v>
      </c>
    </row>
    <row r="9" spans="2:44" ht="12">
      <c r="B9" s="60"/>
      <c r="D9" s="17"/>
      <c r="E9" s="17"/>
      <c r="F9" s="62"/>
      <c r="G9" s="7"/>
      <c r="H9" s="7"/>
      <c r="I9" s="7"/>
      <c r="K9" s="1"/>
      <c r="L9" s="7" t="s">
        <v>94</v>
      </c>
      <c r="M9" s="7"/>
      <c r="N9" s="7">
        <f>+F12</f>
        <v>12827235.5</v>
      </c>
      <c r="P9" s="1"/>
      <c r="Q9" s="7" t="s">
        <v>94</v>
      </c>
      <c r="S9" s="10">
        <v>447</v>
      </c>
      <c r="T9" s="10">
        <v>2</v>
      </c>
      <c r="U9" s="17">
        <f>+N9-Actual!$E9</f>
        <v>-17396698.5</v>
      </c>
      <c r="V9" s="24" t="s">
        <v>93</v>
      </c>
      <c r="W9" s="25">
        <f>+W8</f>
        <v>0.37155</v>
      </c>
      <c r="X9" s="33">
        <f>+W9*U9</f>
        <v>-6463743.327675</v>
      </c>
      <c r="Z9" s="1"/>
      <c r="AA9" s="7" t="s">
        <v>94</v>
      </c>
      <c r="AC9" s="10">
        <v>447</v>
      </c>
      <c r="AD9" s="10">
        <v>2</v>
      </c>
      <c r="AE9" s="17">
        <f>+U9-'Case 6'!U9</f>
        <v>0</v>
      </c>
      <c r="AF9" s="24" t="s">
        <v>93</v>
      </c>
      <c r="AG9" s="25">
        <f>+AG8</f>
        <v>0.37155</v>
      </c>
      <c r="AH9" s="33">
        <f>+AG9*AE9</f>
        <v>0</v>
      </c>
      <c r="AJ9" s="1"/>
      <c r="AK9" s="7" t="s">
        <v>94</v>
      </c>
      <c r="AM9" s="10">
        <v>447</v>
      </c>
      <c r="AN9" s="10">
        <v>2</v>
      </c>
      <c r="AO9" s="17">
        <f>+N9-Actual!E9</f>
        <v>-17396698.5</v>
      </c>
      <c r="AP9" s="24" t="s">
        <v>93</v>
      </c>
      <c r="AQ9" s="25">
        <f>+AQ8</f>
        <v>0.37155</v>
      </c>
      <c r="AR9" s="33">
        <f>+AQ9*AO9</f>
        <v>-6463743.327675</v>
      </c>
    </row>
    <row r="10" spans="2:44" ht="12">
      <c r="B10" s="60" t="s">
        <v>11</v>
      </c>
      <c r="D10" s="17">
        <v>1161842153.0394409</v>
      </c>
      <c r="E10" s="17"/>
      <c r="F10" s="62"/>
      <c r="G10" s="7"/>
      <c r="H10" s="7"/>
      <c r="I10" s="7">
        <v>1161842153.0394409</v>
      </c>
      <c r="K10" s="1"/>
      <c r="L10" s="7" t="s">
        <v>95</v>
      </c>
      <c r="M10" s="7"/>
      <c r="N10" s="7">
        <f>+D10</f>
        <v>1161842153.0394409</v>
      </c>
      <c r="P10" s="1"/>
      <c r="Q10" s="7" t="s">
        <v>95</v>
      </c>
      <c r="S10" s="10">
        <v>447</v>
      </c>
      <c r="T10" s="10">
        <v>2</v>
      </c>
      <c r="U10" s="17">
        <f>+N10-Actual!$E10</f>
        <v>111348180.03944087</v>
      </c>
      <c r="V10" s="24" t="s">
        <v>93</v>
      </c>
      <c r="W10" s="25">
        <f>+W9</f>
        <v>0.37155</v>
      </c>
      <c r="X10" s="33">
        <f>+W10*U10</f>
        <v>41371416.293654256</v>
      </c>
      <c r="Z10" s="1"/>
      <c r="AA10" s="7" t="s">
        <v>95</v>
      </c>
      <c r="AC10" s="10">
        <v>447</v>
      </c>
      <c r="AD10" s="10">
        <v>2</v>
      </c>
      <c r="AE10" s="17">
        <f>+U10-'Case 6'!U10</f>
        <v>0</v>
      </c>
      <c r="AF10" s="24" t="s">
        <v>93</v>
      </c>
      <c r="AG10" s="25">
        <f>+AG9</f>
        <v>0.37155</v>
      </c>
      <c r="AH10" s="33">
        <f>+AG10*AE10</f>
        <v>0</v>
      </c>
      <c r="AJ10" s="1"/>
      <c r="AK10" s="7" t="s">
        <v>95</v>
      </c>
      <c r="AM10" s="10">
        <v>447</v>
      </c>
      <c r="AN10" s="10">
        <v>2</v>
      </c>
      <c r="AO10" s="17">
        <f>+N10-Actual!E10</f>
        <v>111348180.03944087</v>
      </c>
      <c r="AP10" s="24" t="s">
        <v>93</v>
      </c>
      <c r="AQ10" s="25">
        <f>+AQ9</f>
        <v>0.37155</v>
      </c>
      <c r="AR10" s="33">
        <f>+AQ10*AO10</f>
        <v>41371416.293654256</v>
      </c>
    </row>
    <row r="11" spans="2:44" ht="12">
      <c r="B11" s="60"/>
      <c r="D11" s="17"/>
      <c r="E11" s="17"/>
      <c r="F11" s="62"/>
      <c r="G11" s="7"/>
      <c r="H11" s="7"/>
      <c r="I11" s="7"/>
      <c r="K11" s="1"/>
      <c r="L11" s="7" t="s">
        <v>7</v>
      </c>
      <c r="M11" s="7"/>
      <c r="N11" s="17">
        <f>+D14</f>
        <v>80314951.4507265</v>
      </c>
      <c r="P11" s="1"/>
      <c r="Q11" s="7" t="s">
        <v>7</v>
      </c>
      <c r="S11" s="10">
        <v>447</v>
      </c>
      <c r="T11" s="10">
        <v>2</v>
      </c>
      <c r="U11" s="17">
        <f>+N11-Actual!$E11</f>
        <v>39345167.450726494</v>
      </c>
      <c r="V11" s="24" t="s">
        <v>96</v>
      </c>
      <c r="W11" s="25">
        <f>+Actual!$H3</f>
        <v>0.369976</v>
      </c>
      <c r="X11" s="33">
        <f>+W11*U11</f>
        <v>14556767.672749987</v>
      </c>
      <c r="Z11" s="1"/>
      <c r="AA11" s="7" t="s">
        <v>7</v>
      </c>
      <c r="AC11" s="10">
        <v>447</v>
      </c>
      <c r="AD11" s="10">
        <v>2</v>
      </c>
      <c r="AE11" s="17">
        <f>+U11-'Case 6'!U11</f>
        <v>0</v>
      </c>
      <c r="AF11" s="24" t="s">
        <v>96</v>
      </c>
      <c r="AG11" s="25">
        <f>+Actual!$H3</f>
        <v>0.369976</v>
      </c>
      <c r="AH11" s="33">
        <f>+AG11*AE11</f>
        <v>0</v>
      </c>
      <c r="AJ11" s="1"/>
      <c r="AK11" s="7" t="s">
        <v>7</v>
      </c>
      <c r="AM11" s="10">
        <v>447</v>
      </c>
      <c r="AN11" s="10">
        <v>2</v>
      </c>
      <c r="AO11" s="17">
        <f>+N11-Actual!E11</f>
        <v>39345167.450726494</v>
      </c>
      <c r="AP11" s="24" t="s">
        <v>96</v>
      </c>
      <c r="AQ11" s="25">
        <f>+Actual!$H3</f>
        <v>0.369976</v>
      </c>
      <c r="AR11" s="33">
        <f>+AQ11*AO11</f>
        <v>14556767.672749987</v>
      </c>
    </row>
    <row r="12" spans="2:44" ht="12">
      <c r="B12" s="60" t="s">
        <v>12</v>
      </c>
      <c r="D12" s="17">
        <v>12827235.5</v>
      </c>
      <c r="E12" s="17"/>
      <c r="F12" s="62">
        <v>12827235.5</v>
      </c>
      <c r="G12" s="7"/>
      <c r="H12" s="7"/>
      <c r="I12" s="7"/>
      <c r="K12" s="1"/>
      <c r="L12" s="7" t="s">
        <v>97</v>
      </c>
      <c r="M12" s="7"/>
      <c r="N12" s="26" t="s">
        <v>14</v>
      </c>
      <c r="P12" s="1"/>
      <c r="Q12" s="7"/>
      <c r="U12" s="27"/>
      <c r="V12" s="28"/>
      <c r="W12" s="25"/>
      <c r="X12" s="33"/>
      <c r="Z12" s="1"/>
      <c r="AA12" s="7"/>
      <c r="AE12" s="27"/>
      <c r="AF12" s="28"/>
      <c r="AG12" s="25"/>
      <c r="AH12" s="33"/>
      <c r="AJ12" s="1"/>
      <c r="AK12" s="7"/>
      <c r="AO12" s="27"/>
      <c r="AP12" s="28"/>
      <c r="AQ12" s="25"/>
      <c r="AR12" s="33"/>
    </row>
    <row r="13" spans="3:44" ht="12">
      <c r="C13" s="60"/>
      <c r="D13" s="17"/>
      <c r="E13" s="17"/>
      <c r="F13" s="7"/>
      <c r="G13" s="7"/>
      <c r="H13" s="7"/>
      <c r="I13" s="7"/>
      <c r="K13" s="7"/>
      <c r="L13" s="7"/>
      <c r="M13" s="7"/>
      <c r="W13" s="25"/>
      <c r="X13" s="33"/>
      <c r="AG13" s="25"/>
      <c r="AH13" s="33"/>
      <c r="AQ13" s="25"/>
      <c r="AR13" s="33"/>
    </row>
    <row r="14" spans="2:44" ht="12">
      <c r="B14" s="3" t="s">
        <v>13</v>
      </c>
      <c r="C14" s="60"/>
      <c r="D14" s="17">
        <v>80314951.4507265</v>
      </c>
      <c r="E14" s="17"/>
      <c r="F14" s="7"/>
      <c r="G14" s="7"/>
      <c r="H14" s="7">
        <v>80314951.4507265</v>
      </c>
      <c r="I14" s="7"/>
      <c r="K14" s="7" t="s">
        <v>123</v>
      </c>
      <c r="L14" s="7"/>
      <c r="M14" s="7"/>
      <c r="N14" s="7">
        <f>SUM(N8:N12)</f>
        <v>1345354491.6241035</v>
      </c>
      <c r="P14" s="7" t="s">
        <v>98</v>
      </c>
      <c r="Q14" s="7"/>
      <c r="U14" s="17">
        <f>SUM(U8:U13)</f>
        <v>201068519.62410355</v>
      </c>
      <c r="V14" s="17"/>
      <c r="W14" s="25"/>
      <c r="X14" s="33">
        <f>SUM(X8:X13)</f>
        <v>74645079.17276822</v>
      </c>
      <c r="Z14" s="7" t="s">
        <v>98</v>
      </c>
      <c r="AA14" s="7"/>
      <c r="AE14" s="17">
        <f>SUM(AE8:AE13)</f>
        <v>0</v>
      </c>
      <c r="AF14" s="17"/>
      <c r="AG14" s="25"/>
      <c r="AH14" s="33">
        <f>SUM(AH8:AH13)</f>
        <v>0</v>
      </c>
      <c r="AJ14" s="7" t="s">
        <v>98</v>
      </c>
      <c r="AK14" s="7"/>
      <c r="AO14" s="17">
        <f>SUM(AO8:AO13)</f>
        <v>201068519.62410355</v>
      </c>
      <c r="AP14" s="17"/>
      <c r="AQ14" s="25"/>
      <c r="AR14" s="33">
        <f>SUM(AR8:AR13)</f>
        <v>74645079.17276822</v>
      </c>
    </row>
    <row r="15" spans="4:44" ht="10.5">
      <c r="D15" s="6" t="s">
        <v>14</v>
      </c>
      <c r="E15" s="6" t="s">
        <v>15</v>
      </c>
      <c r="F15" s="7" t="s">
        <v>16</v>
      </c>
      <c r="G15" s="7" t="s">
        <v>16</v>
      </c>
      <c r="H15" s="7" t="s">
        <v>16</v>
      </c>
      <c r="I15" s="7" t="s">
        <v>16</v>
      </c>
      <c r="K15" s="7"/>
      <c r="L15" s="7"/>
      <c r="M15" s="7"/>
      <c r="N15" s="7"/>
      <c r="P15" s="7"/>
      <c r="Q15" s="7"/>
      <c r="W15" s="25"/>
      <c r="X15" s="33"/>
      <c r="Z15" s="7"/>
      <c r="AA15" s="7"/>
      <c r="AG15" s="25"/>
      <c r="AH15" s="33"/>
      <c r="AJ15" s="7"/>
      <c r="AK15" s="7"/>
      <c r="AQ15" s="25"/>
      <c r="AR15" s="33"/>
    </row>
    <row r="16" spans="1:44" ht="10.5">
      <c r="A16" s="3" t="s">
        <v>17</v>
      </c>
      <c r="D16" s="17">
        <v>1345354491.6241035</v>
      </c>
      <c r="E16" s="17"/>
      <c r="F16" s="17">
        <v>103197387.13393615</v>
      </c>
      <c r="G16" s="17">
        <v>0</v>
      </c>
      <c r="H16" s="17">
        <v>80314951.4507265</v>
      </c>
      <c r="I16" s="17">
        <v>1161842153.0394409</v>
      </c>
      <c r="K16" s="17"/>
      <c r="L16" s="17"/>
      <c r="M16" s="17"/>
      <c r="N16" s="17"/>
      <c r="P16" s="17"/>
      <c r="Q16" s="17"/>
      <c r="W16" s="25"/>
      <c r="X16" s="33"/>
      <c r="Z16" s="17"/>
      <c r="AA16" s="17"/>
      <c r="AG16" s="25"/>
      <c r="AH16" s="33"/>
      <c r="AJ16" s="17"/>
      <c r="AK16" s="17"/>
      <c r="AQ16" s="25"/>
      <c r="AR16" s="33"/>
    </row>
    <row r="17" spans="4:44" ht="10.5">
      <c r="D17" s="17"/>
      <c r="E17" s="17"/>
      <c r="F17" s="17"/>
      <c r="G17" s="17"/>
      <c r="H17" s="17"/>
      <c r="I17" s="17"/>
      <c r="K17" s="17" t="s">
        <v>124</v>
      </c>
      <c r="L17" s="17"/>
      <c r="M17" s="17"/>
      <c r="N17" s="17"/>
      <c r="P17" s="17" t="s">
        <v>99</v>
      </c>
      <c r="Q17" s="17"/>
      <c r="W17" s="25"/>
      <c r="X17" s="33"/>
      <c r="Z17" s="17" t="s">
        <v>99</v>
      </c>
      <c r="AA17" s="17"/>
      <c r="AG17" s="25"/>
      <c r="AH17" s="33"/>
      <c r="AJ17" s="17" t="s">
        <v>99</v>
      </c>
      <c r="AK17" s="17"/>
      <c r="AQ17" s="25"/>
      <c r="AR17" s="33"/>
    </row>
    <row r="18" spans="4:44" ht="10.5">
      <c r="D18" s="17"/>
      <c r="E18" s="17"/>
      <c r="F18" s="17"/>
      <c r="G18" s="17"/>
      <c r="H18" s="17"/>
      <c r="I18" s="17"/>
      <c r="K18" s="17" t="s">
        <v>100</v>
      </c>
      <c r="L18" s="17"/>
      <c r="M18" s="17"/>
      <c r="N18" s="17"/>
      <c r="P18" s="17" t="s">
        <v>101</v>
      </c>
      <c r="Q18" s="17"/>
      <c r="W18" s="25"/>
      <c r="X18" s="33"/>
      <c r="Z18" s="17" t="s">
        <v>101</v>
      </c>
      <c r="AA18" s="17"/>
      <c r="AG18" s="25"/>
      <c r="AH18" s="33"/>
      <c r="AJ18" s="17" t="s">
        <v>101</v>
      </c>
      <c r="AK18" s="17"/>
      <c r="AQ18" s="25"/>
      <c r="AR18" s="33"/>
    </row>
    <row r="19" spans="4:44" ht="12">
      <c r="D19" s="60"/>
      <c r="E19" s="7"/>
      <c r="F19" s="7"/>
      <c r="G19" s="7"/>
      <c r="H19" s="7"/>
      <c r="I19" s="7"/>
      <c r="K19" s="7"/>
      <c r="L19" s="7" t="s">
        <v>102</v>
      </c>
      <c r="M19" s="7"/>
      <c r="N19" s="7">
        <f>+F27</f>
        <v>63357927.816310406</v>
      </c>
      <c r="P19" s="7"/>
      <c r="Q19" s="7" t="s">
        <v>102</v>
      </c>
      <c r="S19" s="10">
        <v>555</v>
      </c>
      <c r="T19" s="10">
        <v>2</v>
      </c>
      <c r="U19" s="17">
        <f>+N19-Actual!$E19</f>
        <v>7105824.816310406</v>
      </c>
      <c r="V19" s="24" t="s">
        <v>93</v>
      </c>
      <c r="W19" s="25">
        <f>+W10</f>
        <v>0.37155</v>
      </c>
      <c r="X19" s="33">
        <f aca="true" t="shared" si="0" ref="X19:X24">+W19*U19</f>
        <v>2640169.2105001314</v>
      </c>
      <c r="Z19" s="7"/>
      <c r="AA19" s="7" t="s">
        <v>102</v>
      </c>
      <c r="AC19" s="10">
        <v>555</v>
      </c>
      <c r="AD19" s="10">
        <v>2</v>
      </c>
      <c r="AE19" s="17">
        <f>+U19-'Case 6'!U19</f>
        <v>0</v>
      </c>
      <c r="AF19" s="24" t="s">
        <v>93</v>
      </c>
      <c r="AG19" s="25">
        <f>+AG10</f>
        <v>0.37155</v>
      </c>
      <c r="AH19" s="33">
        <f aca="true" t="shared" si="1" ref="AH19:AH24">+AG19*AE19</f>
        <v>0</v>
      </c>
      <c r="AJ19" s="7"/>
      <c r="AK19" s="7" t="s">
        <v>102</v>
      </c>
      <c r="AM19" s="10">
        <v>555</v>
      </c>
      <c r="AN19" s="10">
        <v>2</v>
      </c>
      <c r="AO19" s="17">
        <f>+N19-Actual!E19</f>
        <v>7105824.816310406</v>
      </c>
      <c r="AP19" s="24" t="s">
        <v>93</v>
      </c>
      <c r="AQ19" s="25">
        <f>+AQ10</f>
        <v>0.37155</v>
      </c>
      <c r="AR19" s="33">
        <f aca="true" t="shared" si="2" ref="AR19:AR24">+AQ19*AO19</f>
        <v>2640169.2105001314</v>
      </c>
    </row>
    <row r="20" spans="1:44" ht="10.5">
      <c r="A20" s="3" t="s">
        <v>18</v>
      </c>
      <c r="D20" s="17"/>
      <c r="E20" s="17"/>
      <c r="F20" s="7"/>
      <c r="G20" s="7"/>
      <c r="H20" s="7"/>
      <c r="I20" s="7"/>
      <c r="K20" s="7"/>
      <c r="L20" s="7" t="s">
        <v>103</v>
      </c>
      <c r="M20" s="7"/>
      <c r="N20" s="7">
        <f>+F35</f>
        <v>34508497.099999994</v>
      </c>
      <c r="P20" s="7"/>
      <c r="Q20" s="7" t="s">
        <v>103</v>
      </c>
      <c r="S20" s="10">
        <v>555</v>
      </c>
      <c r="T20" s="10">
        <v>2</v>
      </c>
      <c r="U20" s="17">
        <f>+N20-Actual!$E20</f>
        <v>14865566.099999994</v>
      </c>
      <c r="V20" s="24" t="s">
        <v>93</v>
      </c>
      <c r="W20" s="25">
        <f>+W19</f>
        <v>0.37155</v>
      </c>
      <c r="X20" s="33">
        <f t="shared" si="0"/>
        <v>5523301.084454997</v>
      </c>
      <c r="Z20" s="7"/>
      <c r="AA20" s="7" t="s">
        <v>103</v>
      </c>
      <c r="AC20" s="10">
        <v>555</v>
      </c>
      <c r="AD20" s="10">
        <v>2</v>
      </c>
      <c r="AE20" s="17">
        <f>+U20-'Case 6'!U20</f>
        <v>0</v>
      </c>
      <c r="AF20" s="24" t="s">
        <v>93</v>
      </c>
      <c r="AG20" s="25">
        <f>+AG19</f>
        <v>0.37155</v>
      </c>
      <c r="AH20" s="33">
        <f t="shared" si="1"/>
        <v>0</v>
      </c>
      <c r="AJ20" s="7"/>
      <c r="AK20" s="7" t="s">
        <v>103</v>
      </c>
      <c r="AM20" s="10">
        <v>555</v>
      </c>
      <c r="AN20" s="10">
        <v>2</v>
      </c>
      <c r="AO20" s="17">
        <f>+N20-Actual!E20</f>
        <v>14865566.099999994</v>
      </c>
      <c r="AP20" s="24" t="s">
        <v>93</v>
      </c>
      <c r="AQ20" s="25">
        <f>+AQ19</f>
        <v>0.37155</v>
      </c>
      <c r="AR20" s="33">
        <f t="shared" si="2"/>
        <v>5523301.084454997</v>
      </c>
    </row>
    <row r="21" spans="2:44" ht="12">
      <c r="B21" s="60"/>
      <c r="C21" s="3" t="s">
        <v>19</v>
      </c>
      <c r="D21" s="17">
        <v>47874960</v>
      </c>
      <c r="E21" s="17"/>
      <c r="F21" s="7">
        <v>47874960</v>
      </c>
      <c r="G21" s="7"/>
      <c r="H21" s="7"/>
      <c r="I21" s="7"/>
      <c r="K21" s="7"/>
      <c r="L21" s="7" t="s">
        <v>104</v>
      </c>
      <c r="M21" s="7"/>
      <c r="N21" s="7">
        <f>+G60</f>
        <v>69818394.5836896</v>
      </c>
      <c r="P21" s="7"/>
      <c r="Q21" s="7" t="s">
        <v>104</v>
      </c>
      <c r="S21" s="10">
        <v>555</v>
      </c>
      <c r="T21" s="10">
        <v>2</v>
      </c>
      <c r="U21" s="17">
        <f>+N21-Actual!$E21</f>
        <v>16709666.5836896</v>
      </c>
      <c r="V21" s="24" t="s">
        <v>96</v>
      </c>
      <c r="W21" s="25">
        <f>+W11</f>
        <v>0.369976</v>
      </c>
      <c r="X21" s="33">
        <f t="shared" si="0"/>
        <v>6182175.603967144</v>
      </c>
      <c r="Z21" s="7"/>
      <c r="AA21" s="7" t="s">
        <v>104</v>
      </c>
      <c r="AC21" s="10">
        <v>555</v>
      </c>
      <c r="AD21" s="10">
        <v>2</v>
      </c>
      <c r="AE21" s="17">
        <f>+U21-'Case 6'!U21</f>
        <v>0</v>
      </c>
      <c r="AF21" s="24" t="s">
        <v>96</v>
      </c>
      <c r="AG21" s="25">
        <f>+AG11</f>
        <v>0.369976</v>
      </c>
      <c r="AH21" s="33">
        <f t="shared" si="1"/>
        <v>0</v>
      </c>
      <c r="AJ21" s="7"/>
      <c r="AK21" s="7" t="s">
        <v>104</v>
      </c>
      <c r="AM21" s="10">
        <v>555</v>
      </c>
      <c r="AN21" s="10">
        <v>2</v>
      </c>
      <c r="AO21" s="17">
        <f>+N21-Actual!E21</f>
        <v>16709666.5836896</v>
      </c>
      <c r="AP21" s="24" t="s">
        <v>96</v>
      </c>
      <c r="AQ21" s="25">
        <f>+AQ11</f>
        <v>0.369976</v>
      </c>
      <c r="AR21" s="33">
        <f t="shared" si="2"/>
        <v>6182175.603967144</v>
      </c>
    </row>
    <row r="22" spans="2:44" ht="12">
      <c r="B22" s="60"/>
      <c r="C22" s="3" t="s">
        <v>20</v>
      </c>
      <c r="D22" s="17">
        <v>1834411</v>
      </c>
      <c r="E22" s="17"/>
      <c r="F22" s="7">
        <v>652248</v>
      </c>
      <c r="G22" s="7">
        <v>1182163</v>
      </c>
      <c r="H22" s="7"/>
      <c r="I22" s="7"/>
      <c r="K22" s="7"/>
      <c r="L22" s="7" t="s">
        <v>105</v>
      </c>
      <c r="M22" s="7"/>
      <c r="N22" s="7"/>
      <c r="P22" s="7"/>
      <c r="Q22" s="3" t="s">
        <v>131</v>
      </c>
      <c r="S22" s="10">
        <v>555</v>
      </c>
      <c r="T22" s="10">
        <v>2</v>
      </c>
      <c r="U22" s="17">
        <f>+N22-Actual!$E22</f>
        <v>-17000685</v>
      </c>
      <c r="V22" s="13" t="s">
        <v>93</v>
      </c>
      <c r="W22" s="25">
        <f>+W20</f>
        <v>0.37155</v>
      </c>
      <c r="X22" s="32">
        <f t="shared" si="0"/>
        <v>-6316604.51175</v>
      </c>
      <c r="Z22" s="7"/>
      <c r="AA22" s="3" t="s">
        <v>131</v>
      </c>
      <c r="AC22" s="10">
        <v>555</v>
      </c>
      <c r="AD22" s="10">
        <v>2</v>
      </c>
      <c r="AE22" s="17">
        <f>+U22-'Case 6'!U22</f>
        <v>0</v>
      </c>
      <c r="AF22" s="13" t="s">
        <v>93</v>
      </c>
      <c r="AG22" s="25">
        <f>+AG20</f>
        <v>0.37155</v>
      </c>
      <c r="AH22" s="32">
        <f t="shared" si="1"/>
        <v>0</v>
      </c>
      <c r="AJ22" s="7"/>
      <c r="AK22" s="3" t="s">
        <v>131</v>
      </c>
      <c r="AM22" s="10">
        <v>555</v>
      </c>
      <c r="AN22" s="10">
        <v>2</v>
      </c>
      <c r="AO22" s="17">
        <f>+N22-Actual!E22</f>
        <v>-17000685</v>
      </c>
      <c r="AP22" s="13" t="s">
        <v>93</v>
      </c>
      <c r="AQ22" s="25">
        <f>+AQ20</f>
        <v>0.37155</v>
      </c>
      <c r="AR22" s="32">
        <f t="shared" si="2"/>
        <v>-6316604.51175</v>
      </c>
    </row>
    <row r="23" spans="2:44" ht="12">
      <c r="B23" s="60"/>
      <c r="C23" s="3" t="s">
        <v>21</v>
      </c>
      <c r="D23" s="17">
        <v>17587893</v>
      </c>
      <c r="E23" s="17"/>
      <c r="F23" s="7">
        <v>5276367.9</v>
      </c>
      <c r="G23" s="7">
        <v>12311525.1</v>
      </c>
      <c r="H23" s="7"/>
      <c r="I23" s="7"/>
      <c r="K23" s="7"/>
      <c r="L23" s="7" t="s">
        <v>106</v>
      </c>
      <c r="M23" s="7"/>
      <c r="N23" s="7">
        <f>+D56+71053767</f>
        <v>1164154883.004526</v>
      </c>
      <c r="P23" s="7"/>
      <c r="Q23" s="7" t="s">
        <v>106</v>
      </c>
      <c r="S23" s="10">
        <v>555</v>
      </c>
      <c r="T23" s="10">
        <v>2</v>
      </c>
      <c r="U23" s="17">
        <f>+N23-Actual!$E23</f>
        <v>215735903.0045259</v>
      </c>
      <c r="V23" s="13" t="s">
        <v>93</v>
      </c>
      <c r="W23" s="25">
        <f>+W20</f>
        <v>0.37155</v>
      </c>
      <c r="X23" s="33">
        <f t="shared" si="0"/>
        <v>80156674.7613316</v>
      </c>
      <c r="Z23" s="7"/>
      <c r="AA23" s="7" t="s">
        <v>106</v>
      </c>
      <c r="AC23" s="10">
        <v>555</v>
      </c>
      <c r="AD23" s="10">
        <v>2</v>
      </c>
      <c r="AE23" s="17">
        <f>+U23-'Case 6'!U23</f>
        <v>0</v>
      </c>
      <c r="AF23" s="13" t="s">
        <v>93</v>
      </c>
      <c r="AG23" s="25">
        <f>+AG20</f>
        <v>0.37155</v>
      </c>
      <c r="AH23" s="33">
        <f t="shared" si="1"/>
        <v>0</v>
      </c>
      <c r="AJ23" s="7"/>
      <c r="AK23" s="7" t="s">
        <v>106</v>
      </c>
      <c r="AM23" s="10">
        <v>555</v>
      </c>
      <c r="AN23" s="10">
        <v>2</v>
      </c>
      <c r="AO23" s="17">
        <f>+N23-Actual!E23</f>
        <v>215735903.0045259</v>
      </c>
      <c r="AP23" s="13" t="s">
        <v>93</v>
      </c>
      <c r="AQ23" s="25">
        <f>+AQ20</f>
        <v>0.37155</v>
      </c>
      <c r="AR23" s="33">
        <f t="shared" si="2"/>
        <v>80156674.7613316</v>
      </c>
    </row>
    <row r="24" spans="2:44" ht="12">
      <c r="B24" s="60"/>
      <c r="C24" s="3" t="s">
        <v>22</v>
      </c>
      <c r="D24" s="17">
        <v>4285613</v>
      </c>
      <c r="E24" s="17"/>
      <c r="F24" s="7">
        <v>888676.7113964</v>
      </c>
      <c r="G24" s="7">
        <v>3396936.2886036</v>
      </c>
      <c r="H24" s="7"/>
      <c r="I24" s="7"/>
      <c r="K24" s="7"/>
      <c r="L24" s="7" t="s">
        <v>108</v>
      </c>
      <c r="M24" s="7"/>
      <c r="N24" s="29">
        <f>+D58</f>
        <v>67453072.48949827</v>
      </c>
      <c r="P24" s="7"/>
      <c r="Q24" s="7" t="s">
        <v>107</v>
      </c>
      <c r="S24" s="10">
        <v>555</v>
      </c>
      <c r="T24" s="10">
        <v>2</v>
      </c>
      <c r="U24" s="17">
        <f>+N24-Actual!$E24</f>
        <v>-27229352.510501727</v>
      </c>
      <c r="V24" s="13" t="s">
        <v>96</v>
      </c>
      <c r="W24" s="25">
        <f>+W21</f>
        <v>0.369976</v>
      </c>
      <c r="X24" s="33">
        <f t="shared" si="0"/>
        <v>-10074206.924425388</v>
      </c>
      <c r="Z24" s="7"/>
      <c r="AA24" s="7" t="s">
        <v>107</v>
      </c>
      <c r="AC24" s="10">
        <v>555</v>
      </c>
      <c r="AD24" s="10">
        <v>2</v>
      </c>
      <c r="AE24" s="17">
        <f>+U24-'Case 6'!U24</f>
        <v>0</v>
      </c>
      <c r="AF24" s="13" t="s">
        <v>96</v>
      </c>
      <c r="AG24" s="25">
        <f>+AG21</f>
        <v>0.369976</v>
      </c>
      <c r="AH24" s="33">
        <f t="shared" si="1"/>
        <v>0</v>
      </c>
      <c r="AJ24" s="7"/>
      <c r="AK24" s="7" t="s">
        <v>107</v>
      </c>
      <c r="AM24" s="10">
        <v>555</v>
      </c>
      <c r="AN24" s="10">
        <v>2</v>
      </c>
      <c r="AO24" s="17">
        <f>+N24-Actual!E24</f>
        <v>-27229352.510501727</v>
      </c>
      <c r="AP24" s="13" t="s">
        <v>96</v>
      </c>
      <c r="AQ24" s="25">
        <f>+AQ21</f>
        <v>0.369976</v>
      </c>
      <c r="AR24" s="33">
        <f t="shared" si="2"/>
        <v>-10074206.924425388</v>
      </c>
    </row>
    <row r="25" spans="2:44" ht="12">
      <c r="B25" s="60"/>
      <c r="C25" s="3" t="s">
        <v>23</v>
      </c>
      <c r="D25" s="17">
        <v>50886108</v>
      </c>
      <c r="E25" s="17"/>
      <c r="F25" s="7">
        <v>8665675.204914</v>
      </c>
      <c r="G25" s="7">
        <v>42220432.795086</v>
      </c>
      <c r="H25" s="7"/>
      <c r="I25" s="7"/>
      <c r="K25" s="7"/>
      <c r="L25" s="7"/>
      <c r="M25" s="7"/>
      <c r="N25" s="7"/>
      <c r="W25" s="25"/>
      <c r="X25" s="33"/>
      <c r="AG25" s="25"/>
      <c r="AH25" s="33"/>
      <c r="AQ25" s="25"/>
      <c r="AR25" s="33"/>
    </row>
    <row r="26" spans="2:44" ht="10.5">
      <c r="B26" s="15" t="s">
        <v>24</v>
      </c>
      <c r="C26" s="15"/>
      <c r="D26" s="15" t="s">
        <v>24</v>
      </c>
      <c r="E26" s="17"/>
      <c r="F26" s="15" t="s">
        <v>24</v>
      </c>
      <c r="G26" s="15" t="s">
        <v>24</v>
      </c>
      <c r="H26" s="15" t="s">
        <v>24</v>
      </c>
      <c r="I26" s="15" t="s">
        <v>24</v>
      </c>
      <c r="K26" s="7" t="s">
        <v>125</v>
      </c>
      <c r="L26" s="7"/>
      <c r="M26" s="7"/>
      <c r="N26" s="7">
        <f>SUM(N19:N24)</f>
        <v>1399292774.9940243</v>
      </c>
      <c r="P26" s="7" t="s">
        <v>109</v>
      </c>
      <c r="Q26" s="7"/>
      <c r="U26" s="7">
        <f>SUM(U19:U24)</f>
        <v>210186922.99402416</v>
      </c>
      <c r="V26" s="7"/>
      <c r="W26" s="25"/>
      <c r="X26" s="33">
        <f>SUM(X19:X24)</f>
        <v>78111509.22407848</v>
      </c>
      <c r="Z26" s="7" t="s">
        <v>109</v>
      </c>
      <c r="AA26" s="7"/>
      <c r="AE26" s="7">
        <f>SUM(AE19:AE24)</f>
        <v>0</v>
      </c>
      <c r="AF26" s="7"/>
      <c r="AG26" s="25"/>
      <c r="AH26" s="33">
        <f>SUM(AH19:AH24)</f>
        <v>0</v>
      </c>
      <c r="AJ26" s="7" t="s">
        <v>109</v>
      </c>
      <c r="AK26" s="7"/>
      <c r="AO26" s="7">
        <f>SUM(AO19:AO24)</f>
        <v>210186922.99402416</v>
      </c>
      <c r="AP26" s="7"/>
      <c r="AQ26" s="25"/>
      <c r="AR26" s="33">
        <f>SUM(AR19:AR24)</f>
        <v>78111509.22407848</v>
      </c>
    </row>
    <row r="27" spans="2:44" ht="12">
      <c r="B27" s="3" t="s">
        <v>25</v>
      </c>
      <c r="C27" s="60"/>
      <c r="D27" s="62">
        <v>122468985</v>
      </c>
      <c r="E27" s="17"/>
      <c r="F27" s="62">
        <v>63357927.816310406</v>
      </c>
      <c r="G27" s="62">
        <v>59111057.183689594</v>
      </c>
      <c r="H27" s="62">
        <v>0</v>
      </c>
      <c r="I27" s="62">
        <v>0</v>
      </c>
      <c r="K27" s="15"/>
      <c r="L27" s="15"/>
      <c r="M27" s="15"/>
      <c r="N27" s="15"/>
      <c r="P27" s="15"/>
      <c r="Q27" s="15"/>
      <c r="W27" s="25"/>
      <c r="X27" s="33"/>
      <c r="Z27" s="15"/>
      <c r="AA27" s="15"/>
      <c r="AG27" s="25"/>
      <c r="AH27" s="33"/>
      <c r="AJ27" s="15"/>
      <c r="AK27" s="15"/>
      <c r="AQ27" s="25"/>
      <c r="AR27" s="33"/>
    </row>
    <row r="28" spans="4:44" ht="12">
      <c r="D28" s="62"/>
      <c r="E28" s="17"/>
      <c r="F28" s="62"/>
      <c r="G28" s="62"/>
      <c r="H28" s="7"/>
      <c r="I28" s="7"/>
      <c r="K28" s="1"/>
      <c r="L28" s="1"/>
      <c r="M28" s="1"/>
      <c r="N28" s="1"/>
      <c r="P28" s="1"/>
      <c r="Q28" s="1"/>
      <c r="W28" s="25"/>
      <c r="X28" s="33"/>
      <c r="Z28" s="1"/>
      <c r="AA28" s="1"/>
      <c r="AG28" s="25"/>
      <c r="AH28" s="33"/>
      <c r="AJ28" s="1"/>
      <c r="AK28" s="1"/>
      <c r="AQ28" s="25"/>
      <c r="AR28" s="33"/>
    </row>
    <row r="29" spans="2:44" ht="12">
      <c r="B29" s="60"/>
      <c r="C29" s="3" t="s">
        <v>26</v>
      </c>
      <c r="D29" s="17">
        <v>2302195</v>
      </c>
      <c r="E29" s="17"/>
      <c r="F29" s="7"/>
      <c r="G29" s="7">
        <v>2302195</v>
      </c>
      <c r="H29" s="7"/>
      <c r="I29" s="7"/>
      <c r="K29" s="1" t="s">
        <v>110</v>
      </c>
      <c r="L29" s="1"/>
      <c r="M29" s="1"/>
      <c r="N29" s="7"/>
      <c r="P29" s="1" t="s">
        <v>111</v>
      </c>
      <c r="Q29" s="1"/>
      <c r="W29" s="25"/>
      <c r="X29" s="33"/>
      <c r="Z29" s="1" t="s">
        <v>111</v>
      </c>
      <c r="AA29" s="1"/>
      <c r="AG29" s="25"/>
      <c r="AH29" s="33"/>
      <c r="AJ29" s="1" t="s">
        <v>111</v>
      </c>
      <c r="AK29" s="1"/>
      <c r="AQ29" s="25"/>
      <c r="AR29" s="33"/>
    </row>
    <row r="30" spans="2:44" ht="12">
      <c r="B30" s="60"/>
      <c r="C30" s="3" t="s">
        <v>27</v>
      </c>
      <c r="D30" s="17">
        <v>426316</v>
      </c>
      <c r="E30" s="17"/>
      <c r="F30" s="7"/>
      <c r="G30" s="7">
        <v>426316</v>
      </c>
      <c r="H30" s="7"/>
      <c r="I30" s="7"/>
      <c r="K30" s="7"/>
      <c r="L30" s="7" t="s">
        <v>92</v>
      </c>
      <c r="M30" s="7"/>
      <c r="N30" s="7">
        <f>+D72</f>
        <v>34675821</v>
      </c>
      <c r="P30" s="7"/>
      <c r="Q30" s="7" t="s">
        <v>92</v>
      </c>
      <c r="S30" s="10">
        <v>565</v>
      </c>
      <c r="T30" s="10">
        <v>2</v>
      </c>
      <c r="U30" s="17">
        <f>+N30-Actual!$E30</f>
        <v>5155360</v>
      </c>
      <c r="V30" s="24" t="s">
        <v>93</v>
      </c>
      <c r="W30" s="25">
        <f>+W23</f>
        <v>0.37155</v>
      </c>
      <c r="X30" s="33">
        <f>+W30*U30</f>
        <v>1915474.008</v>
      </c>
      <c r="Z30" s="7"/>
      <c r="AA30" s="7" t="s">
        <v>92</v>
      </c>
      <c r="AC30" s="10">
        <v>565</v>
      </c>
      <c r="AD30" s="10">
        <v>2</v>
      </c>
      <c r="AE30" s="17">
        <f>+U30-'Case 6'!U30</f>
        <v>0</v>
      </c>
      <c r="AF30" s="24" t="s">
        <v>93</v>
      </c>
      <c r="AG30" s="25">
        <f>+AG23</f>
        <v>0.37155</v>
      </c>
      <c r="AH30" s="33">
        <f>+AG30*AE30</f>
        <v>0</v>
      </c>
      <c r="AJ30" s="7"/>
      <c r="AK30" s="7" t="s">
        <v>92</v>
      </c>
      <c r="AM30" s="10">
        <v>565</v>
      </c>
      <c r="AN30" s="10">
        <v>2</v>
      </c>
      <c r="AO30" s="17">
        <f>+N30-Actual!E30</f>
        <v>5155360</v>
      </c>
      <c r="AP30" s="24" t="s">
        <v>93</v>
      </c>
      <c r="AQ30" s="25">
        <f>+AQ23</f>
        <v>0.37155</v>
      </c>
      <c r="AR30" s="33">
        <f>+AQ30*AO30</f>
        <v>1915474.008</v>
      </c>
    </row>
    <row r="31" spans="2:44" ht="12">
      <c r="B31" s="60"/>
      <c r="C31" s="3" t="s">
        <v>28</v>
      </c>
      <c r="D31" s="17">
        <v>26596088</v>
      </c>
      <c r="E31" s="17"/>
      <c r="F31" s="7">
        <v>18617261.599999998</v>
      </c>
      <c r="G31" s="7">
        <v>7978826.400000002</v>
      </c>
      <c r="H31" s="7"/>
      <c r="I31" s="7"/>
      <c r="K31" s="7"/>
      <c r="L31" s="7" t="s">
        <v>94</v>
      </c>
      <c r="M31" s="7"/>
      <c r="N31" s="7">
        <f>+D74</f>
        <v>196444</v>
      </c>
      <c r="P31" s="7"/>
      <c r="Q31" s="7" t="s">
        <v>94</v>
      </c>
      <c r="S31" s="10">
        <v>565</v>
      </c>
      <c r="T31" s="10">
        <v>2</v>
      </c>
      <c r="U31" s="17">
        <f>+N31-Actual!$E31</f>
        <v>15612</v>
      </c>
      <c r="V31" s="24" t="s">
        <v>93</v>
      </c>
      <c r="W31" s="25">
        <f>+W30</f>
        <v>0.37155</v>
      </c>
      <c r="X31" s="33">
        <f>+W31*U31</f>
        <v>5800.6386</v>
      </c>
      <c r="Z31" s="7"/>
      <c r="AA31" s="7" t="s">
        <v>94</v>
      </c>
      <c r="AC31" s="10">
        <v>565</v>
      </c>
      <c r="AD31" s="10">
        <v>2</v>
      </c>
      <c r="AE31" s="17">
        <f>+U31-'Case 6'!U31</f>
        <v>0</v>
      </c>
      <c r="AF31" s="24" t="s">
        <v>93</v>
      </c>
      <c r="AG31" s="25">
        <f>+AG30</f>
        <v>0.37155</v>
      </c>
      <c r="AH31" s="33">
        <f>+AG31*AE31</f>
        <v>0</v>
      </c>
      <c r="AJ31" s="7"/>
      <c r="AK31" s="7" t="s">
        <v>94</v>
      </c>
      <c r="AM31" s="10">
        <v>565</v>
      </c>
      <c r="AN31" s="10">
        <v>2</v>
      </c>
      <c r="AO31" s="17">
        <f>+N31-Actual!E31</f>
        <v>15612</v>
      </c>
      <c r="AP31" s="24" t="s">
        <v>93</v>
      </c>
      <c r="AQ31" s="25">
        <f>+AQ30</f>
        <v>0.37155</v>
      </c>
      <c r="AR31" s="33">
        <f>+AQ31*AO31</f>
        <v>5800.6386</v>
      </c>
    </row>
    <row r="32" spans="2:44" ht="12">
      <c r="B32" s="60"/>
      <c r="C32" s="3" t="s">
        <v>29</v>
      </c>
      <c r="D32" s="17">
        <v>15891235.5</v>
      </c>
      <c r="E32" s="17"/>
      <c r="F32" s="7">
        <v>15891235.5</v>
      </c>
      <c r="G32" s="7">
        <v>0</v>
      </c>
      <c r="H32" s="7"/>
      <c r="I32" s="7"/>
      <c r="K32" s="7"/>
      <c r="L32" s="7" t="s">
        <v>112</v>
      </c>
      <c r="M32" s="7"/>
      <c r="N32" s="7">
        <f>+D76</f>
        <v>36844490</v>
      </c>
      <c r="P32" s="7"/>
      <c r="Q32" s="7" t="s">
        <v>112</v>
      </c>
      <c r="S32" s="10">
        <v>565</v>
      </c>
      <c r="T32" s="10">
        <v>2</v>
      </c>
      <c r="U32" s="17">
        <f>+N32-Actual!$E32</f>
        <v>4013538</v>
      </c>
      <c r="V32" s="24" t="s">
        <v>93</v>
      </c>
      <c r="W32" s="25">
        <f>+W31</f>
        <v>0.37155</v>
      </c>
      <c r="X32" s="33">
        <f>+W32*U32</f>
        <v>1491230.0439</v>
      </c>
      <c r="Z32" s="7"/>
      <c r="AA32" s="7" t="s">
        <v>112</v>
      </c>
      <c r="AC32" s="10">
        <v>565</v>
      </c>
      <c r="AD32" s="10">
        <v>2</v>
      </c>
      <c r="AE32" s="17">
        <f>+U32-'Case 6'!U32</f>
        <v>0</v>
      </c>
      <c r="AF32" s="24" t="s">
        <v>93</v>
      </c>
      <c r="AG32" s="25">
        <f>+AG31</f>
        <v>0.37155</v>
      </c>
      <c r="AH32" s="33">
        <f>+AG32*AE32</f>
        <v>0</v>
      </c>
      <c r="AJ32" s="7"/>
      <c r="AK32" s="7" t="s">
        <v>112</v>
      </c>
      <c r="AM32" s="10">
        <v>565</v>
      </c>
      <c r="AN32" s="10">
        <v>2</v>
      </c>
      <c r="AO32" s="17">
        <f>+N32-Actual!E32</f>
        <v>4013538</v>
      </c>
      <c r="AP32" s="24" t="s">
        <v>93</v>
      </c>
      <c r="AQ32" s="25">
        <f>+AQ31</f>
        <v>0.37155</v>
      </c>
      <c r="AR32" s="33">
        <f>+AQ32*AO32</f>
        <v>1491230.0439</v>
      </c>
    </row>
    <row r="33" spans="2:44" ht="12">
      <c r="B33" s="60"/>
      <c r="C33" s="3" t="s">
        <v>30</v>
      </c>
      <c r="D33" s="17">
        <v>0</v>
      </c>
      <c r="E33" s="17"/>
      <c r="F33" s="7">
        <v>0</v>
      </c>
      <c r="G33" s="7">
        <v>0</v>
      </c>
      <c r="H33" s="7"/>
      <c r="I33" s="7"/>
      <c r="K33" s="7"/>
      <c r="L33" s="7" t="s">
        <v>7</v>
      </c>
      <c r="M33" s="7"/>
      <c r="N33" s="7">
        <f>+D78</f>
        <v>3818662</v>
      </c>
      <c r="P33" s="7"/>
      <c r="Q33" s="7" t="s">
        <v>7</v>
      </c>
      <c r="R33" s="3" t="s">
        <v>15</v>
      </c>
      <c r="S33" s="10">
        <v>565</v>
      </c>
      <c r="T33" s="10">
        <v>2</v>
      </c>
      <c r="U33" s="17">
        <f>+N33-Actual!$E33</f>
        <v>372260</v>
      </c>
      <c r="V33" s="24" t="s">
        <v>96</v>
      </c>
      <c r="W33" s="25">
        <f>+W24</f>
        <v>0.369976</v>
      </c>
      <c r="X33" s="33">
        <f>+W33*U33</f>
        <v>137727.26576</v>
      </c>
      <c r="Z33" s="7"/>
      <c r="AA33" s="7" t="s">
        <v>7</v>
      </c>
      <c r="AB33" s="3" t="s">
        <v>15</v>
      </c>
      <c r="AC33" s="10">
        <v>565</v>
      </c>
      <c r="AD33" s="10">
        <v>2</v>
      </c>
      <c r="AE33" s="17">
        <f>+U33-'Case 6'!U33</f>
        <v>0</v>
      </c>
      <c r="AF33" s="24" t="s">
        <v>96</v>
      </c>
      <c r="AG33" s="25">
        <f>+AG24</f>
        <v>0.369976</v>
      </c>
      <c r="AH33" s="33">
        <f>+AG33*AE33</f>
        <v>0</v>
      </c>
      <c r="AJ33" s="7"/>
      <c r="AK33" s="7" t="s">
        <v>7</v>
      </c>
      <c r="AL33" s="3" t="s">
        <v>15</v>
      </c>
      <c r="AM33" s="10">
        <v>565</v>
      </c>
      <c r="AN33" s="10">
        <v>2</v>
      </c>
      <c r="AO33" s="17">
        <f>+N33-Actual!E33</f>
        <v>372260</v>
      </c>
      <c r="AP33" s="24" t="s">
        <v>96</v>
      </c>
      <c r="AQ33" s="25">
        <f>+AQ24</f>
        <v>0.369976</v>
      </c>
      <c r="AR33" s="33">
        <f>+AQ33*AO33</f>
        <v>137727.26576</v>
      </c>
    </row>
    <row r="34" spans="2:44" ht="10.5">
      <c r="B34" s="15" t="s">
        <v>24</v>
      </c>
      <c r="C34" s="15"/>
      <c r="D34" s="15" t="s">
        <v>24</v>
      </c>
      <c r="E34" s="17"/>
      <c r="F34" s="15" t="s">
        <v>24</v>
      </c>
      <c r="G34" s="15" t="s">
        <v>24</v>
      </c>
      <c r="H34" s="15" t="s">
        <v>24</v>
      </c>
      <c r="I34" s="15" t="s">
        <v>24</v>
      </c>
      <c r="K34" s="15"/>
      <c r="L34" s="15"/>
      <c r="M34" s="15"/>
      <c r="N34" s="15"/>
      <c r="P34" s="15"/>
      <c r="Q34" s="15"/>
      <c r="W34" s="25"/>
      <c r="X34" s="33"/>
      <c r="Z34" s="15"/>
      <c r="AA34" s="15"/>
      <c r="AG34" s="25"/>
      <c r="AH34" s="33"/>
      <c r="AJ34" s="15"/>
      <c r="AK34" s="15"/>
      <c r="AQ34" s="25"/>
      <c r="AR34" s="33"/>
    </row>
    <row r="35" spans="2:44" ht="12">
      <c r="B35" s="3" t="s">
        <v>31</v>
      </c>
      <c r="C35" s="60"/>
      <c r="D35" s="62">
        <v>45215834.5</v>
      </c>
      <c r="E35" s="17"/>
      <c r="F35" s="62">
        <v>34508497.099999994</v>
      </c>
      <c r="G35" s="62">
        <v>10707337.400000002</v>
      </c>
      <c r="H35" s="7"/>
      <c r="I35" s="7"/>
      <c r="K35" s="1" t="s">
        <v>140</v>
      </c>
      <c r="L35" s="1"/>
      <c r="M35" s="1"/>
      <c r="N35" s="7">
        <f>SUM(N30:N34)</f>
        <v>75535417</v>
      </c>
      <c r="P35" s="1" t="s">
        <v>113</v>
      </c>
      <c r="Q35" s="1"/>
      <c r="U35" s="7">
        <f>SUM(U30:U34)</f>
        <v>9556770</v>
      </c>
      <c r="V35" s="7"/>
      <c r="W35" s="25"/>
      <c r="X35" s="33">
        <f>SUM(X30:X34)</f>
        <v>3550231.9562599994</v>
      </c>
      <c r="Z35" s="1" t="s">
        <v>113</v>
      </c>
      <c r="AA35" s="1"/>
      <c r="AE35" s="7">
        <f>SUM(AE30:AE34)</f>
        <v>0</v>
      </c>
      <c r="AF35" s="7"/>
      <c r="AG35" s="25"/>
      <c r="AH35" s="33">
        <f>SUM(AH30:AH34)</f>
        <v>0</v>
      </c>
      <c r="AJ35" s="1" t="s">
        <v>113</v>
      </c>
      <c r="AK35" s="1"/>
      <c r="AO35" s="7">
        <f>SUM(AO30:AO34)</f>
        <v>9556770</v>
      </c>
      <c r="AP35" s="7"/>
      <c r="AQ35" s="25"/>
      <c r="AR35" s="33">
        <f>SUM(AR30:AR34)</f>
        <v>3550231.9562599994</v>
      </c>
    </row>
    <row r="36" spans="4:44" ht="10.5">
      <c r="D36" s="17"/>
      <c r="E36" s="17"/>
      <c r="F36" s="7"/>
      <c r="G36" s="7"/>
      <c r="H36" s="7"/>
      <c r="I36" s="7"/>
      <c r="K36" s="7"/>
      <c r="L36" s="7"/>
      <c r="M36" s="7"/>
      <c r="N36" s="7"/>
      <c r="P36" s="7"/>
      <c r="Q36" s="7"/>
      <c r="W36" s="25"/>
      <c r="X36" s="33"/>
      <c r="Z36" s="7"/>
      <c r="AA36" s="7"/>
      <c r="AG36" s="25"/>
      <c r="AH36" s="33"/>
      <c r="AJ36" s="7"/>
      <c r="AK36" s="7"/>
      <c r="AQ36" s="25"/>
      <c r="AR36" s="33"/>
    </row>
    <row r="37" spans="3:44" ht="10.5">
      <c r="C37" s="3" t="s">
        <v>19</v>
      </c>
      <c r="D37" s="17">
        <v>14285040</v>
      </c>
      <c r="E37" s="17"/>
      <c r="F37" s="7"/>
      <c r="G37" s="7"/>
      <c r="H37" s="7"/>
      <c r="I37" s="7">
        <v>14285040</v>
      </c>
      <c r="K37" s="7"/>
      <c r="L37" s="7"/>
      <c r="M37" s="7"/>
      <c r="N37" s="7"/>
      <c r="P37" s="7"/>
      <c r="Q37" s="7"/>
      <c r="W37" s="25"/>
      <c r="X37" s="33"/>
      <c r="Z37" s="7"/>
      <c r="AA37" s="7"/>
      <c r="AG37" s="25"/>
      <c r="AH37" s="33"/>
      <c r="AJ37" s="7"/>
      <c r="AK37" s="7"/>
      <c r="AQ37" s="25"/>
      <c r="AR37" s="33"/>
    </row>
    <row r="38" spans="2:44" ht="12">
      <c r="B38" s="60"/>
      <c r="C38" s="3" t="s">
        <v>32</v>
      </c>
      <c r="D38" s="17">
        <v>8974981</v>
      </c>
      <c r="E38" s="17"/>
      <c r="F38" s="7"/>
      <c r="G38" s="7"/>
      <c r="H38" s="7"/>
      <c r="I38" s="7">
        <v>8974981</v>
      </c>
      <c r="K38" s="7" t="s">
        <v>114</v>
      </c>
      <c r="L38" s="7"/>
      <c r="M38" s="7"/>
      <c r="N38" s="7"/>
      <c r="P38" s="7"/>
      <c r="Q38" s="7"/>
      <c r="W38" s="25"/>
      <c r="X38" s="33"/>
      <c r="Z38" s="7"/>
      <c r="AA38" s="7"/>
      <c r="AG38" s="25"/>
      <c r="AH38" s="33"/>
      <c r="AJ38" s="7"/>
      <c r="AK38" s="7"/>
      <c r="AQ38" s="25"/>
      <c r="AR38" s="33"/>
    </row>
    <row r="39" spans="2:44" ht="12">
      <c r="B39" s="60"/>
      <c r="C39" s="3" t="s">
        <v>33</v>
      </c>
      <c r="D39" s="17">
        <v>6978290.72</v>
      </c>
      <c r="E39" s="17"/>
      <c r="F39" s="7"/>
      <c r="G39" s="7"/>
      <c r="H39" s="7"/>
      <c r="I39" s="7">
        <v>6978290.72</v>
      </c>
      <c r="K39" s="7"/>
      <c r="L39" s="7" t="s">
        <v>115</v>
      </c>
      <c r="M39" s="7"/>
      <c r="N39" s="7"/>
      <c r="P39" s="7"/>
      <c r="Q39" s="7"/>
      <c r="W39" s="25"/>
      <c r="X39" s="33"/>
      <c r="Z39" s="7"/>
      <c r="AA39" s="7"/>
      <c r="AG39" s="25"/>
      <c r="AH39" s="33"/>
      <c r="AJ39" s="7"/>
      <c r="AK39" s="7"/>
      <c r="AQ39" s="25"/>
      <c r="AR39" s="33"/>
    </row>
    <row r="40" spans="2:44" ht="12">
      <c r="B40" s="60"/>
      <c r="C40" s="3" t="s">
        <v>34</v>
      </c>
      <c r="D40" s="17">
        <v>13766762.906249357</v>
      </c>
      <c r="E40" s="17"/>
      <c r="F40" s="7"/>
      <c r="G40" s="7"/>
      <c r="H40" s="7"/>
      <c r="I40" s="7">
        <v>13766762.906249357</v>
      </c>
      <c r="K40" s="7"/>
      <c r="L40" s="7" t="s">
        <v>116</v>
      </c>
      <c r="M40" s="7"/>
      <c r="N40" s="7"/>
      <c r="P40" s="7"/>
      <c r="Q40" s="7"/>
      <c r="W40" s="25"/>
      <c r="X40" s="33"/>
      <c r="Z40" s="7"/>
      <c r="AA40" s="7"/>
      <c r="AG40" s="25"/>
      <c r="AH40" s="33"/>
      <c r="AJ40" s="7"/>
      <c r="AK40" s="7"/>
      <c r="AQ40" s="25"/>
      <c r="AR40" s="33"/>
    </row>
    <row r="41" spans="2:44" ht="12">
      <c r="B41" s="60"/>
      <c r="C41" s="3" t="s">
        <v>35</v>
      </c>
      <c r="D41" s="17">
        <v>-328740</v>
      </c>
      <c r="E41" s="17"/>
      <c r="F41" s="7"/>
      <c r="G41" s="7"/>
      <c r="H41" s="7"/>
      <c r="I41" s="7">
        <v>-328740</v>
      </c>
      <c r="K41" s="7"/>
      <c r="L41" s="7" t="s">
        <v>117</v>
      </c>
      <c r="M41" s="7"/>
      <c r="N41" s="7"/>
      <c r="P41" s="7"/>
      <c r="Q41" s="7"/>
      <c r="W41" s="25"/>
      <c r="X41" s="33"/>
      <c r="Z41" s="7"/>
      <c r="AA41" s="7"/>
      <c r="AG41" s="25"/>
      <c r="AH41" s="33"/>
      <c r="AJ41" s="7"/>
      <c r="AK41" s="7"/>
      <c r="AQ41" s="25"/>
      <c r="AR41" s="33"/>
    </row>
    <row r="42" spans="2:44" ht="12">
      <c r="B42" s="60"/>
      <c r="C42" s="60" t="s">
        <v>36</v>
      </c>
      <c r="D42" s="17">
        <v>16892285.55</v>
      </c>
      <c r="E42" s="17"/>
      <c r="F42" s="7"/>
      <c r="G42" s="7"/>
      <c r="H42" s="7"/>
      <c r="I42" s="7">
        <v>16892285.55</v>
      </c>
      <c r="K42" s="7"/>
      <c r="L42" s="7" t="s">
        <v>118</v>
      </c>
      <c r="M42" s="7"/>
      <c r="N42" s="7"/>
      <c r="P42" s="7"/>
      <c r="Q42" s="7"/>
      <c r="W42" s="25"/>
      <c r="X42" s="33"/>
      <c r="Z42" s="7"/>
      <c r="AA42" s="7"/>
      <c r="AG42" s="25"/>
      <c r="AH42" s="33"/>
      <c r="AJ42" s="7"/>
      <c r="AK42" s="7"/>
      <c r="AQ42" s="25"/>
      <c r="AR42" s="33"/>
    </row>
    <row r="43" spans="2:44" ht="12">
      <c r="B43" s="60"/>
      <c r="C43" s="60" t="s">
        <v>37</v>
      </c>
      <c r="D43" s="17">
        <v>838569314.8282765</v>
      </c>
      <c r="E43" s="17"/>
      <c r="F43" s="7"/>
      <c r="G43" s="7"/>
      <c r="H43" s="7"/>
      <c r="I43" s="7">
        <v>838569314.8282765</v>
      </c>
      <c r="K43" s="7"/>
      <c r="L43" s="7" t="s">
        <v>105</v>
      </c>
      <c r="M43" s="7"/>
      <c r="N43" s="29"/>
      <c r="P43" s="7"/>
      <c r="Q43" s="7"/>
      <c r="W43" s="25"/>
      <c r="X43" s="33"/>
      <c r="Z43" s="7"/>
      <c r="AA43" s="7"/>
      <c r="AG43" s="25"/>
      <c r="AH43" s="33"/>
      <c r="AJ43" s="7"/>
      <c r="AK43" s="7"/>
      <c r="AQ43" s="25"/>
      <c r="AR43" s="33"/>
    </row>
    <row r="44" spans="2:44" ht="12">
      <c r="B44" s="60"/>
      <c r="C44" s="60" t="s">
        <v>38</v>
      </c>
      <c r="D44" s="17">
        <v>10348518</v>
      </c>
      <c r="E44" s="17"/>
      <c r="F44" s="7"/>
      <c r="G44" s="7"/>
      <c r="H44" s="7"/>
      <c r="I44" s="7">
        <v>10348518</v>
      </c>
      <c r="K44" s="7"/>
      <c r="L44" s="7"/>
      <c r="M44" s="7"/>
      <c r="N44" s="7"/>
      <c r="P44" s="7"/>
      <c r="Q44" s="7"/>
      <c r="W44" s="25"/>
      <c r="X44" s="33"/>
      <c r="Z44" s="7"/>
      <c r="AA44" s="7"/>
      <c r="AG44" s="25"/>
      <c r="AH44" s="33"/>
      <c r="AJ44" s="7"/>
      <c r="AK44" s="7"/>
      <c r="AQ44" s="25"/>
      <c r="AR44" s="33"/>
    </row>
    <row r="45" spans="2:44" ht="12">
      <c r="B45" s="60"/>
      <c r="C45" s="60" t="s">
        <v>39</v>
      </c>
      <c r="D45" s="17">
        <v>2726652.755</v>
      </c>
      <c r="E45" s="17"/>
      <c r="F45" s="7"/>
      <c r="G45" s="7"/>
      <c r="H45" s="7"/>
      <c r="I45" s="7">
        <v>2726652.755</v>
      </c>
      <c r="K45" s="7" t="s">
        <v>119</v>
      </c>
      <c r="L45" s="7"/>
      <c r="M45" s="7"/>
      <c r="N45" s="7">
        <f>+D100</f>
        <v>483296340.66951823</v>
      </c>
      <c r="P45" s="7" t="s">
        <v>114</v>
      </c>
      <c r="Q45" s="7"/>
      <c r="S45" s="10">
        <v>501</v>
      </c>
      <c r="T45" s="10">
        <v>2</v>
      </c>
      <c r="U45" s="17">
        <f>+N45-Actual!$E45</f>
        <v>-7978499.330481768</v>
      </c>
      <c r="V45" s="13" t="s">
        <v>96</v>
      </c>
      <c r="W45" s="25">
        <f>+W33</f>
        <v>0.369976</v>
      </c>
      <c r="X45" s="33">
        <f>+W45*U45</f>
        <v>-2951853.268294323</v>
      </c>
      <c r="Z45" s="7" t="s">
        <v>114</v>
      </c>
      <c r="AA45" s="7"/>
      <c r="AC45" s="10">
        <v>501</v>
      </c>
      <c r="AD45" s="10">
        <v>2</v>
      </c>
      <c r="AE45" s="17">
        <f>+U45-'Case 6'!U45</f>
        <v>-804661.4291847944</v>
      </c>
      <c r="AF45" s="13" t="s">
        <v>96</v>
      </c>
      <c r="AG45" s="25">
        <f>+AG33</f>
        <v>0.369976</v>
      </c>
      <c r="AH45" s="33">
        <f>+AG45*AE45</f>
        <v>-297705.41692407354</v>
      </c>
      <c r="AJ45" s="7" t="s">
        <v>114</v>
      </c>
      <c r="AK45" s="7"/>
      <c r="AM45" s="10">
        <v>501</v>
      </c>
      <c r="AN45" s="10">
        <v>2</v>
      </c>
      <c r="AO45" s="17">
        <f>+N45-Actual!E45</f>
        <v>-7978499.330481768</v>
      </c>
      <c r="AP45" s="13" t="s">
        <v>96</v>
      </c>
      <c r="AQ45" s="25">
        <f>+AQ33</f>
        <v>0.369976</v>
      </c>
      <c r="AR45" s="33">
        <f>+AQ45*AO45</f>
        <v>-2951853.268294323</v>
      </c>
    </row>
    <row r="46" spans="2:44" ht="12">
      <c r="B46" s="60"/>
      <c r="C46" s="60" t="s">
        <v>40</v>
      </c>
      <c r="D46" s="17">
        <v>72915590.485</v>
      </c>
      <c r="E46" s="17"/>
      <c r="F46" s="7"/>
      <c r="G46" s="7"/>
      <c r="H46" s="7"/>
      <c r="I46" s="7">
        <v>72915590.485</v>
      </c>
      <c r="K46" s="7"/>
      <c r="L46" s="7"/>
      <c r="M46" s="7"/>
      <c r="N46" s="7"/>
      <c r="P46" s="7"/>
      <c r="Q46" s="7"/>
      <c r="W46" s="25"/>
      <c r="X46" s="33"/>
      <c r="Z46" s="7"/>
      <c r="AA46" s="7"/>
      <c r="AG46" s="25"/>
      <c r="AH46" s="33"/>
      <c r="AJ46" s="7"/>
      <c r="AK46" s="7"/>
      <c r="AQ46" s="25"/>
      <c r="AR46" s="33"/>
    </row>
    <row r="47" spans="2:44" ht="12">
      <c r="B47" s="60"/>
      <c r="C47" s="60" t="s">
        <v>41</v>
      </c>
      <c r="D47" s="17">
        <v>0</v>
      </c>
      <c r="E47" s="17"/>
      <c r="F47" s="7"/>
      <c r="G47" s="7"/>
      <c r="H47" s="7"/>
      <c r="I47" s="7">
        <v>0</v>
      </c>
      <c r="K47" s="7"/>
      <c r="L47" s="7"/>
      <c r="M47" s="7"/>
      <c r="N47" s="7"/>
      <c r="P47" s="7"/>
      <c r="Q47" s="7"/>
      <c r="W47" s="25"/>
      <c r="X47" s="33"/>
      <c r="Z47" s="7"/>
      <c r="AA47" s="7"/>
      <c r="AG47" s="25"/>
      <c r="AH47" s="33"/>
      <c r="AJ47" s="7"/>
      <c r="AK47" s="7"/>
      <c r="AQ47" s="25"/>
      <c r="AR47" s="33"/>
    </row>
    <row r="48" spans="2:44" ht="12">
      <c r="B48" s="60"/>
      <c r="C48" s="60" t="s">
        <v>42</v>
      </c>
      <c r="D48" s="17">
        <v>0</v>
      </c>
      <c r="E48" s="17"/>
      <c r="F48" s="7"/>
      <c r="G48" s="7"/>
      <c r="H48" s="7"/>
      <c r="I48" s="7">
        <v>0</v>
      </c>
      <c r="K48" s="7" t="s">
        <v>120</v>
      </c>
      <c r="L48" s="7"/>
      <c r="M48" s="7"/>
      <c r="N48" s="7">
        <f>+N45+N35+N26-N14</f>
        <v>612770041.039439</v>
      </c>
      <c r="P48" s="7" t="s">
        <v>120</v>
      </c>
      <c r="Q48" s="7"/>
      <c r="U48" s="33">
        <f>+N48-Actual!$E48</f>
        <v>10696674.039438963</v>
      </c>
      <c r="V48" s="7"/>
      <c r="W48" s="25"/>
      <c r="X48" s="33">
        <f>+X45+X35+X26-X14</f>
        <v>4064808.7392759323</v>
      </c>
      <c r="Z48" s="7" t="s">
        <v>120</v>
      </c>
      <c r="AA48" s="7"/>
      <c r="AE48" s="17">
        <f>+U48-'Case 6'!U48</f>
        <v>-804661.4291846752</v>
      </c>
      <c r="AF48" s="7"/>
      <c r="AG48" s="25"/>
      <c r="AH48" s="33">
        <f>+AH45+AH35+AH26-AH14</f>
        <v>-297705.41692407354</v>
      </c>
      <c r="AJ48" s="7" t="s">
        <v>120</v>
      </c>
      <c r="AK48" s="7"/>
      <c r="AO48" s="17">
        <f>+N48-Actual!E48</f>
        <v>10696674.039438963</v>
      </c>
      <c r="AP48" s="7"/>
      <c r="AQ48" s="25"/>
      <c r="AR48" s="33">
        <f>+AR45+AR35+AR26-AR14</f>
        <v>4064808.7392759323</v>
      </c>
    </row>
    <row r="49" spans="2:41" ht="12">
      <c r="B49" s="60"/>
      <c r="C49" s="60" t="s">
        <v>43</v>
      </c>
      <c r="D49" s="17">
        <v>1441336</v>
      </c>
      <c r="E49" s="17"/>
      <c r="F49" s="7"/>
      <c r="G49" s="7"/>
      <c r="H49" s="7"/>
      <c r="I49" s="7">
        <v>1441336</v>
      </c>
      <c r="U49" s="32">
        <f>+U45+U35+U26-U14</f>
        <v>10696674.039438844</v>
      </c>
      <c r="AE49" s="32">
        <f>+AE45+AE35+AE26-AE14</f>
        <v>-804661.4291847944</v>
      </c>
      <c r="AN49" s="12" t="s">
        <v>75</v>
      </c>
      <c r="AO49" s="32">
        <f>+AO45+AO35+AO26-AO14</f>
        <v>10696674.039438844</v>
      </c>
    </row>
    <row r="50" spans="2:9" ht="12">
      <c r="B50" s="60"/>
      <c r="C50" s="60" t="s">
        <v>44</v>
      </c>
      <c r="D50" s="17">
        <v>7987173.36</v>
      </c>
      <c r="E50" s="17"/>
      <c r="F50" s="7"/>
      <c r="G50" s="7"/>
      <c r="H50" s="7"/>
      <c r="I50" s="7">
        <v>7987173.36</v>
      </c>
    </row>
    <row r="51" spans="2:9" ht="12">
      <c r="B51" s="60"/>
      <c r="C51" s="60" t="s">
        <v>45</v>
      </c>
      <c r="D51" s="17">
        <v>4869014</v>
      </c>
      <c r="E51" s="17"/>
      <c r="F51" s="7"/>
      <c r="G51" s="7"/>
      <c r="H51" s="7"/>
      <c r="I51" s="7">
        <v>4869014</v>
      </c>
    </row>
    <row r="52" spans="2:9" ht="12">
      <c r="B52" s="60"/>
      <c r="C52" s="60" t="s">
        <v>46</v>
      </c>
      <c r="D52" s="17">
        <v>30544</v>
      </c>
      <c r="E52" s="17"/>
      <c r="F52" s="7"/>
      <c r="G52" s="7"/>
      <c r="H52" s="7"/>
      <c r="I52" s="7">
        <v>30544</v>
      </c>
    </row>
    <row r="53" spans="2:9" ht="12">
      <c r="B53" s="60"/>
      <c r="C53" s="60" t="s">
        <v>46</v>
      </c>
      <c r="D53" s="17">
        <v>2233500</v>
      </c>
      <c r="E53" s="17"/>
      <c r="F53" s="7"/>
      <c r="G53" s="7"/>
      <c r="H53" s="7"/>
      <c r="I53" s="7">
        <v>2233500</v>
      </c>
    </row>
    <row r="54" spans="2:9" ht="12">
      <c r="B54" s="60"/>
      <c r="C54" s="60" t="s">
        <v>47</v>
      </c>
      <c r="D54" s="17">
        <v>91410852.39999999</v>
      </c>
      <c r="E54" s="17"/>
      <c r="F54" s="7"/>
      <c r="G54" s="7"/>
      <c r="H54" s="7"/>
      <c r="I54" s="7">
        <v>91410852.39999999</v>
      </c>
    </row>
    <row r="55" spans="2:9" ht="10.5">
      <c r="B55" s="15" t="s">
        <v>24</v>
      </c>
      <c r="C55" s="15"/>
      <c r="D55" s="15" t="s">
        <v>24</v>
      </c>
      <c r="E55" s="17"/>
      <c r="F55" s="15" t="s">
        <v>24</v>
      </c>
      <c r="G55" s="15" t="s">
        <v>24</v>
      </c>
      <c r="H55" s="15" t="s">
        <v>24</v>
      </c>
      <c r="I55" s="15" t="s">
        <v>24</v>
      </c>
    </row>
    <row r="56" spans="2:9" ht="12">
      <c r="B56" s="3" t="s">
        <v>48</v>
      </c>
      <c r="C56" s="60"/>
      <c r="D56" s="62">
        <v>1093101116.004526</v>
      </c>
      <c r="E56" s="17"/>
      <c r="F56" s="62">
        <v>0</v>
      </c>
      <c r="G56" s="62">
        <v>0</v>
      </c>
      <c r="H56" s="62">
        <v>0</v>
      </c>
      <c r="I56" s="62">
        <v>1093101116.004526</v>
      </c>
    </row>
    <row r="57" spans="4:9" ht="10.5">
      <c r="D57" s="17"/>
      <c r="E57" s="17"/>
      <c r="F57" s="7"/>
      <c r="G57" s="7"/>
      <c r="H57" s="7"/>
      <c r="I57" s="7"/>
    </row>
    <row r="58" spans="2:9" ht="12">
      <c r="B58" s="3" t="s">
        <v>49</v>
      </c>
      <c r="C58" s="60"/>
      <c r="D58" s="17">
        <v>67453072.48949827</v>
      </c>
      <c r="E58" s="17"/>
      <c r="F58" s="7"/>
      <c r="G58" s="7"/>
      <c r="H58" s="7">
        <v>67453072.48949827</v>
      </c>
      <c r="I58" s="7"/>
    </row>
    <row r="59" spans="4:9" ht="10.5">
      <c r="D59" s="15" t="s">
        <v>14</v>
      </c>
      <c r="E59" s="15" t="s">
        <v>15</v>
      </c>
      <c r="F59" s="15" t="s">
        <v>14</v>
      </c>
      <c r="G59" s="15" t="s">
        <v>14</v>
      </c>
      <c r="H59" s="15" t="s">
        <v>14</v>
      </c>
      <c r="I59" s="15" t="s">
        <v>14</v>
      </c>
    </row>
    <row r="60" spans="1:9" ht="10.5">
      <c r="A60" s="3" t="s">
        <v>50</v>
      </c>
      <c r="D60" s="17">
        <v>1328239007.9940243</v>
      </c>
      <c r="E60" s="17"/>
      <c r="F60" s="17">
        <v>97866424.9163104</v>
      </c>
      <c r="G60" s="17">
        <v>69818394.5836896</v>
      </c>
      <c r="H60" s="17">
        <v>67453072.48949827</v>
      </c>
      <c r="I60" s="17">
        <v>1093101116.004526</v>
      </c>
    </row>
    <row r="61" spans="4:9" ht="10.5">
      <c r="D61" s="17"/>
      <c r="E61" s="17"/>
      <c r="F61" s="17"/>
      <c r="G61" s="17"/>
      <c r="H61" s="17"/>
      <c r="I61" s="17"/>
    </row>
    <row r="62" spans="1:6" ht="12">
      <c r="A62" s="4"/>
      <c r="D62" s="60"/>
      <c r="E62" s="9"/>
      <c r="F62" s="9" t="s">
        <v>79</v>
      </c>
    </row>
    <row r="63" spans="1:6" ht="12">
      <c r="A63" s="4" t="s">
        <v>0</v>
      </c>
      <c r="D63" s="60"/>
      <c r="E63" s="10"/>
      <c r="F63" s="10" t="s">
        <v>1</v>
      </c>
    </row>
    <row r="64" spans="1:6" ht="12">
      <c r="A64" s="5" t="s">
        <v>76</v>
      </c>
      <c r="D64" s="60"/>
      <c r="E64" s="10"/>
      <c r="F64" s="10" t="s">
        <v>2</v>
      </c>
    </row>
    <row r="65" spans="1:43" ht="12.75">
      <c r="A65" s="5" t="s">
        <v>78</v>
      </c>
      <c r="D65" s="61"/>
      <c r="E65" s="61"/>
      <c r="F65" s="10"/>
      <c r="AJ65" s="38" t="s">
        <v>135</v>
      </c>
      <c r="AK65"/>
      <c r="AL65"/>
      <c r="AM65" s="39"/>
      <c r="AN65"/>
      <c r="AO65" s="40"/>
      <c r="AP65"/>
      <c r="AQ65"/>
    </row>
    <row r="66" spans="2:44" ht="10.5">
      <c r="B66" s="5"/>
      <c r="D66" s="12" t="s">
        <v>3</v>
      </c>
      <c r="E66" s="12"/>
      <c r="F66" s="13" t="s">
        <v>4</v>
      </c>
      <c r="G66" s="13" t="s">
        <v>4</v>
      </c>
      <c r="H66" s="13"/>
      <c r="I66" s="13"/>
      <c r="AJ66" s="72" t="s">
        <v>136</v>
      </c>
      <c r="AK66" s="73"/>
      <c r="AL66" s="73"/>
      <c r="AM66" s="73"/>
      <c r="AN66" s="73"/>
      <c r="AO66" s="73"/>
      <c r="AP66" s="73"/>
      <c r="AQ66" s="73"/>
      <c r="AR66" s="74"/>
    </row>
    <row r="67" spans="1:9" s="12" customFormat="1" ht="10.5">
      <c r="A67" s="3"/>
      <c r="B67" s="3"/>
      <c r="C67" s="3"/>
      <c r="D67" s="19" t="s">
        <v>77</v>
      </c>
      <c r="E67" s="16"/>
      <c r="F67" s="14" t="s">
        <v>5</v>
      </c>
      <c r="G67" s="14" t="s">
        <v>6</v>
      </c>
      <c r="H67" s="14" t="s">
        <v>7</v>
      </c>
      <c r="I67" s="14" t="s">
        <v>8</v>
      </c>
    </row>
    <row r="68" spans="4:9" ht="10.5">
      <c r="D68" s="17"/>
      <c r="E68" s="17"/>
      <c r="F68" s="17"/>
      <c r="G68" s="17"/>
      <c r="H68" s="17"/>
      <c r="I68" s="17"/>
    </row>
    <row r="69" spans="4:9" ht="10.5">
      <c r="D69" s="17"/>
      <c r="E69" s="17"/>
      <c r="F69" s="17"/>
      <c r="G69" s="17"/>
      <c r="H69" s="17"/>
      <c r="I69" s="17"/>
    </row>
    <row r="70" spans="1:24" ht="10.5">
      <c r="A70" s="3" t="s">
        <v>51</v>
      </c>
      <c r="F70" s="7"/>
      <c r="G70" s="7"/>
      <c r="H70" s="7"/>
      <c r="I70" s="7"/>
      <c r="X70" s="33">
        <f>+Actual!$O48+'DPU Case 7'!X48</f>
        <v>226189068.22414583</v>
      </c>
    </row>
    <row r="71" spans="6:9" ht="10.5">
      <c r="F71" s="7"/>
      <c r="G71" s="7"/>
      <c r="H71" s="7"/>
      <c r="I71" s="7"/>
    </row>
    <row r="72" spans="2:9" ht="12">
      <c r="B72" s="3" t="s">
        <v>52</v>
      </c>
      <c r="C72" s="60"/>
      <c r="D72" s="17">
        <v>34675821</v>
      </c>
      <c r="E72" s="17"/>
      <c r="F72" s="7">
        <v>34675821</v>
      </c>
      <c r="G72" s="7"/>
      <c r="H72" s="7"/>
      <c r="I72" s="7"/>
    </row>
    <row r="73" spans="1:9" ht="12">
      <c r="A73" s="60"/>
      <c r="B73" s="60"/>
      <c r="C73" s="60"/>
      <c r="D73" s="60"/>
      <c r="E73" s="60"/>
      <c r="F73" s="60"/>
      <c r="G73" s="60"/>
      <c r="H73" s="60"/>
      <c r="I73" s="60"/>
    </row>
    <row r="74" spans="2:9" ht="12">
      <c r="B74" s="3" t="s">
        <v>53</v>
      </c>
      <c r="C74" s="60"/>
      <c r="D74" s="63">
        <v>196444</v>
      </c>
      <c r="E74" s="17"/>
      <c r="F74" s="62">
        <v>196444</v>
      </c>
      <c r="G74" s="7"/>
      <c r="H74" s="7"/>
      <c r="I74" s="7"/>
    </row>
    <row r="75" spans="3:9" ht="12">
      <c r="C75" s="60"/>
      <c r="D75" s="17"/>
      <c r="E75" s="17"/>
      <c r="F75" s="7"/>
      <c r="G75" s="7"/>
      <c r="H75" s="7"/>
      <c r="I75" s="7"/>
    </row>
    <row r="76" spans="2:9" ht="12">
      <c r="B76" s="3" t="s">
        <v>48</v>
      </c>
      <c r="C76" s="60"/>
      <c r="D76" s="63">
        <v>36844490</v>
      </c>
      <c r="E76" s="17"/>
      <c r="F76" s="18"/>
      <c r="G76" s="7"/>
      <c r="H76" s="7"/>
      <c r="I76" s="7">
        <v>36844490</v>
      </c>
    </row>
    <row r="77" spans="6:9" ht="10.5">
      <c r="F77" s="7"/>
      <c r="G77" s="7"/>
      <c r="H77" s="7"/>
      <c r="I77" s="7"/>
    </row>
    <row r="78" spans="2:9" ht="12">
      <c r="B78" s="60" t="s">
        <v>54</v>
      </c>
      <c r="D78" s="63">
        <v>3818662</v>
      </c>
      <c r="E78" s="17"/>
      <c r="F78" s="7"/>
      <c r="G78" s="60"/>
      <c r="H78" s="7">
        <v>3818662</v>
      </c>
      <c r="I78" s="7"/>
    </row>
    <row r="79" spans="1:9" ht="12">
      <c r="A79" s="60"/>
      <c r="B79" s="60"/>
      <c r="C79" s="60"/>
      <c r="D79" s="60"/>
      <c r="E79" s="60"/>
      <c r="F79" s="60"/>
      <c r="G79" s="60"/>
      <c r="H79" s="60"/>
      <c r="I79" s="60"/>
    </row>
    <row r="80" spans="4:9" ht="10.5">
      <c r="D80" s="15" t="s">
        <v>14</v>
      </c>
      <c r="E80" s="15" t="s">
        <v>15</v>
      </c>
      <c r="F80" s="12" t="s">
        <v>16</v>
      </c>
      <c r="G80" s="12" t="s">
        <v>16</v>
      </c>
      <c r="H80" s="12" t="s">
        <v>16</v>
      </c>
      <c r="I80" s="12" t="s">
        <v>16</v>
      </c>
    </row>
    <row r="81" spans="1:9" ht="10.5">
      <c r="A81" s="3" t="s">
        <v>55</v>
      </c>
      <c r="D81" s="17">
        <v>75535417</v>
      </c>
      <c r="E81" s="17"/>
      <c r="F81" s="17">
        <v>34872265</v>
      </c>
      <c r="G81" s="17">
        <v>0</v>
      </c>
      <c r="H81" s="17">
        <v>3818662</v>
      </c>
      <c r="I81" s="17">
        <v>36844490</v>
      </c>
    </row>
    <row r="82" ht="12">
      <c r="F82" s="60"/>
    </row>
    <row r="83" spans="1:6" ht="12">
      <c r="A83" s="3" t="s">
        <v>56</v>
      </c>
      <c r="F83" s="60"/>
    </row>
    <row r="84" spans="1:9" ht="12">
      <c r="A84" s="3"/>
      <c r="B84" s="60" t="s">
        <v>57</v>
      </c>
      <c r="C84" s="3"/>
      <c r="D84" s="17">
        <v>0</v>
      </c>
      <c r="E84" s="17"/>
      <c r="F84" s="60"/>
      <c r="H84" s="2">
        <v>0</v>
      </c>
      <c r="I84" s="2"/>
    </row>
    <row r="85" spans="1:9" ht="12">
      <c r="A85" s="3"/>
      <c r="B85" s="60" t="s">
        <v>58</v>
      </c>
      <c r="C85" s="3"/>
      <c r="D85" s="17">
        <v>29484065.683681138</v>
      </c>
      <c r="E85" s="17"/>
      <c r="F85" s="60"/>
      <c r="H85" s="2">
        <v>29484065.683681138</v>
      </c>
      <c r="I85" s="2"/>
    </row>
    <row r="86" spans="1:9" ht="12">
      <c r="A86" s="3"/>
      <c r="B86" s="60" t="s">
        <v>59</v>
      </c>
      <c r="C86" s="3"/>
      <c r="D86" s="17">
        <v>93750555.62635127</v>
      </c>
      <c r="E86" s="17"/>
      <c r="F86" s="60"/>
      <c r="H86" s="2">
        <v>93750555.62635127</v>
      </c>
      <c r="I86" s="2"/>
    </row>
    <row r="87" spans="1:9" ht="12">
      <c r="A87" s="3"/>
      <c r="B87" s="60" t="s">
        <v>60</v>
      </c>
      <c r="C87" s="3"/>
      <c r="D87" s="17">
        <v>21249201.871138908</v>
      </c>
      <c r="E87" s="17"/>
      <c r="F87" s="60"/>
      <c r="H87" s="2">
        <v>21249201.871138908</v>
      </c>
      <c r="I87" s="2"/>
    </row>
    <row r="88" spans="1:9" ht="12">
      <c r="A88" s="3"/>
      <c r="B88" s="60" t="s">
        <v>61</v>
      </c>
      <c r="C88" s="3"/>
      <c r="D88" s="17">
        <v>7230127.655625813</v>
      </c>
      <c r="E88" s="17"/>
      <c r="F88" s="60"/>
      <c r="H88" s="2">
        <v>7230127.655625813</v>
      </c>
      <c r="I88" s="2"/>
    </row>
    <row r="89" spans="1:9" ht="12">
      <c r="A89" s="3"/>
      <c r="B89" s="60" t="s">
        <v>71</v>
      </c>
      <c r="C89" s="3"/>
      <c r="D89" s="17">
        <v>40945936.85628799</v>
      </c>
      <c r="E89" s="17"/>
      <c r="F89" s="60"/>
      <c r="H89" s="2">
        <v>40945936.85628799</v>
      </c>
      <c r="I89" s="2"/>
    </row>
    <row r="90" spans="1:9" ht="12">
      <c r="A90" s="3"/>
      <c r="B90" s="60" t="s">
        <v>62</v>
      </c>
      <c r="C90" s="3"/>
      <c r="D90" s="17">
        <v>8626934.06206768</v>
      </c>
      <c r="E90" s="17"/>
      <c r="F90" s="60"/>
      <c r="H90" s="2">
        <v>8626934.06206768</v>
      </c>
      <c r="I90" s="2"/>
    </row>
    <row r="91" spans="1:9" ht="12">
      <c r="A91" s="3"/>
      <c r="B91" s="60" t="s">
        <v>63</v>
      </c>
      <c r="C91" s="3"/>
      <c r="D91" s="17">
        <v>57152559.93805015</v>
      </c>
      <c r="E91" s="17"/>
      <c r="F91" s="60"/>
      <c r="H91" s="2">
        <v>57152559.93805015</v>
      </c>
      <c r="I91" s="2"/>
    </row>
    <row r="92" spans="1:9" ht="12">
      <c r="A92" s="3"/>
      <c r="B92" s="60" t="s">
        <v>64</v>
      </c>
      <c r="C92" s="3"/>
      <c r="D92" s="17">
        <v>42060369.05354135</v>
      </c>
      <c r="E92" s="17"/>
      <c r="F92" s="60"/>
      <c r="H92" s="2">
        <v>42060369.05354135</v>
      </c>
      <c r="I92" s="2"/>
    </row>
    <row r="93" spans="1:9" ht="12">
      <c r="A93" s="3"/>
      <c r="B93" s="60" t="s">
        <v>65</v>
      </c>
      <c r="C93" s="3"/>
      <c r="D93" s="17">
        <v>57759985.36014401</v>
      </c>
      <c r="E93" s="17"/>
      <c r="F93" s="15"/>
      <c r="H93" s="2">
        <v>57759985.36014401</v>
      </c>
      <c r="I93" s="2"/>
    </row>
    <row r="94" spans="1:9" ht="12">
      <c r="A94" s="3"/>
      <c r="B94" s="60" t="s">
        <v>66</v>
      </c>
      <c r="C94" s="3"/>
      <c r="D94" s="17">
        <v>4041632.931000601</v>
      </c>
      <c r="E94" s="17"/>
      <c r="F94" s="15"/>
      <c r="H94" s="2">
        <v>4041632.931000601</v>
      </c>
      <c r="I94" s="2"/>
    </row>
    <row r="95" spans="1:9" ht="12">
      <c r="A95" s="3"/>
      <c r="B95" s="60" t="s">
        <v>68</v>
      </c>
      <c r="C95" s="3"/>
      <c r="D95" s="17">
        <v>46799403.33721816</v>
      </c>
      <c r="E95" s="17"/>
      <c r="F95" s="15"/>
      <c r="H95" s="2">
        <v>46799403.33721816</v>
      </c>
      <c r="I95" s="2"/>
    </row>
    <row r="96" spans="1:9" ht="12">
      <c r="A96" s="3"/>
      <c r="B96" s="60" t="s">
        <v>69</v>
      </c>
      <c r="C96" s="3"/>
      <c r="D96" s="17">
        <v>13529463.273134697</v>
      </c>
      <c r="E96" s="17"/>
      <c r="F96" s="15"/>
      <c r="H96" s="2">
        <v>13529463.273134697</v>
      </c>
      <c r="I96" s="2"/>
    </row>
    <row r="97" spans="1:9" ht="12">
      <c r="A97" s="3"/>
      <c r="B97" s="60" t="s">
        <v>70</v>
      </c>
      <c r="C97" s="3"/>
      <c r="D97" s="17">
        <v>5798087.617176508</v>
      </c>
      <c r="E97" s="17"/>
      <c r="F97" s="15"/>
      <c r="H97" s="2">
        <v>5798087.617176508</v>
      </c>
      <c r="I97" s="2"/>
    </row>
    <row r="98" spans="1:9" ht="12">
      <c r="A98" s="3"/>
      <c r="B98" s="60" t="s">
        <v>67</v>
      </c>
      <c r="C98" s="3"/>
      <c r="D98" s="17">
        <v>54868017.40409993</v>
      </c>
      <c r="E98" s="17"/>
      <c r="F98" s="15"/>
      <c r="H98" s="2">
        <v>54868017.40409993</v>
      </c>
      <c r="I98" s="2"/>
    </row>
    <row r="99" spans="4:9" ht="10.5">
      <c r="D99" s="15" t="s">
        <v>14</v>
      </c>
      <c r="E99" s="15" t="s">
        <v>15</v>
      </c>
      <c r="F99" s="15" t="s">
        <v>14</v>
      </c>
      <c r="G99" s="15" t="s">
        <v>14</v>
      </c>
      <c r="H99" s="15" t="s">
        <v>14</v>
      </c>
      <c r="I99" s="15" t="s">
        <v>14</v>
      </c>
    </row>
    <row r="100" spans="1:9" ht="12">
      <c r="A100" s="3" t="s">
        <v>72</v>
      </c>
      <c r="D100" s="63">
        <v>483296340.66951823</v>
      </c>
      <c r="E100" s="17"/>
      <c r="F100" s="17">
        <v>0</v>
      </c>
      <c r="G100" s="17">
        <v>0</v>
      </c>
      <c r="H100" s="17">
        <v>483296340.66951823</v>
      </c>
      <c r="I100" s="17">
        <v>0</v>
      </c>
    </row>
    <row r="101" spans="4:9" ht="10.5">
      <c r="D101" s="15" t="s">
        <v>73</v>
      </c>
      <c r="E101" s="15" t="s">
        <v>15</v>
      </c>
      <c r="F101" s="15" t="s">
        <v>73</v>
      </c>
      <c r="G101" s="15" t="s">
        <v>73</v>
      </c>
      <c r="H101" s="15" t="s">
        <v>73</v>
      </c>
      <c r="I101" s="15" t="s">
        <v>73</v>
      </c>
    </row>
    <row r="102" spans="1:9" ht="10.5">
      <c r="A102" s="3" t="s">
        <v>74</v>
      </c>
      <c r="D102" s="17">
        <v>541716274.039439</v>
      </c>
      <c r="E102" s="17" t="s">
        <v>15</v>
      </c>
      <c r="F102" s="17">
        <v>29541302.782374248</v>
      </c>
      <c r="G102" s="17">
        <v>69818394.5836896</v>
      </c>
      <c r="H102" s="17">
        <v>474253123.70829</v>
      </c>
      <c r="I102" s="17">
        <v>-31896547.03491497</v>
      </c>
    </row>
    <row r="103" spans="4:9" ht="10.5">
      <c r="D103" s="15" t="s">
        <v>73</v>
      </c>
      <c r="E103" s="15" t="s">
        <v>15</v>
      </c>
      <c r="F103" s="15" t="s">
        <v>73</v>
      </c>
      <c r="G103" s="15" t="s">
        <v>73</v>
      </c>
      <c r="H103" s="15" t="s">
        <v>73</v>
      </c>
      <c r="I103" s="15" t="s">
        <v>73</v>
      </c>
    </row>
    <row r="104" spans="1:9" ht="12">
      <c r="A104" s="60"/>
      <c r="B104" s="60"/>
      <c r="C104" s="60"/>
      <c r="D104" s="62"/>
      <c r="E104" s="62"/>
      <c r="F104" s="60"/>
      <c r="G104" s="60"/>
      <c r="H104" s="60"/>
      <c r="I104" s="60"/>
    </row>
    <row r="105" spans="1:9" ht="12">
      <c r="A105" s="60"/>
      <c r="B105" s="60"/>
      <c r="C105" s="60"/>
      <c r="D105" s="62">
        <v>541716274.0394388</v>
      </c>
      <c r="E105" s="62"/>
      <c r="F105" s="60"/>
      <c r="G105" s="60"/>
      <c r="H105" s="60"/>
      <c r="I105" s="60"/>
    </row>
    <row r="106" spans="1:9" ht="12">
      <c r="A106" s="60"/>
      <c r="B106" s="60"/>
      <c r="C106" s="21" t="s">
        <v>75</v>
      </c>
      <c r="D106" s="62">
        <v>541716274.0394388</v>
      </c>
      <c r="E106" s="60"/>
      <c r="F106" s="17"/>
      <c r="G106" s="60"/>
      <c r="H106" s="60"/>
      <c r="I106" s="60"/>
    </row>
    <row r="107" spans="1:9" ht="10.5">
      <c r="A107"/>
      <c r="B107"/>
      <c r="C107"/>
      <c r="D107"/>
      <c r="E107"/>
      <c r="F107"/>
      <c r="G107"/>
      <c r="H107"/>
      <c r="I107"/>
    </row>
    <row r="108" spans="1:9" ht="10.5">
      <c r="A108"/>
      <c r="B108"/>
      <c r="C108"/>
      <c r="D108"/>
      <c r="E108"/>
      <c r="F108"/>
      <c r="G108"/>
      <c r="H108"/>
      <c r="I108"/>
    </row>
    <row r="109" spans="1:9" ht="10.5">
      <c r="A109"/>
      <c r="B109"/>
      <c r="C109"/>
      <c r="D109"/>
      <c r="E109"/>
      <c r="F109"/>
      <c r="G109"/>
      <c r="H109"/>
      <c r="I109"/>
    </row>
    <row r="110" spans="1:9" ht="10.5">
      <c r="A110"/>
      <c r="B110"/>
      <c r="C110"/>
      <c r="D110"/>
      <c r="E110"/>
      <c r="F110"/>
      <c r="G110"/>
      <c r="H110"/>
      <c r="I110"/>
    </row>
    <row r="111" spans="1:9" ht="10.5">
      <c r="A111"/>
      <c r="B111"/>
      <c r="C111"/>
      <c r="D111"/>
      <c r="E111"/>
      <c r="F111"/>
      <c r="G111"/>
      <c r="H111"/>
      <c r="I111"/>
    </row>
    <row r="112" spans="1:9" ht="10.5">
      <c r="A112"/>
      <c r="B112"/>
      <c r="C112"/>
      <c r="D112"/>
      <c r="E112"/>
      <c r="F112"/>
      <c r="G112"/>
      <c r="H112"/>
      <c r="I112"/>
    </row>
    <row r="113" spans="1:9" ht="10.5">
      <c r="A113"/>
      <c r="B113"/>
      <c r="C113"/>
      <c r="D113"/>
      <c r="E113"/>
      <c r="F113"/>
      <c r="G113"/>
      <c r="H113"/>
      <c r="I113"/>
    </row>
    <row r="114" spans="1:9" ht="10.5">
      <c r="A114"/>
      <c r="B114"/>
      <c r="C114"/>
      <c r="D114"/>
      <c r="E114"/>
      <c r="F114"/>
      <c r="G114"/>
      <c r="H114"/>
      <c r="I114"/>
    </row>
    <row r="115" spans="1:9" ht="10.5">
      <c r="A115"/>
      <c r="B115"/>
      <c r="C115"/>
      <c r="D115"/>
      <c r="E115"/>
      <c r="F115"/>
      <c r="G115"/>
      <c r="H115"/>
      <c r="I115"/>
    </row>
    <row r="116" spans="1:9" ht="10.5">
      <c r="A116"/>
      <c r="B116"/>
      <c r="C116"/>
      <c r="D116"/>
      <c r="E116"/>
      <c r="F116"/>
      <c r="G116"/>
      <c r="H116"/>
      <c r="I116"/>
    </row>
    <row r="117" spans="1:9" ht="10.5">
      <c r="A117"/>
      <c r="B117"/>
      <c r="C117"/>
      <c r="D117"/>
      <c r="E117"/>
      <c r="F117"/>
      <c r="G117"/>
      <c r="H117"/>
      <c r="I117"/>
    </row>
    <row r="118" spans="1:9" ht="10.5">
      <c r="A118"/>
      <c r="B118"/>
      <c r="C118"/>
      <c r="D118"/>
      <c r="E118"/>
      <c r="F118"/>
      <c r="G118"/>
      <c r="H118"/>
      <c r="I118"/>
    </row>
    <row r="119" spans="1:9" ht="10.5">
      <c r="A119"/>
      <c r="B119"/>
      <c r="C119"/>
      <c r="D119"/>
      <c r="E119"/>
      <c r="F119"/>
      <c r="G119"/>
      <c r="H119"/>
      <c r="I119"/>
    </row>
    <row r="120" spans="1:9" ht="10.5">
      <c r="A120"/>
      <c r="B120"/>
      <c r="C120"/>
      <c r="D120"/>
      <c r="E120"/>
      <c r="F120"/>
      <c r="G120"/>
      <c r="H120"/>
      <c r="I120"/>
    </row>
    <row r="121" spans="1:9" ht="10.5">
      <c r="A121"/>
      <c r="B121"/>
      <c r="C121"/>
      <c r="D121"/>
      <c r="E121"/>
      <c r="F121"/>
      <c r="G121"/>
      <c r="H121"/>
      <c r="I121"/>
    </row>
    <row r="122" spans="1:9" ht="10.5">
      <c r="A122"/>
      <c r="B122"/>
      <c r="C122"/>
      <c r="D122"/>
      <c r="E122"/>
      <c r="F122"/>
      <c r="G122"/>
      <c r="H122"/>
      <c r="I122"/>
    </row>
    <row r="123" spans="1:9" ht="10.5">
      <c r="A123"/>
      <c r="B123"/>
      <c r="C123"/>
      <c r="D123"/>
      <c r="E123"/>
      <c r="F123"/>
      <c r="G123"/>
      <c r="H123"/>
      <c r="I123"/>
    </row>
    <row r="124" spans="1:9" s="12" customFormat="1" ht="10.5">
      <c r="A124"/>
      <c r="B124"/>
      <c r="C124"/>
      <c r="D124"/>
      <c r="E124"/>
      <c r="F124"/>
      <c r="G124"/>
      <c r="H124"/>
      <c r="I124"/>
    </row>
    <row r="125" spans="1:9" ht="10.5">
      <c r="A125"/>
      <c r="B125"/>
      <c r="C125"/>
      <c r="D125"/>
      <c r="E125"/>
      <c r="F125"/>
      <c r="G125"/>
      <c r="H125"/>
      <c r="I125"/>
    </row>
    <row r="126" spans="1:9" ht="10.5">
      <c r="A126"/>
      <c r="B126"/>
      <c r="C126"/>
      <c r="D126"/>
      <c r="E126"/>
      <c r="F126"/>
      <c r="G126"/>
      <c r="H126"/>
      <c r="I126"/>
    </row>
    <row r="127" spans="1:9" ht="10.5">
      <c r="A127"/>
      <c r="B127"/>
      <c r="C127"/>
      <c r="D127"/>
      <c r="E127"/>
      <c r="F127"/>
      <c r="G127"/>
      <c r="H127"/>
      <c r="I127"/>
    </row>
    <row r="128" spans="1:9" ht="10.5">
      <c r="A128"/>
      <c r="B128"/>
      <c r="C128"/>
      <c r="D128"/>
      <c r="E128"/>
      <c r="F128"/>
      <c r="G128"/>
      <c r="H128"/>
      <c r="I128"/>
    </row>
    <row r="129" spans="1:9" ht="10.5">
      <c r="A129"/>
      <c r="B129"/>
      <c r="C129"/>
      <c r="D129"/>
      <c r="E129"/>
      <c r="F129"/>
      <c r="G129"/>
      <c r="H129"/>
      <c r="I129"/>
    </row>
    <row r="130" spans="1:9" ht="10.5">
      <c r="A130"/>
      <c r="B130"/>
      <c r="C130"/>
      <c r="D130"/>
      <c r="E130"/>
      <c r="F130"/>
      <c r="G130"/>
      <c r="H130"/>
      <c r="I130"/>
    </row>
    <row r="131" spans="1:9" ht="10.5">
      <c r="A131"/>
      <c r="B131"/>
      <c r="C131"/>
      <c r="D131"/>
      <c r="E131"/>
      <c r="F131"/>
      <c r="G131"/>
      <c r="H131"/>
      <c r="I131"/>
    </row>
    <row r="132" spans="1:9" ht="10.5">
      <c r="A132"/>
      <c r="B132"/>
      <c r="C132"/>
      <c r="D132"/>
      <c r="E132"/>
      <c r="F132"/>
      <c r="G132"/>
      <c r="H132"/>
      <c r="I132"/>
    </row>
    <row r="133" spans="1:9" ht="10.5">
      <c r="A133"/>
      <c r="B133"/>
      <c r="C133"/>
      <c r="D133"/>
      <c r="E133"/>
      <c r="F133"/>
      <c r="G133"/>
      <c r="H133"/>
      <c r="I133"/>
    </row>
    <row r="134" spans="1:9" ht="10.5">
      <c r="A134"/>
      <c r="B134"/>
      <c r="C134"/>
      <c r="D134"/>
      <c r="E134"/>
      <c r="F134"/>
      <c r="G134"/>
      <c r="H134"/>
      <c r="I134"/>
    </row>
    <row r="135" spans="1:9" ht="10.5">
      <c r="A135"/>
      <c r="B135"/>
      <c r="C135"/>
      <c r="D135"/>
      <c r="E135"/>
      <c r="F135"/>
      <c r="G135"/>
      <c r="H135"/>
      <c r="I135"/>
    </row>
    <row r="136" spans="1:9" ht="10.5">
      <c r="A136"/>
      <c r="B136"/>
      <c r="C136"/>
      <c r="D136"/>
      <c r="E136"/>
      <c r="F136"/>
      <c r="G136"/>
      <c r="H136"/>
      <c r="I136"/>
    </row>
    <row r="137" spans="1:9" ht="10.5">
      <c r="A137"/>
      <c r="B137"/>
      <c r="C137"/>
      <c r="D137"/>
      <c r="E137"/>
      <c r="F137"/>
      <c r="G137"/>
      <c r="H137"/>
      <c r="I137"/>
    </row>
    <row r="138" spans="1:9" ht="10.5">
      <c r="A138"/>
      <c r="B138"/>
      <c r="C138"/>
      <c r="D138"/>
      <c r="E138"/>
      <c r="F138"/>
      <c r="G138"/>
      <c r="H138"/>
      <c r="I138"/>
    </row>
    <row r="139" spans="1:9" ht="10.5">
      <c r="A139"/>
      <c r="B139"/>
      <c r="C139"/>
      <c r="D139"/>
      <c r="E139"/>
      <c r="F139"/>
      <c r="G139"/>
      <c r="H139"/>
      <c r="I139"/>
    </row>
    <row r="140" spans="1:9" ht="10.5">
      <c r="A140"/>
      <c r="B140"/>
      <c r="C140"/>
      <c r="D140"/>
      <c r="E140"/>
      <c r="F140"/>
      <c r="G140"/>
      <c r="H140"/>
      <c r="I140"/>
    </row>
    <row r="141" spans="1:9" ht="10.5">
      <c r="A141"/>
      <c r="B141"/>
      <c r="C141"/>
      <c r="D141"/>
      <c r="E141"/>
      <c r="F141"/>
      <c r="G141"/>
      <c r="H141"/>
      <c r="I141"/>
    </row>
    <row r="142" spans="1:9" ht="10.5">
      <c r="A142"/>
      <c r="B142"/>
      <c r="C142"/>
      <c r="D142"/>
      <c r="E142"/>
      <c r="F142"/>
      <c r="G142"/>
      <c r="H142"/>
      <c r="I142"/>
    </row>
    <row r="143" spans="1:9" ht="10.5">
      <c r="A143"/>
      <c r="B143"/>
      <c r="C143"/>
      <c r="D143"/>
      <c r="E143"/>
      <c r="F143"/>
      <c r="G143"/>
      <c r="H143"/>
      <c r="I143"/>
    </row>
    <row r="144" spans="1:9" ht="10.5">
      <c r="A144"/>
      <c r="B144"/>
      <c r="C144"/>
      <c r="D144"/>
      <c r="E144"/>
      <c r="F144"/>
      <c r="G144"/>
      <c r="H144"/>
      <c r="I144"/>
    </row>
    <row r="145" spans="1:9" ht="10.5">
      <c r="A145"/>
      <c r="B145"/>
      <c r="C145"/>
      <c r="D145"/>
      <c r="E145"/>
      <c r="F145"/>
      <c r="G145"/>
      <c r="H145"/>
      <c r="I145"/>
    </row>
    <row r="146" spans="1:9" ht="10.5">
      <c r="A146"/>
      <c r="B146"/>
      <c r="C146"/>
      <c r="D146"/>
      <c r="E146"/>
      <c r="F146"/>
      <c r="G146"/>
      <c r="H146"/>
      <c r="I146"/>
    </row>
    <row r="147" spans="1:9" ht="10.5">
      <c r="A147"/>
      <c r="B147"/>
      <c r="C147"/>
      <c r="D147"/>
      <c r="E147"/>
      <c r="F147"/>
      <c r="G147"/>
      <c r="H147"/>
      <c r="I147"/>
    </row>
    <row r="148" spans="1:9" ht="10.5">
      <c r="A148"/>
      <c r="B148"/>
      <c r="C148"/>
      <c r="D148"/>
      <c r="E148"/>
      <c r="F148"/>
      <c r="G148"/>
      <c r="H148"/>
      <c r="I148"/>
    </row>
    <row r="149" spans="1:9" ht="10.5">
      <c r="A149"/>
      <c r="B149"/>
      <c r="C149"/>
      <c r="D149"/>
      <c r="E149"/>
      <c r="F149"/>
      <c r="G149"/>
      <c r="H149"/>
      <c r="I149"/>
    </row>
    <row r="150" spans="1:9" ht="10.5">
      <c r="A150"/>
      <c r="B150"/>
      <c r="C150"/>
      <c r="D150"/>
      <c r="E150"/>
      <c r="F150"/>
      <c r="G150"/>
      <c r="H150"/>
      <c r="I150"/>
    </row>
    <row r="151" spans="1:9" ht="10.5">
      <c r="A151"/>
      <c r="B151"/>
      <c r="C151"/>
      <c r="D151"/>
      <c r="E151"/>
      <c r="F151"/>
      <c r="G151"/>
      <c r="H151"/>
      <c r="I151"/>
    </row>
    <row r="152" spans="1:9" ht="10.5">
      <c r="A152"/>
      <c r="B152"/>
      <c r="C152"/>
      <c r="D152"/>
      <c r="E152"/>
      <c r="F152"/>
      <c r="G152"/>
      <c r="H152"/>
      <c r="I152"/>
    </row>
    <row r="153" spans="1:9" ht="10.5">
      <c r="A153"/>
      <c r="B153"/>
      <c r="C153"/>
      <c r="D153"/>
      <c r="E153"/>
      <c r="F153"/>
      <c r="G153"/>
      <c r="H153"/>
      <c r="I153"/>
    </row>
    <row r="154" spans="1:9" ht="10.5">
      <c r="A154"/>
      <c r="B154"/>
      <c r="C154"/>
      <c r="D154"/>
      <c r="E154"/>
      <c r="F154"/>
      <c r="G154"/>
      <c r="H154"/>
      <c r="I154"/>
    </row>
    <row r="155" spans="1:9" ht="10.5">
      <c r="A155"/>
      <c r="B155"/>
      <c r="C155"/>
      <c r="D155"/>
      <c r="E155"/>
      <c r="F155"/>
      <c r="G155"/>
      <c r="H155"/>
      <c r="I155"/>
    </row>
    <row r="156" spans="1:9" ht="10.5">
      <c r="A156"/>
      <c r="B156"/>
      <c r="C156"/>
      <c r="D156"/>
      <c r="E156"/>
      <c r="F156"/>
      <c r="G156"/>
      <c r="H156"/>
      <c r="I156"/>
    </row>
    <row r="157" spans="1:9" ht="10.5">
      <c r="A157"/>
      <c r="B157"/>
      <c r="C157"/>
      <c r="D157"/>
      <c r="E157"/>
      <c r="F157"/>
      <c r="G157"/>
      <c r="H157"/>
      <c r="I157"/>
    </row>
    <row r="158" spans="1:9" ht="10.5">
      <c r="A158"/>
      <c r="B158"/>
      <c r="C158"/>
      <c r="D158"/>
      <c r="E158"/>
      <c r="F158"/>
      <c r="G158"/>
      <c r="H158"/>
      <c r="I158"/>
    </row>
    <row r="159" spans="1:9" ht="10.5">
      <c r="A159"/>
      <c r="B159"/>
      <c r="C159"/>
      <c r="D159"/>
      <c r="E159"/>
      <c r="F159"/>
      <c r="G159"/>
      <c r="H159"/>
      <c r="I159"/>
    </row>
    <row r="160" spans="1:9" ht="10.5">
      <c r="A160"/>
      <c r="B160"/>
      <c r="C160"/>
      <c r="D160"/>
      <c r="E160"/>
      <c r="F160"/>
      <c r="G160"/>
      <c r="H160"/>
      <c r="I160"/>
    </row>
    <row r="161" spans="1:9" ht="10.5">
      <c r="A161"/>
      <c r="B161"/>
      <c r="C161"/>
      <c r="D161"/>
      <c r="E161"/>
      <c r="F161"/>
      <c r="G161"/>
      <c r="H161"/>
      <c r="I161"/>
    </row>
    <row r="162" spans="1:9" ht="10.5">
      <c r="A162"/>
      <c r="B162"/>
      <c r="C162"/>
      <c r="D162"/>
      <c r="E162"/>
      <c r="F162"/>
      <c r="G162"/>
      <c r="H162"/>
      <c r="I162"/>
    </row>
    <row r="163" spans="1:9" ht="10.5">
      <c r="A163"/>
      <c r="B163"/>
      <c r="C163"/>
      <c r="D163"/>
      <c r="E163"/>
      <c r="F163"/>
      <c r="G163"/>
      <c r="H163"/>
      <c r="I163"/>
    </row>
    <row r="164" spans="1:9" ht="10.5">
      <c r="A164"/>
      <c r="B164"/>
      <c r="C164"/>
      <c r="D164"/>
      <c r="E164"/>
      <c r="F164"/>
      <c r="G164"/>
      <c r="H164"/>
      <c r="I164"/>
    </row>
    <row r="165" spans="1:9" ht="10.5">
      <c r="A165"/>
      <c r="B165"/>
      <c r="C165"/>
      <c r="D165"/>
      <c r="E165"/>
      <c r="F165"/>
      <c r="G165"/>
      <c r="H165"/>
      <c r="I165"/>
    </row>
    <row r="166" spans="1:9" ht="10.5">
      <c r="A166"/>
      <c r="B166"/>
      <c r="C166"/>
      <c r="D166"/>
      <c r="E166"/>
      <c r="F166"/>
      <c r="G166"/>
      <c r="H166"/>
      <c r="I166"/>
    </row>
    <row r="167" spans="1:9" ht="10.5">
      <c r="A167"/>
      <c r="B167"/>
      <c r="C167"/>
      <c r="D167"/>
      <c r="E167"/>
      <c r="F167"/>
      <c r="G167"/>
      <c r="H167"/>
      <c r="I167"/>
    </row>
    <row r="168" spans="1:9" ht="10.5">
      <c r="A168"/>
      <c r="B168"/>
      <c r="C168"/>
      <c r="D168"/>
      <c r="E168"/>
      <c r="F168"/>
      <c r="G168"/>
      <c r="H168"/>
      <c r="I168"/>
    </row>
    <row r="169" spans="1:9" ht="10.5">
      <c r="A169"/>
      <c r="B169"/>
      <c r="C169"/>
      <c r="D169"/>
      <c r="E169"/>
      <c r="F169"/>
      <c r="G169"/>
      <c r="H169"/>
      <c r="I169"/>
    </row>
    <row r="170" spans="1:9" ht="10.5">
      <c r="A170"/>
      <c r="B170"/>
      <c r="C170"/>
      <c r="D170"/>
      <c r="E170"/>
      <c r="F170"/>
      <c r="G170"/>
      <c r="H170"/>
      <c r="I170"/>
    </row>
    <row r="171" spans="1:9" ht="10.5">
      <c r="A171"/>
      <c r="B171"/>
      <c r="C171"/>
      <c r="D171"/>
      <c r="E171"/>
      <c r="F171"/>
      <c r="G171"/>
      <c r="H171"/>
      <c r="I171"/>
    </row>
    <row r="172" spans="1:9" ht="10.5">
      <c r="A172"/>
      <c r="B172"/>
      <c r="C172"/>
      <c r="D172"/>
      <c r="E172"/>
      <c r="F172"/>
      <c r="G172"/>
      <c r="H172"/>
      <c r="I172"/>
    </row>
    <row r="173" spans="1:9" ht="10.5">
      <c r="A173"/>
      <c r="B173"/>
      <c r="C173"/>
      <c r="D173"/>
      <c r="E173"/>
      <c r="F173"/>
      <c r="G173"/>
      <c r="H173"/>
      <c r="I173"/>
    </row>
    <row r="174" spans="1:9" ht="10.5">
      <c r="A174"/>
      <c r="B174"/>
      <c r="C174"/>
      <c r="D174"/>
      <c r="E174"/>
      <c r="F174"/>
      <c r="G174"/>
      <c r="H174"/>
      <c r="I174"/>
    </row>
    <row r="175" spans="1:9" ht="10.5">
      <c r="A175"/>
      <c r="B175"/>
      <c r="C175"/>
      <c r="D175"/>
      <c r="E175"/>
      <c r="F175"/>
      <c r="G175"/>
      <c r="H175"/>
      <c r="I175"/>
    </row>
    <row r="176" spans="1:9" ht="10.5">
      <c r="A176"/>
      <c r="B176"/>
      <c r="C176"/>
      <c r="D176"/>
      <c r="E176"/>
      <c r="F176"/>
      <c r="G176"/>
      <c r="H176"/>
      <c r="I176"/>
    </row>
    <row r="177" spans="1:9" ht="10.5">
      <c r="A177"/>
      <c r="B177"/>
      <c r="C177"/>
      <c r="D177"/>
      <c r="E177"/>
      <c r="F177"/>
      <c r="G177"/>
      <c r="H177"/>
      <c r="I177"/>
    </row>
    <row r="178" spans="1:9" ht="10.5">
      <c r="A178"/>
      <c r="B178"/>
      <c r="C178"/>
      <c r="D178"/>
      <c r="E178"/>
      <c r="F178"/>
      <c r="G178"/>
      <c r="H178"/>
      <c r="I178"/>
    </row>
    <row r="179" spans="1:9" ht="10.5">
      <c r="A179"/>
      <c r="B179"/>
      <c r="C179"/>
      <c r="D179"/>
      <c r="E179"/>
      <c r="F179"/>
      <c r="G179"/>
      <c r="H179"/>
      <c r="I179"/>
    </row>
    <row r="180" spans="1:9" ht="10.5">
      <c r="A180"/>
      <c r="B180"/>
      <c r="C180"/>
      <c r="D180"/>
      <c r="E180"/>
      <c r="F180"/>
      <c r="G180"/>
      <c r="H180"/>
      <c r="I180"/>
    </row>
    <row r="181" spans="1:9" ht="10.5">
      <c r="A181"/>
      <c r="B181"/>
      <c r="C181"/>
      <c r="D181"/>
      <c r="E181"/>
      <c r="F181"/>
      <c r="G181"/>
      <c r="H181"/>
      <c r="I181"/>
    </row>
    <row r="182" spans="1:9" ht="10.5">
      <c r="A182"/>
      <c r="B182"/>
      <c r="C182"/>
      <c r="D182"/>
      <c r="E182"/>
      <c r="F182"/>
      <c r="G182"/>
      <c r="H182"/>
      <c r="I182"/>
    </row>
    <row r="183" spans="1:9" ht="10.5">
      <c r="A183"/>
      <c r="B183"/>
      <c r="C183"/>
      <c r="D183"/>
      <c r="E183"/>
      <c r="F183"/>
      <c r="G183"/>
      <c r="H183"/>
      <c r="I183"/>
    </row>
    <row r="184" spans="1:9" ht="10.5">
      <c r="A184"/>
      <c r="B184"/>
      <c r="C184"/>
      <c r="D184"/>
      <c r="E184"/>
      <c r="F184"/>
      <c r="G184"/>
      <c r="H184"/>
      <c r="I184"/>
    </row>
    <row r="185" spans="1:9" ht="10.5">
      <c r="A185"/>
      <c r="B185"/>
      <c r="C185"/>
      <c r="D185"/>
      <c r="E185"/>
      <c r="F185"/>
      <c r="G185"/>
      <c r="H185"/>
      <c r="I185"/>
    </row>
    <row r="186" spans="1:9" ht="10.5">
      <c r="A186"/>
      <c r="B186"/>
      <c r="C186"/>
      <c r="D186"/>
      <c r="E186"/>
      <c r="F186"/>
      <c r="G186"/>
      <c r="H186"/>
      <c r="I186"/>
    </row>
    <row r="187" spans="1:9" ht="10.5">
      <c r="A187"/>
      <c r="B187"/>
      <c r="C187"/>
      <c r="D187"/>
      <c r="E187"/>
      <c r="F187"/>
      <c r="G187"/>
      <c r="H187"/>
      <c r="I187"/>
    </row>
    <row r="188" spans="1:9" ht="10.5">
      <c r="A188"/>
      <c r="B188"/>
      <c r="C188"/>
      <c r="D188"/>
      <c r="E188"/>
      <c r="F188"/>
      <c r="G188"/>
      <c r="H188"/>
      <c r="I188"/>
    </row>
    <row r="189" spans="1:9" ht="10.5">
      <c r="A189"/>
      <c r="B189"/>
      <c r="C189"/>
      <c r="D189"/>
      <c r="E189"/>
      <c r="F189"/>
      <c r="G189"/>
      <c r="H189"/>
      <c r="I189"/>
    </row>
    <row r="190" spans="1:9" ht="10.5">
      <c r="A190"/>
      <c r="B190"/>
      <c r="C190"/>
      <c r="D190"/>
      <c r="E190"/>
      <c r="F190"/>
      <c r="G190"/>
      <c r="H190"/>
      <c r="I190"/>
    </row>
    <row r="191" spans="1:9" ht="10.5">
      <c r="A191"/>
      <c r="B191"/>
      <c r="C191"/>
      <c r="D191"/>
      <c r="E191"/>
      <c r="F191"/>
      <c r="G191"/>
      <c r="H191"/>
      <c r="I191"/>
    </row>
    <row r="192" spans="1:9" ht="10.5">
      <c r="A192"/>
      <c r="B192"/>
      <c r="C192"/>
      <c r="D192"/>
      <c r="E192"/>
      <c r="F192"/>
      <c r="G192"/>
      <c r="H192"/>
      <c r="I192"/>
    </row>
    <row r="193" spans="1:9" ht="10.5">
      <c r="A193"/>
      <c r="B193"/>
      <c r="C193"/>
      <c r="D193"/>
      <c r="E193"/>
      <c r="F193"/>
      <c r="G193"/>
      <c r="H193"/>
      <c r="I193"/>
    </row>
    <row r="194" spans="1:9" ht="10.5">
      <c r="A194"/>
      <c r="B194"/>
      <c r="C194"/>
      <c r="D194"/>
      <c r="E194"/>
      <c r="F194"/>
      <c r="G194"/>
      <c r="H194"/>
      <c r="I194"/>
    </row>
    <row r="195" spans="1:9" ht="10.5">
      <c r="A195"/>
      <c r="B195"/>
      <c r="C195"/>
      <c r="D195"/>
      <c r="E195"/>
      <c r="F195"/>
      <c r="G195"/>
      <c r="H195"/>
      <c r="I195"/>
    </row>
    <row r="196" spans="1:9" ht="10.5">
      <c r="A196"/>
      <c r="B196"/>
      <c r="C196"/>
      <c r="D196"/>
      <c r="E196"/>
      <c r="F196"/>
      <c r="G196"/>
      <c r="H196"/>
      <c r="I196"/>
    </row>
    <row r="197" spans="1:9" ht="10.5">
      <c r="A197"/>
      <c r="B197"/>
      <c r="C197"/>
      <c r="D197"/>
      <c r="E197"/>
      <c r="F197"/>
      <c r="G197"/>
      <c r="H197"/>
      <c r="I197"/>
    </row>
    <row r="198" spans="1:9" ht="10.5">
      <c r="A198"/>
      <c r="B198"/>
      <c r="C198"/>
      <c r="D198"/>
      <c r="E198"/>
      <c r="F198"/>
      <c r="G198"/>
      <c r="H198"/>
      <c r="I198"/>
    </row>
    <row r="199" spans="1:9" ht="10.5">
      <c r="A199"/>
      <c r="B199"/>
      <c r="C199"/>
      <c r="D199"/>
      <c r="E199"/>
      <c r="F199"/>
      <c r="G199"/>
      <c r="H199"/>
      <c r="I199"/>
    </row>
    <row r="200" spans="1:9" ht="10.5">
      <c r="A200"/>
      <c r="B200"/>
      <c r="C200"/>
      <c r="D200"/>
      <c r="E200"/>
      <c r="F200"/>
      <c r="G200"/>
      <c r="H200"/>
      <c r="I200"/>
    </row>
    <row r="201" spans="1:9" ht="10.5">
      <c r="A201"/>
      <c r="B201"/>
      <c r="C201"/>
      <c r="D201"/>
      <c r="E201"/>
      <c r="F201"/>
      <c r="G201"/>
      <c r="H201"/>
      <c r="I201"/>
    </row>
    <row r="202" spans="1:9" ht="10.5">
      <c r="A202"/>
      <c r="B202"/>
      <c r="C202"/>
      <c r="D202"/>
      <c r="E202"/>
      <c r="F202"/>
      <c r="G202"/>
      <c r="H202"/>
      <c r="I202"/>
    </row>
    <row r="203" spans="1:9" ht="10.5">
      <c r="A203"/>
      <c r="B203"/>
      <c r="C203"/>
      <c r="D203"/>
      <c r="E203"/>
      <c r="F203"/>
      <c r="G203"/>
      <c r="H203"/>
      <c r="I203"/>
    </row>
    <row r="204" spans="1:9" ht="10.5">
      <c r="A204"/>
      <c r="B204"/>
      <c r="C204"/>
      <c r="D204"/>
      <c r="E204"/>
      <c r="F204"/>
      <c r="G204"/>
      <c r="H204"/>
      <c r="I204"/>
    </row>
    <row r="205" spans="1:9" s="12" customFormat="1" ht="10.5">
      <c r="A205"/>
      <c r="B205"/>
      <c r="C205"/>
      <c r="D205"/>
      <c r="E205"/>
      <c r="F205"/>
      <c r="G205"/>
      <c r="H205"/>
      <c r="I205"/>
    </row>
    <row r="206" spans="1:9" ht="10.5">
      <c r="A206"/>
      <c r="B206"/>
      <c r="C206"/>
      <c r="D206"/>
      <c r="E206"/>
      <c r="F206"/>
      <c r="G206"/>
      <c r="H206"/>
      <c r="I206"/>
    </row>
    <row r="207" spans="1:9" ht="10.5">
      <c r="A207"/>
      <c r="B207"/>
      <c r="C207"/>
      <c r="D207"/>
      <c r="E207"/>
      <c r="F207"/>
      <c r="G207"/>
      <c r="H207"/>
      <c r="I207"/>
    </row>
    <row r="208" spans="1:9" ht="10.5">
      <c r="A208"/>
      <c r="B208"/>
      <c r="C208"/>
      <c r="D208"/>
      <c r="E208"/>
      <c r="F208"/>
      <c r="G208"/>
      <c r="H208"/>
      <c r="I208"/>
    </row>
    <row r="209" spans="1:9" ht="10.5">
      <c r="A209"/>
      <c r="B209"/>
      <c r="C209"/>
      <c r="D209"/>
      <c r="E209"/>
      <c r="F209"/>
      <c r="G209"/>
      <c r="H209"/>
      <c r="I209"/>
    </row>
    <row r="210" spans="1:9" ht="10.5">
      <c r="A210"/>
      <c r="B210"/>
      <c r="C210"/>
      <c r="D210"/>
      <c r="E210"/>
      <c r="F210"/>
      <c r="G210"/>
      <c r="H210"/>
      <c r="I210"/>
    </row>
    <row r="211" spans="1:9" ht="10.5">
      <c r="A211"/>
      <c r="B211"/>
      <c r="C211"/>
      <c r="D211"/>
      <c r="E211"/>
      <c r="F211"/>
      <c r="G211"/>
      <c r="H211"/>
      <c r="I211"/>
    </row>
    <row r="212" spans="1:9" ht="10.5">
      <c r="A212"/>
      <c r="B212"/>
      <c r="C212"/>
      <c r="D212"/>
      <c r="E212"/>
      <c r="F212"/>
      <c r="G212"/>
      <c r="H212"/>
      <c r="I212"/>
    </row>
    <row r="213" spans="1:9" ht="10.5">
      <c r="A213"/>
      <c r="B213"/>
      <c r="C213"/>
      <c r="D213"/>
      <c r="E213"/>
      <c r="F213"/>
      <c r="G213"/>
      <c r="H213"/>
      <c r="I213"/>
    </row>
    <row r="214" spans="1:9" ht="10.5">
      <c r="A214"/>
      <c r="B214"/>
      <c r="C214"/>
      <c r="D214"/>
      <c r="E214"/>
      <c r="F214"/>
      <c r="G214"/>
      <c r="H214"/>
      <c r="I214"/>
    </row>
    <row r="215" spans="1:9" ht="10.5">
      <c r="A215"/>
      <c r="B215"/>
      <c r="C215"/>
      <c r="D215"/>
      <c r="E215"/>
      <c r="F215"/>
      <c r="G215"/>
      <c r="H215"/>
      <c r="I215"/>
    </row>
    <row r="216" spans="1:9" ht="10.5">
      <c r="A216"/>
      <c r="B216"/>
      <c r="C216"/>
      <c r="D216"/>
      <c r="E216"/>
      <c r="F216"/>
      <c r="G216"/>
      <c r="H216"/>
      <c r="I216"/>
    </row>
    <row r="217" spans="1:9" ht="10.5">
      <c r="A217"/>
      <c r="B217"/>
      <c r="C217"/>
      <c r="D217"/>
      <c r="E217"/>
      <c r="F217"/>
      <c r="G217"/>
      <c r="H217"/>
      <c r="I217"/>
    </row>
    <row r="218" spans="1:9" ht="10.5">
      <c r="A218"/>
      <c r="B218"/>
      <c r="C218"/>
      <c r="D218"/>
      <c r="E218"/>
      <c r="F218"/>
      <c r="G218"/>
      <c r="H218"/>
      <c r="I218"/>
    </row>
    <row r="219" spans="1:9" ht="10.5">
      <c r="A219"/>
      <c r="B219"/>
      <c r="C219"/>
      <c r="D219"/>
      <c r="E219"/>
      <c r="F219"/>
      <c r="G219"/>
      <c r="H219"/>
      <c r="I219"/>
    </row>
    <row r="220" spans="1:9" ht="10.5">
      <c r="A220"/>
      <c r="B220"/>
      <c r="C220"/>
      <c r="D220"/>
      <c r="E220"/>
      <c r="F220"/>
      <c r="G220"/>
      <c r="H220"/>
      <c r="I220"/>
    </row>
    <row r="221" spans="1:9" ht="10.5">
      <c r="A221"/>
      <c r="B221"/>
      <c r="C221"/>
      <c r="D221"/>
      <c r="E221"/>
      <c r="F221"/>
      <c r="G221"/>
      <c r="H221"/>
      <c r="I221"/>
    </row>
    <row r="222" spans="1:9" ht="10.5">
      <c r="A222"/>
      <c r="B222"/>
      <c r="C222"/>
      <c r="D222"/>
      <c r="E222"/>
      <c r="F222"/>
      <c r="G222"/>
      <c r="H222"/>
      <c r="I222"/>
    </row>
    <row r="223" spans="1:9" ht="10.5">
      <c r="A223"/>
      <c r="B223"/>
      <c r="C223"/>
      <c r="D223"/>
      <c r="E223"/>
      <c r="F223"/>
      <c r="G223"/>
      <c r="H223"/>
      <c r="I223"/>
    </row>
    <row r="224" spans="1:9" ht="10.5">
      <c r="A224"/>
      <c r="B224"/>
      <c r="C224"/>
      <c r="D224"/>
      <c r="E224"/>
      <c r="F224"/>
      <c r="G224"/>
      <c r="H224"/>
      <c r="I224"/>
    </row>
    <row r="225" spans="1:9" ht="10.5">
      <c r="A225"/>
      <c r="B225"/>
      <c r="C225"/>
      <c r="D225"/>
      <c r="E225"/>
      <c r="F225"/>
      <c r="G225"/>
      <c r="H225"/>
      <c r="I225"/>
    </row>
    <row r="226" spans="1:9" ht="10.5">
      <c r="A226"/>
      <c r="B226"/>
      <c r="C226"/>
      <c r="D226"/>
      <c r="E226"/>
      <c r="F226"/>
      <c r="G226"/>
      <c r="H226"/>
      <c r="I226"/>
    </row>
    <row r="227" spans="1:9" ht="10.5">
      <c r="A227"/>
      <c r="B227"/>
      <c r="C227"/>
      <c r="D227"/>
      <c r="E227"/>
      <c r="F227"/>
      <c r="G227"/>
      <c r="H227"/>
      <c r="I227"/>
    </row>
    <row r="228" spans="1:9" ht="10.5">
      <c r="A228"/>
      <c r="B228"/>
      <c r="C228"/>
      <c r="D228"/>
      <c r="E228"/>
      <c r="F228"/>
      <c r="G228"/>
      <c r="H228"/>
      <c r="I228"/>
    </row>
    <row r="229" spans="1:9" ht="10.5">
      <c r="A229"/>
      <c r="B229"/>
      <c r="C229"/>
      <c r="D229"/>
      <c r="E229"/>
      <c r="F229"/>
      <c r="G229"/>
      <c r="H229"/>
      <c r="I229"/>
    </row>
    <row r="230" spans="1:9" ht="10.5">
      <c r="A230"/>
      <c r="B230"/>
      <c r="C230"/>
      <c r="D230"/>
      <c r="E230"/>
      <c r="F230"/>
      <c r="G230"/>
      <c r="H230"/>
      <c r="I230"/>
    </row>
    <row r="231" spans="1:9" ht="10.5">
      <c r="A231"/>
      <c r="B231"/>
      <c r="C231"/>
      <c r="D231"/>
      <c r="E231"/>
      <c r="F231"/>
      <c r="G231"/>
      <c r="H231"/>
      <c r="I231"/>
    </row>
    <row r="232" spans="1:9" ht="10.5">
      <c r="A232"/>
      <c r="B232"/>
      <c r="C232"/>
      <c r="D232"/>
      <c r="E232"/>
      <c r="F232"/>
      <c r="G232"/>
      <c r="H232"/>
      <c r="I232"/>
    </row>
    <row r="233" spans="1:9" ht="10.5">
      <c r="A233"/>
      <c r="B233"/>
      <c r="C233"/>
      <c r="D233"/>
      <c r="E233"/>
      <c r="F233"/>
      <c r="G233"/>
      <c r="H233"/>
      <c r="I233"/>
    </row>
    <row r="234" spans="1:9" ht="10.5">
      <c r="A234"/>
      <c r="B234"/>
      <c r="C234"/>
      <c r="D234"/>
      <c r="E234"/>
      <c r="F234"/>
      <c r="G234"/>
      <c r="H234"/>
      <c r="I234"/>
    </row>
    <row r="235" spans="1:9" ht="10.5">
      <c r="A235"/>
      <c r="B235"/>
      <c r="C235"/>
      <c r="D235"/>
      <c r="E235"/>
      <c r="F235"/>
      <c r="G235"/>
      <c r="H235"/>
      <c r="I235"/>
    </row>
    <row r="236" spans="1:9" ht="10.5">
      <c r="A236"/>
      <c r="B236"/>
      <c r="C236"/>
      <c r="D236"/>
      <c r="E236"/>
      <c r="F236"/>
      <c r="G236"/>
      <c r="H236"/>
      <c r="I236"/>
    </row>
    <row r="237" spans="1:9" ht="10.5">
      <c r="A237"/>
      <c r="B237"/>
      <c r="C237"/>
      <c r="D237"/>
      <c r="E237"/>
      <c r="F237"/>
      <c r="G237"/>
      <c r="H237"/>
      <c r="I237"/>
    </row>
    <row r="238" spans="1:9" ht="10.5">
      <c r="A238"/>
      <c r="B238"/>
      <c r="C238"/>
      <c r="D238"/>
      <c r="E238"/>
      <c r="F238"/>
      <c r="G238"/>
      <c r="H238"/>
      <c r="I238"/>
    </row>
    <row r="239" spans="1:9" ht="10.5">
      <c r="A239"/>
      <c r="B239"/>
      <c r="C239"/>
      <c r="D239"/>
      <c r="E239"/>
      <c r="F239"/>
      <c r="G239"/>
      <c r="H239"/>
      <c r="I239"/>
    </row>
    <row r="240" spans="1:9" ht="10.5">
      <c r="A240"/>
      <c r="B240"/>
      <c r="C240"/>
      <c r="D240"/>
      <c r="E240"/>
      <c r="F240"/>
      <c r="G240"/>
      <c r="H240"/>
      <c r="I240"/>
    </row>
    <row r="241" spans="1:9" ht="10.5">
      <c r="A241"/>
      <c r="B241"/>
      <c r="C241"/>
      <c r="D241"/>
      <c r="E241"/>
      <c r="F241"/>
      <c r="G241"/>
      <c r="H241"/>
      <c r="I241"/>
    </row>
    <row r="242" spans="1:9" ht="10.5">
      <c r="A242"/>
      <c r="B242"/>
      <c r="C242"/>
      <c r="D242"/>
      <c r="E242"/>
      <c r="F242"/>
      <c r="G242"/>
      <c r="H242"/>
      <c r="I242"/>
    </row>
    <row r="243" spans="1:9" ht="10.5">
      <c r="A243"/>
      <c r="B243"/>
      <c r="C243"/>
      <c r="D243"/>
      <c r="E243"/>
      <c r="F243"/>
      <c r="G243"/>
      <c r="H243"/>
      <c r="I243"/>
    </row>
    <row r="244" spans="1:9" ht="10.5">
      <c r="A244"/>
      <c r="B244"/>
      <c r="C244"/>
      <c r="D244"/>
      <c r="E244"/>
      <c r="F244"/>
      <c r="G244"/>
      <c r="H244"/>
      <c r="I244"/>
    </row>
    <row r="245" spans="1:9" ht="10.5">
      <c r="A245"/>
      <c r="B245"/>
      <c r="C245"/>
      <c r="D245"/>
      <c r="E245"/>
      <c r="F245"/>
      <c r="G245"/>
      <c r="H245"/>
      <c r="I245"/>
    </row>
    <row r="246" spans="1:9" ht="10.5">
      <c r="A246"/>
      <c r="B246"/>
      <c r="C246"/>
      <c r="D246"/>
      <c r="E246"/>
      <c r="F246"/>
      <c r="G246"/>
      <c r="H246"/>
      <c r="I246"/>
    </row>
    <row r="247" spans="1:9" ht="10.5">
      <c r="A247"/>
      <c r="B247"/>
      <c r="C247"/>
      <c r="D247"/>
      <c r="E247"/>
      <c r="F247"/>
      <c r="G247"/>
      <c r="H247"/>
      <c r="I247"/>
    </row>
    <row r="248" spans="1:9" ht="10.5">
      <c r="A248"/>
      <c r="B248"/>
      <c r="C248"/>
      <c r="D248"/>
      <c r="E248"/>
      <c r="F248"/>
      <c r="G248"/>
      <c r="H248"/>
      <c r="I248"/>
    </row>
    <row r="249" spans="1:9" ht="10.5">
      <c r="A249"/>
      <c r="B249"/>
      <c r="C249"/>
      <c r="D249"/>
      <c r="E249"/>
      <c r="F249"/>
      <c r="G249"/>
      <c r="H249"/>
      <c r="I249"/>
    </row>
    <row r="250" spans="1:9" ht="10.5">
      <c r="A250"/>
      <c r="B250"/>
      <c r="C250"/>
      <c r="D250"/>
      <c r="E250"/>
      <c r="F250"/>
      <c r="G250"/>
      <c r="H250"/>
      <c r="I250"/>
    </row>
    <row r="251" spans="1:9" ht="10.5">
      <c r="A251"/>
      <c r="B251"/>
      <c r="C251"/>
      <c r="D251"/>
      <c r="E251"/>
      <c r="F251"/>
      <c r="G251"/>
      <c r="H251"/>
      <c r="I251"/>
    </row>
    <row r="252" spans="1:9" ht="10.5">
      <c r="A252"/>
      <c r="B252"/>
      <c r="C252"/>
      <c r="D252"/>
      <c r="E252"/>
      <c r="F252"/>
      <c r="G252"/>
      <c r="H252"/>
      <c r="I252"/>
    </row>
    <row r="253" spans="1:9" ht="10.5">
      <c r="A253"/>
      <c r="B253"/>
      <c r="C253"/>
      <c r="D253"/>
      <c r="E253"/>
      <c r="F253"/>
      <c r="G253"/>
      <c r="H253"/>
      <c r="I253"/>
    </row>
    <row r="254" spans="1:9" ht="10.5">
      <c r="A254"/>
      <c r="B254"/>
      <c r="C254"/>
      <c r="D254"/>
      <c r="E254"/>
      <c r="F254"/>
      <c r="G254"/>
      <c r="H254"/>
      <c r="I254"/>
    </row>
    <row r="255" spans="1:9" ht="10.5">
      <c r="A255"/>
      <c r="B255"/>
      <c r="C255"/>
      <c r="D255"/>
      <c r="E255"/>
      <c r="F255"/>
      <c r="G255"/>
      <c r="H255"/>
      <c r="I255"/>
    </row>
    <row r="256" spans="1:9" ht="10.5">
      <c r="A256"/>
      <c r="B256"/>
      <c r="C256"/>
      <c r="D256"/>
      <c r="E256"/>
      <c r="F256"/>
      <c r="G256"/>
      <c r="H256"/>
      <c r="I256"/>
    </row>
    <row r="257" spans="1:9" ht="10.5">
      <c r="A257"/>
      <c r="B257"/>
      <c r="C257"/>
      <c r="D257"/>
      <c r="E257"/>
      <c r="F257"/>
      <c r="G257"/>
      <c r="H257"/>
      <c r="I257"/>
    </row>
    <row r="258" spans="1:9" ht="10.5">
      <c r="A258"/>
      <c r="B258"/>
      <c r="C258"/>
      <c r="D258"/>
      <c r="E258"/>
      <c r="F258"/>
      <c r="G258"/>
      <c r="H258"/>
      <c r="I258"/>
    </row>
    <row r="259" spans="1:9" ht="10.5">
      <c r="A259"/>
      <c r="B259"/>
      <c r="C259"/>
      <c r="D259"/>
      <c r="E259"/>
      <c r="F259"/>
      <c r="G259"/>
      <c r="H259"/>
      <c r="I259"/>
    </row>
    <row r="260" spans="1:9" ht="10.5">
      <c r="A260"/>
      <c r="B260"/>
      <c r="C260"/>
      <c r="D260"/>
      <c r="E260"/>
      <c r="F260"/>
      <c r="G260"/>
      <c r="H260"/>
      <c r="I260"/>
    </row>
    <row r="261" spans="1:9" ht="10.5">
      <c r="A261"/>
      <c r="B261"/>
      <c r="C261"/>
      <c r="D261"/>
      <c r="E261"/>
      <c r="F261"/>
      <c r="G261"/>
      <c r="H261"/>
      <c r="I261"/>
    </row>
    <row r="262" spans="1:9" ht="10.5">
      <c r="A262"/>
      <c r="B262"/>
      <c r="C262"/>
      <c r="D262"/>
      <c r="E262"/>
      <c r="F262"/>
      <c r="G262"/>
      <c r="H262"/>
      <c r="I262"/>
    </row>
    <row r="263" spans="1:9" ht="10.5">
      <c r="A263"/>
      <c r="B263"/>
      <c r="C263"/>
      <c r="D263"/>
      <c r="E263"/>
      <c r="F263"/>
      <c r="G263"/>
      <c r="H263"/>
      <c r="I263"/>
    </row>
    <row r="264" spans="1:9" ht="10.5">
      <c r="A264"/>
      <c r="B264"/>
      <c r="C264"/>
      <c r="D264"/>
      <c r="E264"/>
      <c r="F264"/>
      <c r="G264"/>
      <c r="H264"/>
      <c r="I264"/>
    </row>
    <row r="265" spans="1:9" ht="10.5">
      <c r="A265"/>
      <c r="B265"/>
      <c r="C265"/>
      <c r="D265"/>
      <c r="E265"/>
      <c r="F265"/>
      <c r="G265"/>
      <c r="H265"/>
      <c r="I265"/>
    </row>
    <row r="266" spans="1:9" ht="10.5">
      <c r="A266"/>
      <c r="B266"/>
      <c r="C266"/>
      <c r="D266"/>
      <c r="E266"/>
      <c r="F266"/>
      <c r="G266"/>
      <c r="H266"/>
      <c r="I266"/>
    </row>
    <row r="267" spans="1:9" ht="10.5">
      <c r="A267"/>
      <c r="B267"/>
      <c r="C267"/>
      <c r="D267"/>
      <c r="E267"/>
      <c r="F267"/>
      <c r="G267"/>
      <c r="H267"/>
      <c r="I267"/>
    </row>
    <row r="268" spans="1:9" ht="10.5">
      <c r="A268"/>
      <c r="B268"/>
      <c r="C268"/>
      <c r="D268"/>
      <c r="E268"/>
      <c r="F268"/>
      <c r="G268"/>
      <c r="H268"/>
      <c r="I268"/>
    </row>
    <row r="269" spans="1:9" ht="10.5">
      <c r="A269"/>
      <c r="B269"/>
      <c r="C269"/>
      <c r="D269"/>
      <c r="E269"/>
      <c r="F269"/>
      <c r="G269"/>
      <c r="H269"/>
      <c r="I269"/>
    </row>
    <row r="270" spans="1:9" ht="10.5">
      <c r="A270"/>
      <c r="B270"/>
      <c r="C270"/>
      <c r="D270"/>
      <c r="E270"/>
      <c r="F270"/>
      <c r="G270"/>
      <c r="H270"/>
      <c r="I270"/>
    </row>
    <row r="271" spans="1:9" ht="10.5">
      <c r="A271"/>
      <c r="B271"/>
      <c r="C271"/>
      <c r="D271"/>
      <c r="E271"/>
      <c r="F271"/>
      <c r="G271"/>
      <c r="H271"/>
      <c r="I271"/>
    </row>
    <row r="272" spans="1:9" ht="10.5">
      <c r="A272"/>
      <c r="B272"/>
      <c r="C272"/>
      <c r="D272"/>
      <c r="E272"/>
      <c r="F272"/>
      <c r="G272"/>
      <c r="H272"/>
      <c r="I272"/>
    </row>
    <row r="273" spans="1:9" ht="10.5">
      <c r="A273"/>
      <c r="B273"/>
      <c r="C273"/>
      <c r="D273"/>
      <c r="E273"/>
      <c r="F273"/>
      <c r="G273"/>
      <c r="H273"/>
      <c r="I273"/>
    </row>
    <row r="274" spans="1:9" ht="10.5">
      <c r="A274"/>
      <c r="B274"/>
      <c r="C274"/>
      <c r="D274"/>
      <c r="E274"/>
      <c r="F274"/>
      <c r="G274"/>
      <c r="H274"/>
      <c r="I274"/>
    </row>
    <row r="275" spans="1:9" ht="10.5">
      <c r="A275"/>
      <c r="B275"/>
      <c r="C275"/>
      <c r="D275"/>
      <c r="E275"/>
      <c r="F275"/>
      <c r="G275"/>
      <c r="H275"/>
      <c r="I275"/>
    </row>
    <row r="276" spans="1:9" ht="10.5">
      <c r="A276"/>
      <c r="B276"/>
      <c r="C276"/>
      <c r="D276"/>
      <c r="E276"/>
      <c r="F276"/>
      <c r="G276"/>
      <c r="H276"/>
      <c r="I276"/>
    </row>
    <row r="277" spans="1:9" ht="10.5">
      <c r="A277"/>
      <c r="B277"/>
      <c r="C277"/>
      <c r="D277"/>
      <c r="E277"/>
      <c r="F277"/>
      <c r="G277"/>
      <c r="H277"/>
      <c r="I277"/>
    </row>
    <row r="278" spans="1:9" ht="10.5">
      <c r="A278"/>
      <c r="B278"/>
      <c r="C278"/>
      <c r="D278"/>
      <c r="E278"/>
      <c r="F278"/>
      <c r="G278"/>
      <c r="H278"/>
      <c r="I278"/>
    </row>
    <row r="279" spans="1:9" ht="10.5">
      <c r="A279"/>
      <c r="B279"/>
      <c r="C279"/>
      <c r="D279"/>
      <c r="E279"/>
      <c r="F279"/>
      <c r="G279"/>
      <c r="H279"/>
      <c r="I279"/>
    </row>
    <row r="280" spans="1:9" s="12" customFormat="1" ht="10.5">
      <c r="A280"/>
      <c r="B280"/>
      <c r="C280"/>
      <c r="D280"/>
      <c r="E280"/>
      <c r="F280"/>
      <c r="G280"/>
      <c r="H280"/>
      <c r="I280"/>
    </row>
    <row r="281" spans="1:9" ht="10.5">
      <c r="A281"/>
      <c r="B281"/>
      <c r="C281"/>
      <c r="D281"/>
      <c r="E281"/>
      <c r="F281"/>
      <c r="G281"/>
      <c r="H281"/>
      <c r="I281"/>
    </row>
    <row r="282" spans="1:9" ht="10.5">
      <c r="A282"/>
      <c r="B282"/>
      <c r="C282"/>
      <c r="D282"/>
      <c r="E282"/>
      <c r="F282"/>
      <c r="G282"/>
      <c r="H282"/>
      <c r="I282"/>
    </row>
    <row r="283" spans="1:9" ht="10.5">
      <c r="A283"/>
      <c r="B283"/>
      <c r="C283"/>
      <c r="D283"/>
      <c r="E283"/>
      <c r="F283"/>
      <c r="G283"/>
      <c r="H283"/>
      <c r="I283"/>
    </row>
    <row r="284" spans="1:9" ht="10.5">
      <c r="A284"/>
      <c r="B284"/>
      <c r="C284"/>
      <c r="D284"/>
      <c r="E284"/>
      <c r="F284"/>
      <c r="G284"/>
      <c r="H284"/>
      <c r="I284"/>
    </row>
    <row r="285" spans="1:9" ht="10.5">
      <c r="A285"/>
      <c r="B285"/>
      <c r="C285"/>
      <c r="D285"/>
      <c r="E285"/>
      <c r="F285"/>
      <c r="G285"/>
      <c r="H285"/>
      <c r="I285"/>
    </row>
    <row r="286" spans="1:9" ht="10.5">
      <c r="A286"/>
      <c r="B286"/>
      <c r="C286"/>
      <c r="D286"/>
      <c r="E286"/>
      <c r="F286"/>
      <c r="G286"/>
      <c r="H286"/>
      <c r="I286"/>
    </row>
    <row r="287" spans="1:9" ht="10.5">
      <c r="A287"/>
      <c r="B287"/>
      <c r="C287"/>
      <c r="D287"/>
      <c r="E287"/>
      <c r="F287"/>
      <c r="G287"/>
      <c r="H287"/>
      <c r="I287"/>
    </row>
    <row r="288" spans="1:9" ht="10.5">
      <c r="A288"/>
      <c r="B288"/>
      <c r="C288"/>
      <c r="D288"/>
      <c r="E288"/>
      <c r="F288"/>
      <c r="G288"/>
      <c r="H288"/>
      <c r="I288"/>
    </row>
    <row r="289" spans="1:9" ht="10.5">
      <c r="A289"/>
      <c r="B289"/>
      <c r="C289"/>
      <c r="D289"/>
      <c r="E289"/>
      <c r="F289"/>
      <c r="G289"/>
      <c r="H289"/>
      <c r="I289"/>
    </row>
    <row r="290" spans="1:9" ht="10.5">
      <c r="A290"/>
      <c r="B290"/>
      <c r="C290"/>
      <c r="D290"/>
      <c r="E290"/>
      <c r="F290"/>
      <c r="G290"/>
      <c r="H290"/>
      <c r="I290"/>
    </row>
    <row r="291" spans="1:9" ht="10.5">
      <c r="A291"/>
      <c r="B291"/>
      <c r="C291"/>
      <c r="D291"/>
      <c r="E291"/>
      <c r="F291"/>
      <c r="G291"/>
      <c r="H291"/>
      <c r="I291"/>
    </row>
    <row r="292" spans="1:9" ht="10.5">
      <c r="A292"/>
      <c r="B292"/>
      <c r="C292"/>
      <c r="D292"/>
      <c r="E292"/>
      <c r="F292"/>
      <c r="G292"/>
      <c r="H292"/>
      <c r="I292"/>
    </row>
    <row r="293" spans="1:9" ht="10.5">
      <c r="A293"/>
      <c r="B293"/>
      <c r="C293"/>
      <c r="D293"/>
      <c r="E293"/>
      <c r="F293"/>
      <c r="G293"/>
      <c r="H293"/>
      <c r="I293"/>
    </row>
    <row r="294" spans="1:9" ht="10.5">
      <c r="A294"/>
      <c r="B294"/>
      <c r="C294"/>
      <c r="D294"/>
      <c r="E294"/>
      <c r="F294"/>
      <c r="G294"/>
      <c r="H294"/>
      <c r="I294"/>
    </row>
    <row r="295" spans="1:9" ht="10.5">
      <c r="A295"/>
      <c r="B295"/>
      <c r="C295"/>
      <c r="D295"/>
      <c r="E295"/>
      <c r="F295"/>
      <c r="G295"/>
      <c r="H295"/>
      <c r="I295"/>
    </row>
    <row r="296" spans="1:9" ht="10.5">
      <c r="A296"/>
      <c r="B296"/>
      <c r="C296"/>
      <c r="D296"/>
      <c r="E296"/>
      <c r="F296"/>
      <c r="G296"/>
      <c r="H296"/>
      <c r="I296"/>
    </row>
    <row r="297" spans="1:9" ht="10.5">
      <c r="A297"/>
      <c r="B297"/>
      <c r="C297"/>
      <c r="D297"/>
      <c r="E297"/>
      <c r="F297"/>
      <c r="G297"/>
      <c r="H297"/>
      <c r="I297"/>
    </row>
    <row r="298" spans="1:9" ht="10.5">
      <c r="A298"/>
      <c r="B298"/>
      <c r="C298"/>
      <c r="D298"/>
      <c r="E298"/>
      <c r="F298"/>
      <c r="G298"/>
      <c r="H298"/>
      <c r="I298"/>
    </row>
    <row r="299" spans="1:9" ht="10.5">
      <c r="A299"/>
      <c r="B299"/>
      <c r="C299"/>
      <c r="D299"/>
      <c r="E299"/>
      <c r="F299"/>
      <c r="G299"/>
      <c r="H299"/>
      <c r="I299"/>
    </row>
    <row r="300" spans="1:9" ht="10.5">
      <c r="A300"/>
      <c r="B300"/>
      <c r="C300"/>
      <c r="D300"/>
      <c r="E300"/>
      <c r="F300"/>
      <c r="G300"/>
      <c r="H300"/>
      <c r="I300"/>
    </row>
    <row r="301" spans="1:9" ht="10.5">
      <c r="A301"/>
      <c r="B301"/>
      <c r="C301"/>
      <c r="D301"/>
      <c r="E301"/>
      <c r="F301"/>
      <c r="G301"/>
      <c r="H301"/>
      <c r="I301"/>
    </row>
    <row r="302" spans="1:9" ht="10.5">
      <c r="A302"/>
      <c r="B302"/>
      <c r="C302"/>
      <c r="D302"/>
      <c r="E302"/>
      <c r="F302"/>
      <c r="G302"/>
      <c r="H302"/>
      <c r="I302"/>
    </row>
    <row r="303" spans="1:9" ht="10.5">
      <c r="A303"/>
      <c r="B303"/>
      <c r="C303"/>
      <c r="D303"/>
      <c r="E303"/>
      <c r="F303"/>
      <c r="G303"/>
      <c r="H303"/>
      <c r="I303"/>
    </row>
    <row r="304" spans="1:9" ht="10.5">
      <c r="A304"/>
      <c r="B304"/>
      <c r="C304"/>
      <c r="D304"/>
      <c r="E304"/>
      <c r="F304"/>
      <c r="G304"/>
      <c r="H304"/>
      <c r="I304"/>
    </row>
    <row r="305" spans="1:9" ht="10.5">
      <c r="A305"/>
      <c r="B305"/>
      <c r="C305"/>
      <c r="D305"/>
      <c r="E305"/>
      <c r="F305"/>
      <c r="G305"/>
      <c r="H305"/>
      <c r="I305"/>
    </row>
    <row r="306" spans="1:9" ht="10.5">
      <c r="A306"/>
      <c r="B306"/>
      <c r="C306"/>
      <c r="D306"/>
      <c r="E306"/>
      <c r="F306"/>
      <c r="G306"/>
      <c r="H306"/>
      <c r="I306"/>
    </row>
    <row r="307" spans="1:9" ht="10.5">
      <c r="A307"/>
      <c r="B307"/>
      <c r="C307"/>
      <c r="D307"/>
      <c r="E307"/>
      <c r="F307"/>
      <c r="G307"/>
      <c r="H307"/>
      <c r="I307"/>
    </row>
    <row r="308" spans="1:9" ht="10.5">
      <c r="A308"/>
      <c r="B308"/>
      <c r="C308"/>
      <c r="D308"/>
      <c r="E308"/>
      <c r="F308"/>
      <c r="G308"/>
      <c r="H308"/>
      <c r="I308"/>
    </row>
    <row r="309" spans="1:9" ht="10.5">
      <c r="A309"/>
      <c r="B309"/>
      <c r="C309"/>
      <c r="D309"/>
      <c r="E309"/>
      <c r="F309"/>
      <c r="G309"/>
      <c r="H309"/>
      <c r="I309"/>
    </row>
    <row r="310" spans="1:9" ht="10.5">
      <c r="A310"/>
      <c r="B310"/>
      <c r="C310"/>
      <c r="D310"/>
      <c r="E310"/>
      <c r="F310"/>
      <c r="G310"/>
      <c r="H310"/>
      <c r="I310"/>
    </row>
  </sheetData>
  <mergeCells count="9">
    <mergeCell ref="J1:O1"/>
    <mergeCell ref="P1:X1"/>
    <mergeCell ref="J2:O2"/>
    <mergeCell ref="P2:X2"/>
    <mergeCell ref="AJ1:AR1"/>
    <mergeCell ref="AJ2:AR2"/>
    <mergeCell ref="AJ66:AR66"/>
    <mergeCell ref="Z1:AH1"/>
    <mergeCell ref="Z2:AH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BG310"/>
  <sheetViews>
    <sheetView workbookViewId="0" topLeftCell="A27">
      <selection activeCell="F51" sqref="F51"/>
    </sheetView>
  </sheetViews>
  <sheetFormatPr defaultColWidth="9.140625" defaultRowHeight="12"/>
  <cols>
    <col min="1" max="1" width="3.00390625" style="3" customWidth="1"/>
    <col min="2" max="2" width="2.7109375" style="3" customWidth="1"/>
    <col min="3" max="3" width="33.140625" style="3" customWidth="1"/>
    <col min="4" max="4" width="13.8515625" style="3" customWidth="1"/>
    <col min="5" max="5" width="2.28125" style="3" customWidth="1"/>
    <col min="6" max="7" width="12.00390625" style="3" customWidth="1"/>
    <col min="8" max="8" width="13.140625" style="3" customWidth="1"/>
    <col min="9" max="9" width="13.7109375" style="3" customWidth="1"/>
    <col min="10" max="10" width="11.00390625" style="3" customWidth="1"/>
    <col min="11" max="11" width="3.8515625" style="3" customWidth="1"/>
    <col min="12" max="13" width="11.00390625" style="3" customWidth="1"/>
    <col min="14" max="14" width="13.7109375" style="3" customWidth="1"/>
    <col min="15" max="15" width="11.00390625" style="3" customWidth="1"/>
    <col min="16" max="16" width="3.8515625" style="3" customWidth="1"/>
    <col min="17" max="20" width="11.00390625" style="3" customWidth="1"/>
    <col min="21" max="21" width="14.140625" style="3" customWidth="1"/>
    <col min="22" max="23" width="11.00390625" style="3" customWidth="1"/>
    <col min="24" max="24" width="15.140625" style="3" customWidth="1"/>
    <col min="25" max="25" width="11.00390625" style="3" customWidth="1"/>
    <col min="26" max="26" width="4.28125" style="3" customWidth="1"/>
    <col min="27" max="30" width="11.00390625" style="3" customWidth="1"/>
    <col min="31" max="31" width="13.8515625" style="3" customWidth="1"/>
    <col min="32" max="33" width="11.00390625" style="3" customWidth="1"/>
    <col min="34" max="34" width="12.00390625" style="3" customWidth="1"/>
    <col min="35" max="35" width="11.00390625" style="3" customWidth="1"/>
    <col min="36" max="36" width="4.00390625" style="3" customWidth="1"/>
    <col min="37" max="38" width="11.00390625" style="3" customWidth="1"/>
    <col min="39" max="39" width="15.7109375" style="3" customWidth="1"/>
    <col min="40" max="40" width="3.140625" style="3" customWidth="1"/>
    <col min="41" max="41" width="12.00390625" style="3" customWidth="1"/>
    <col min="42" max="43" width="11.00390625" style="3" customWidth="1"/>
    <col min="44" max="44" width="14.28125" style="3" customWidth="1"/>
    <col min="45" max="45" width="11.00390625" style="3" customWidth="1"/>
    <col min="46" max="46" width="6.00390625" style="0" customWidth="1"/>
    <col min="47" max="48" width="11.00390625" style="0" customWidth="1"/>
    <col min="49" max="49" width="14.7109375" style="0" customWidth="1"/>
    <col min="50" max="50" width="11.00390625" style="0" customWidth="1"/>
    <col min="51" max="51" width="3.7109375" style="0" customWidth="1"/>
    <col min="52" max="55" width="11.00390625" style="3" customWidth="1"/>
    <col min="56" max="56" width="13.28125" style="3" customWidth="1"/>
    <col min="57" max="58" width="11.00390625" style="3" customWidth="1"/>
    <col min="59" max="59" width="13.421875" style="3" customWidth="1"/>
    <col min="60" max="16384" width="11.00390625" style="3" customWidth="1"/>
  </cols>
  <sheetData>
    <row r="1" spans="1:59" ht="12">
      <c r="A1" s="4"/>
      <c r="D1" s="60"/>
      <c r="E1" s="9"/>
      <c r="F1" s="9" t="s">
        <v>79</v>
      </c>
      <c r="J1" s="70" t="s">
        <v>152</v>
      </c>
      <c r="K1" s="70"/>
      <c r="L1" s="70"/>
      <c r="M1" s="70"/>
      <c r="N1" s="70"/>
      <c r="O1" s="70"/>
      <c r="P1" s="70" t="str">
        <f>+J1</f>
        <v>Case 9 "Correct Utah Loads"</v>
      </c>
      <c r="Q1" s="70"/>
      <c r="R1" s="70"/>
      <c r="S1" s="70"/>
      <c r="T1" s="70"/>
      <c r="U1" s="70"/>
      <c r="V1" s="70"/>
      <c r="W1" s="70"/>
      <c r="X1" s="70"/>
      <c r="Z1" s="70" t="s">
        <v>156</v>
      </c>
      <c r="AA1" s="70"/>
      <c r="AB1" s="70"/>
      <c r="AC1" s="70"/>
      <c r="AD1" s="70"/>
      <c r="AE1" s="70"/>
      <c r="AF1" s="70"/>
      <c r="AG1" s="70"/>
      <c r="AH1" s="70"/>
      <c r="AJ1" s="70" t="str">
        <f>+Z1</f>
        <v>Case 9 Only</v>
      </c>
      <c r="AK1" s="70"/>
      <c r="AL1" s="70"/>
      <c r="AM1" s="70"/>
      <c r="AN1" s="70"/>
      <c r="AO1" s="70"/>
      <c r="AP1" s="70"/>
      <c r="AQ1" s="70"/>
      <c r="AR1" s="70"/>
      <c r="AS1" s="70" t="s">
        <v>142</v>
      </c>
      <c r="AT1" s="70"/>
      <c r="AU1" s="70"/>
      <c r="AV1" s="70"/>
      <c r="AW1" s="70"/>
      <c r="AX1" s="70"/>
      <c r="AY1" s="70" t="str">
        <f>+AS1</f>
        <v>Case F with Load Correction and Model Transfers</v>
      </c>
      <c r="AZ1" s="70"/>
      <c r="BA1" s="70"/>
      <c r="BB1" s="70"/>
      <c r="BC1" s="70"/>
      <c r="BD1" s="70"/>
      <c r="BE1" s="70"/>
      <c r="BF1" s="70"/>
      <c r="BG1" s="70"/>
    </row>
    <row r="2" spans="1:59" ht="12">
      <c r="A2" s="4" t="s">
        <v>0</v>
      </c>
      <c r="D2" s="60"/>
      <c r="E2" s="10"/>
      <c r="F2" s="10" t="s">
        <v>1</v>
      </c>
      <c r="J2" s="71" t="s">
        <v>76</v>
      </c>
      <c r="K2" s="71"/>
      <c r="L2" s="71"/>
      <c r="M2" s="71"/>
      <c r="N2" s="71"/>
      <c r="O2" s="71"/>
      <c r="P2" s="71" t="s">
        <v>76</v>
      </c>
      <c r="Q2" s="71"/>
      <c r="R2" s="71"/>
      <c r="S2" s="71"/>
      <c r="T2" s="71"/>
      <c r="U2" s="71"/>
      <c r="V2" s="71"/>
      <c r="W2" s="71"/>
      <c r="X2" s="71"/>
      <c r="Z2" s="71" t="s">
        <v>76</v>
      </c>
      <c r="AA2" s="71"/>
      <c r="AB2" s="71"/>
      <c r="AC2" s="71"/>
      <c r="AD2" s="71"/>
      <c r="AE2" s="71"/>
      <c r="AF2" s="71"/>
      <c r="AG2" s="71"/>
      <c r="AH2" s="71"/>
      <c r="AJ2" s="71" t="s">
        <v>138</v>
      </c>
      <c r="AK2" s="71"/>
      <c r="AL2" s="71"/>
      <c r="AM2" s="71"/>
      <c r="AN2" s="71"/>
      <c r="AO2" s="71"/>
      <c r="AP2" s="71"/>
      <c r="AQ2" s="71"/>
      <c r="AR2" s="71"/>
      <c r="AS2" s="71" t="s">
        <v>76</v>
      </c>
      <c r="AT2" s="71"/>
      <c r="AU2" s="71"/>
      <c r="AV2" s="71"/>
      <c r="AW2" s="71"/>
      <c r="AX2" s="71"/>
      <c r="AY2" s="71" t="s">
        <v>76</v>
      </c>
      <c r="AZ2" s="71"/>
      <c r="BA2" s="71"/>
      <c r="BB2" s="71"/>
      <c r="BC2" s="71"/>
      <c r="BD2" s="71"/>
      <c r="BE2" s="71"/>
      <c r="BF2" s="71"/>
      <c r="BG2" s="71"/>
    </row>
    <row r="3" spans="1:59" ht="12">
      <c r="A3" s="5" t="s">
        <v>76</v>
      </c>
      <c r="D3" s="60"/>
      <c r="E3" s="10"/>
      <c r="F3" s="10" t="s">
        <v>2</v>
      </c>
      <c r="P3" s="10"/>
      <c r="U3" s="22" t="s">
        <v>81</v>
      </c>
      <c r="V3" s="22"/>
      <c r="W3" s="10"/>
      <c r="X3" s="10" t="s">
        <v>82</v>
      </c>
      <c r="Z3" s="10"/>
      <c r="AE3" s="22" t="s">
        <v>81</v>
      </c>
      <c r="AF3" s="22"/>
      <c r="AG3" s="10"/>
      <c r="AH3" s="10" t="s">
        <v>82</v>
      </c>
      <c r="AJ3" s="10"/>
      <c r="AO3" s="22" t="s">
        <v>81</v>
      </c>
      <c r="AP3" s="22"/>
      <c r="AQ3" s="10"/>
      <c r="AR3" s="10" t="s">
        <v>82</v>
      </c>
      <c r="AT3" s="3"/>
      <c r="AU3" s="3"/>
      <c r="AV3" s="3"/>
      <c r="AW3" s="3"/>
      <c r="AX3" s="3"/>
      <c r="AY3" s="10"/>
      <c r="BD3" s="22" t="s">
        <v>81</v>
      </c>
      <c r="BE3" s="22"/>
      <c r="BF3" s="10"/>
      <c r="BG3" s="10" t="s">
        <v>82</v>
      </c>
    </row>
    <row r="4" spans="1:59" ht="12">
      <c r="A4" s="5" t="s">
        <v>78</v>
      </c>
      <c r="D4" s="61"/>
      <c r="E4" s="61"/>
      <c r="F4" s="10"/>
      <c r="P4" s="10"/>
      <c r="S4" s="22" t="s">
        <v>83</v>
      </c>
      <c r="T4" s="22" t="s">
        <v>84</v>
      </c>
      <c r="U4" s="22" t="s">
        <v>85</v>
      </c>
      <c r="V4" s="22" t="s">
        <v>86</v>
      </c>
      <c r="W4" s="22" t="s">
        <v>87</v>
      </c>
      <c r="X4" s="22" t="s">
        <v>88</v>
      </c>
      <c r="Z4" s="10"/>
      <c r="AC4" s="22" t="s">
        <v>83</v>
      </c>
      <c r="AD4" s="22" t="s">
        <v>84</v>
      </c>
      <c r="AE4" s="22" t="s">
        <v>85</v>
      </c>
      <c r="AF4" s="22" t="s">
        <v>86</v>
      </c>
      <c r="AG4" s="22" t="s">
        <v>87</v>
      </c>
      <c r="AH4" s="22" t="s">
        <v>88</v>
      </c>
      <c r="AJ4" s="10"/>
      <c r="AM4" s="22" t="s">
        <v>83</v>
      </c>
      <c r="AN4" s="22" t="s">
        <v>84</v>
      </c>
      <c r="AO4" s="22" t="s">
        <v>85</v>
      </c>
      <c r="AP4" s="22" t="s">
        <v>86</v>
      </c>
      <c r="AQ4" s="22" t="s">
        <v>87</v>
      </c>
      <c r="AR4" s="22" t="s">
        <v>88</v>
      </c>
      <c r="AT4" s="3"/>
      <c r="AU4" s="3"/>
      <c r="AV4" s="3"/>
      <c r="AW4" s="3"/>
      <c r="AX4" s="3"/>
      <c r="AY4" s="10"/>
      <c r="BB4" s="22" t="s">
        <v>83</v>
      </c>
      <c r="BC4" s="22" t="s">
        <v>84</v>
      </c>
      <c r="BD4" s="22" t="s">
        <v>85</v>
      </c>
      <c r="BE4" s="22" t="s">
        <v>86</v>
      </c>
      <c r="BF4" s="22" t="s">
        <v>87</v>
      </c>
      <c r="BG4" s="22" t="s">
        <v>88</v>
      </c>
    </row>
    <row r="5" spans="2:58" ht="10.5">
      <c r="B5" s="5"/>
      <c r="D5" s="12" t="s">
        <v>3</v>
      </c>
      <c r="E5" s="12"/>
      <c r="F5" s="13" t="s">
        <v>4</v>
      </c>
      <c r="G5" s="13" t="s">
        <v>4</v>
      </c>
      <c r="H5" s="13"/>
      <c r="I5" s="13"/>
      <c r="P5" s="13"/>
      <c r="Q5" s="13"/>
      <c r="W5" s="10"/>
      <c r="Z5" s="13"/>
      <c r="AA5" s="13"/>
      <c r="AG5" s="10"/>
      <c r="AJ5" s="13"/>
      <c r="AK5" s="13"/>
      <c r="AQ5" s="10"/>
      <c r="AT5" s="3"/>
      <c r="AU5" s="3"/>
      <c r="AV5" s="3"/>
      <c r="AW5" s="3"/>
      <c r="AX5" s="3"/>
      <c r="AY5" s="13"/>
      <c r="AZ5" s="13"/>
      <c r="BF5" s="10"/>
    </row>
    <row r="6" spans="1:58" s="12" customFormat="1" ht="10.5">
      <c r="A6" s="3"/>
      <c r="B6" s="3"/>
      <c r="C6" s="3"/>
      <c r="D6" s="20" t="s">
        <v>77</v>
      </c>
      <c r="E6" s="16"/>
      <c r="F6" s="14" t="s">
        <v>5</v>
      </c>
      <c r="G6" s="14" t="s">
        <v>6</v>
      </c>
      <c r="H6" s="14" t="s">
        <v>7</v>
      </c>
      <c r="I6" s="14" t="s">
        <v>8</v>
      </c>
      <c r="J6" s="3"/>
      <c r="K6" s="23" t="s">
        <v>122</v>
      </c>
      <c r="L6" s="14"/>
      <c r="M6" s="14"/>
      <c r="N6" s="14"/>
      <c r="P6" s="23" t="s">
        <v>89</v>
      </c>
      <c r="Q6" s="14"/>
      <c r="S6" s="10"/>
      <c r="T6" s="10"/>
      <c r="W6" s="10"/>
      <c r="Z6" s="23" t="s">
        <v>89</v>
      </c>
      <c r="AA6" s="14"/>
      <c r="AC6" s="10"/>
      <c r="AD6" s="10"/>
      <c r="AG6" s="10"/>
      <c r="AJ6" s="23" t="s">
        <v>89</v>
      </c>
      <c r="AK6" s="14"/>
      <c r="AM6" s="10"/>
      <c r="AN6" s="10"/>
      <c r="AQ6" s="10"/>
      <c r="AS6" s="3"/>
      <c r="AT6" s="23" t="s">
        <v>122</v>
      </c>
      <c r="AU6" s="14"/>
      <c r="AV6" s="14"/>
      <c r="AW6" s="14"/>
      <c r="AY6" s="23" t="s">
        <v>89</v>
      </c>
      <c r="AZ6" s="14"/>
      <c r="BB6" s="10"/>
      <c r="BC6" s="10"/>
      <c r="BF6" s="10"/>
    </row>
    <row r="7" spans="1:58" ht="10.5">
      <c r="A7" s="3" t="s">
        <v>9</v>
      </c>
      <c r="F7" s="7"/>
      <c r="G7" s="7"/>
      <c r="H7" s="7"/>
      <c r="I7" s="7"/>
      <c r="K7" s="7" t="s">
        <v>90</v>
      </c>
      <c r="L7" s="7"/>
      <c r="M7" s="7"/>
      <c r="N7" s="7"/>
      <c r="P7" s="7" t="s">
        <v>91</v>
      </c>
      <c r="Q7" s="7"/>
      <c r="W7" s="10"/>
      <c r="Z7" s="7" t="s">
        <v>91</v>
      </c>
      <c r="AA7" s="7"/>
      <c r="AG7" s="10"/>
      <c r="AJ7" s="7" t="s">
        <v>91</v>
      </c>
      <c r="AK7" s="7"/>
      <c r="AQ7" s="10"/>
      <c r="AT7" s="7" t="s">
        <v>90</v>
      </c>
      <c r="AU7" s="7"/>
      <c r="AV7" s="7"/>
      <c r="AW7" s="7"/>
      <c r="AX7" s="3"/>
      <c r="AY7" s="7" t="s">
        <v>91</v>
      </c>
      <c r="AZ7" s="7"/>
      <c r="BF7" s="10"/>
    </row>
    <row r="8" spans="2:59" ht="12">
      <c r="B8" s="60" t="s">
        <v>10</v>
      </c>
      <c r="D8" s="17">
        <v>90370151.63393615</v>
      </c>
      <c r="E8" s="17"/>
      <c r="F8" s="62">
        <v>90370151.63393615</v>
      </c>
      <c r="G8" s="60"/>
      <c r="H8" s="60"/>
      <c r="I8" s="60"/>
      <c r="K8" s="1"/>
      <c r="L8" t="s">
        <v>92</v>
      </c>
      <c r="M8"/>
      <c r="N8" s="8">
        <f>+F8</f>
        <v>90370151.63393615</v>
      </c>
      <c r="P8" s="1"/>
      <c r="Q8" t="s">
        <v>92</v>
      </c>
      <c r="S8" s="10">
        <v>447</v>
      </c>
      <c r="T8" s="10">
        <v>2</v>
      </c>
      <c r="U8" s="17">
        <f>+N8-Actual!$E8</f>
        <v>67771870.63393615</v>
      </c>
      <c r="V8" s="24" t="s">
        <v>93</v>
      </c>
      <c r="W8" s="25">
        <f>+Actual!$H2</f>
        <v>0.37155</v>
      </c>
      <c r="X8" s="33">
        <f>+W8*U8</f>
        <v>25180638.534038976</v>
      </c>
      <c r="Z8" s="1"/>
      <c r="AA8" t="s">
        <v>92</v>
      </c>
      <c r="AC8" s="10">
        <v>447</v>
      </c>
      <c r="AD8" s="10">
        <v>2</v>
      </c>
      <c r="AE8" s="17">
        <f>+U8-'DPU Case 7'!U8</f>
        <v>0</v>
      </c>
      <c r="AF8" s="24" t="s">
        <v>93</v>
      </c>
      <c r="AG8" s="25">
        <f>+Actual!$H2</f>
        <v>0.37155</v>
      </c>
      <c r="AH8" s="33">
        <f>+AG8*AE8</f>
        <v>0</v>
      </c>
      <c r="AJ8" s="1"/>
      <c r="AK8" t="s">
        <v>92</v>
      </c>
      <c r="AM8" s="10">
        <v>447</v>
      </c>
      <c r="AN8" s="10">
        <v>2</v>
      </c>
      <c r="AO8" s="17">
        <f>+N8-Actual!E8</f>
        <v>67771870.63393615</v>
      </c>
      <c r="AP8" s="24" t="s">
        <v>93</v>
      </c>
      <c r="AQ8" s="25">
        <f>+Actual!$H2</f>
        <v>0.37155</v>
      </c>
      <c r="AR8" s="33">
        <f>+AQ8*AO8</f>
        <v>25180638.534038976</v>
      </c>
      <c r="AT8" s="1"/>
      <c r="AU8" t="s">
        <v>92</v>
      </c>
      <c r="AW8" s="8">
        <f>+AO8</f>
        <v>67771870.63393615</v>
      </c>
      <c r="AX8" s="3"/>
      <c r="AY8" s="1"/>
      <c r="AZ8" t="s">
        <v>92</v>
      </c>
      <c r="BB8" s="10">
        <v>447</v>
      </c>
      <c r="BC8" s="10">
        <v>2</v>
      </c>
      <c r="BD8" s="17">
        <f>+AW8-Actual!$E8</f>
        <v>45173589.63393615</v>
      </c>
      <c r="BE8" s="24" t="s">
        <v>93</v>
      </c>
      <c r="BF8" s="25">
        <f>+Actual!$H2</f>
        <v>0.37155</v>
      </c>
      <c r="BG8" s="33">
        <f>+BF8*BD8</f>
        <v>16784247.228488978</v>
      </c>
    </row>
    <row r="9" spans="2:59" ht="12">
      <c r="B9" s="60"/>
      <c r="D9" s="17"/>
      <c r="E9" s="17"/>
      <c r="F9" s="62"/>
      <c r="G9" s="7"/>
      <c r="H9" s="7"/>
      <c r="I9" s="7"/>
      <c r="K9" s="1"/>
      <c r="L9" s="7" t="s">
        <v>94</v>
      </c>
      <c r="M9" s="7"/>
      <c r="N9" s="7">
        <f>+F12</f>
        <v>12827235.5</v>
      </c>
      <c r="P9" s="1"/>
      <c r="Q9" s="7" t="s">
        <v>94</v>
      </c>
      <c r="S9" s="10">
        <v>447</v>
      </c>
      <c r="T9" s="10">
        <v>2</v>
      </c>
      <c r="U9" s="17">
        <f>+N9-Actual!$E9</f>
        <v>-17396698.5</v>
      </c>
      <c r="V9" s="24" t="s">
        <v>93</v>
      </c>
      <c r="W9" s="25">
        <f>+W8</f>
        <v>0.37155</v>
      </c>
      <c r="X9" s="33">
        <f>+W9*U9</f>
        <v>-6463743.327675</v>
      </c>
      <c r="Z9" s="1"/>
      <c r="AA9" s="7" t="s">
        <v>94</v>
      </c>
      <c r="AC9" s="10">
        <v>447</v>
      </c>
      <c r="AD9" s="10">
        <v>2</v>
      </c>
      <c r="AE9" s="17">
        <f>+U9-'DPU Case 7'!U9</f>
        <v>0</v>
      </c>
      <c r="AF9" s="24" t="s">
        <v>93</v>
      </c>
      <c r="AG9" s="25">
        <f>+AG8</f>
        <v>0.37155</v>
      </c>
      <c r="AH9" s="33">
        <f>+AG9*AE9</f>
        <v>0</v>
      </c>
      <c r="AJ9" s="1"/>
      <c r="AK9" s="7" t="s">
        <v>94</v>
      </c>
      <c r="AM9" s="10">
        <v>447</v>
      </c>
      <c r="AN9" s="10">
        <v>2</v>
      </c>
      <c r="AO9" s="17">
        <f>+N9-Actual!E9</f>
        <v>-17396698.5</v>
      </c>
      <c r="AP9" s="24" t="s">
        <v>93</v>
      </c>
      <c r="AQ9" s="25">
        <f>+AQ8</f>
        <v>0.37155</v>
      </c>
      <c r="AR9" s="33">
        <f>+AQ9*AO9</f>
        <v>-6463743.327675</v>
      </c>
      <c r="AT9" s="1"/>
      <c r="AU9" s="7" t="s">
        <v>94</v>
      </c>
      <c r="AV9" s="7"/>
      <c r="AW9" s="7">
        <f>+AO12</f>
        <v>0</v>
      </c>
      <c r="AX9" s="3"/>
      <c r="AY9" s="1"/>
      <c r="AZ9" s="7" t="s">
        <v>94</v>
      </c>
      <c r="BB9" s="10">
        <v>447</v>
      </c>
      <c r="BC9" s="10">
        <v>2</v>
      </c>
      <c r="BD9" s="17">
        <f>+AW9-Actual!$E9</f>
        <v>-30223934</v>
      </c>
      <c r="BE9" s="24" t="s">
        <v>93</v>
      </c>
      <c r="BF9" s="25">
        <f>+BF8</f>
        <v>0.37155</v>
      </c>
      <c r="BG9" s="33">
        <f>+BF9*BD9</f>
        <v>-11229702.6777</v>
      </c>
    </row>
    <row r="10" spans="2:59" ht="12">
      <c r="B10" s="60" t="s">
        <v>11</v>
      </c>
      <c r="D10" s="17">
        <v>1161842153.0394409</v>
      </c>
      <c r="E10" s="17"/>
      <c r="F10" s="62"/>
      <c r="G10" s="7"/>
      <c r="H10" s="7"/>
      <c r="I10" s="7">
        <v>1161842153.0394409</v>
      </c>
      <c r="K10" s="1"/>
      <c r="L10" s="7" t="s">
        <v>95</v>
      </c>
      <c r="M10" s="7"/>
      <c r="N10" s="7">
        <f>+D10</f>
        <v>1161842153.0394409</v>
      </c>
      <c r="P10" s="1"/>
      <c r="Q10" s="7" t="s">
        <v>95</v>
      </c>
      <c r="S10" s="10">
        <v>447</v>
      </c>
      <c r="T10" s="10">
        <v>2</v>
      </c>
      <c r="U10" s="17">
        <f>+N10-Actual!$E10</f>
        <v>111348180.03944087</v>
      </c>
      <c r="V10" s="24" t="s">
        <v>93</v>
      </c>
      <c r="W10" s="25">
        <f>+W9</f>
        <v>0.37155</v>
      </c>
      <c r="X10" s="33">
        <f>+W10*U10</f>
        <v>41371416.293654256</v>
      </c>
      <c r="Z10" s="1"/>
      <c r="AA10" s="7" t="s">
        <v>95</v>
      </c>
      <c r="AC10" s="10">
        <v>447</v>
      </c>
      <c r="AD10" s="10">
        <v>2</v>
      </c>
      <c r="AE10" s="17">
        <f>+U10-'DPU Case 7'!U10</f>
        <v>0</v>
      </c>
      <c r="AF10" s="24" t="s">
        <v>93</v>
      </c>
      <c r="AG10" s="25">
        <f>+AG9</f>
        <v>0.37155</v>
      </c>
      <c r="AH10" s="33">
        <f>+AG10*AE10</f>
        <v>0</v>
      </c>
      <c r="AJ10" s="1"/>
      <c r="AK10" s="7" t="s">
        <v>95</v>
      </c>
      <c r="AM10" s="10">
        <v>447</v>
      </c>
      <c r="AN10" s="10">
        <v>2</v>
      </c>
      <c r="AO10" s="17">
        <f>+N10-Actual!E10</f>
        <v>111348180.03944087</v>
      </c>
      <c r="AP10" s="24" t="s">
        <v>93</v>
      </c>
      <c r="AQ10" s="25">
        <f>+AQ9</f>
        <v>0.37155</v>
      </c>
      <c r="AR10" s="33">
        <f>+AQ10*AO10</f>
        <v>41371416.293654256</v>
      </c>
      <c r="AT10" s="1"/>
      <c r="AU10" s="7" t="s">
        <v>95</v>
      </c>
      <c r="AV10" s="7"/>
      <c r="AW10" s="7">
        <f>+AM10</f>
        <v>447</v>
      </c>
      <c r="AX10" s="3"/>
      <c r="AY10" s="1"/>
      <c r="AZ10" s="7" t="s">
        <v>95</v>
      </c>
      <c r="BB10" s="10">
        <v>447</v>
      </c>
      <c r="BC10" s="10">
        <v>2</v>
      </c>
      <c r="BD10" s="17">
        <f>+AW10-Actual!$E10</f>
        <v>-1050493526</v>
      </c>
      <c r="BE10" s="24" t="s">
        <v>93</v>
      </c>
      <c r="BF10" s="25">
        <f>+BF9</f>
        <v>0.37155</v>
      </c>
      <c r="BG10" s="33">
        <f>+BF10*BD10</f>
        <v>-390310869.58529997</v>
      </c>
    </row>
    <row r="11" spans="2:59" ht="12">
      <c r="B11" s="60"/>
      <c r="D11" s="17"/>
      <c r="E11" s="17"/>
      <c r="F11" s="62"/>
      <c r="G11" s="7"/>
      <c r="H11" s="7"/>
      <c r="I11" s="7"/>
      <c r="K11" s="1"/>
      <c r="L11" s="7" t="s">
        <v>7</v>
      </c>
      <c r="M11" s="7"/>
      <c r="N11" s="17">
        <f>+D14</f>
        <v>106450053.34991188</v>
      </c>
      <c r="P11" s="1"/>
      <c r="Q11" s="7" t="s">
        <v>7</v>
      </c>
      <c r="S11" s="10">
        <v>447</v>
      </c>
      <c r="T11" s="10">
        <v>2</v>
      </c>
      <c r="U11" s="17">
        <f>+N11-Actual!$E11</f>
        <v>65480269.34991188</v>
      </c>
      <c r="V11" s="24" t="s">
        <v>96</v>
      </c>
      <c r="W11" s="25">
        <f>+Actual!$H3</f>
        <v>0.369976</v>
      </c>
      <c r="X11" s="33">
        <f>+W11*U11</f>
        <v>24226128.133003</v>
      </c>
      <c r="Z11" s="1"/>
      <c r="AA11" s="7" t="s">
        <v>7</v>
      </c>
      <c r="AC11" s="10">
        <v>447</v>
      </c>
      <c r="AD11" s="10">
        <v>2</v>
      </c>
      <c r="AE11" s="17">
        <f>+U11-'DPU Case 7'!U11</f>
        <v>26135101.89918539</v>
      </c>
      <c r="AF11" s="24" t="s">
        <v>96</v>
      </c>
      <c r="AG11" s="25">
        <f>+Actual!$H3</f>
        <v>0.369976</v>
      </c>
      <c r="AH11" s="33">
        <f>+AG11*AE11</f>
        <v>9669360.460253015</v>
      </c>
      <c r="AJ11" s="1"/>
      <c r="AK11" s="7" t="s">
        <v>7</v>
      </c>
      <c r="AM11" s="10">
        <v>447</v>
      </c>
      <c r="AN11" s="10">
        <v>2</v>
      </c>
      <c r="AO11" s="17">
        <f>+N11-Actual!E11</f>
        <v>65480269.34991188</v>
      </c>
      <c r="AP11" s="24" t="s">
        <v>96</v>
      </c>
      <c r="AQ11" s="25">
        <f>+Actual!$H3</f>
        <v>0.369976</v>
      </c>
      <c r="AR11" s="33">
        <f>+AQ11*AO11</f>
        <v>24226128.133003</v>
      </c>
      <c r="AT11" s="1"/>
      <c r="AU11" s="7" t="s">
        <v>7</v>
      </c>
      <c r="AV11" s="7"/>
      <c r="AW11" s="17">
        <f>+AM14</f>
        <v>0</v>
      </c>
      <c r="AX11" s="3"/>
      <c r="AY11" s="1"/>
      <c r="AZ11" s="7" t="s">
        <v>7</v>
      </c>
      <c r="BB11" s="10">
        <v>447</v>
      </c>
      <c r="BC11" s="10">
        <v>2</v>
      </c>
      <c r="BD11" s="17">
        <f>+AW11-Actual!$E11</f>
        <v>-40969784</v>
      </c>
      <c r="BE11" s="24" t="s">
        <v>96</v>
      </c>
      <c r="BF11" s="25">
        <f>+Actual!$H3</f>
        <v>0.369976</v>
      </c>
      <c r="BG11" s="33">
        <f>+BF11*BD11</f>
        <v>-15157836.805184001</v>
      </c>
    </row>
    <row r="12" spans="2:59" ht="12">
      <c r="B12" s="60" t="s">
        <v>12</v>
      </c>
      <c r="D12" s="17">
        <v>12827235.5</v>
      </c>
      <c r="E12" s="17"/>
      <c r="F12" s="62">
        <v>12827235.5</v>
      </c>
      <c r="G12" s="7"/>
      <c r="H12" s="7"/>
      <c r="I12" s="7"/>
      <c r="K12" s="1"/>
      <c r="L12" s="7" t="s">
        <v>97</v>
      </c>
      <c r="M12" s="7"/>
      <c r="N12" s="26" t="s">
        <v>14</v>
      </c>
      <c r="P12" s="1"/>
      <c r="Q12" s="7"/>
      <c r="U12" s="27"/>
      <c r="V12" s="28"/>
      <c r="W12" s="25"/>
      <c r="X12" s="33"/>
      <c r="Z12" s="1"/>
      <c r="AA12" s="7"/>
      <c r="AE12" s="27"/>
      <c r="AF12" s="28"/>
      <c r="AG12" s="25"/>
      <c r="AH12" s="33"/>
      <c r="AJ12" s="1"/>
      <c r="AK12" s="7"/>
      <c r="AO12" s="27"/>
      <c r="AP12" s="28"/>
      <c r="AQ12" s="25"/>
      <c r="AR12" s="33"/>
      <c r="AT12" s="1"/>
      <c r="AU12" s="7" t="s">
        <v>97</v>
      </c>
      <c r="AV12" s="7"/>
      <c r="AW12" s="26" t="s">
        <v>14</v>
      </c>
      <c r="AX12" s="3"/>
      <c r="AY12" s="1"/>
      <c r="AZ12" s="7"/>
      <c r="BD12" s="27"/>
      <c r="BE12" s="28"/>
      <c r="BF12" s="25"/>
      <c r="BG12" s="33"/>
    </row>
    <row r="13" spans="3:59" ht="12">
      <c r="C13" s="60"/>
      <c r="D13" s="17"/>
      <c r="E13" s="17"/>
      <c r="F13" s="7"/>
      <c r="G13" s="7"/>
      <c r="H13" s="7"/>
      <c r="I13" s="7"/>
      <c r="K13" s="7"/>
      <c r="L13" s="7"/>
      <c r="M13" s="7"/>
      <c r="W13" s="25"/>
      <c r="X13" s="33"/>
      <c r="AG13" s="25"/>
      <c r="AH13" s="33"/>
      <c r="AQ13" s="25"/>
      <c r="AR13" s="33"/>
      <c r="AT13" s="7"/>
      <c r="AU13" s="7"/>
      <c r="AV13" s="7"/>
      <c r="AW13" s="3"/>
      <c r="AX13" s="3"/>
      <c r="AY13" s="3"/>
      <c r="BF13" s="25"/>
      <c r="BG13" s="33"/>
    </row>
    <row r="14" spans="2:59" ht="12">
      <c r="B14" s="3" t="s">
        <v>13</v>
      </c>
      <c r="C14" s="60"/>
      <c r="D14" s="17">
        <v>106450053.34991188</v>
      </c>
      <c r="E14" s="17"/>
      <c r="F14" s="7"/>
      <c r="G14" s="7"/>
      <c r="H14" s="7">
        <v>106450053.34991188</v>
      </c>
      <c r="I14" s="7"/>
      <c r="K14" s="7" t="s">
        <v>123</v>
      </c>
      <c r="L14" s="7"/>
      <c r="M14" s="7"/>
      <c r="N14" s="7">
        <f>SUM(N8:N12)</f>
        <v>1371489593.523289</v>
      </c>
      <c r="P14" s="7" t="s">
        <v>98</v>
      </c>
      <c r="Q14" s="7"/>
      <c r="U14" s="17">
        <f>SUM(U8:U13)</f>
        <v>227203621.5232889</v>
      </c>
      <c r="V14" s="17"/>
      <c r="W14" s="25"/>
      <c r="X14" s="33">
        <f>SUM(X8:X13)</f>
        <v>84314439.63302124</v>
      </c>
      <c r="Z14" s="7" t="s">
        <v>98</v>
      </c>
      <c r="AA14" s="7"/>
      <c r="AE14" s="17">
        <f>SUM(AE8:AE13)</f>
        <v>26135101.89918539</v>
      </c>
      <c r="AF14" s="17"/>
      <c r="AG14" s="25"/>
      <c r="AH14" s="33">
        <f>SUM(AH8:AH13)</f>
        <v>9669360.460253015</v>
      </c>
      <c r="AJ14" s="7" t="s">
        <v>98</v>
      </c>
      <c r="AK14" s="7"/>
      <c r="AO14" s="17">
        <f>SUM(AO8:AO13)</f>
        <v>227203621.5232889</v>
      </c>
      <c r="AP14" s="17"/>
      <c r="AQ14" s="25"/>
      <c r="AR14" s="33">
        <f>SUM(AR8:AR13)</f>
        <v>84314439.63302124</v>
      </c>
      <c r="AT14" s="7" t="s">
        <v>123</v>
      </c>
      <c r="AU14" s="7"/>
      <c r="AV14" s="7"/>
      <c r="AW14" s="7">
        <f>SUM(AW8:AW12)</f>
        <v>67772317.63393615</v>
      </c>
      <c r="AX14" s="3"/>
      <c r="AY14" s="7" t="s">
        <v>98</v>
      </c>
      <c r="AZ14" s="7"/>
      <c r="BD14" s="17">
        <f>SUM(BD8:BD13)</f>
        <v>-1076513654.3660638</v>
      </c>
      <c r="BE14" s="17"/>
      <c r="BF14" s="25"/>
      <c r="BG14" s="33">
        <f>SUM(BG8:BG13)</f>
        <v>-399914161.839695</v>
      </c>
    </row>
    <row r="15" spans="4:59" ht="10.5">
      <c r="D15" s="6" t="s">
        <v>14</v>
      </c>
      <c r="E15" s="6" t="s">
        <v>15</v>
      </c>
      <c r="F15" s="7" t="s">
        <v>16</v>
      </c>
      <c r="G15" s="7" t="s">
        <v>16</v>
      </c>
      <c r="H15" s="7" t="s">
        <v>16</v>
      </c>
      <c r="I15" s="7" t="s">
        <v>16</v>
      </c>
      <c r="K15" s="7"/>
      <c r="L15" s="7"/>
      <c r="M15" s="7"/>
      <c r="N15" s="7"/>
      <c r="P15" s="7"/>
      <c r="Q15" s="7"/>
      <c r="W15" s="25"/>
      <c r="X15" s="33"/>
      <c r="Z15" s="7"/>
      <c r="AA15" s="7"/>
      <c r="AG15" s="25"/>
      <c r="AH15" s="33"/>
      <c r="AJ15" s="7"/>
      <c r="AK15" s="7"/>
      <c r="AQ15" s="25"/>
      <c r="AR15" s="33"/>
      <c r="AT15" s="7"/>
      <c r="AU15" s="7"/>
      <c r="AV15" s="7"/>
      <c r="AW15" s="7"/>
      <c r="AX15" s="3"/>
      <c r="AY15" s="7"/>
      <c r="AZ15" s="7"/>
      <c r="BF15" s="25"/>
      <c r="BG15" s="33"/>
    </row>
    <row r="16" spans="1:59" ht="10.5">
      <c r="A16" s="3" t="s">
        <v>17</v>
      </c>
      <c r="D16" s="17">
        <v>1371489593.523289</v>
      </c>
      <c r="E16" s="17"/>
      <c r="F16" s="17">
        <v>103197387.13393615</v>
      </c>
      <c r="G16" s="17">
        <v>0</v>
      </c>
      <c r="H16" s="17">
        <v>106450053.34991188</v>
      </c>
      <c r="I16" s="17">
        <v>1161842153.0394409</v>
      </c>
      <c r="K16" s="17"/>
      <c r="L16" s="17"/>
      <c r="M16" s="17"/>
      <c r="N16" s="17"/>
      <c r="P16" s="17"/>
      <c r="Q16" s="17"/>
      <c r="W16" s="25"/>
      <c r="X16" s="33"/>
      <c r="Z16" s="17"/>
      <c r="AA16" s="17"/>
      <c r="AG16" s="25"/>
      <c r="AH16" s="33"/>
      <c r="AJ16" s="17"/>
      <c r="AK16" s="17"/>
      <c r="AQ16" s="25"/>
      <c r="AR16" s="33"/>
      <c r="AT16" s="17"/>
      <c r="AU16" s="17"/>
      <c r="AV16" s="17"/>
      <c r="AW16" s="17"/>
      <c r="AX16" s="3"/>
      <c r="AY16" s="17"/>
      <c r="AZ16" s="17"/>
      <c r="BF16" s="25"/>
      <c r="BG16" s="33"/>
    </row>
    <row r="17" spans="4:59" ht="10.5">
      <c r="D17" s="17"/>
      <c r="E17" s="17"/>
      <c r="F17" s="17"/>
      <c r="G17" s="17"/>
      <c r="H17" s="17"/>
      <c r="I17" s="17"/>
      <c r="K17" s="17" t="s">
        <v>124</v>
      </c>
      <c r="L17" s="17"/>
      <c r="M17" s="17"/>
      <c r="N17" s="17"/>
      <c r="P17" s="17" t="s">
        <v>99</v>
      </c>
      <c r="Q17" s="17"/>
      <c r="W17" s="25"/>
      <c r="X17" s="33"/>
      <c r="Z17" s="17" t="s">
        <v>99</v>
      </c>
      <c r="AA17" s="17"/>
      <c r="AG17" s="25"/>
      <c r="AH17" s="33"/>
      <c r="AJ17" s="17" t="s">
        <v>99</v>
      </c>
      <c r="AK17" s="17"/>
      <c r="AQ17" s="25"/>
      <c r="AR17" s="33"/>
      <c r="AT17" s="17" t="s">
        <v>124</v>
      </c>
      <c r="AU17" s="17"/>
      <c r="AV17" s="17"/>
      <c r="AW17" s="17"/>
      <c r="AX17" s="3"/>
      <c r="AY17" s="17" t="s">
        <v>99</v>
      </c>
      <c r="AZ17" s="17"/>
      <c r="BF17" s="25"/>
      <c r="BG17" s="33"/>
    </row>
    <row r="18" spans="4:59" ht="10.5">
      <c r="D18" s="17"/>
      <c r="E18" s="17"/>
      <c r="F18" s="17"/>
      <c r="G18" s="17"/>
      <c r="H18" s="17"/>
      <c r="I18" s="17"/>
      <c r="K18" s="17" t="s">
        <v>100</v>
      </c>
      <c r="L18" s="17"/>
      <c r="M18" s="17"/>
      <c r="N18" s="17"/>
      <c r="P18" s="17" t="s">
        <v>101</v>
      </c>
      <c r="Q18" s="17"/>
      <c r="W18" s="25"/>
      <c r="X18" s="33"/>
      <c r="Z18" s="17" t="s">
        <v>101</v>
      </c>
      <c r="AA18" s="17"/>
      <c r="AG18" s="25"/>
      <c r="AH18" s="33"/>
      <c r="AJ18" s="17" t="s">
        <v>101</v>
      </c>
      <c r="AK18" s="17"/>
      <c r="AQ18" s="25"/>
      <c r="AR18" s="33"/>
      <c r="AT18" s="17" t="s">
        <v>100</v>
      </c>
      <c r="AU18" s="17"/>
      <c r="AV18" s="17"/>
      <c r="AW18" s="17"/>
      <c r="AX18" s="3"/>
      <c r="AY18" s="17" t="s">
        <v>101</v>
      </c>
      <c r="AZ18" s="17"/>
      <c r="BF18" s="25"/>
      <c r="BG18" s="33"/>
    </row>
    <row r="19" spans="4:59" ht="12">
      <c r="D19" s="60"/>
      <c r="E19" s="7"/>
      <c r="F19" s="7"/>
      <c r="G19" s="7"/>
      <c r="H19" s="7"/>
      <c r="I19" s="7"/>
      <c r="K19" s="7"/>
      <c r="L19" s="7" t="s">
        <v>102</v>
      </c>
      <c r="M19" s="7"/>
      <c r="N19" s="7">
        <f>+F27</f>
        <v>63357927.816310406</v>
      </c>
      <c r="P19" s="7"/>
      <c r="Q19" s="7" t="s">
        <v>102</v>
      </c>
      <c r="S19" s="10">
        <v>555</v>
      </c>
      <c r="T19" s="10">
        <v>2</v>
      </c>
      <c r="U19" s="17">
        <f>+N19-Actual!$E19</f>
        <v>7105824.816310406</v>
      </c>
      <c r="V19" s="24" t="s">
        <v>93</v>
      </c>
      <c r="W19" s="25">
        <f>+W10</f>
        <v>0.37155</v>
      </c>
      <c r="X19" s="33">
        <f aca="true" t="shared" si="0" ref="X19:X24">+W19*U19</f>
        <v>2640169.2105001314</v>
      </c>
      <c r="Z19" s="7"/>
      <c r="AA19" s="7" t="s">
        <v>102</v>
      </c>
      <c r="AC19" s="10">
        <v>555</v>
      </c>
      <c r="AD19" s="10">
        <v>2</v>
      </c>
      <c r="AE19" s="17">
        <f>+U19-'DPU Case 7'!U19</f>
        <v>0</v>
      </c>
      <c r="AF19" s="24" t="s">
        <v>93</v>
      </c>
      <c r="AG19" s="25">
        <f>+AG10</f>
        <v>0.37155</v>
      </c>
      <c r="AH19" s="33">
        <f aca="true" t="shared" si="1" ref="AH19:AH24">+AG19*AE19</f>
        <v>0</v>
      </c>
      <c r="AJ19" s="7"/>
      <c r="AK19" s="7" t="s">
        <v>102</v>
      </c>
      <c r="AM19" s="10">
        <v>555</v>
      </c>
      <c r="AN19" s="10">
        <v>2</v>
      </c>
      <c r="AO19" s="17">
        <f>+N19-Actual!E19</f>
        <v>7105824.816310406</v>
      </c>
      <c r="AP19" s="24" t="s">
        <v>93</v>
      </c>
      <c r="AQ19" s="25">
        <f>+AQ10</f>
        <v>0.37155</v>
      </c>
      <c r="AR19" s="33">
        <f aca="true" t="shared" si="2" ref="AR19:AR24">+AQ19*AO19</f>
        <v>2640169.2105001314</v>
      </c>
      <c r="AT19" s="7"/>
      <c r="AU19" s="7" t="s">
        <v>102</v>
      </c>
      <c r="AV19" s="7"/>
      <c r="AW19" s="7">
        <f>+AO27</f>
        <v>0</v>
      </c>
      <c r="AX19" s="3"/>
      <c r="AY19" s="7"/>
      <c r="AZ19" s="7" t="s">
        <v>102</v>
      </c>
      <c r="BB19" s="10">
        <v>555</v>
      </c>
      <c r="BC19" s="10">
        <v>2</v>
      </c>
      <c r="BD19" s="17">
        <f>+AW19-Actual!$E19</f>
        <v>-56252103</v>
      </c>
      <c r="BE19" s="24" t="s">
        <v>93</v>
      </c>
      <c r="BF19" s="25">
        <f>+BF10</f>
        <v>0.37155</v>
      </c>
      <c r="BG19" s="33">
        <f aca="true" t="shared" si="3" ref="BG19:BG24">+BF19*BD19</f>
        <v>-20900468.86965</v>
      </c>
    </row>
    <row r="20" spans="1:59" ht="10.5">
      <c r="A20" s="3" t="s">
        <v>18</v>
      </c>
      <c r="D20" s="17"/>
      <c r="E20" s="17"/>
      <c r="F20" s="7"/>
      <c r="G20" s="7"/>
      <c r="H20" s="7"/>
      <c r="I20" s="7"/>
      <c r="K20" s="7"/>
      <c r="L20" s="7" t="s">
        <v>103</v>
      </c>
      <c r="M20" s="7"/>
      <c r="N20" s="7">
        <f>+F35</f>
        <v>34508497.099999994</v>
      </c>
      <c r="P20" s="7"/>
      <c r="Q20" s="7" t="s">
        <v>103</v>
      </c>
      <c r="S20" s="10">
        <v>555</v>
      </c>
      <c r="T20" s="10">
        <v>2</v>
      </c>
      <c r="U20" s="17">
        <f>+N20-Actual!$E20</f>
        <v>14865566.099999994</v>
      </c>
      <c r="V20" s="24" t="s">
        <v>93</v>
      </c>
      <c r="W20" s="25">
        <f>+W19</f>
        <v>0.37155</v>
      </c>
      <c r="X20" s="33">
        <f t="shared" si="0"/>
        <v>5523301.084454997</v>
      </c>
      <c r="Z20" s="7"/>
      <c r="AA20" s="7" t="s">
        <v>103</v>
      </c>
      <c r="AC20" s="10">
        <v>555</v>
      </c>
      <c r="AD20" s="10">
        <v>2</v>
      </c>
      <c r="AE20" s="17">
        <f>+U20-'DPU Case 7'!U20</f>
        <v>0</v>
      </c>
      <c r="AF20" s="24" t="s">
        <v>93</v>
      </c>
      <c r="AG20" s="25">
        <f>+AG19</f>
        <v>0.37155</v>
      </c>
      <c r="AH20" s="33">
        <f t="shared" si="1"/>
        <v>0</v>
      </c>
      <c r="AJ20" s="7"/>
      <c r="AK20" s="7" t="s">
        <v>103</v>
      </c>
      <c r="AM20" s="10">
        <v>555</v>
      </c>
      <c r="AN20" s="10">
        <v>2</v>
      </c>
      <c r="AO20" s="17">
        <f>+N20-Actual!E20</f>
        <v>14865566.099999994</v>
      </c>
      <c r="AP20" s="24" t="s">
        <v>93</v>
      </c>
      <c r="AQ20" s="25">
        <f>+AQ19</f>
        <v>0.37155</v>
      </c>
      <c r="AR20" s="33">
        <f t="shared" si="2"/>
        <v>5523301.084454997</v>
      </c>
      <c r="AT20" s="7"/>
      <c r="AU20" s="7" t="s">
        <v>103</v>
      </c>
      <c r="AV20" s="7"/>
      <c r="AW20" s="7">
        <f>+AO35</f>
        <v>9556770</v>
      </c>
      <c r="AX20" s="3"/>
      <c r="AY20" s="7"/>
      <c r="AZ20" s="7" t="s">
        <v>103</v>
      </c>
      <c r="BB20" s="10">
        <v>555</v>
      </c>
      <c r="BC20" s="10">
        <v>2</v>
      </c>
      <c r="BD20" s="17">
        <f>+AW20-Actual!$E20</f>
        <v>-10086161</v>
      </c>
      <c r="BE20" s="24" t="s">
        <v>93</v>
      </c>
      <c r="BF20" s="25">
        <f>+BF19</f>
        <v>0.37155</v>
      </c>
      <c r="BG20" s="33">
        <f t="shared" si="3"/>
        <v>-3747513.11955</v>
      </c>
    </row>
    <row r="21" spans="2:59" ht="12">
      <c r="B21" s="60"/>
      <c r="C21" s="3" t="s">
        <v>19</v>
      </c>
      <c r="D21" s="17">
        <v>47874960</v>
      </c>
      <c r="E21" s="17"/>
      <c r="F21" s="7">
        <v>47874960</v>
      </c>
      <c r="G21" s="7"/>
      <c r="H21" s="7"/>
      <c r="I21" s="7"/>
      <c r="K21" s="7"/>
      <c r="L21" s="7" t="s">
        <v>104</v>
      </c>
      <c r="M21" s="7"/>
      <c r="N21" s="7">
        <f>+G60</f>
        <v>69818394.5836896</v>
      </c>
      <c r="P21" s="7"/>
      <c r="Q21" s="7" t="s">
        <v>104</v>
      </c>
      <c r="S21" s="10">
        <v>555</v>
      </c>
      <c r="T21" s="10">
        <v>2</v>
      </c>
      <c r="U21" s="17">
        <f>+N21-Actual!$E21</f>
        <v>16709666.5836896</v>
      </c>
      <c r="V21" s="24" t="s">
        <v>96</v>
      </c>
      <c r="W21" s="25">
        <f>+W11</f>
        <v>0.369976</v>
      </c>
      <c r="X21" s="33">
        <f t="shared" si="0"/>
        <v>6182175.603967144</v>
      </c>
      <c r="Z21" s="7"/>
      <c r="AA21" s="7" t="s">
        <v>104</v>
      </c>
      <c r="AC21" s="10">
        <v>555</v>
      </c>
      <c r="AD21" s="10">
        <v>2</v>
      </c>
      <c r="AE21" s="17">
        <f>+U21-'DPU Case 7'!U21</f>
        <v>0</v>
      </c>
      <c r="AF21" s="24" t="s">
        <v>96</v>
      </c>
      <c r="AG21" s="25">
        <f>+AG11</f>
        <v>0.369976</v>
      </c>
      <c r="AH21" s="33">
        <f t="shared" si="1"/>
        <v>0</v>
      </c>
      <c r="AJ21" s="7"/>
      <c r="AK21" s="7" t="s">
        <v>104</v>
      </c>
      <c r="AM21" s="10">
        <v>555</v>
      </c>
      <c r="AN21" s="10">
        <v>2</v>
      </c>
      <c r="AO21" s="17">
        <f>+N21-Actual!E21</f>
        <v>16709666.5836896</v>
      </c>
      <c r="AP21" s="24" t="s">
        <v>96</v>
      </c>
      <c r="AQ21" s="25">
        <f>+AQ11</f>
        <v>0.369976</v>
      </c>
      <c r="AR21" s="33">
        <f t="shared" si="2"/>
        <v>6182175.603967144</v>
      </c>
      <c r="AT21" s="7"/>
      <c r="AU21" s="7" t="s">
        <v>104</v>
      </c>
      <c r="AV21" s="7"/>
      <c r="AW21" s="7">
        <f>+AP60</f>
        <v>0</v>
      </c>
      <c r="AX21" s="3"/>
      <c r="AY21" s="7"/>
      <c r="AZ21" s="7" t="s">
        <v>104</v>
      </c>
      <c r="BB21" s="10">
        <v>555</v>
      </c>
      <c r="BC21" s="10">
        <v>2</v>
      </c>
      <c r="BD21" s="17">
        <f>+AW21-Actual!$E21</f>
        <v>-53108728</v>
      </c>
      <c r="BE21" s="24" t="s">
        <v>96</v>
      </c>
      <c r="BF21" s="25">
        <f>+BF11</f>
        <v>0.369976</v>
      </c>
      <c r="BG21" s="33">
        <f t="shared" si="3"/>
        <v>-19648954.750528</v>
      </c>
    </row>
    <row r="22" spans="2:59" ht="12">
      <c r="B22" s="60"/>
      <c r="C22" s="3" t="s">
        <v>20</v>
      </c>
      <c r="D22" s="17">
        <v>1834411</v>
      </c>
      <c r="E22" s="17"/>
      <c r="F22" s="7">
        <v>652248</v>
      </c>
      <c r="G22" s="7">
        <v>1182163</v>
      </c>
      <c r="H22" s="7"/>
      <c r="I22" s="7"/>
      <c r="K22" s="7"/>
      <c r="L22" s="7" t="s">
        <v>105</v>
      </c>
      <c r="M22" s="7"/>
      <c r="N22" s="7"/>
      <c r="P22" s="7"/>
      <c r="Q22" s="3" t="s">
        <v>131</v>
      </c>
      <c r="S22" s="10">
        <v>555</v>
      </c>
      <c r="T22" s="10">
        <v>2</v>
      </c>
      <c r="U22" s="17">
        <f>+N22-Actual!$E22</f>
        <v>-17000685</v>
      </c>
      <c r="V22" s="13" t="s">
        <v>93</v>
      </c>
      <c r="W22" s="25">
        <f>+W20</f>
        <v>0.37155</v>
      </c>
      <c r="X22" s="32">
        <f t="shared" si="0"/>
        <v>-6316604.51175</v>
      </c>
      <c r="Z22" s="7"/>
      <c r="AA22" s="3" t="s">
        <v>131</v>
      </c>
      <c r="AC22" s="10">
        <v>555</v>
      </c>
      <c r="AD22" s="10">
        <v>2</v>
      </c>
      <c r="AE22" s="17">
        <f>+U22-'DPU Case 7'!U22</f>
        <v>0</v>
      </c>
      <c r="AF22" s="13" t="s">
        <v>93</v>
      </c>
      <c r="AG22" s="25">
        <f>+AG20</f>
        <v>0.37155</v>
      </c>
      <c r="AH22" s="32">
        <f t="shared" si="1"/>
        <v>0</v>
      </c>
      <c r="AJ22" s="7"/>
      <c r="AK22" s="3" t="s">
        <v>131</v>
      </c>
      <c r="AM22" s="10">
        <v>555</v>
      </c>
      <c r="AN22" s="10">
        <v>2</v>
      </c>
      <c r="AO22" s="17">
        <f>+N22-Actual!E22</f>
        <v>-17000685</v>
      </c>
      <c r="AP22" s="13" t="s">
        <v>93</v>
      </c>
      <c r="AQ22" s="25">
        <f>+AQ20</f>
        <v>0.37155</v>
      </c>
      <c r="AR22" s="32">
        <f t="shared" si="2"/>
        <v>-6316604.51175</v>
      </c>
      <c r="AT22" s="7"/>
      <c r="AU22" s="7" t="s">
        <v>105</v>
      </c>
      <c r="AV22" s="7"/>
      <c r="AW22" s="7"/>
      <c r="AX22" s="3"/>
      <c r="AY22" s="7"/>
      <c r="AZ22" s="3" t="s">
        <v>131</v>
      </c>
      <c r="BB22" s="10">
        <v>555</v>
      </c>
      <c r="BC22" s="10">
        <v>2</v>
      </c>
      <c r="BD22" s="17">
        <f>+AW22-Actual!$E22</f>
        <v>-17000685</v>
      </c>
      <c r="BE22" s="13" t="s">
        <v>93</v>
      </c>
      <c r="BF22" s="25">
        <f>+BF20</f>
        <v>0.37155</v>
      </c>
      <c r="BG22" s="32">
        <f t="shared" si="3"/>
        <v>-6316604.51175</v>
      </c>
    </row>
    <row r="23" spans="2:59" ht="12">
      <c r="B23" s="60"/>
      <c r="C23" s="3" t="s">
        <v>21</v>
      </c>
      <c r="D23" s="17">
        <v>17587893</v>
      </c>
      <c r="E23" s="17"/>
      <c r="F23" s="7">
        <v>5276367.9</v>
      </c>
      <c r="G23" s="7">
        <v>12311525.1</v>
      </c>
      <c r="H23" s="7"/>
      <c r="I23" s="7"/>
      <c r="K23" s="7"/>
      <c r="L23" s="7" t="s">
        <v>106</v>
      </c>
      <c r="M23" s="7"/>
      <c r="N23" s="7">
        <f>+D56+71053767</f>
        <v>1164154883.004526</v>
      </c>
      <c r="P23" s="7"/>
      <c r="Q23" s="7" t="s">
        <v>106</v>
      </c>
      <c r="S23" s="10">
        <v>555</v>
      </c>
      <c r="T23" s="10">
        <v>2</v>
      </c>
      <c r="U23" s="17">
        <f>+N23-Actual!$E23</f>
        <v>215735903.0045259</v>
      </c>
      <c r="V23" s="13" t="s">
        <v>93</v>
      </c>
      <c r="W23" s="25">
        <f>+W20</f>
        <v>0.37155</v>
      </c>
      <c r="X23" s="33">
        <f t="shared" si="0"/>
        <v>80156674.7613316</v>
      </c>
      <c r="Z23" s="7"/>
      <c r="AA23" s="7" t="s">
        <v>106</v>
      </c>
      <c r="AC23" s="10">
        <v>555</v>
      </c>
      <c r="AD23" s="10">
        <v>2</v>
      </c>
      <c r="AE23" s="17">
        <f>+U23-'DPU Case 7'!U23</f>
        <v>0</v>
      </c>
      <c r="AF23" s="13" t="s">
        <v>93</v>
      </c>
      <c r="AG23" s="25">
        <f>+AG20</f>
        <v>0.37155</v>
      </c>
      <c r="AH23" s="33">
        <f t="shared" si="1"/>
        <v>0</v>
      </c>
      <c r="AJ23" s="7"/>
      <c r="AK23" s="7" t="s">
        <v>106</v>
      </c>
      <c r="AM23" s="10">
        <v>555</v>
      </c>
      <c r="AN23" s="10">
        <v>2</v>
      </c>
      <c r="AO23" s="17">
        <f>+N23-Actual!E23</f>
        <v>215735903.0045259</v>
      </c>
      <c r="AP23" s="13" t="s">
        <v>93</v>
      </c>
      <c r="AQ23" s="25">
        <f>+AQ20</f>
        <v>0.37155</v>
      </c>
      <c r="AR23" s="33">
        <f t="shared" si="2"/>
        <v>80156674.7613316</v>
      </c>
      <c r="AT23" s="7"/>
      <c r="AU23" s="7" t="s">
        <v>106</v>
      </c>
      <c r="AV23" s="7"/>
      <c r="AW23" s="7">
        <f>+AM56</f>
        <v>0</v>
      </c>
      <c r="AX23" s="3"/>
      <c r="AY23" s="7"/>
      <c r="AZ23" s="7" t="s">
        <v>106</v>
      </c>
      <c r="BB23" s="10">
        <v>555</v>
      </c>
      <c r="BC23" s="10">
        <v>2</v>
      </c>
      <c r="BD23" s="17">
        <f>+AW23-Actual!$E23</f>
        <v>-948418980</v>
      </c>
      <c r="BE23" s="13" t="s">
        <v>93</v>
      </c>
      <c r="BF23" s="25">
        <f>+BF20</f>
        <v>0.37155</v>
      </c>
      <c r="BG23" s="33">
        <f t="shared" si="3"/>
        <v>-352385072.019</v>
      </c>
    </row>
    <row r="24" spans="2:59" ht="12">
      <c r="B24" s="60"/>
      <c r="C24" s="3" t="s">
        <v>22</v>
      </c>
      <c r="D24" s="17">
        <v>4285613</v>
      </c>
      <c r="E24" s="17"/>
      <c r="F24" s="7">
        <v>888676.7113964</v>
      </c>
      <c r="G24" s="7">
        <v>3396936.2886036</v>
      </c>
      <c r="H24" s="7"/>
      <c r="I24" s="7"/>
      <c r="K24" s="7"/>
      <c r="L24" s="7" t="s">
        <v>108</v>
      </c>
      <c r="M24" s="7"/>
      <c r="N24" s="29">
        <f>+D58</f>
        <v>88077174.02131426</v>
      </c>
      <c r="P24" s="7"/>
      <c r="Q24" s="7" t="s">
        <v>107</v>
      </c>
      <c r="S24" s="10">
        <v>555</v>
      </c>
      <c r="T24" s="10">
        <v>2</v>
      </c>
      <c r="U24" s="17">
        <f>+N24-Actual!$E24</f>
        <v>-6605250.978685737</v>
      </c>
      <c r="V24" s="13" t="s">
        <v>96</v>
      </c>
      <c r="W24" s="25">
        <f>+W21</f>
        <v>0.369976</v>
      </c>
      <c r="X24" s="33">
        <f t="shared" si="0"/>
        <v>-2443784.336090234</v>
      </c>
      <c r="Z24" s="7"/>
      <c r="AA24" s="7" t="s">
        <v>107</v>
      </c>
      <c r="AC24" s="10">
        <v>555</v>
      </c>
      <c r="AD24" s="10">
        <v>2</v>
      </c>
      <c r="AE24" s="17">
        <f>+U24-'DPU Case 7'!U24</f>
        <v>20624101.53181599</v>
      </c>
      <c r="AF24" s="13" t="s">
        <v>96</v>
      </c>
      <c r="AG24" s="25">
        <f>+AG21</f>
        <v>0.369976</v>
      </c>
      <c r="AH24" s="33">
        <f t="shared" si="1"/>
        <v>7630422.588335154</v>
      </c>
      <c r="AJ24" s="7"/>
      <c r="AK24" s="7" t="s">
        <v>107</v>
      </c>
      <c r="AM24" s="10">
        <v>555</v>
      </c>
      <c r="AN24" s="10">
        <v>2</v>
      </c>
      <c r="AO24" s="17">
        <f>+N24-Actual!E24</f>
        <v>-6605250.978685737</v>
      </c>
      <c r="AP24" s="13" t="s">
        <v>96</v>
      </c>
      <c r="AQ24" s="25">
        <f>+AQ21</f>
        <v>0.369976</v>
      </c>
      <c r="AR24" s="33">
        <f t="shared" si="2"/>
        <v>-2443784.336090234</v>
      </c>
      <c r="AT24" s="7"/>
      <c r="AU24" s="7" t="s">
        <v>108</v>
      </c>
      <c r="AV24" s="7"/>
      <c r="AW24" s="29">
        <f>+AM58</f>
        <v>0</v>
      </c>
      <c r="AX24" s="3"/>
      <c r="AY24" s="7"/>
      <c r="AZ24" s="7" t="s">
        <v>107</v>
      </c>
      <c r="BB24" s="10">
        <v>555</v>
      </c>
      <c r="BC24" s="10">
        <v>2</v>
      </c>
      <c r="BD24" s="17">
        <f>+AW24-Actual!$E24</f>
        <v>-94682425</v>
      </c>
      <c r="BE24" s="13" t="s">
        <v>96</v>
      </c>
      <c r="BF24" s="25">
        <f>+BF21</f>
        <v>0.369976</v>
      </c>
      <c r="BG24" s="33">
        <f t="shared" si="3"/>
        <v>-35030224.871800005</v>
      </c>
    </row>
    <row r="25" spans="2:59" ht="12">
      <c r="B25" s="60"/>
      <c r="C25" s="3" t="s">
        <v>23</v>
      </c>
      <c r="D25" s="17">
        <v>50886108</v>
      </c>
      <c r="E25" s="17"/>
      <c r="F25" s="7">
        <v>8665675.204914</v>
      </c>
      <c r="G25" s="7">
        <v>42220432.795086</v>
      </c>
      <c r="H25" s="7"/>
      <c r="I25" s="7"/>
      <c r="K25" s="7"/>
      <c r="L25" s="7"/>
      <c r="M25" s="7"/>
      <c r="N25" s="7"/>
      <c r="W25" s="25"/>
      <c r="X25" s="33"/>
      <c r="AG25" s="25"/>
      <c r="AH25" s="33"/>
      <c r="AQ25" s="25"/>
      <c r="AR25" s="33"/>
      <c r="AT25" s="7"/>
      <c r="AU25" s="7"/>
      <c r="AV25" s="7"/>
      <c r="AW25" s="7"/>
      <c r="AX25" s="3"/>
      <c r="AY25" s="3"/>
      <c r="BF25" s="25"/>
      <c r="BG25" s="33"/>
    </row>
    <row r="26" spans="2:59" ht="10.5">
      <c r="B26" s="15" t="s">
        <v>24</v>
      </c>
      <c r="C26" s="15"/>
      <c r="D26" s="15" t="s">
        <v>24</v>
      </c>
      <c r="E26" s="17"/>
      <c r="F26" s="15" t="s">
        <v>24</v>
      </c>
      <c r="G26" s="15" t="s">
        <v>24</v>
      </c>
      <c r="H26" s="15" t="s">
        <v>24</v>
      </c>
      <c r="I26" s="15" t="s">
        <v>24</v>
      </c>
      <c r="K26" s="7" t="s">
        <v>125</v>
      </c>
      <c r="L26" s="7"/>
      <c r="M26" s="7"/>
      <c r="N26" s="7">
        <f>SUM(N19:N24)</f>
        <v>1419916876.5258403</v>
      </c>
      <c r="P26" s="7" t="s">
        <v>109</v>
      </c>
      <c r="Q26" s="7"/>
      <c r="U26" s="7">
        <f>SUM(U19:U24)</f>
        <v>230811024.52584016</v>
      </c>
      <c r="V26" s="7"/>
      <c r="W26" s="25"/>
      <c r="X26" s="33">
        <f>SUM(X19:X24)</f>
        <v>85741931.81241363</v>
      </c>
      <c r="Z26" s="7" t="s">
        <v>109</v>
      </c>
      <c r="AA26" s="7"/>
      <c r="AE26" s="7">
        <f>SUM(AE19:AE24)</f>
        <v>20624101.53181599</v>
      </c>
      <c r="AF26" s="7"/>
      <c r="AG26" s="25"/>
      <c r="AH26" s="33">
        <f>SUM(AH19:AH24)</f>
        <v>7630422.588335154</v>
      </c>
      <c r="AJ26" s="7" t="s">
        <v>109</v>
      </c>
      <c r="AK26" s="7"/>
      <c r="AO26" s="7">
        <f>SUM(AO19:AO24)</f>
        <v>230811024.52584016</v>
      </c>
      <c r="AP26" s="7"/>
      <c r="AQ26" s="25"/>
      <c r="AR26" s="33">
        <f>SUM(AR19:AR24)</f>
        <v>85741931.81241363</v>
      </c>
      <c r="AT26" s="7" t="s">
        <v>125</v>
      </c>
      <c r="AU26" s="7"/>
      <c r="AV26" s="7"/>
      <c r="AW26" s="7">
        <f>SUM(AW19:AW24)</f>
        <v>9556770</v>
      </c>
      <c r="AX26" s="3"/>
      <c r="AY26" s="7" t="s">
        <v>109</v>
      </c>
      <c r="AZ26" s="7"/>
      <c r="BD26" s="7">
        <f>SUM(BD19:BD24)</f>
        <v>-1179549082</v>
      </c>
      <c r="BE26" s="7"/>
      <c r="BF26" s="25"/>
      <c r="BG26" s="33">
        <f>SUM(BG19:BG24)</f>
        <v>-438028838.142278</v>
      </c>
    </row>
    <row r="27" spans="2:59" ht="12">
      <c r="B27" s="3" t="s">
        <v>25</v>
      </c>
      <c r="C27" s="60"/>
      <c r="D27" s="62">
        <v>122468985</v>
      </c>
      <c r="E27" s="17"/>
      <c r="F27" s="62">
        <v>63357927.816310406</v>
      </c>
      <c r="G27" s="62">
        <v>59111057.183689594</v>
      </c>
      <c r="H27" s="62">
        <v>0</v>
      </c>
      <c r="I27" s="62">
        <v>0</v>
      </c>
      <c r="K27" s="15"/>
      <c r="L27" s="15"/>
      <c r="M27" s="15"/>
      <c r="N27" s="15"/>
      <c r="P27" s="15"/>
      <c r="Q27" s="15"/>
      <c r="W27" s="25"/>
      <c r="X27" s="33"/>
      <c r="Z27" s="15"/>
      <c r="AA27" s="15"/>
      <c r="AG27" s="25"/>
      <c r="AH27" s="33"/>
      <c r="AJ27" s="15"/>
      <c r="AK27" s="15"/>
      <c r="AQ27" s="25"/>
      <c r="AR27" s="33"/>
      <c r="AT27" s="15"/>
      <c r="AU27" s="15"/>
      <c r="AV27" s="15"/>
      <c r="AW27" s="15"/>
      <c r="AX27" s="3"/>
      <c r="AY27" s="15"/>
      <c r="AZ27" s="15"/>
      <c r="BF27" s="25"/>
      <c r="BG27" s="33"/>
    </row>
    <row r="28" spans="4:59" ht="12">
      <c r="D28" s="62"/>
      <c r="E28" s="17"/>
      <c r="F28" s="62"/>
      <c r="G28" s="62"/>
      <c r="H28" s="7"/>
      <c r="I28" s="7"/>
      <c r="K28" s="1"/>
      <c r="L28" s="1"/>
      <c r="M28" s="1"/>
      <c r="N28" s="1"/>
      <c r="P28" s="1"/>
      <c r="Q28" s="1"/>
      <c r="W28" s="25"/>
      <c r="X28" s="33"/>
      <c r="Z28" s="1"/>
      <c r="AA28" s="1"/>
      <c r="AG28" s="25"/>
      <c r="AH28" s="33"/>
      <c r="AJ28" s="1"/>
      <c r="AK28" s="1"/>
      <c r="AQ28" s="25"/>
      <c r="AR28" s="33"/>
      <c r="AT28" s="1"/>
      <c r="AU28" s="1"/>
      <c r="AV28" s="1"/>
      <c r="AW28" s="1"/>
      <c r="AX28" s="3"/>
      <c r="AY28" s="1"/>
      <c r="AZ28" s="1"/>
      <c r="BF28" s="25"/>
      <c r="BG28" s="33"/>
    </row>
    <row r="29" spans="2:59" ht="12">
      <c r="B29" s="60"/>
      <c r="C29" s="3" t="s">
        <v>26</v>
      </c>
      <c r="D29" s="17">
        <v>2302195</v>
      </c>
      <c r="E29" s="17"/>
      <c r="F29" s="7"/>
      <c r="G29" s="7">
        <v>2302195</v>
      </c>
      <c r="H29" s="7"/>
      <c r="I29" s="7"/>
      <c r="K29" s="1" t="s">
        <v>110</v>
      </c>
      <c r="L29" s="1"/>
      <c r="M29" s="1"/>
      <c r="N29" s="7"/>
      <c r="P29" s="1" t="s">
        <v>111</v>
      </c>
      <c r="Q29" s="1"/>
      <c r="W29" s="25"/>
      <c r="X29" s="33"/>
      <c r="Z29" s="1" t="s">
        <v>111</v>
      </c>
      <c r="AA29" s="1"/>
      <c r="AG29" s="25"/>
      <c r="AH29" s="33"/>
      <c r="AJ29" s="1" t="s">
        <v>111</v>
      </c>
      <c r="AK29" s="1"/>
      <c r="AQ29" s="25"/>
      <c r="AR29" s="33"/>
      <c r="AT29" s="1" t="s">
        <v>110</v>
      </c>
      <c r="AU29" s="1"/>
      <c r="AV29" s="1"/>
      <c r="AW29" s="7"/>
      <c r="AX29" s="3"/>
      <c r="AY29" s="1" t="s">
        <v>111</v>
      </c>
      <c r="AZ29" s="1"/>
      <c r="BF29" s="25"/>
      <c r="BG29" s="33"/>
    </row>
    <row r="30" spans="2:59" ht="12">
      <c r="B30" s="60"/>
      <c r="C30" s="3" t="s">
        <v>27</v>
      </c>
      <c r="D30" s="17">
        <v>426316</v>
      </c>
      <c r="E30" s="17"/>
      <c r="F30" s="7"/>
      <c r="G30" s="7">
        <v>426316</v>
      </c>
      <c r="H30" s="7"/>
      <c r="I30" s="7"/>
      <c r="K30" s="7"/>
      <c r="L30" s="7" t="s">
        <v>92</v>
      </c>
      <c r="M30" s="7"/>
      <c r="N30" s="7">
        <f>+D72</f>
        <v>34675821</v>
      </c>
      <c r="P30" s="7"/>
      <c r="Q30" s="7" t="s">
        <v>92</v>
      </c>
      <c r="S30" s="10">
        <v>565</v>
      </c>
      <c r="T30" s="10">
        <v>2</v>
      </c>
      <c r="U30" s="17">
        <f>+N30-Actual!$E30</f>
        <v>5155360</v>
      </c>
      <c r="V30" s="24" t="s">
        <v>93</v>
      </c>
      <c r="W30" s="25">
        <f>+W23</f>
        <v>0.37155</v>
      </c>
      <c r="X30" s="33">
        <f>+W30*U30</f>
        <v>1915474.008</v>
      </c>
      <c r="Z30" s="7"/>
      <c r="AA30" s="7" t="s">
        <v>92</v>
      </c>
      <c r="AC30" s="10">
        <v>565</v>
      </c>
      <c r="AD30" s="10">
        <v>2</v>
      </c>
      <c r="AE30" s="17">
        <f>+U30-'DPU Case 7'!U30</f>
        <v>0</v>
      </c>
      <c r="AF30" s="24" t="s">
        <v>93</v>
      </c>
      <c r="AG30" s="25">
        <f>+AG23</f>
        <v>0.37155</v>
      </c>
      <c r="AH30" s="33">
        <f>+AG30*AE30</f>
        <v>0</v>
      </c>
      <c r="AJ30" s="7"/>
      <c r="AK30" s="7" t="s">
        <v>92</v>
      </c>
      <c r="AM30" s="10">
        <v>565</v>
      </c>
      <c r="AN30" s="10">
        <v>2</v>
      </c>
      <c r="AO30" s="17">
        <f>+N30-Actual!E30</f>
        <v>5155360</v>
      </c>
      <c r="AP30" s="24" t="s">
        <v>93</v>
      </c>
      <c r="AQ30" s="25">
        <f>+AQ23</f>
        <v>0.37155</v>
      </c>
      <c r="AR30" s="33">
        <f>+AQ30*AO30</f>
        <v>1915474.008</v>
      </c>
      <c r="AT30" s="7"/>
      <c r="AU30" s="7" t="s">
        <v>92</v>
      </c>
      <c r="AV30" s="7"/>
      <c r="AW30" s="7">
        <f>+AM72</f>
        <v>34809860</v>
      </c>
      <c r="AX30" s="3"/>
      <c r="AY30" s="7"/>
      <c r="AZ30" s="7" t="s">
        <v>92</v>
      </c>
      <c r="BB30" s="10">
        <v>565</v>
      </c>
      <c r="BC30" s="10">
        <v>2</v>
      </c>
      <c r="BD30" s="17">
        <f>+AW30-Actual!$E30</f>
        <v>5289399</v>
      </c>
      <c r="BE30" s="24" t="s">
        <v>93</v>
      </c>
      <c r="BF30" s="25">
        <f>+BF23</f>
        <v>0.37155</v>
      </c>
      <c r="BG30" s="33">
        <f>+BF30*BD30</f>
        <v>1965276.19845</v>
      </c>
    </row>
    <row r="31" spans="2:59" ht="12">
      <c r="B31" s="60"/>
      <c r="C31" s="3" t="s">
        <v>28</v>
      </c>
      <c r="D31" s="17">
        <v>26596088</v>
      </c>
      <c r="E31" s="17"/>
      <c r="F31" s="7">
        <v>18617261.599999998</v>
      </c>
      <c r="G31" s="7">
        <v>7978826.400000002</v>
      </c>
      <c r="H31" s="7"/>
      <c r="I31" s="7"/>
      <c r="K31" s="7"/>
      <c r="L31" s="7" t="s">
        <v>94</v>
      </c>
      <c r="M31" s="7"/>
      <c r="N31" s="7">
        <f>+D74</f>
        <v>196444</v>
      </c>
      <c r="P31" s="7"/>
      <c r="Q31" s="7" t="s">
        <v>94</v>
      </c>
      <c r="S31" s="10">
        <v>565</v>
      </c>
      <c r="T31" s="10">
        <v>2</v>
      </c>
      <c r="U31" s="17">
        <f>+N31-Actual!$E31</f>
        <v>15612</v>
      </c>
      <c r="V31" s="24" t="s">
        <v>93</v>
      </c>
      <c r="W31" s="25">
        <f>+W30</f>
        <v>0.37155</v>
      </c>
      <c r="X31" s="33">
        <f>+W31*U31</f>
        <v>5800.6386</v>
      </c>
      <c r="Z31" s="7"/>
      <c r="AA31" s="7" t="s">
        <v>94</v>
      </c>
      <c r="AC31" s="10">
        <v>565</v>
      </c>
      <c r="AD31" s="10">
        <v>2</v>
      </c>
      <c r="AE31" s="17">
        <f>+U31-'DPU Case 7'!U31</f>
        <v>0</v>
      </c>
      <c r="AF31" s="24" t="s">
        <v>93</v>
      </c>
      <c r="AG31" s="25">
        <f>+AG30</f>
        <v>0.37155</v>
      </c>
      <c r="AH31" s="33">
        <f>+AG31*AE31</f>
        <v>0</v>
      </c>
      <c r="AJ31" s="7"/>
      <c r="AK31" s="7" t="s">
        <v>94</v>
      </c>
      <c r="AM31" s="10">
        <v>565</v>
      </c>
      <c r="AN31" s="10">
        <v>2</v>
      </c>
      <c r="AO31" s="17">
        <f>+N31-Actual!E31</f>
        <v>15612</v>
      </c>
      <c r="AP31" s="24" t="s">
        <v>93</v>
      </c>
      <c r="AQ31" s="25">
        <f>+AQ30</f>
        <v>0.37155</v>
      </c>
      <c r="AR31" s="33">
        <f>+AQ31*AO31</f>
        <v>5800.6386</v>
      </c>
      <c r="AT31" s="7"/>
      <c r="AU31" s="7" t="s">
        <v>94</v>
      </c>
      <c r="AV31" s="7"/>
      <c r="AW31" s="7">
        <f>+AM74</f>
        <v>196444</v>
      </c>
      <c r="AX31" s="3"/>
      <c r="AY31" s="7"/>
      <c r="AZ31" s="7" t="s">
        <v>94</v>
      </c>
      <c r="BB31" s="10">
        <v>565</v>
      </c>
      <c r="BC31" s="10">
        <v>2</v>
      </c>
      <c r="BD31" s="17">
        <f>+AW31-Actual!$E31</f>
        <v>15612</v>
      </c>
      <c r="BE31" s="24" t="s">
        <v>93</v>
      </c>
      <c r="BF31" s="25">
        <f>+BF30</f>
        <v>0.37155</v>
      </c>
      <c r="BG31" s="33">
        <f>+BF31*BD31</f>
        <v>5800.6386</v>
      </c>
    </row>
    <row r="32" spans="2:59" ht="12">
      <c r="B32" s="60"/>
      <c r="C32" s="3" t="s">
        <v>29</v>
      </c>
      <c r="D32" s="17">
        <v>15891235.5</v>
      </c>
      <c r="E32" s="17"/>
      <c r="F32" s="7">
        <v>15891235.5</v>
      </c>
      <c r="G32" s="7">
        <v>0</v>
      </c>
      <c r="H32" s="7"/>
      <c r="I32" s="7"/>
      <c r="K32" s="7"/>
      <c r="L32" s="7" t="s">
        <v>112</v>
      </c>
      <c r="M32" s="7"/>
      <c r="N32" s="7">
        <f>+D76</f>
        <v>36844490</v>
      </c>
      <c r="P32" s="7"/>
      <c r="Q32" s="7" t="s">
        <v>112</v>
      </c>
      <c r="S32" s="10">
        <v>565</v>
      </c>
      <c r="T32" s="10">
        <v>2</v>
      </c>
      <c r="U32" s="17">
        <f>+N32-Actual!$E32</f>
        <v>4013538</v>
      </c>
      <c r="V32" s="24" t="s">
        <v>93</v>
      </c>
      <c r="W32" s="25">
        <f>+W31</f>
        <v>0.37155</v>
      </c>
      <c r="X32" s="33">
        <f>+W32*U32</f>
        <v>1491230.0439</v>
      </c>
      <c r="Z32" s="7"/>
      <c r="AA32" s="7" t="s">
        <v>112</v>
      </c>
      <c r="AC32" s="10">
        <v>565</v>
      </c>
      <c r="AD32" s="10">
        <v>2</v>
      </c>
      <c r="AE32" s="17">
        <f>+U32-'DPU Case 7'!U32</f>
        <v>0</v>
      </c>
      <c r="AF32" s="24" t="s">
        <v>93</v>
      </c>
      <c r="AG32" s="25">
        <f>+AG31</f>
        <v>0.37155</v>
      </c>
      <c r="AH32" s="33">
        <f>+AG32*AE32</f>
        <v>0</v>
      </c>
      <c r="AJ32" s="7"/>
      <c r="AK32" s="7" t="s">
        <v>112</v>
      </c>
      <c r="AM32" s="10">
        <v>565</v>
      </c>
      <c r="AN32" s="10">
        <v>2</v>
      </c>
      <c r="AO32" s="17">
        <f>+N32-Actual!E32</f>
        <v>4013538</v>
      </c>
      <c r="AP32" s="24" t="s">
        <v>93</v>
      </c>
      <c r="AQ32" s="25">
        <f>+AQ31</f>
        <v>0.37155</v>
      </c>
      <c r="AR32" s="33">
        <f>+AQ32*AO32</f>
        <v>1491230.0439</v>
      </c>
      <c r="AT32" s="7"/>
      <c r="AU32" s="7" t="s">
        <v>112</v>
      </c>
      <c r="AV32" s="7"/>
      <c r="AW32" s="7">
        <f>+AM76</f>
        <v>36844490</v>
      </c>
      <c r="AX32" s="3"/>
      <c r="AY32" s="7"/>
      <c r="AZ32" s="7" t="s">
        <v>112</v>
      </c>
      <c r="BB32" s="10">
        <v>565</v>
      </c>
      <c r="BC32" s="10">
        <v>2</v>
      </c>
      <c r="BD32" s="17">
        <f>+AW32-Actual!$E32</f>
        <v>4013538</v>
      </c>
      <c r="BE32" s="24" t="s">
        <v>93</v>
      </c>
      <c r="BF32" s="25">
        <f>+BF31</f>
        <v>0.37155</v>
      </c>
      <c r="BG32" s="33">
        <f>+BF32*BD32</f>
        <v>1491230.0439</v>
      </c>
    </row>
    <row r="33" spans="2:59" ht="12">
      <c r="B33" s="60"/>
      <c r="C33" s="3" t="s">
        <v>30</v>
      </c>
      <c r="D33" s="17">
        <v>0</v>
      </c>
      <c r="E33" s="17"/>
      <c r="F33" s="7">
        <v>0</v>
      </c>
      <c r="G33" s="7">
        <v>0</v>
      </c>
      <c r="H33" s="7"/>
      <c r="I33" s="7"/>
      <c r="K33" s="7"/>
      <c r="L33" s="7" t="s">
        <v>7</v>
      </c>
      <c r="M33" s="7"/>
      <c r="N33" s="7">
        <f>+D78</f>
        <v>3818662</v>
      </c>
      <c r="P33" s="7"/>
      <c r="Q33" s="7" t="s">
        <v>7</v>
      </c>
      <c r="R33" s="3" t="s">
        <v>15</v>
      </c>
      <c r="S33" s="10">
        <v>565</v>
      </c>
      <c r="T33" s="10">
        <v>2</v>
      </c>
      <c r="U33" s="17">
        <f>+N33-Actual!$E33</f>
        <v>372260</v>
      </c>
      <c r="V33" s="24" t="s">
        <v>96</v>
      </c>
      <c r="W33" s="25">
        <f>+W24</f>
        <v>0.369976</v>
      </c>
      <c r="X33" s="33">
        <f>+W33*U33</f>
        <v>137727.26576</v>
      </c>
      <c r="Z33" s="7"/>
      <c r="AA33" s="7" t="s">
        <v>7</v>
      </c>
      <c r="AB33" s="3" t="s">
        <v>15</v>
      </c>
      <c r="AC33" s="10">
        <v>565</v>
      </c>
      <c r="AD33" s="10">
        <v>2</v>
      </c>
      <c r="AE33" s="17">
        <f>+U33-'DPU Case 7'!U33</f>
        <v>0</v>
      </c>
      <c r="AF33" s="24" t="s">
        <v>96</v>
      </c>
      <c r="AG33" s="25">
        <f>+AG24</f>
        <v>0.369976</v>
      </c>
      <c r="AH33" s="33">
        <f>+AG33*AE33</f>
        <v>0</v>
      </c>
      <c r="AJ33" s="7"/>
      <c r="AK33" s="7" t="s">
        <v>7</v>
      </c>
      <c r="AL33" s="3" t="s">
        <v>15</v>
      </c>
      <c r="AM33" s="10">
        <v>565</v>
      </c>
      <c r="AN33" s="10">
        <v>2</v>
      </c>
      <c r="AO33" s="17">
        <f>+N33-Actual!E33</f>
        <v>372260</v>
      </c>
      <c r="AP33" s="24" t="s">
        <v>96</v>
      </c>
      <c r="AQ33" s="25">
        <f>+AQ24</f>
        <v>0.369976</v>
      </c>
      <c r="AR33" s="33">
        <f>+AQ33*AO33</f>
        <v>137727.26576</v>
      </c>
      <c r="AT33" s="7"/>
      <c r="AU33" s="7" t="s">
        <v>7</v>
      </c>
      <c r="AV33" s="7"/>
      <c r="AW33" s="7">
        <f>+AM78</f>
        <v>3818662</v>
      </c>
      <c r="AX33" s="3"/>
      <c r="AY33" s="7"/>
      <c r="AZ33" s="7" t="s">
        <v>7</v>
      </c>
      <c r="BA33" s="3" t="s">
        <v>15</v>
      </c>
      <c r="BB33" s="10">
        <v>565</v>
      </c>
      <c r="BC33" s="10">
        <v>2</v>
      </c>
      <c r="BD33" s="17">
        <f>+AW33-Actual!$E33</f>
        <v>372260</v>
      </c>
      <c r="BE33" s="24" t="s">
        <v>96</v>
      </c>
      <c r="BF33" s="25">
        <f>+BF24</f>
        <v>0.369976</v>
      </c>
      <c r="BG33" s="33">
        <f>+BF33*BD33</f>
        <v>137727.26576</v>
      </c>
    </row>
    <row r="34" spans="2:59" ht="10.5">
      <c r="B34" s="15" t="s">
        <v>24</v>
      </c>
      <c r="C34" s="15"/>
      <c r="D34" s="15" t="s">
        <v>24</v>
      </c>
      <c r="E34" s="17"/>
      <c r="F34" s="15" t="s">
        <v>24</v>
      </c>
      <c r="G34" s="15" t="s">
        <v>24</v>
      </c>
      <c r="H34" s="15" t="s">
        <v>24</v>
      </c>
      <c r="I34" s="15" t="s">
        <v>24</v>
      </c>
      <c r="K34" s="15"/>
      <c r="L34" s="15"/>
      <c r="M34" s="15"/>
      <c r="N34" s="15"/>
      <c r="P34" s="15"/>
      <c r="Q34" s="15"/>
      <c r="W34" s="25"/>
      <c r="X34" s="33"/>
      <c r="Z34" s="15"/>
      <c r="AA34" s="15"/>
      <c r="AG34" s="25"/>
      <c r="AH34" s="33"/>
      <c r="AJ34" s="15"/>
      <c r="AK34" s="15"/>
      <c r="AQ34" s="25"/>
      <c r="AR34" s="33"/>
      <c r="AT34" s="15"/>
      <c r="AU34" s="15"/>
      <c r="AV34" s="15"/>
      <c r="AW34" s="15"/>
      <c r="AX34" s="3"/>
      <c r="AY34" s="15"/>
      <c r="AZ34" s="15"/>
      <c r="BF34" s="25"/>
      <c r="BG34" s="33"/>
    </row>
    <row r="35" spans="2:59" ht="12">
      <c r="B35" s="3" t="s">
        <v>31</v>
      </c>
      <c r="C35" s="60"/>
      <c r="D35" s="62">
        <v>45215834.5</v>
      </c>
      <c r="E35" s="17"/>
      <c r="F35" s="62">
        <v>34508497.099999994</v>
      </c>
      <c r="G35" s="62">
        <v>10707337.400000002</v>
      </c>
      <c r="H35" s="7"/>
      <c r="I35" s="7"/>
      <c r="K35" s="1" t="s">
        <v>140</v>
      </c>
      <c r="L35" s="1"/>
      <c r="M35" s="1"/>
      <c r="N35" s="7">
        <f>SUM(N30:N34)</f>
        <v>75535417</v>
      </c>
      <c r="P35" s="1" t="s">
        <v>113</v>
      </c>
      <c r="Q35" s="1"/>
      <c r="U35" s="7">
        <f>SUM(U30:U34)</f>
        <v>9556770</v>
      </c>
      <c r="V35" s="7"/>
      <c r="W35" s="25"/>
      <c r="X35" s="33">
        <f>SUM(X30:X34)</f>
        <v>3550231.9562599994</v>
      </c>
      <c r="Z35" s="1" t="s">
        <v>113</v>
      </c>
      <c r="AA35" s="1"/>
      <c r="AE35" s="7">
        <f>SUM(AE30:AE34)</f>
        <v>0</v>
      </c>
      <c r="AF35" s="7"/>
      <c r="AG35" s="25"/>
      <c r="AH35" s="33">
        <f>SUM(AH30:AH34)</f>
        <v>0</v>
      </c>
      <c r="AJ35" s="1" t="s">
        <v>113</v>
      </c>
      <c r="AK35" s="1"/>
      <c r="AO35" s="7">
        <f>SUM(AO30:AO34)</f>
        <v>9556770</v>
      </c>
      <c r="AP35" s="7"/>
      <c r="AQ35" s="25"/>
      <c r="AR35" s="33">
        <f>SUM(AR30:AR34)</f>
        <v>3550231.9562599994</v>
      </c>
      <c r="AT35" s="1" t="s">
        <v>140</v>
      </c>
      <c r="AU35" s="1"/>
      <c r="AV35" s="1"/>
      <c r="AW35" s="7">
        <f>SUM(AW30:AW34)</f>
        <v>75669456</v>
      </c>
      <c r="AX35" s="3"/>
      <c r="AY35" s="1" t="s">
        <v>113</v>
      </c>
      <c r="AZ35" s="1"/>
      <c r="BD35" s="7">
        <f>SUM(BD30:BD34)</f>
        <v>9690809</v>
      </c>
      <c r="BE35" s="7"/>
      <c r="BF35" s="25"/>
      <c r="BG35" s="33">
        <f>SUM(BG30:BG34)</f>
        <v>3600034.14671</v>
      </c>
    </row>
    <row r="36" spans="4:59" ht="10.5">
      <c r="D36" s="17"/>
      <c r="E36" s="17"/>
      <c r="F36" s="7"/>
      <c r="G36" s="7"/>
      <c r="H36" s="7"/>
      <c r="I36" s="7"/>
      <c r="K36" s="7"/>
      <c r="L36" s="7"/>
      <c r="M36" s="7"/>
      <c r="N36" s="7"/>
      <c r="P36" s="7"/>
      <c r="Q36" s="7"/>
      <c r="W36" s="25"/>
      <c r="X36" s="33"/>
      <c r="Z36" s="7"/>
      <c r="AA36" s="7"/>
      <c r="AG36" s="25"/>
      <c r="AH36" s="33"/>
      <c r="AJ36" s="7"/>
      <c r="AK36" s="7"/>
      <c r="AQ36" s="25"/>
      <c r="AR36" s="33"/>
      <c r="AT36" s="7"/>
      <c r="AU36" s="7"/>
      <c r="AV36" s="7"/>
      <c r="AW36" s="7"/>
      <c r="AX36" s="3"/>
      <c r="AY36" s="7"/>
      <c r="AZ36" s="7"/>
      <c r="BF36" s="25"/>
      <c r="BG36" s="33"/>
    </row>
    <row r="37" spans="3:59" ht="10.5">
      <c r="C37" s="3" t="s">
        <v>19</v>
      </c>
      <c r="D37" s="17">
        <v>14285040</v>
      </c>
      <c r="E37" s="17"/>
      <c r="F37" s="7"/>
      <c r="G37" s="7"/>
      <c r="H37" s="7"/>
      <c r="I37" s="7">
        <v>14285040</v>
      </c>
      <c r="K37" s="7"/>
      <c r="L37" s="7"/>
      <c r="M37" s="7"/>
      <c r="N37" s="7"/>
      <c r="P37" s="7"/>
      <c r="Q37" s="7"/>
      <c r="W37" s="25"/>
      <c r="X37" s="33"/>
      <c r="Z37" s="7"/>
      <c r="AA37" s="7"/>
      <c r="AG37" s="25"/>
      <c r="AH37" s="33"/>
      <c r="AJ37" s="7"/>
      <c r="AK37" s="7"/>
      <c r="AQ37" s="25"/>
      <c r="AR37" s="33"/>
      <c r="AT37" s="7"/>
      <c r="AU37" s="7"/>
      <c r="AV37" s="7"/>
      <c r="AW37" s="7"/>
      <c r="AX37" s="3"/>
      <c r="AY37" s="7"/>
      <c r="AZ37" s="7"/>
      <c r="BF37" s="25"/>
      <c r="BG37" s="33"/>
    </row>
    <row r="38" spans="2:59" ht="12">
      <c r="B38" s="60"/>
      <c r="C38" s="3" t="s">
        <v>32</v>
      </c>
      <c r="D38" s="17">
        <v>8974981</v>
      </c>
      <c r="E38" s="17"/>
      <c r="F38" s="7"/>
      <c r="G38" s="7"/>
      <c r="H38" s="7"/>
      <c r="I38" s="7">
        <v>8974981</v>
      </c>
      <c r="K38" s="7" t="s">
        <v>114</v>
      </c>
      <c r="L38" s="7"/>
      <c r="M38" s="7"/>
      <c r="N38" s="7"/>
      <c r="P38" s="7"/>
      <c r="Q38" s="7"/>
      <c r="W38" s="25"/>
      <c r="X38" s="33"/>
      <c r="Z38" s="7"/>
      <c r="AA38" s="7"/>
      <c r="AG38" s="25"/>
      <c r="AH38" s="33"/>
      <c r="AJ38" s="7"/>
      <c r="AK38" s="7"/>
      <c r="AQ38" s="25"/>
      <c r="AR38" s="33"/>
      <c r="AT38" s="7" t="s">
        <v>114</v>
      </c>
      <c r="AU38" s="7"/>
      <c r="AV38" s="7"/>
      <c r="AW38" s="7"/>
      <c r="AX38" s="3"/>
      <c r="AY38" s="7"/>
      <c r="AZ38" s="7"/>
      <c r="BF38" s="25"/>
      <c r="BG38" s="33"/>
    </row>
    <row r="39" spans="2:59" ht="12">
      <c r="B39" s="60"/>
      <c r="C39" s="3" t="s">
        <v>33</v>
      </c>
      <c r="D39" s="17">
        <v>6978290.72</v>
      </c>
      <c r="E39" s="17"/>
      <c r="F39" s="7"/>
      <c r="G39" s="7"/>
      <c r="H39" s="7"/>
      <c r="I39" s="7">
        <v>6978290.72</v>
      </c>
      <c r="K39" s="7"/>
      <c r="L39" s="7" t="s">
        <v>115</v>
      </c>
      <c r="M39" s="7"/>
      <c r="N39" s="7"/>
      <c r="P39" s="7"/>
      <c r="Q39" s="7"/>
      <c r="W39" s="25"/>
      <c r="X39" s="33"/>
      <c r="Z39" s="7"/>
      <c r="AA39" s="7"/>
      <c r="AG39" s="25"/>
      <c r="AH39" s="33"/>
      <c r="AJ39" s="7"/>
      <c r="AK39" s="7"/>
      <c r="AQ39" s="25"/>
      <c r="AR39" s="33"/>
      <c r="AT39" s="7"/>
      <c r="AU39" s="7" t="s">
        <v>115</v>
      </c>
      <c r="AV39" s="7"/>
      <c r="AW39" s="7"/>
      <c r="AX39" s="3"/>
      <c r="AY39" s="7"/>
      <c r="AZ39" s="7"/>
      <c r="BF39" s="25"/>
      <c r="BG39" s="33"/>
    </row>
    <row r="40" spans="2:59" ht="12">
      <c r="B40" s="60"/>
      <c r="C40" s="3" t="s">
        <v>34</v>
      </c>
      <c r="D40" s="17">
        <v>13766762.906249357</v>
      </c>
      <c r="E40" s="17"/>
      <c r="F40" s="7"/>
      <c r="G40" s="7"/>
      <c r="H40" s="7"/>
      <c r="I40" s="7">
        <v>13766762.906249357</v>
      </c>
      <c r="K40" s="7"/>
      <c r="L40" s="7" t="s">
        <v>116</v>
      </c>
      <c r="M40" s="7"/>
      <c r="N40" s="7"/>
      <c r="P40" s="7"/>
      <c r="Q40" s="7"/>
      <c r="W40" s="25"/>
      <c r="X40" s="33"/>
      <c r="Z40" s="7"/>
      <c r="AA40" s="7"/>
      <c r="AG40" s="25"/>
      <c r="AH40" s="33"/>
      <c r="AJ40" s="7"/>
      <c r="AK40" s="7"/>
      <c r="AQ40" s="25"/>
      <c r="AR40" s="33"/>
      <c r="AT40" s="7"/>
      <c r="AU40" s="7" t="s">
        <v>116</v>
      </c>
      <c r="AV40" s="7"/>
      <c r="AW40" s="7"/>
      <c r="AX40" s="3"/>
      <c r="AY40" s="7"/>
      <c r="AZ40" s="7"/>
      <c r="BF40" s="25"/>
      <c r="BG40" s="33"/>
    </row>
    <row r="41" spans="2:59" ht="12">
      <c r="B41" s="60"/>
      <c r="C41" s="3" t="s">
        <v>35</v>
      </c>
      <c r="D41" s="17">
        <v>-328740</v>
      </c>
      <c r="E41" s="17"/>
      <c r="F41" s="7"/>
      <c r="G41" s="7"/>
      <c r="H41" s="7"/>
      <c r="I41" s="7">
        <v>-328740</v>
      </c>
      <c r="K41" s="7"/>
      <c r="L41" s="7" t="s">
        <v>117</v>
      </c>
      <c r="M41" s="7"/>
      <c r="N41" s="7"/>
      <c r="P41" s="7"/>
      <c r="Q41" s="7"/>
      <c r="W41" s="25"/>
      <c r="X41" s="33"/>
      <c r="Z41" s="7"/>
      <c r="AA41" s="7"/>
      <c r="AG41" s="25"/>
      <c r="AH41" s="33"/>
      <c r="AJ41" s="7"/>
      <c r="AK41" s="7"/>
      <c r="AQ41" s="25"/>
      <c r="AR41" s="33"/>
      <c r="AT41" s="7"/>
      <c r="AU41" s="7" t="s">
        <v>117</v>
      </c>
      <c r="AV41" s="7"/>
      <c r="AW41" s="7"/>
      <c r="AX41" s="3"/>
      <c r="AY41" s="7"/>
      <c r="AZ41" s="7"/>
      <c r="BF41" s="25"/>
      <c r="BG41" s="33"/>
    </row>
    <row r="42" spans="2:59" ht="12">
      <c r="B42" s="60"/>
      <c r="C42" s="60" t="s">
        <v>36</v>
      </c>
      <c r="D42" s="17">
        <v>16892285.55</v>
      </c>
      <c r="E42" s="17"/>
      <c r="F42" s="7"/>
      <c r="G42" s="7"/>
      <c r="H42" s="7"/>
      <c r="I42" s="7">
        <v>16892285.55</v>
      </c>
      <c r="K42" s="7"/>
      <c r="L42" s="7" t="s">
        <v>118</v>
      </c>
      <c r="M42" s="7"/>
      <c r="N42" s="7"/>
      <c r="P42" s="7"/>
      <c r="Q42" s="7"/>
      <c r="W42" s="25"/>
      <c r="X42" s="33"/>
      <c r="Z42" s="7"/>
      <c r="AA42" s="7"/>
      <c r="AG42" s="25"/>
      <c r="AH42" s="33"/>
      <c r="AJ42" s="7"/>
      <c r="AK42" s="7"/>
      <c r="AQ42" s="25"/>
      <c r="AR42" s="33"/>
      <c r="AT42" s="7"/>
      <c r="AU42" s="7" t="s">
        <v>118</v>
      </c>
      <c r="AV42" s="7"/>
      <c r="AW42" s="7"/>
      <c r="AX42" s="3"/>
      <c r="AY42" s="7"/>
      <c r="AZ42" s="7"/>
      <c r="BF42" s="25"/>
      <c r="BG42" s="33"/>
    </row>
    <row r="43" spans="2:59" ht="12">
      <c r="B43" s="60"/>
      <c r="C43" s="60" t="s">
        <v>37</v>
      </c>
      <c r="D43" s="17">
        <v>838569314.8282765</v>
      </c>
      <c r="E43" s="17"/>
      <c r="F43" s="7"/>
      <c r="G43" s="7"/>
      <c r="H43" s="7"/>
      <c r="I43" s="7">
        <v>838569314.8282765</v>
      </c>
      <c r="K43" s="7"/>
      <c r="L43" s="7" t="s">
        <v>105</v>
      </c>
      <c r="M43" s="7"/>
      <c r="N43" s="29"/>
      <c r="P43" s="7"/>
      <c r="Q43" s="7"/>
      <c r="W43" s="25"/>
      <c r="X43" s="33"/>
      <c r="Z43" s="7"/>
      <c r="AA43" s="7"/>
      <c r="AG43" s="25"/>
      <c r="AH43" s="33"/>
      <c r="AJ43" s="7"/>
      <c r="AK43" s="7"/>
      <c r="AQ43" s="25"/>
      <c r="AR43" s="33"/>
      <c r="AT43" s="7"/>
      <c r="AU43" s="7" t="s">
        <v>105</v>
      </c>
      <c r="AV43" s="7"/>
      <c r="AW43" s="29"/>
      <c r="AX43" s="3"/>
      <c r="AY43" s="7"/>
      <c r="AZ43" s="7"/>
      <c r="BF43" s="25"/>
      <c r="BG43" s="33"/>
    </row>
    <row r="44" spans="2:59" ht="12">
      <c r="B44" s="60"/>
      <c r="C44" s="60" t="s">
        <v>38</v>
      </c>
      <c r="D44" s="17">
        <v>10348518</v>
      </c>
      <c r="E44" s="17"/>
      <c r="F44" s="7"/>
      <c r="G44" s="7"/>
      <c r="H44" s="7"/>
      <c r="I44" s="7">
        <v>10348518</v>
      </c>
      <c r="K44" s="7"/>
      <c r="L44" s="7"/>
      <c r="M44" s="7"/>
      <c r="N44" s="7"/>
      <c r="P44" s="7"/>
      <c r="Q44" s="7"/>
      <c r="W44" s="25"/>
      <c r="X44" s="33"/>
      <c r="Z44" s="7"/>
      <c r="AA44" s="7"/>
      <c r="AG44" s="25"/>
      <c r="AH44" s="33"/>
      <c r="AJ44" s="7"/>
      <c r="AK44" s="7"/>
      <c r="AQ44" s="25"/>
      <c r="AR44" s="33"/>
      <c r="AT44" s="7"/>
      <c r="AU44" s="7"/>
      <c r="AV44" s="7"/>
      <c r="AW44" s="7"/>
      <c r="AX44" s="3"/>
      <c r="AY44" s="7"/>
      <c r="AZ44" s="7"/>
      <c r="BF44" s="25"/>
      <c r="BG44" s="33"/>
    </row>
    <row r="45" spans="2:59" ht="12">
      <c r="B45" s="60"/>
      <c r="C45" s="60" t="s">
        <v>39</v>
      </c>
      <c r="D45" s="17">
        <v>2726652.755</v>
      </c>
      <c r="E45" s="17"/>
      <c r="F45" s="7"/>
      <c r="G45" s="7"/>
      <c r="H45" s="7"/>
      <c r="I45" s="7">
        <v>2726652.755</v>
      </c>
      <c r="K45" s="7" t="s">
        <v>119</v>
      </c>
      <c r="L45" s="7"/>
      <c r="M45" s="7"/>
      <c r="N45" s="7">
        <f>+D100</f>
        <v>483296340.66951823</v>
      </c>
      <c r="P45" s="7" t="s">
        <v>114</v>
      </c>
      <c r="Q45" s="7"/>
      <c r="S45" s="10">
        <v>501</v>
      </c>
      <c r="T45" s="10">
        <v>2</v>
      </c>
      <c r="U45" s="17">
        <f>+N45-Actual!$E45</f>
        <v>-7978499.330481768</v>
      </c>
      <c r="V45" s="13" t="s">
        <v>96</v>
      </c>
      <c r="W45" s="25">
        <f>+W33</f>
        <v>0.369976</v>
      </c>
      <c r="X45" s="33">
        <f>+W45*U45</f>
        <v>-2951853.268294323</v>
      </c>
      <c r="Z45" s="7" t="s">
        <v>114</v>
      </c>
      <c r="AA45" s="7"/>
      <c r="AC45" s="10">
        <v>501</v>
      </c>
      <c r="AD45" s="10">
        <v>2</v>
      </c>
      <c r="AE45" s="17">
        <f>+U45-'DPU Case 7'!U45</f>
        <v>0</v>
      </c>
      <c r="AF45" s="13" t="s">
        <v>96</v>
      </c>
      <c r="AG45" s="25">
        <f>+AG33</f>
        <v>0.369976</v>
      </c>
      <c r="AH45" s="33">
        <f>+AG45*AE45</f>
        <v>0</v>
      </c>
      <c r="AJ45" s="7" t="s">
        <v>114</v>
      </c>
      <c r="AK45" s="7"/>
      <c r="AM45" s="10">
        <v>501</v>
      </c>
      <c r="AN45" s="10">
        <v>2</v>
      </c>
      <c r="AO45" s="17">
        <f>+N45-Actual!E45</f>
        <v>-7978499.330481768</v>
      </c>
      <c r="AP45" s="13" t="s">
        <v>96</v>
      </c>
      <c r="AQ45" s="25">
        <f>+AQ33</f>
        <v>0.369976</v>
      </c>
      <c r="AR45" s="33">
        <f>+AQ45*AO45</f>
        <v>-2951853.268294323</v>
      </c>
      <c r="AT45" s="7" t="s">
        <v>119</v>
      </c>
      <c r="AU45" s="7"/>
      <c r="AV45" s="7"/>
      <c r="AW45" s="7">
        <f>+AM100</f>
        <v>466479484.7257751</v>
      </c>
      <c r="AX45" s="3"/>
      <c r="AY45" s="7" t="s">
        <v>114</v>
      </c>
      <c r="AZ45" s="7"/>
      <c r="BB45" s="10">
        <v>501</v>
      </c>
      <c r="BC45" s="10">
        <v>2</v>
      </c>
      <c r="BD45" s="17">
        <f>+AW45-Actual!$E45</f>
        <v>-24795355.274224877</v>
      </c>
      <c r="BE45" s="13" t="s">
        <v>96</v>
      </c>
      <c r="BF45" s="25">
        <f>+BF33</f>
        <v>0.369976</v>
      </c>
      <c r="BG45" s="33">
        <f>+BF45*BD45</f>
        <v>-9173686.362936623</v>
      </c>
    </row>
    <row r="46" spans="2:59" ht="12">
      <c r="B46" s="60"/>
      <c r="C46" s="60" t="s">
        <v>40</v>
      </c>
      <c r="D46" s="17">
        <v>72915590.485</v>
      </c>
      <c r="E46" s="17"/>
      <c r="F46" s="7"/>
      <c r="G46" s="7"/>
      <c r="H46" s="7"/>
      <c r="I46" s="7">
        <v>72915590.485</v>
      </c>
      <c r="K46" s="7"/>
      <c r="L46" s="7"/>
      <c r="M46" s="7"/>
      <c r="N46" s="7"/>
      <c r="P46" s="7"/>
      <c r="Q46" s="7"/>
      <c r="W46" s="25"/>
      <c r="X46" s="33"/>
      <c r="Z46" s="7"/>
      <c r="AA46" s="7"/>
      <c r="AG46" s="25"/>
      <c r="AH46" s="33"/>
      <c r="AJ46" s="7"/>
      <c r="AK46" s="7"/>
      <c r="AQ46" s="25"/>
      <c r="AR46" s="33"/>
      <c r="AT46" s="7"/>
      <c r="AU46" s="7"/>
      <c r="AV46" s="7"/>
      <c r="AW46" s="7"/>
      <c r="AX46" s="3"/>
      <c r="AY46" s="7"/>
      <c r="AZ46" s="7"/>
      <c r="BF46" s="25"/>
      <c r="BG46" s="33"/>
    </row>
    <row r="47" spans="2:59" ht="12">
      <c r="B47" s="60"/>
      <c r="C47" s="60" t="s">
        <v>41</v>
      </c>
      <c r="D47" s="17">
        <v>0</v>
      </c>
      <c r="E47" s="17"/>
      <c r="F47" s="7"/>
      <c r="G47" s="7"/>
      <c r="H47" s="7"/>
      <c r="I47" s="7">
        <v>0</v>
      </c>
      <c r="K47" s="7"/>
      <c r="L47" s="7"/>
      <c r="M47" s="7"/>
      <c r="N47" s="7"/>
      <c r="P47" s="7"/>
      <c r="Q47" s="7"/>
      <c r="W47" s="25"/>
      <c r="X47" s="33"/>
      <c r="Z47" s="7"/>
      <c r="AA47" s="7"/>
      <c r="AG47" s="25"/>
      <c r="AH47" s="33"/>
      <c r="AJ47" s="7"/>
      <c r="AK47" s="7"/>
      <c r="AQ47" s="25"/>
      <c r="AR47" s="33"/>
      <c r="AT47" s="7"/>
      <c r="AU47" s="7"/>
      <c r="AV47" s="7"/>
      <c r="AW47" s="7"/>
      <c r="AX47" s="3"/>
      <c r="AY47" s="7"/>
      <c r="AZ47" s="7"/>
      <c r="BF47" s="25"/>
      <c r="BG47" s="33"/>
    </row>
    <row r="48" spans="2:59" ht="12">
      <c r="B48" s="60"/>
      <c r="C48" s="60" t="s">
        <v>42</v>
      </c>
      <c r="D48" s="17">
        <v>0</v>
      </c>
      <c r="E48" s="17"/>
      <c r="F48" s="7"/>
      <c r="G48" s="7"/>
      <c r="H48" s="7"/>
      <c r="I48" s="7">
        <v>0</v>
      </c>
      <c r="K48" s="7" t="s">
        <v>120</v>
      </c>
      <c r="L48" s="7"/>
      <c r="M48" s="7"/>
      <c r="N48" s="7">
        <f>+N45+N35+N26-N14</f>
        <v>607259040.6720695</v>
      </c>
      <c r="P48" s="7" t="s">
        <v>120</v>
      </c>
      <c r="Q48" s="7"/>
      <c r="U48" s="33">
        <f>+N48-Actual!$E48</f>
        <v>5185673.67206955</v>
      </c>
      <c r="V48" s="7"/>
      <c r="W48" s="25"/>
      <c r="X48" s="33">
        <f>+X45+X35+X26-X14</f>
        <v>2025870.8673580736</v>
      </c>
      <c r="Z48" s="7" t="s">
        <v>120</v>
      </c>
      <c r="AA48" s="7"/>
      <c r="AE48" s="17">
        <f>+U48-'DPU Case 7'!U48</f>
        <v>-5511000.367369413</v>
      </c>
      <c r="AF48" s="7"/>
      <c r="AG48" s="25"/>
      <c r="AH48" s="33">
        <f>+AH45+AH35+AH26-AH14</f>
        <v>-2038937.8719178615</v>
      </c>
      <c r="AJ48" s="7" t="s">
        <v>120</v>
      </c>
      <c r="AK48" s="7"/>
      <c r="AO48" s="17">
        <f>+N48-Actual!E48</f>
        <v>5185673.67206955</v>
      </c>
      <c r="AP48" s="7"/>
      <c r="AQ48" s="25"/>
      <c r="AR48" s="33">
        <f>+AR45+AR35+AR26-AR14</f>
        <v>2025870.8673580736</v>
      </c>
      <c r="AT48" s="7" t="s">
        <v>120</v>
      </c>
      <c r="AU48" s="7"/>
      <c r="AV48" s="7"/>
      <c r="AW48" s="7">
        <f>+AW45+AW35+AW26-AW14</f>
        <v>483933393.09183896</v>
      </c>
      <c r="AX48" s="3"/>
      <c r="AY48" s="7" t="s">
        <v>120</v>
      </c>
      <c r="AZ48" s="7"/>
      <c r="BD48" s="33">
        <f>+AW48-Actual!$E48</f>
        <v>-118139973.90816104</v>
      </c>
      <c r="BE48" s="7"/>
      <c r="BF48" s="25"/>
      <c r="BG48" s="33">
        <f>+BG45+BG35+BG26-BG14</f>
        <v>-43688328.518809676</v>
      </c>
    </row>
    <row r="49" spans="2:56" ht="12">
      <c r="B49" s="60"/>
      <c r="C49" s="60" t="s">
        <v>43</v>
      </c>
      <c r="D49" s="17">
        <v>1441336</v>
      </c>
      <c r="E49" s="17"/>
      <c r="F49" s="7"/>
      <c r="G49" s="7"/>
      <c r="H49" s="7"/>
      <c r="I49" s="7">
        <v>1441336</v>
      </c>
      <c r="U49" s="32">
        <f>+U45+U35+U26-U14</f>
        <v>5185673.67206949</v>
      </c>
      <c r="AE49" s="32">
        <f>+AE45+AE35+AE26-AE14</f>
        <v>-5511000.3673693985</v>
      </c>
      <c r="AN49" s="12" t="s">
        <v>75</v>
      </c>
      <c r="AO49" s="32">
        <f>+AO45+AO35+AO26-AO14</f>
        <v>5185673.67206949</v>
      </c>
      <c r="AY49" s="3"/>
      <c r="BD49" s="32">
        <f>+BD45+BD35+BD26-BD14</f>
        <v>-118139973.90816092</v>
      </c>
    </row>
    <row r="50" spans="2:9" ht="12">
      <c r="B50" s="60"/>
      <c r="C50" s="60" t="s">
        <v>44</v>
      </c>
      <c r="D50" s="17">
        <v>7987173.36</v>
      </c>
      <c r="E50" s="17"/>
      <c r="F50" s="7"/>
      <c r="G50" s="7"/>
      <c r="H50" s="7"/>
      <c r="I50" s="7">
        <v>7987173.36</v>
      </c>
    </row>
    <row r="51" spans="2:9" ht="12">
      <c r="B51" s="60"/>
      <c r="C51" s="60" t="s">
        <v>45</v>
      </c>
      <c r="D51" s="17">
        <v>4869014</v>
      </c>
      <c r="E51" s="17"/>
      <c r="F51" s="7"/>
      <c r="G51" s="7"/>
      <c r="H51" s="7"/>
      <c r="I51" s="7">
        <v>4869014</v>
      </c>
    </row>
    <row r="52" spans="2:9" ht="12">
      <c r="B52" s="60"/>
      <c r="C52" s="60" t="s">
        <v>46</v>
      </c>
      <c r="D52" s="17">
        <v>30544</v>
      </c>
      <c r="E52" s="17"/>
      <c r="F52" s="7"/>
      <c r="G52" s="7"/>
      <c r="H52" s="7"/>
      <c r="I52" s="7">
        <v>30544</v>
      </c>
    </row>
    <row r="53" spans="2:9" ht="12">
      <c r="B53" s="60"/>
      <c r="C53" s="60" t="s">
        <v>46</v>
      </c>
      <c r="D53" s="17">
        <v>2233500</v>
      </c>
      <c r="E53" s="17"/>
      <c r="F53" s="7"/>
      <c r="G53" s="7"/>
      <c r="H53" s="7"/>
      <c r="I53" s="7">
        <v>2233500</v>
      </c>
    </row>
    <row r="54" spans="2:9" ht="12">
      <c r="B54" s="60"/>
      <c r="C54" s="60" t="s">
        <v>47</v>
      </c>
      <c r="D54" s="17">
        <v>91410852.39999999</v>
      </c>
      <c r="E54" s="17"/>
      <c r="F54" s="7"/>
      <c r="G54" s="7"/>
      <c r="H54" s="7"/>
      <c r="I54" s="7">
        <v>91410852.39999999</v>
      </c>
    </row>
    <row r="55" spans="2:9" ht="10.5">
      <c r="B55" s="15" t="s">
        <v>24</v>
      </c>
      <c r="C55" s="15"/>
      <c r="D55" s="15" t="s">
        <v>24</v>
      </c>
      <c r="E55" s="17"/>
      <c r="F55" s="15" t="s">
        <v>24</v>
      </c>
      <c r="G55" s="15" t="s">
        <v>24</v>
      </c>
      <c r="H55" s="15" t="s">
        <v>24</v>
      </c>
      <c r="I55" s="15" t="s">
        <v>24</v>
      </c>
    </row>
    <row r="56" spans="2:9" ht="12">
      <c r="B56" s="3" t="s">
        <v>48</v>
      </c>
      <c r="C56" s="60"/>
      <c r="D56" s="62">
        <v>1093101116.004526</v>
      </c>
      <c r="E56" s="17"/>
      <c r="F56" s="62">
        <v>0</v>
      </c>
      <c r="G56" s="62">
        <v>0</v>
      </c>
      <c r="H56" s="62">
        <v>0</v>
      </c>
      <c r="I56" s="62">
        <v>1093101116.004526</v>
      </c>
    </row>
    <row r="57" spans="4:9" ht="10.5">
      <c r="D57" s="17"/>
      <c r="E57" s="17"/>
      <c r="F57" s="7"/>
      <c r="G57" s="7"/>
      <c r="H57" s="7"/>
      <c r="I57" s="7"/>
    </row>
    <row r="58" spans="2:9" ht="12">
      <c r="B58" s="3" t="s">
        <v>49</v>
      </c>
      <c r="C58" s="60"/>
      <c r="D58" s="17">
        <v>88077174.02131426</v>
      </c>
      <c r="E58" s="17"/>
      <c r="F58" s="7"/>
      <c r="G58" s="7"/>
      <c r="H58" s="7">
        <v>88077174.02131426</v>
      </c>
      <c r="I58" s="7"/>
    </row>
    <row r="59" spans="4:9" ht="10.5">
      <c r="D59" s="15" t="s">
        <v>14</v>
      </c>
      <c r="E59" s="15" t="s">
        <v>15</v>
      </c>
      <c r="F59" s="15" t="s">
        <v>14</v>
      </c>
      <c r="G59" s="15" t="s">
        <v>14</v>
      </c>
      <c r="H59" s="15" t="s">
        <v>14</v>
      </c>
      <c r="I59" s="15" t="s">
        <v>14</v>
      </c>
    </row>
    <row r="60" spans="1:9" ht="10.5">
      <c r="A60" s="3" t="s">
        <v>50</v>
      </c>
      <c r="D60" s="17">
        <v>1348863109.5258403</v>
      </c>
      <c r="E60" s="17"/>
      <c r="F60" s="17">
        <v>97866424.9163104</v>
      </c>
      <c r="G60" s="17">
        <v>69818394.5836896</v>
      </c>
      <c r="H60" s="17">
        <v>88077174.02131426</v>
      </c>
      <c r="I60" s="17">
        <v>1093101116.004526</v>
      </c>
    </row>
    <row r="61" spans="4:9" ht="10.5">
      <c r="D61" s="17"/>
      <c r="E61" s="17"/>
      <c r="F61" s="17"/>
      <c r="G61" s="17"/>
      <c r="H61" s="17"/>
      <c r="I61" s="17"/>
    </row>
    <row r="62" spans="1:6" ht="12">
      <c r="A62" s="4"/>
      <c r="D62" s="60"/>
      <c r="E62" s="9"/>
      <c r="F62" s="9" t="s">
        <v>79</v>
      </c>
    </row>
    <row r="63" spans="1:6" ht="12">
      <c r="A63" s="4" t="s">
        <v>0</v>
      </c>
      <c r="D63" s="60"/>
      <c r="E63" s="10"/>
      <c r="F63" s="10" t="s">
        <v>1</v>
      </c>
    </row>
    <row r="64" spans="1:6" ht="12">
      <c r="A64" s="5" t="s">
        <v>76</v>
      </c>
      <c r="D64" s="60"/>
      <c r="E64" s="10"/>
      <c r="F64" s="10" t="s">
        <v>2</v>
      </c>
    </row>
    <row r="65" spans="1:43" ht="12.75">
      <c r="A65" s="5" t="s">
        <v>78</v>
      </c>
      <c r="D65" s="61"/>
      <c r="E65" s="61"/>
      <c r="F65" s="10"/>
      <c r="AJ65" s="38" t="s">
        <v>135</v>
      </c>
      <c r="AK65"/>
      <c r="AL65"/>
      <c r="AM65" s="39"/>
      <c r="AN65"/>
      <c r="AO65" s="40"/>
      <c r="AP65"/>
      <c r="AQ65"/>
    </row>
    <row r="66" spans="2:44" ht="10.5">
      <c r="B66" s="5"/>
      <c r="D66" s="12" t="s">
        <v>3</v>
      </c>
      <c r="E66" s="12"/>
      <c r="F66" s="13" t="s">
        <v>4</v>
      </c>
      <c r="G66" s="13" t="s">
        <v>4</v>
      </c>
      <c r="H66" s="13"/>
      <c r="I66" s="13"/>
      <c r="AJ66" s="72" t="s">
        <v>136</v>
      </c>
      <c r="AK66" s="73"/>
      <c r="AL66" s="73"/>
      <c r="AM66" s="73"/>
      <c r="AN66" s="73"/>
      <c r="AO66" s="73"/>
      <c r="AP66" s="73"/>
      <c r="AQ66" s="73"/>
      <c r="AR66" s="74"/>
    </row>
    <row r="67" spans="1:51" s="12" customFormat="1" ht="10.5">
      <c r="A67" s="3"/>
      <c r="B67" s="3"/>
      <c r="C67" s="3"/>
      <c r="D67" s="19" t="s">
        <v>77</v>
      </c>
      <c r="E67" s="16"/>
      <c r="F67" s="14" t="s">
        <v>5</v>
      </c>
      <c r="G67" s="14" t="s">
        <v>6</v>
      </c>
      <c r="H67" s="14" t="s">
        <v>7</v>
      </c>
      <c r="I67" s="14" t="s">
        <v>8</v>
      </c>
      <c r="AT67"/>
      <c r="AU67"/>
      <c r="AV67"/>
      <c r="AW67"/>
      <c r="AX67"/>
      <c r="AY67"/>
    </row>
    <row r="68" spans="4:44" ht="10.5">
      <c r="D68" s="17"/>
      <c r="E68" s="17"/>
      <c r="F68" s="17"/>
      <c r="G68" s="17"/>
      <c r="H68" s="17"/>
      <c r="I68" s="17"/>
      <c r="AM68" s="17"/>
      <c r="AN68" s="17"/>
      <c r="AO68" s="17"/>
      <c r="AP68" s="17"/>
      <c r="AQ68" s="17"/>
      <c r="AR68" s="17"/>
    </row>
    <row r="69" spans="4:44" ht="10.5">
      <c r="D69" s="17"/>
      <c r="E69" s="17"/>
      <c r="F69" s="17"/>
      <c r="G69" s="17"/>
      <c r="H69" s="17"/>
      <c r="I69" s="17"/>
      <c r="AM69" s="17"/>
      <c r="AN69" s="17"/>
      <c r="AO69" s="17"/>
      <c r="AP69" s="17"/>
      <c r="AQ69" s="17"/>
      <c r="AR69" s="17"/>
    </row>
    <row r="70" spans="1:44" ht="10.5">
      <c r="A70" s="3" t="s">
        <v>51</v>
      </c>
      <c r="F70" s="7"/>
      <c r="G70" s="7"/>
      <c r="H70" s="7"/>
      <c r="I70" s="7"/>
      <c r="X70" s="33">
        <f>+Actual!$O48+'Case 8'!X48</f>
        <v>224150130.352228</v>
      </c>
      <c r="AJ70" s="3" t="s">
        <v>51</v>
      </c>
      <c r="AO70" s="7"/>
      <c r="AP70" s="7"/>
      <c r="AQ70" s="7"/>
      <c r="AR70" s="7"/>
    </row>
    <row r="71" spans="6:44" ht="10.5">
      <c r="F71" s="7"/>
      <c r="G71" s="7"/>
      <c r="H71" s="7"/>
      <c r="I71" s="7"/>
      <c r="AO71" s="7"/>
      <c r="AP71" s="7"/>
      <c r="AQ71" s="7"/>
      <c r="AR71" s="7"/>
    </row>
    <row r="72" spans="2:44" ht="12">
      <c r="B72" s="3" t="s">
        <v>52</v>
      </c>
      <c r="C72" s="60"/>
      <c r="D72" s="17">
        <v>34675821</v>
      </c>
      <c r="E72" s="17"/>
      <c r="F72" s="7">
        <v>34675821</v>
      </c>
      <c r="G72" s="7"/>
      <c r="H72" s="7"/>
      <c r="I72" s="7"/>
      <c r="AK72" s="3" t="s">
        <v>52</v>
      </c>
      <c r="AL72"/>
      <c r="AM72" s="17">
        <v>34809860</v>
      </c>
      <c r="AN72" s="17"/>
      <c r="AO72" s="7">
        <v>34809860</v>
      </c>
      <c r="AP72" s="7"/>
      <c r="AQ72" s="7"/>
      <c r="AR72" s="7"/>
    </row>
    <row r="73" spans="1:9" ht="12">
      <c r="A73" s="60"/>
      <c r="B73" s="60"/>
      <c r="C73" s="60"/>
      <c r="D73" s="60"/>
      <c r="E73" s="60"/>
      <c r="F73" s="60"/>
      <c r="G73" s="60"/>
      <c r="H73" s="60"/>
      <c r="I73" s="60"/>
    </row>
    <row r="74" spans="2:44" ht="12">
      <c r="B74" s="3" t="s">
        <v>53</v>
      </c>
      <c r="C74" s="60"/>
      <c r="D74" s="63">
        <v>196444</v>
      </c>
      <c r="E74" s="17"/>
      <c r="F74" s="62">
        <v>196444</v>
      </c>
      <c r="G74" s="7"/>
      <c r="H74" s="7"/>
      <c r="I74" s="7"/>
      <c r="AK74" s="3" t="s">
        <v>53</v>
      </c>
      <c r="AL74"/>
      <c r="AM74" s="8">
        <v>196444</v>
      </c>
      <c r="AN74" s="17"/>
      <c r="AO74" s="1">
        <v>196444</v>
      </c>
      <c r="AP74" s="7"/>
      <c r="AQ74" s="7"/>
      <c r="AR74" s="7"/>
    </row>
    <row r="75" spans="3:44" ht="12">
      <c r="C75" s="60"/>
      <c r="D75" s="17"/>
      <c r="E75" s="17"/>
      <c r="F75" s="7"/>
      <c r="G75" s="7"/>
      <c r="H75" s="7"/>
      <c r="I75" s="7"/>
      <c r="AL75"/>
      <c r="AM75" s="17"/>
      <c r="AN75" s="17"/>
      <c r="AO75" s="7"/>
      <c r="AP75" s="7"/>
      <c r="AQ75" s="7"/>
      <c r="AR75" s="7"/>
    </row>
    <row r="76" spans="2:44" ht="12">
      <c r="B76" s="3" t="s">
        <v>48</v>
      </c>
      <c r="C76" s="60"/>
      <c r="D76" s="63">
        <v>36844490</v>
      </c>
      <c r="E76" s="17"/>
      <c r="F76" s="18"/>
      <c r="G76" s="7"/>
      <c r="H76" s="7"/>
      <c r="I76" s="7">
        <v>36844490</v>
      </c>
      <c r="AK76" s="3" t="s">
        <v>48</v>
      </c>
      <c r="AL76"/>
      <c r="AM76" s="8">
        <v>36844490</v>
      </c>
      <c r="AN76" s="17"/>
      <c r="AO76" s="18"/>
      <c r="AP76" s="7"/>
      <c r="AQ76" s="7"/>
      <c r="AR76" s="7">
        <v>36844490</v>
      </c>
    </row>
    <row r="77" spans="6:44" ht="10.5">
      <c r="F77" s="7"/>
      <c r="G77" s="7"/>
      <c r="H77" s="7"/>
      <c r="I77" s="7"/>
      <c r="AO77" s="7"/>
      <c r="AP77" s="7"/>
      <c r="AQ77" s="7"/>
      <c r="AR77" s="7"/>
    </row>
    <row r="78" spans="2:44" ht="12">
      <c r="B78" s="60" t="s">
        <v>54</v>
      </c>
      <c r="D78" s="63">
        <v>3818662</v>
      </c>
      <c r="E78" s="17"/>
      <c r="F78" s="7"/>
      <c r="G78" s="60"/>
      <c r="H78" s="7">
        <v>3818662</v>
      </c>
      <c r="I78" s="7"/>
      <c r="AK78" t="s">
        <v>54</v>
      </c>
      <c r="AM78" s="8">
        <v>3818662</v>
      </c>
      <c r="AN78" s="17"/>
      <c r="AO78" s="7"/>
      <c r="AP78"/>
      <c r="AQ78" s="7">
        <v>3818662</v>
      </c>
      <c r="AR78" s="7"/>
    </row>
    <row r="79" spans="1:9" ht="12">
      <c r="A79" s="60"/>
      <c r="B79" s="60"/>
      <c r="C79" s="60"/>
      <c r="D79" s="60"/>
      <c r="E79" s="60"/>
      <c r="F79" s="60"/>
      <c r="G79" s="60"/>
      <c r="H79" s="60"/>
      <c r="I79" s="60"/>
    </row>
    <row r="80" spans="4:44" ht="10.5">
      <c r="D80" s="15" t="s">
        <v>14</v>
      </c>
      <c r="E80" s="15" t="s">
        <v>15</v>
      </c>
      <c r="F80" s="12" t="s">
        <v>16</v>
      </c>
      <c r="G80" s="12" t="s">
        <v>16</v>
      </c>
      <c r="H80" s="12" t="s">
        <v>16</v>
      </c>
      <c r="I80" s="12" t="s">
        <v>16</v>
      </c>
      <c r="AM80" s="15" t="s">
        <v>14</v>
      </c>
      <c r="AN80" s="15" t="s">
        <v>15</v>
      </c>
      <c r="AO80" s="12" t="s">
        <v>16</v>
      </c>
      <c r="AP80" s="12" t="s">
        <v>16</v>
      </c>
      <c r="AQ80" s="12" t="s">
        <v>16</v>
      </c>
      <c r="AR80" s="12" t="s">
        <v>16</v>
      </c>
    </row>
    <row r="81" spans="1:44" ht="10.5">
      <c r="A81" s="3" t="s">
        <v>55</v>
      </c>
      <c r="D81" s="17">
        <v>75535417</v>
      </c>
      <c r="E81" s="17"/>
      <c r="F81" s="17">
        <v>34872265</v>
      </c>
      <c r="G81" s="17">
        <v>0</v>
      </c>
      <c r="H81" s="17">
        <v>3818662</v>
      </c>
      <c r="I81" s="17">
        <v>36844490</v>
      </c>
      <c r="AJ81" s="3" t="s">
        <v>55</v>
      </c>
      <c r="AM81" s="17">
        <v>75669456</v>
      </c>
      <c r="AN81" s="17"/>
      <c r="AO81" s="17">
        <v>35006304</v>
      </c>
      <c r="AP81" s="17">
        <v>0</v>
      </c>
      <c r="AQ81" s="17">
        <v>3818662</v>
      </c>
      <c r="AR81" s="17">
        <v>36844490</v>
      </c>
    </row>
    <row r="82" ht="12">
      <c r="F82" s="60"/>
    </row>
    <row r="83" spans="1:36" ht="12">
      <c r="A83" s="3" t="s">
        <v>56</v>
      </c>
      <c r="F83" s="60"/>
      <c r="AJ83" s="3" t="s">
        <v>56</v>
      </c>
    </row>
    <row r="84" spans="1:44" ht="12">
      <c r="A84" s="3"/>
      <c r="B84" s="60" t="s">
        <v>57</v>
      </c>
      <c r="C84" s="3"/>
      <c r="D84" s="17">
        <v>0</v>
      </c>
      <c r="E84" s="17"/>
      <c r="F84" s="60"/>
      <c r="H84" s="2">
        <v>0</v>
      </c>
      <c r="I84" s="2"/>
      <c r="AJ84" s="3"/>
      <c r="AK84" t="s">
        <v>57</v>
      </c>
      <c r="AL84" s="3"/>
      <c r="AM84" s="17">
        <v>0</v>
      </c>
      <c r="AN84" s="17"/>
      <c r="AP84" s="3"/>
      <c r="AQ84" s="2">
        <v>0</v>
      </c>
      <c r="AR84" s="2"/>
    </row>
    <row r="85" spans="1:44" ht="12">
      <c r="A85" s="3"/>
      <c r="B85" s="60" t="s">
        <v>58</v>
      </c>
      <c r="C85" s="3"/>
      <c r="D85" s="17">
        <v>29484065.683681138</v>
      </c>
      <c r="E85" s="17"/>
      <c r="F85" s="60"/>
      <c r="H85" s="2">
        <v>29484065.683681138</v>
      </c>
      <c r="I85" s="2"/>
      <c r="AJ85" s="3"/>
      <c r="AK85" t="s">
        <v>58</v>
      </c>
      <c r="AL85" s="3"/>
      <c r="AM85" s="17">
        <v>29529955.060185693</v>
      </c>
      <c r="AN85" s="17"/>
      <c r="AP85" s="3"/>
      <c r="AQ85" s="2">
        <v>29529955.060185693</v>
      </c>
      <c r="AR85" s="2"/>
    </row>
    <row r="86" spans="1:44" ht="12">
      <c r="A86" s="3"/>
      <c r="B86" s="60" t="s">
        <v>59</v>
      </c>
      <c r="C86" s="3"/>
      <c r="D86" s="17">
        <v>93750555.62635127</v>
      </c>
      <c r="E86" s="17"/>
      <c r="F86" s="60"/>
      <c r="H86" s="2">
        <v>93750555.62635127</v>
      </c>
      <c r="I86" s="2"/>
      <c r="AJ86" s="3"/>
      <c r="AK86" t="s">
        <v>59</v>
      </c>
      <c r="AL86" s="3"/>
      <c r="AM86" s="17">
        <v>92026242.78511585</v>
      </c>
      <c r="AN86" s="17"/>
      <c r="AP86" s="3"/>
      <c r="AQ86" s="2">
        <v>92026242.78511585</v>
      </c>
      <c r="AR86" s="2"/>
    </row>
    <row r="87" spans="1:44" ht="12">
      <c r="A87" s="3"/>
      <c r="B87" s="60" t="s">
        <v>60</v>
      </c>
      <c r="C87" s="3"/>
      <c r="D87" s="17">
        <v>21249201.871138908</v>
      </c>
      <c r="E87" s="17"/>
      <c r="F87" s="60"/>
      <c r="H87" s="2">
        <v>21249201.871138908</v>
      </c>
      <c r="I87" s="2"/>
      <c r="AJ87" s="3"/>
      <c r="AK87" t="s">
        <v>60</v>
      </c>
      <c r="AL87" s="3"/>
      <c r="AM87" s="17">
        <v>20732622.752887532</v>
      </c>
      <c r="AN87" s="17"/>
      <c r="AP87" s="3"/>
      <c r="AQ87" s="2">
        <v>20732622.752887532</v>
      </c>
      <c r="AR87" s="2"/>
    </row>
    <row r="88" spans="1:44" ht="12">
      <c r="A88" s="3"/>
      <c r="B88" s="60" t="s">
        <v>61</v>
      </c>
      <c r="C88" s="3"/>
      <c r="D88" s="17">
        <v>7230127.655625813</v>
      </c>
      <c r="E88" s="17"/>
      <c r="F88" s="60"/>
      <c r="H88" s="2">
        <v>7230127.655625813</v>
      </c>
      <c r="I88" s="2"/>
      <c r="AJ88" s="3"/>
      <c r="AK88" t="s">
        <v>61</v>
      </c>
      <c r="AL88" s="3"/>
      <c r="AM88" s="17">
        <v>6743931.038868976</v>
      </c>
      <c r="AN88" s="17"/>
      <c r="AP88" s="3"/>
      <c r="AQ88" s="2">
        <v>6743931.038868976</v>
      </c>
      <c r="AR88" s="2"/>
    </row>
    <row r="89" spans="1:44" ht="12">
      <c r="A89" s="3"/>
      <c r="B89" s="60" t="s">
        <v>71</v>
      </c>
      <c r="C89" s="3"/>
      <c r="D89" s="17">
        <v>40945936.85628799</v>
      </c>
      <c r="E89" s="17"/>
      <c r="F89" s="60"/>
      <c r="H89" s="2">
        <v>40945936.85628799</v>
      </c>
      <c r="I89" s="2"/>
      <c r="AJ89" s="3"/>
      <c r="AK89" t="s">
        <v>71</v>
      </c>
      <c r="AL89" s="3"/>
      <c r="AM89" s="17">
        <v>40945936.85628799</v>
      </c>
      <c r="AN89" s="17"/>
      <c r="AP89" s="3"/>
      <c r="AQ89" s="2">
        <v>40945936.85628799</v>
      </c>
      <c r="AR89" s="2"/>
    </row>
    <row r="90" spans="1:44" ht="12">
      <c r="A90" s="3"/>
      <c r="B90" s="60" t="s">
        <v>62</v>
      </c>
      <c r="C90" s="3"/>
      <c r="D90" s="17">
        <v>8626934.06206768</v>
      </c>
      <c r="E90" s="17"/>
      <c r="F90" s="60"/>
      <c r="H90" s="2">
        <v>8626934.06206768</v>
      </c>
      <c r="I90" s="2"/>
      <c r="AJ90" s="3"/>
      <c r="AK90" t="s">
        <v>62</v>
      </c>
      <c r="AL90" s="3"/>
      <c r="AM90" s="17">
        <v>8446061.759478053</v>
      </c>
      <c r="AN90" s="17"/>
      <c r="AP90" s="3"/>
      <c r="AQ90" s="2">
        <v>8446061.759478053</v>
      </c>
      <c r="AR90" s="2"/>
    </row>
    <row r="91" spans="1:44" ht="12">
      <c r="A91" s="3"/>
      <c r="B91" s="60" t="s">
        <v>63</v>
      </c>
      <c r="C91" s="3"/>
      <c r="D91" s="17">
        <v>57152559.93805015</v>
      </c>
      <c r="E91" s="17"/>
      <c r="F91" s="60"/>
      <c r="H91" s="2">
        <v>57152559.93805015</v>
      </c>
      <c r="I91" s="2"/>
      <c r="AJ91" s="3"/>
      <c r="AK91" t="s">
        <v>63</v>
      </c>
      <c r="AL91" s="3"/>
      <c r="AM91" s="17">
        <v>57825925.62192203</v>
      </c>
      <c r="AN91" s="17"/>
      <c r="AP91" s="3"/>
      <c r="AQ91" s="2">
        <v>57825925.62192203</v>
      </c>
      <c r="AR91" s="2"/>
    </row>
    <row r="92" spans="1:44" ht="12">
      <c r="A92" s="3"/>
      <c r="B92" s="60" t="s">
        <v>64</v>
      </c>
      <c r="C92" s="3"/>
      <c r="D92" s="17">
        <v>42060369.05354135</v>
      </c>
      <c r="E92" s="17"/>
      <c r="F92" s="60"/>
      <c r="H92" s="2">
        <v>42060369.05354135</v>
      </c>
      <c r="I92" s="2"/>
      <c r="AJ92" s="3"/>
      <c r="AK92" t="s">
        <v>64</v>
      </c>
      <c r="AL92" s="3"/>
      <c r="AM92" s="17">
        <v>40648320.33221565</v>
      </c>
      <c r="AN92" s="17"/>
      <c r="AP92" s="3"/>
      <c r="AQ92" s="2">
        <v>40648320.33221565</v>
      </c>
      <c r="AR92" s="2"/>
    </row>
    <row r="93" spans="1:44" ht="12">
      <c r="A93" s="3"/>
      <c r="B93" s="60" t="s">
        <v>65</v>
      </c>
      <c r="C93" s="3"/>
      <c r="D93" s="17">
        <v>57759985.36014401</v>
      </c>
      <c r="E93" s="17"/>
      <c r="F93" s="15"/>
      <c r="H93" s="2">
        <v>57759985.36014401</v>
      </c>
      <c r="I93" s="2"/>
      <c r="AJ93" s="3"/>
      <c r="AK93" t="s">
        <v>65</v>
      </c>
      <c r="AL93" s="3"/>
      <c r="AM93" s="17">
        <v>55843244.87905667</v>
      </c>
      <c r="AN93" s="17"/>
      <c r="AO93" s="15"/>
      <c r="AQ93" s="2">
        <v>55843244.87905667</v>
      </c>
      <c r="AR93" s="2"/>
    </row>
    <row r="94" spans="1:44" ht="12">
      <c r="A94" s="3"/>
      <c r="B94" s="60" t="s">
        <v>66</v>
      </c>
      <c r="C94" s="3"/>
      <c r="D94" s="17">
        <v>4041632.931000601</v>
      </c>
      <c r="E94" s="17"/>
      <c r="F94" s="15"/>
      <c r="H94" s="2">
        <v>4041632.931000601</v>
      </c>
      <c r="I94" s="2"/>
      <c r="AJ94" s="3"/>
      <c r="AK94" t="s">
        <v>66</v>
      </c>
      <c r="AL94" s="3"/>
      <c r="AM94" s="17">
        <v>4039129.218868416</v>
      </c>
      <c r="AN94" s="17"/>
      <c r="AO94" s="15"/>
      <c r="AQ94" s="2">
        <v>4039129.218868416</v>
      </c>
      <c r="AR94" s="2"/>
    </row>
    <row r="95" spans="1:44" ht="12">
      <c r="A95" s="3"/>
      <c r="B95" s="60" t="s">
        <v>68</v>
      </c>
      <c r="C95" s="3"/>
      <c r="D95" s="17">
        <v>46799403.33721816</v>
      </c>
      <c r="E95" s="17"/>
      <c r="F95" s="15"/>
      <c r="H95" s="2">
        <v>46799403.33721816</v>
      </c>
      <c r="I95" s="2"/>
      <c r="AJ95" s="3"/>
      <c r="AK95" t="s">
        <v>68</v>
      </c>
      <c r="AL95" s="3"/>
      <c r="AM95" s="17">
        <v>38963739.4684902</v>
      </c>
      <c r="AN95" s="17"/>
      <c r="AO95" s="15"/>
      <c r="AQ95" s="2">
        <v>38963739.4684902</v>
      </c>
      <c r="AR95" s="2"/>
    </row>
    <row r="96" spans="1:44" ht="12">
      <c r="A96" s="3"/>
      <c r="B96" s="60" t="s">
        <v>69</v>
      </c>
      <c r="C96" s="3"/>
      <c r="D96" s="17">
        <v>13529463.273134697</v>
      </c>
      <c r="E96" s="17"/>
      <c r="F96" s="15"/>
      <c r="H96" s="2">
        <v>13529463.273134697</v>
      </c>
      <c r="I96" s="2"/>
      <c r="AJ96" s="3"/>
      <c r="AK96" t="s">
        <v>69</v>
      </c>
      <c r="AL96" s="3"/>
      <c r="AM96" s="17">
        <v>13609991.895750524</v>
      </c>
      <c r="AN96" s="17"/>
      <c r="AO96" s="15"/>
      <c r="AQ96" s="2">
        <v>13609991.895750524</v>
      </c>
      <c r="AR96" s="2"/>
    </row>
    <row r="97" spans="1:44" ht="12">
      <c r="A97" s="3"/>
      <c r="B97" s="60" t="s">
        <v>70</v>
      </c>
      <c r="C97" s="3"/>
      <c r="D97" s="17">
        <v>5798087.617176508</v>
      </c>
      <c r="E97" s="17"/>
      <c r="F97" s="15"/>
      <c r="H97" s="2">
        <v>5798087.617176508</v>
      </c>
      <c r="I97" s="2"/>
      <c r="AJ97" s="3"/>
      <c r="AK97" t="s">
        <v>70</v>
      </c>
      <c r="AL97" s="3"/>
      <c r="AM97" s="17">
        <v>5666609.885236601</v>
      </c>
      <c r="AN97" s="17"/>
      <c r="AO97" s="15"/>
      <c r="AQ97" s="2">
        <v>5666609.885236601</v>
      </c>
      <c r="AR97" s="2"/>
    </row>
    <row r="98" spans="1:44" ht="12">
      <c r="A98" s="3"/>
      <c r="B98" s="60" t="s">
        <v>67</v>
      </c>
      <c r="C98" s="3"/>
      <c r="D98" s="17">
        <v>54868017.40409993</v>
      </c>
      <c r="E98" s="17"/>
      <c r="F98" s="15"/>
      <c r="H98" s="2">
        <v>54868017.40409993</v>
      </c>
      <c r="I98" s="2"/>
      <c r="AJ98" s="3"/>
      <c r="AK98" t="s">
        <v>67</v>
      </c>
      <c r="AL98" s="3"/>
      <c r="AM98" s="17">
        <v>51457773.17141089</v>
      </c>
      <c r="AN98" s="17"/>
      <c r="AO98" s="15"/>
      <c r="AQ98" s="2">
        <v>51457773.17141089</v>
      </c>
      <c r="AR98" s="2"/>
    </row>
    <row r="99" spans="4:44" ht="10.5">
      <c r="D99" s="15" t="s">
        <v>14</v>
      </c>
      <c r="E99" s="15" t="s">
        <v>15</v>
      </c>
      <c r="F99" s="15" t="s">
        <v>14</v>
      </c>
      <c r="G99" s="15" t="s">
        <v>14</v>
      </c>
      <c r="H99" s="15" t="s">
        <v>14</v>
      </c>
      <c r="I99" s="15" t="s">
        <v>14</v>
      </c>
      <c r="AM99" s="15" t="s">
        <v>14</v>
      </c>
      <c r="AN99" s="15" t="s">
        <v>15</v>
      </c>
      <c r="AO99" s="15" t="s">
        <v>14</v>
      </c>
      <c r="AP99" s="15" t="s">
        <v>14</v>
      </c>
      <c r="AQ99" s="15" t="s">
        <v>14</v>
      </c>
      <c r="AR99" s="15" t="s">
        <v>14</v>
      </c>
    </row>
    <row r="100" spans="1:44" ht="12">
      <c r="A100" s="3" t="s">
        <v>72</v>
      </c>
      <c r="D100" s="63">
        <v>483296340.66951823</v>
      </c>
      <c r="E100" s="17"/>
      <c r="F100" s="17">
        <v>0</v>
      </c>
      <c r="G100" s="17">
        <v>0</v>
      </c>
      <c r="H100" s="17">
        <v>483296340.66951823</v>
      </c>
      <c r="I100" s="17">
        <v>0</v>
      </c>
      <c r="AJ100" s="3" t="s">
        <v>72</v>
      </c>
      <c r="AM100" s="8">
        <v>466479484.7257751</v>
      </c>
      <c r="AN100" s="17"/>
      <c r="AO100" s="17">
        <v>0</v>
      </c>
      <c r="AP100" s="17">
        <v>0</v>
      </c>
      <c r="AQ100" s="17">
        <v>466479484.7257751</v>
      </c>
      <c r="AR100" s="17">
        <v>0</v>
      </c>
    </row>
    <row r="101" spans="4:44" ht="10.5">
      <c r="D101" s="15" t="s">
        <v>73</v>
      </c>
      <c r="E101" s="15" t="s">
        <v>15</v>
      </c>
      <c r="F101" s="15" t="s">
        <v>73</v>
      </c>
      <c r="G101" s="15" t="s">
        <v>73</v>
      </c>
      <c r="H101" s="15" t="s">
        <v>73</v>
      </c>
      <c r="I101" s="15" t="s">
        <v>73</v>
      </c>
      <c r="AM101" s="15" t="s">
        <v>73</v>
      </c>
      <c r="AN101" s="15" t="s">
        <v>15</v>
      </c>
      <c r="AO101" s="15" t="s">
        <v>73</v>
      </c>
      <c r="AP101" s="15" t="s">
        <v>73</v>
      </c>
      <c r="AQ101" s="15" t="s">
        <v>73</v>
      </c>
      <c r="AR101" s="15" t="s">
        <v>73</v>
      </c>
    </row>
    <row r="102" spans="1:44" ht="10.5">
      <c r="A102" s="3" t="s">
        <v>74</v>
      </c>
      <c r="D102" s="17">
        <v>536205273.67206955</v>
      </c>
      <c r="E102" s="17" t="s">
        <v>15</v>
      </c>
      <c r="F102" s="17">
        <v>29541302.782374248</v>
      </c>
      <c r="G102" s="17">
        <v>69818394.5836896</v>
      </c>
      <c r="H102" s="17">
        <v>468742123.3409206</v>
      </c>
      <c r="I102" s="17">
        <v>-31896547.03491497</v>
      </c>
      <c r="AJ102" s="3" t="s">
        <v>74</v>
      </c>
      <c r="AM102" s="17">
        <v>759721936.6438842</v>
      </c>
      <c r="AN102" s="17" t="s">
        <v>15</v>
      </c>
      <c r="AO102" s="17">
        <v>41202575.62631041</v>
      </c>
      <c r="AP102" s="17">
        <v>69818394.5836896</v>
      </c>
      <c r="AQ102" s="17">
        <v>656455428.9668607</v>
      </c>
      <c r="AR102" s="17">
        <v>-7754462.532976389</v>
      </c>
    </row>
    <row r="103" spans="4:44" ht="10.5">
      <c r="D103" s="15" t="s">
        <v>73</v>
      </c>
      <c r="E103" s="15" t="s">
        <v>15</v>
      </c>
      <c r="F103" s="15" t="s">
        <v>73</v>
      </c>
      <c r="G103" s="15" t="s">
        <v>73</v>
      </c>
      <c r="H103" s="15" t="s">
        <v>73</v>
      </c>
      <c r="I103" s="15" t="s">
        <v>73</v>
      </c>
      <c r="AM103" s="15" t="s">
        <v>73</v>
      </c>
      <c r="AN103" s="15" t="s">
        <v>15</v>
      </c>
      <c r="AO103" s="15" t="s">
        <v>73</v>
      </c>
      <c r="AP103" s="15" t="s">
        <v>73</v>
      </c>
      <c r="AQ103" s="15" t="s">
        <v>73</v>
      </c>
      <c r="AR103" s="15" t="s">
        <v>73</v>
      </c>
    </row>
    <row r="104" spans="1:44" ht="12">
      <c r="A104" s="60"/>
      <c r="B104" s="60"/>
      <c r="C104" s="60"/>
      <c r="D104" s="62"/>
      <c r="E104" s="62"/>
      <c r="F104" s="60"/>
      <c r="G104" s="60"/>
      <c r="H104" s="60"/>
      <c r="I104" s="60"/>
      <c r="AJ104"/>
      <c r="AK104"/>
      <c r="AL104"/>
      <c r="AM104" s="1"/>
      <c r="AN104" s="1"/>
      <c r="AO104"/>
      <c r="AP104"/>
      <c r="AQ104"/>
      <c r="AR104"/>
    </row>
    <row r="105" spans="1:44" ht="12">
      <c r="A105" s="60"/>
      <c r="B105" s="60"/>
      <c r="C105" s="60"/>
      <c r="D105" s="62">
        <v>536205273.67206955</v>
      </c>
      <c r="E105" s="62"/>
      <c r="F105" s="60"/>
      <c r="G105" s="60"/>
      <c r="H105" s="60"/>
      <c r="I105" s="60"/>
      <c r="AJ105"/>
      <c r="AK105"/>
      <c r="AL105"/>
      <c r="AM105" s="1">
        <v>759721936.6438843</v>
      </c>
      <c r="AN105" s="1"/>
      <c r="AO105"/>
      <c r="AP105" s="1"/>
      <c r="AQ105"/>
      <c r="AR105"/>
    </row>
    <row r="106" spans="1:44" ht="12">
      <c r="A106" s="60"/>
      <c r="B106" s="60"/>
      <c r="C106" s="21" t="s">
        <v>75</v>
      </c>
      <c r="D106" s="62">
        <v>536205273.67206955</v>
      </c>
      <c r="E106" s="60"/>
      <c r="F106" s="17"/>
      <c r="G106" s="60"/>
      <c r="H106" s="60"/>
      <c r="I106" s="60"/>
      <c r="AJ106"/>
      <c r="AK106"/>
      <c r="AL106" s="21" t="s">
        <v>75</v>
      </c>
      <c r="AM106" s="1">
        <v>0</v>
      </c>
      <c r="AN106"/>
      <c r="AO106" s="17"/>
      <c r="AP106"/>
      <c r="AQ106"/>
      <c r="AR106"/>
    </row>
    <row r="107" spans="1:9" ht="10.5">
      <c r="A107"/>
      <c r="B107"/>
      <c r="C107"/>
      <c r="D107"/>
      <c r="E107"/>
      <c r="F107"/>
      <c r="G107"/>
      <c r="H107"/>
      <c r="I107"/>
    </row>
    <row r="108" spans="1:9" ht="10.5">
      <c r="A108"/>
      <c r="B108"/>
      <c r="C108"/>
      <c r="D108"/>
      <c r="E108"/>
      <c r="F108"/>
      <c r="G108"/>
      <c r="H108"/>
      <c r="I108"/>
    </row>
    <row r="109" spans="1:9" ht="10.5">
      <c r="A109"/>
      <c r="B109"/>
      <c r="C109"/>
      <c r="D109"/>
      <c r="E109"/>
      <c r="F109"/>
      <c r="G109"/>
      <c r="H109"/>
      <c r="I109"/>
    </row>
    <row r="110" spans="1:9" ht="10.5">
      <c r="A110"/>
      <c r="B110"/>
      <c r="C110"/>
      <c r="D110"/>
      <c r="E110"/>
      <c r="F110"/>
      <c r="G110"/>
      <c r="H110"/>
      <c r="I110"/>
    </row>
    <row r="111" spans="1:9" ht="10.5">
      <c r="A111"/>
      <c r="B111"/>
      <c r="C111"/>
      <c r="D111"/>
      <c r="E111"/>
      <c r="F111"/>
      <c r="G111"/>
      <c r="H111"/>
      <c r="I111"/>
    </row>
    <row r="112" spans="1:9" ht="10.5">
      <c r="A112"/>
      <c r="B112"/>
      <c r="C112"/>
      <c r="D112"/>
      <c r="E112"/>
      <c r="F112"/>
      <c r="G112"/>
      <c r="H112"/>
      <c r="I112"/>
    </row>
    <row r="113" spans="1:9" ht="10.5">
      <c r="A113"/>
      <c r="B113"/>
      <c r="C113"/>
      <c r="D113"/>
      <c r="E113"/>
      <c r="F113"/>
      <c r="G113"/>
      <c r="H113"/>
      <c r="I113"/>
    </row>
    <row r="114" spans="1:9" ht="10.5">
      <c r="A114"/>
      <c r="B114"/>
      <c r="C114"/>
      <c r="D114"/>
      <c r="E114"/>
      <c r="F114"/>
      <c r="G114"/>
      <c r="H114"/>
      <c r="I114"/>
    </row>
    <row r="115" spans="1:9" ht="10.5">
      <c r="A115"/>
      <c r="B115"/>
      <c r="C115"/>
      <c r="D115"/>
      <c r="E115"/>
      <c r="F115"/>
      <c r="G115"/>
      <c r="H115"/>
      <c r="I115"/>
    </row>
    <row r="116" spans="1:9" ht="10.5">
      <c r="A116"/>
      <c r="B116"/>
      <c r="C116"/>
      <c r="D116"/>
      <c r="E116"/>
      <c r="F116"/>
      <c r="G116"/>
      <c r="H116"/>
      <c r="I116"/>
    </row>
    <row r="117" spans="1:9" ht="10.5">
      <c r="A117"/>
      <c r="B117"/>
      <c r="C117"/>
      <c r="D117"/>
      <c r="E117"/>
      <c r="F117"/>
      <c r="G117"/>
      <c r="H117"/>
      <c r="I117"/>
    </row>
    <row r="118" spans="1:9" ht="10.5">
      <c r="A118"/>
      <c r="B118"/>
      <c r="C118"/>
      <c r="D118"/>
      <c r="E118"/>
      <c r="F118"/>
      <c r="G118"/>
      <c r="H118"/>
      <c r="I118"/>
    </row>
    <row r="119" spans="1:9" ht="10.5">
      <c r="A119"/>
      <c r="B119"/>
      <c r="C119"/>
      <c r="D119"/>
      <c r="E119"/>
      <c r="F119"/>
      <c r="G119"/>
      <c r="H119"/>
      <c r="I119"/>
    </row>
    <row r="120" spans="1:9" ht="10.5">
      <c r="A120"/>
      <c r="B120"/>
      <c r="C120"/>
      <c r="D120"/>
      <c r="E120"/>
      <c r="F120"/>
      <c r="G120"/>
      <c r="H120"/>
      <c r="I120"/>
    </row>
    <row r="121" spans="1:9" ht="10.5">
      <c r="A121"/>
      <c r="B121"/>
      <c r="C121"/>
      <c r="D121"/>
      <c r="E121"/>
      <c r="F121"/>
      <c r="G121"/>
      <c r="H121"/>
      <c r="I121"/>
    </row>
    <row r="122" spans="1:9" ht="10.5">
      <c r="A122"/>
      <c r="B122"/>
      <c r="C122"/>
      <c r="D122"/>
      <c r="E122"/>
      <c r="F122"/>
      <c r="G122"/>
      <c r="H122"/>
      <c r="I122"/>
    </row>
    <row r="123" spans="1:9" ht="10.5">
      <c r="A123"/>
      <c r="B123"/>
      <c r="C123"/>
      <c r="D123"/>
      <c r="E123"/>
      <c r="F123"/>
      <c r="G123"/>
      <c r="H123"/>
      <c r="I123"/>
    </row>
    <row r="124" spans="1:51" s="12" customFormat="1" ht="10.5">
      <c r="A124"/>
      <c r="B124"/>
      <c r="C124"/>
      <c r="D124"/>
      <c r="E124"/>
      <c r="F124"/>
      <c r="G124"/>
      <c r="H124"/>
      <c r="I124"/>
      <c r="AT124"/>
      <c r="AU124"/>
      <c r="AV124"/>
      <c r="AW124"/>
      <c r="AX124"/>
      <c r="AY124"/>
    </row>
    <row r="125" spans="1:9" ht="10.5">
      <c r="A125"/>
      <c r="B125"/>
      <c r="C125"/>
      <c r="D125"/>
      <c r="E125"/>
      <c r="F125"/>
      <c r="G125"/>
      <c r="H125"/>
      <c r="I125"/>
    </row>
    <row r="126" spans="1:9" ht="10.5">
      <c r="A126"/>
      <c r="B126"/>
      <c r="C126"/>
      <c r="D126"/>
      <c r="E126"/>
      <c r="F126"/>
      <c r="G126"/>
      <c r="H126"/>
      <c r="I126"/>
    </row>
    <row r="127" spans="1:9" ht="10.5">
      <c r="A127"/>
      <c r="B127"/>
      <c r="C127"/>
      <c r="D127"/>
      <c r="E127"/>
      <c r="F127"/>
      <c r="G127"/>
      <c r="H127"/>
      <c r="I127"/>
    </row>
    <row r="128" spans="1:9" ht="10.5">
      <c r="A128"/>
      <c r="B128"/>
      <c r="C128"/>
      <c r="D128"/>
      <c r="E128"/>
      <c r="F128"/>
      <c r="G128"/>
      <c r="H128"/>
      <c r="I128"/>
    </row>
    <row r="129" spans="1:9" ht="10.5">
      <c r="A129"/>
      <c r="B129"/>
      <c r="C129"/>
      <c r="D129"/>
      <c r="E129"/>
      <c r="F129"/>
      <c r="G129"/>
      <c r="H129"/>
      <c r="I129"/>
    </row>
    <row r="130" spans="1:9" ht="10.5">
      <c r="A130"/>
      <c r="B130"/>
      <c r="C130"/>
      <c r="D130"/>
      <c r="E130"/>
      <c r="F130"/>
      <c r="G130"/>
      <c r="H130"/>
      <c r="I130"/>
    </row>
    <row r="131" spans="1:9" ht="10.5">
      <c r="A131"/>
      <c r="B131"/>
      <c r="C131"/>
      <c r="D131"/>
      <c r="E131"/>
      <c r="F131"/>
      <c r="G131"/>
      <c r="H131"/>
      <c r="I131"/>
    </row>
    <row r="132" spans="1:9" ht="10.5">
      <c r="A132"/>
      <c r="B132"/>
      <c r="C132"/>
      <c r="D132"/>
      <c r="E132"/>
      <c r="F132"/>
      <c r="G132"/>
      <c r="H132"/>
      <c r="I132"/>
    </row>
    <row r="133" spans="1:9" ht="10.5">
      <c r="A133"/>
      <c r="B133"/>
      <c r="C133"/>
      <c r="D133"/>
      <c r="E133"/>
      <c r="F133"/>
      <c r="G133"/>
      <c r="H133"/>
      <c r="I133"/>
    </row>
    <row r="134" spans="1:9" ht="10.5">
      <c r="A134"/>
      <c r="B134"/>
      <c r="C134"/>
      <c r="D134"/>
      <c r="E134"/>
      <c r="F134"/>
      <c r="G134"/>
      <c r="H134"/>
      <c r="I134"/>
    </row>
    <row r="135" spans="1:9" ht="10.5">
      <c r="A135"/>
      <c r="B135"/>
      <c r="C135"/>
      <c r="D135"/>
      <c r="E135"/>
      <c r="F135"/>
      <c r="G135"/>
      <c r="H135"/>
      <c r="I135"/>
    </row>
    <row r="136" spans="1:9" ht="10.5">
      <c r="A136"/>
      <c r="B136"/>
      <c r="C136"/>
      <c r="D136"/>
      <c r="E136"/>
      <c r="F136"/>
      <c r="G136"/>
      <c r="H136"/>
      <c r="I136"/>
    </row>
    <row r="137" spans="1:9" ht="10.5">
      <c r="A137"/>
      <c r="B137"/>
      <c r="C137"/>
      <c r="D137"/>
      <c r="E137"/>
      <c r="F137"/>
      <c r="G137"/>
      <c r="H137"/>
      <c r="I137"/>
    </row>
    <row r="138" spans="1:9" ht="10.5">
      <c r="A138"/>
      <c r="B138"/>
      <c r="C138"/>
      <c r="D138"/>
      <c r="E138"/>
      <c r="F138"/>
      <c r="G138"/>
      <c r="H138"/>
      <c r="I138"/>
    </row>
    <row r="139" spans="1:9" ht="10.5">
      <c r="A139"/>
      <c r="B139"/>
      <c r="C139"/>
      <c r="D139"/>
      <c r="E139"/>
      <c r="F139"/>
      <c r="G139"/>
      <c r="H139"/>
      <c r="I139"/>
    </row>
    <row r="140" spans="1:9" ht="10.5">
      <c r="A140"/>
      <c r="B140"/>
      <c r="C140"/>
      <c r="D140"/>
      <c r="E140"/>
      <c r="F140"/>
      <c r="G140"/>
      <c r="H140"/>
      <c r="I140"/>
    </row>
    <row r="141" spans="1:9" ht="10.5">
      <c r="A141"/>
      <c r="B141"/>
      <c r="C141"/>
      <c r="D141"/>
      <c r="E141"/>
      <c r="F141"/>
      <c r="G141"/>
      <c r="H141"/>
      <c r="I141"/>
    </row>
    <row r="142" spans="1:9" ht="10.5">
      <c r="A142"/>
      <c r="B142"/>
      <c r="C142"/>
      <c r="D142"/>
      <c r="E142"/>
      <c r="F142"/>
      <c r="G142"/>
      <c r="H142"/>
      <c r="I142"/>
    </row>
    <row r="143" spans="1:9" ht="10.5">
      <c r="A143"/>
      <c r="B143"/>
      <c r="C143"/>
      <c r="D143"/>
      <c r="E143"/>
      <c r="F143"/>
      <c r="G143"/>
      <c r="H143"/>
      <c r="I143"/>
    </row>
    <row r="144" spans="1:9" ht="10.5">
      <c r="A144"/>
      <c r="B144"/>
      <c r="C144"/>
      <c r="D144"/>
      <c r="E144"/>
      <c r="F144"/>
      <c r="G144"/>
      <c r="H144"/>
      <c r="I144"/>
    </row>
    <row r="145" spans="1:9" ht="10.5">
      <c r="A145"/>
      <c r="B145"/>
      <c r="C145"/>
      <c r="D145"/>
      <c r="E145"/>
      <c r="F145"/>
      <c r="G145"/>
      <c r="H145"/>
      <c r="I145"/>
    </row>
    <row r="146" spans="1:9" ht="10.5">
      <c r="A146"/>
      <c r="B146"/>
      <c r="C146"/>
      <c r="D146"/>
      <c r="E146"/>
      <c r="F146"/>
      <c r="G146"/>
      <c r="H146"/>
      <c r="I146"/>
    </row>
    <row r="147" spans="1:9" ht="10.5">
      <c r="A147"/>
      <c r="B147"/>
      <c r="C147"/>
      <c r="D147"/>
      <c r="E147"/>
      <c r="F147"/>
      <c r="G147"/>
      <c r="H147"/>
      <c r="I147"/>
    </row>
    <row r="148" spans="1:9" ht="10.5">
      <c r="A148"/>
      <c r="B148"/>
      <c r="C148"/>
      <c r="D148"/>
      <c r="E148"/>
      <c r="F148"/>
      <c r="G148"/>
      <c r="H148"/>
      <c r="I148"/>
    </row>
    <row r="149" spans="1:9" ht="10.5">
      <c r="A149"/>
      <c r="B149"/>
      <c r="C149"/>
      <c r="D149"/>
      <c r="E149"/>
      <c r="F149"/>
      <c r="G149"/>
      <c r="H149"/>
      <c r="I149"/>
    </row>
    <row r="150" spans="1:9" ht="10.5">
      <c r="A150"/>
      <c r="B150"/>
      <c r="C150"/>
      <c r="D150"/>
      <c r="E150"/>
      <c r="F150"/>
      <c r="G150"/>
      <c r="H150"/>
      <c r="I150"/>
    </row>
    <row r="151" spans="1:9" ht="10.5">
      <c r="A151"/>
      <c r="B151"/>
      <c r="C151"/>
      <c r="D151"/>
      <c r="E151"/>
      <c r="F151"/>
      <c r="G151"/>
      <c r="H151"/>
      <c r="I151"/>
    </row>
    <row r="152" spans="1:9" ht="10.5">
      <c r="A152"/>
      <c r="B152"/>
      <c r="C152"/>
      <c r="D152"/>
      <c r="E152"/>
      <c r="F152"/>
      <c r="G152"/>
      <c r="H152"/>
      <c r="I152"/>
    </row>
    <row r="153" spans="1:9" ht="10.5">
      <c r="A153"/>
      <c r="B153"/>
      <c r="C153"/>
      <c r="D153"/>
      <c r="E153"/>
      <c r="F153"/>
      <c r="G153"/>
      <c r="H153"/>
      <c r="I153"/>
    </row>
    <row r="154" spans="1:9" ht="10.5">
      <c r="A154"/>
      <c r="B154"/>
      <c r="C154"/>
      <c r="D154"/>
      <c r="E154"/>
      <c r="F154"/>
      <c r="G154"/>
      <c r="H154"/>
      <c r="I154"/>
    </row>
    <row r="155" spans="1:9" ht="10.5">
      <c r="A155"/>
      <c r="B155"/>
      <c r="C155"/>
      <c r="D155"/>
      <c r="E155"/>
      <c r="F155"/>
      <c r="G155"/>
      <c r="H155"/>
      <c r="I155"/>
    </row>
    <row r="156" spans="1:9" ht="10.5">
      <c r="A156"/>
      <c r="B156"/>
      <c r="C156"/>
      <c r="D156"/>
      <c r="E156"/>
      <c r="F156"/>
      <c r="G156"/>
      <c r="H156"/>
      <c r="I156"/>
    </row>
    <row r="157" spans="1:9" ht="10.5">
      <c r="A157"/>
      <c r="B157"/>
      <c r="C157"/>
      <c r="D157"/>
      <c r="E157"/>
      <c r="F157"/>
      <c r="G157"/>
      <c r="H157"/>
      <c r="I157"/>
    </row>
    <row r="158" spans="1:9" ht="10.5">
      <c r="A158"/>
      <c r="B158"/>
      <c r="C158"/>
      <c r="D158"/>
      <c r="E158"/>
      <c r="F158"/>
      <c r="G158"/>
      <c r="H158"/>
      <c r="I158"/>
    </row>
    <row r="159" spans="1:9" ht="10.5">
      <c r="A159"/>
      <c r="B159"/>
      <c r="C159"/>
      <c r="D159"/>
      <c r="E159"/>
      <c r="F159"/>
      <c r="G159"/>
      <c r="H159"/>
      <c r="I159"/>
    </row>
    <row r="160" spans="1:9" ht="10.5">
      <c r="A160"/>
      <c r="B160"/>
      <c r="C160"/>
      <c r="D160"/>
      <c r="E160"/>
      <c r="F160"/>
      <c r="G160"/>
      <c r="H160"/>
      <c r="I160"/>
    </row>
    <row r="161" spans="1:9" ht="10.5">
      <c r="A161"/>
      <c r="B161"/>
      <c r="C161"/>
      <c r="D161"/>
      <c r="E161"/>
      <c r="F161"/>
      <c r="G161"/>
      <c r="H161"/>
      <c r="I161"/>
    </row>
    <row r="162" spans="1:9" ht="10.5">
      <c r="A162"/>
      <c r="B162"/>
      <c r="C162"/>
      <c r="D162"/>
      <c r="E162"/>
      <c r="F162"/>
      <c r="G162"/>
      <c r="H162"/>
      <c r="I162"/>
    </row>
    <row r="163" spans="1:9" ht="10.5">
      <c r="A163"/>
      <c r="B163"/>
      <c r="C163"/>
      <c r="D163"/>
      <c r="E163"/>
      <c r="F163"/>
      <c r="G163"/>
      <c r="H163"/>
      <c r="I163"/>
    </row>
    <row r="164" spans="1:9" ht="10.5">
      <c r="A164"/>
      <c r="B164"/>
      <c r="C164"/>
      <c r="D164"/>
      <c r="E164"/>
      <c r="F164"/>
      <c r="G164"/>
      <c r="H164"/>
      <c r="I164"/>
    </row>
    <row r="165" spans="1:9" ht="10.5">
      <c r="A165"/>
      <c r="B165"/>
      <c r="C165"/>
      <c r="D165"/>
      <c r="E165"/>
      <c r="F165"/>
      <c r="G165"/>
      <c r="H165"/>
      <c r="I165"/>
    </row>
    <row r="166" spans="1:9" ht="10.5">
      <c r="A166"/>
      <c r="B166"/>
      <c r="C166"/>
      <c r="D166"/>
      <c r="E166"/>
      <c r="F166"/>
      <c r="G166"/>
      <c r="H166"/>
      <c r="I166"/>
    </row>
    <row r="167" spans="1:9" ht="10.5">
      <c r="A167"/>
      <c r="B167"/>
      <c r="C167"/>
      <c r="D167"/>
      <c r="E167"/>
      <c r="F167"/>
      <c r="G167"/>
      <c r="H167"/>
      <c r="I167"/>
    </row>
    <row r="168" spans="1:9" ht="10.5">
      <c r="A168"/>
      <c r="B168"/>
      <c r="C168"/>
      <c r="D168"/>
      <c r="E168"/>
      <c r="F168"/>
      <c r="G168"/>
      <c r="H168"/>
      <c r="I168"/>
    </row>
    <row r="169" spans="1:9" ht="10.5">
      <c r="A169"/>
      <c r="B169"/>
      <c r="C169"/>
      <c r="D169"/>
      <c r="E169"/>
      <c r="F169"/>
      <c r="G169"/>
      <c r="H169"/>
      <c r="I169"/>
    </row>
    <row r="170" spans="1:9" ht="10.5">
      <c r="A170"/>
      <c r="B170"/>
      <c r="C170"/>
      <c r="D170"/>
      <c r="E170"/>
      <c r="F170"/>
      <c r="G170"/>
      <c r="H170"/>
      <c r="I170"/>
    </row>
    <row r="171" spans="1:9" ht="10.5">
      <c r="A171"/>
      <c r="B171"/>
      <c r="C171"/>
      <c r="D171"/>
      <c r="E171"/>
      <c r="F171"/>
      <c r="G171"/>
      <c r="H171"/>
      <c r="I171"/>
    </row>
    <row r="172" spans="1:9" ht="10.5">
      <c r="A172"/>
      <c r="B172"/>
      <c r="C172"/>
      <c r="D172"/>
      <c r="E172"/>
      <c r="F172"/>
      <c r="G172"/>
      <c r="H172"/>
      <c r="I172"/>
    </row>
    <row r="173" spans="1:9" ht="10.5">
      <c r="A173"/>
      <c r="B173"/>
      <c r="C173"/>
      <c r="D173"/>
      <c r="E173"/>
      <c r="F173"/>
      <c r="G173"/>
      <c r="H173"/>
      <c r="I173"/>
    </row>
    <row r="174" spans="1:9" ht="10.5">
      <c r="A174"/>
      <c r="B174"/>
      <c r="C174"/>
      <c r="D174"/>
      <c r="E174"/>
      <c r="F174"/>
      <c r="G174"/>
      <c r="H174"/>
      <c r="I174"/>
    </row>
    <row r="175" spans="1:9" ht="10.5">
      <c r="A175"/>
      <c r="B175"/>
      <c r="C175"/>
      <c r="D175"/>
      <c r="E175"/>
      <c r="F175"/>
      <c r="G175"/>
      <c r="H175"/>
      <c r="I175"/>
    </row>
    <row r="176" spans="1:9" ht="10.5">
      <c r="A176"/>
      <c r="B176"/>
      <c r="C176"/>
      <c r="D176"/>
      <c r="E176"/>
      <c r="F176"/>
      <c r="G176"/>
      <c r="H176"/>
      <c r="I176"/>
    </row>
    <row r="177" spans="1:9" ht="10.5">
      <c r="A177"/>
      <c r="B177"/>
      <c r="C177"/>
      <c r="D177"/>
      <c r="E177"/>
      <c r="F177"/>
      <c r="G177"/>
      <c r="H177"/>
      <c r="I177"/>
    </row>
    <row r="178" spans="1:9" ht="10.5">
      <c r="A178"/>
      <c r="B178"/>
      <c r="C178"/>
      <c r="D178"/>
      <c r="E178"/>
      <c r="F178"/>
      <c r="G178"/>
      <c r="H178"/>
      <c r="I178"/>
    </row>
    <row r="179" spans="1:9" ht="10.5">
      <c r="A179"/>
      <c r="B179"/>
      <c r="C179"/>
      <c r="D179"/>
      <c r="E179"/>
      <c r="F179"/>
      <c r="G179"/>
      <c r="H179"/>
      <c r="I179"/>
    </row>
    <row r="180" spans="1:9" ht="10.5">
      <c r="A180"/>
      <c r="B180"/>
      <c r="C180"/>
      <c r="D180"/>
      <c r="E180"/>
      <c r="F180"/>
      <c r="G180"/>
      <c r="H180"/>
      <c r="I180"/>
    </row>
    <row r="181" spans="1:9" ht="10.5">
      <c r="A181"/>
      <c r="B181"/>
      <c r="C181"/>
      <c r="D181"/>
      <c r="E181"/>
      <c r="F181"/>
      <c r="G181"/>
      <c r="H181"/>
      <c r="I181"/>
    </row>
    <row r="182" spans="1:9" ht="10.5">
      <c r="A182"/>
      <c r="B182"/>
      <c r="C182"/>
      <c r="D182"/>
      <c r="E182"/>
      <c r="F182"/>
      <c r="G182"/>
      <c r="H182"/>
      <c r="I182"/>
    </row>
    <row r="183" spans="1:9" ht="10.5">
      <c r="A183"/>
      <c r="B183"/>
      <c r="C183"/>
      <c r="D183"/>
      <c r="E183"/>
      <c r="F183"/>
      <c r="G183"/>
      <c r="H183"/>
      <c r="I183"/>
    </row>
    <row r="184" spans="1:9" ht="10.5">
      <c r="A184"/>
      <c r="B184"/>
      <c r="C184"/>
      <c r="D184"/>
      <c r="E184"/>
      <c r="F184"/>
      <c r="G184"/>
      <c r="H184"/>
      <c r="I184"/>
    </row>
    <row r="185" spans="1:9" ht="10.5">
      <c r="A185"/>
      <c r="B185"/>
      <c r="C185"/>
      <c r="D185"/>
      <c r="E185"/>
      <c r="F185"/>
      <c r="G185"/>
      <c r="H185"/>
      <c r="I185"/>
    </row>
    <row r="186" spans="1:9" ht="10.5">
      <c r="A186"/>
      <c r="B186"/>
      <c r="C186"/>
      <c r="D186"/>
      <c r="E186"/>
      <c r="F186"/>
      <c r="G186"/>
      <c r="H186"/>
      <c r="I186"/>
    </row>
    <row r="187" spans="1:9" ht="10.5">
      <c r="A187"/>
      <c r="B187"/>
      <c r="C187"/>
      <c r="D187"/>
      <c r="E187"/>
      <c r="F187"/>
      <c r="G187"/>
      <c r="H187"/>
      <c r="I187"/>
    </row>
    <row r="188" spans="1:9" ht="10.5">
      <c r="A188"/>
      <c r="B188"/>
      <c r="C188"/>
      <c r="D188"/>
      <c r="E188"/>
      <c r="F188"/>
      <c r="G188"/>
      <c r="H188"/>
      <c r="I188"/>
    </row>
    <row r="189" spans="1:9" ht="10.5">
      <c r="A189"/>
      <c r="B189"/>
      <c r="C189"/>
      <c r="D189"/>
      <c r="E189"/>
      <c r="F189"/>
      <c r="G189"/>
      <c r="H189"/>
      <c r="I189"/>
    </row>
    <row r="190" spans="1:9" ht="10.5">
      <c r="A190"/>
      <c r="B190"/>
      <c r="C190"/>
      <c r="D190"/>
      <c r="E190"/>
      <c r="F190"/>
      <c r="G190"/>
      <c r="H190"/>
      <c r="I190"/>
    </row>
    <row r="191" spans="1:9" ht="10.5">
      <c r="A191"/>
      <c r="B191"/>
      <c r="C191"/>
      <c r="D191"/>
      <c r="E191"/>
      <c r="F191"/>
      <c r="G191"/>
      <c r="H191"/>
      <c r="I191"/>
    </row>
    <row r="192" spans="1:9" ht="10.5">
      <c r="A192"/>
      <c r="B192"/>
      <c r="C192"/>
      <c r="D192"/>
      <c r="E192"/>
      <c r="F192"/>
      <c r="G192"/>
      <c r="H192"/>
      <c r="I192"/>
    </row>
    <row r="193" spans="1:9" ht="10.5">
      <c r="A193"/>
      <c r="B193"/>
      <c r="C193"/>
      <c r="D193"/>
      <c r="E193"/>
      <c r="F193"/>
      <c r="G193"/>
      <c r="H193"/>
      <c r="I193"/>
    </row>
    <row r="194" spans="1:9" ht="10.5">
      <c r="A194"/>
      <c r="B194"/>
      <c r="C194"/>
      <c r="D194"/>
      <c r="E194"/>
      <c r="F194"/>
      <c r="G194"/>
      <c r="H194"/>
      <c r="I194"/>
    </row>
    <row r="195" spans="1:9" ht="10.5">
      <c r="A195"/>
      <c r="B195"/>
      <c r="C195"/>
      <c r="D195"/>
      <c r="E195"/>
      <c r="F195"/>
      <c r="G195"/>
      <c r="H195"/>
      <c r="I195"/>
    </row>
    <row r="196" spans="1:9" ht="10.5">
      <c r="A196"/>
      <c r="B196"/>
      <c r="C196"/>
      <c r="D196"/>
      <c r="E196"/>
      <c r="F196"/>
      <c r="G196"/>
      <c r="H196"/>
      <c r="I196"/>
    </row>
    <row r="197" spans="1:9" ht="10.5">
      <c r="A197"/>
      <c r="B197"/>
      <c r="C197"/>
      <c r="D197"/>
      <c r="E197"/>
      <c r="F197"/>
      <c r="G197"/>
      <c r="H197"/>
      <c r="I197"/>
    </row>
    <row r="198" spans="1:9" ht="10.5">
      <c r="A198"/>
      <c r="B198"/>
      <c r="C198"/>
      <c r="D198"/>
      <c r="E198"/>
      <c r="F198"/>
      <c r="G198"/>
      <c r="H198"/>
      <c r="I198"/>
    </row>
    <row r="199" spans="1:9" ht="10.5">
      <c r="A199"/>
      <c r="B199"/>
      <c r="C199"/>
      <c r="D199"/>
      <c r="E199"/>
      <c r="F199"/>
      <c r="G199"/>
      <c r="H199"/>
      <c r="I199"/>
    </row>
    <row r="200" spans="1:9" ht="10.5">
      <c r="A200"/>
      <c r="B200"/>
      <c r="C200"/>
      <c r="D200"/>
      <c r="E200"/>
      <c r="F200"/>
      <c r="G200"/>
      <c r="H200"/>
      <c r="I200"/>
    </row>
    <row r="201" spans="1:9" ht="10.5">
      <c r="A201"/>
      <c r="B201"/>
      <c r="C201"/>
      <c r="D201"/>
      <c r="E201"/>
      <c r="F201"/>
      <c r="G201"/>
      <c r="H201"/>
      <c r="I201"/>
    </row>
    <row r="202" spans="1:9" ht="10.5">
      <c r="A202"/>
      <c r="B202"/>
      <c r="C202"/>
      <c r="D202"/>
      <c r="E202"/>
      <c r="F202"/>
      <c r="G202"/>
      <c r="H202"/>
      <c r="I202"/>
    </row>
    <row r="203" spans="1:9" ht="10.5">
      <c r="A203"/>
      <c r="B203"/>
      <c r="C203"/>
      <c r="D203"/>
      <c r="E203"/>
      <c r="F203"/>
      <c r="G203"/>
      <c r="H203"/>
      <c r="I203"/>
    </row>
    <row r="204" spans="1:9" ht="10.5">
      <c r="A204"/>
      <c r="B204"/>
      <c r="C204"/>
      <c r="D204"/>
      <c r="E204"/>
      <c r="F204"/>
      <c r="G204"/>
      <c r="H204"/>
      <c r="I204"/>
    </row>
    <row r="205" spans="1:51" s="12" customFormat="1" ht="10.5">
      <c r="A205"/>
      <c r="B205"/>
      <c r="C205"/>
      <c r="D205"/>
      <c r="E205"/>
      <c r="F205"/>
      <c r="G205"/>
      <c r="H205"/>
      <c r="I205"/>
      <c r="AT205"/>
      <c r="AU205"/>
      <c r="AV205"/>
      <c r="AW205"/>
      <c r="AX205"/>
      <c r="AY205"/>
    </row>
    <row r="206" spans="1:9" ht="10.5">
      <c r="A206"/>
      <c r="B206"/>
      <c r="C206"/>
      <c r="D206"/>
      <c r="E206"/>
      <c r="F206"/>
      <c r="G206"/>
      <c r="H206"/>
      <c r="I206"/>
    </row>
    <row r="207" spans="1:9" ht="10.5">
      <c r="A207"/>
      <c r="B207"/>
      <c r="C207"/>
      <c r="D207"/>
      <c r="E207"/>
      <c r="F207"/>
      <c r="G207"/>
      <c r="H207"/>
      <c r="I207"/>
    </row>
    <row r="208" spans="1:9" ht="10.5">
      <c r="A208"/>
      <c r="B208"/>
      <c r="C208"/>
      <c r="D208"/>
      <c r="E208"/>
      <c r="F208"/>
      <c r="G208"/>
      <c r="H208"/>
      <c r="I208"/>
    </row>
    <row r="209" spans="1:9" ht="10.5">
      <c r="A209"/>
      <c r="B209"/>
      <c r="C209"/>
      <c r="D209"/>
      <c r="E209"/>
      <c r="F209"/>
      <c r="G209"/>
      <c r="H209"/>
      <c r="I209"/>
    </row>
    <row r="210" spans="1:9" ht="10.5">
      <c r="A210"/>
      <c r="B210"/>
      <c r="C210"/>
      <c r="D210"/>
      <c r="E210"/>
      <c r="F210"/>
      <c r="G210"/>
      <c r="H210"/>
      <c r="I210"/>
    </row>
    <row r="211" spans="1:9" ht="10.5">
      <c r="A211"/>
      <c r="B211"/>
      <c r="C211"/>
      <c r="D211"/>
      <c r="E211"/>
      <c r="F211"/>
      <c r="G211"/>
      <c r="H211"/>
      <c r="I211"/>
    </row>
    <row r="212" spans="1:9" ht="10.5">
      <c r="A212"/>
      <c r="B212"/>
      <c r="C212"/>
      <c r="D212"/>
      <c r="E212"/>
      <c r="F212"/>
      <c r="G212"/>
      <c r="H212"/>
      <c r="I212"/>
    </row>
    <row r="213" spans="1:9" ht="10.5">
      <c r="A213"/>
      <c r="B213"/>
      <c r="C213"/>
      <c r="D213"/>
      <c r="E213"/>
      <c r="F213"/>
      <c r="G213"/>
      <c r="H213"/>
      <c r="I213"/>
    </row>
    <row r="214" spans="1:9" ht="10.5">
      <c r="A214"/>
      <c r="B214"/>
      <c r="C214"/>
      <c r="D214"/>
      <c r="E214"/>
      <c r="F214"/>
      <c r="G214"/>
      <c r="H214"/>
      <c r="I214"/>
    </row>
    <row r="215" spans="1:9" ht="10.5">
      <c r="A215"/>
      <c r="B215"/>
      <c r="C215"/>
      <c r="D215"/>
      <c r="E215"/>
      <c r="F215"/>
      <c r="G215"/>
      <c r="H215"/>
      <c r="I215"/>
    </row>
    <row r="216" spans="1:9" ht="10.5">
      <c r="A216"/>
      <c r="B216"/>
      <c r="C216"/>
      <c r="D216"/>
      <c r="E216"/>
      <c r="F216"/>
      <c r="G216"/>
      <c r="H216"/>
      <c r="I216"/>
    </row>
    <row r="217" spans="1:9" ht="10.5">
      <c r="A217"/>
      <c r="B217"/>
      <c r="C217"/>
      <c r="D217"/>
      <c r="E217"/>
      <c r="F217"/>
      <c r="G217"/>
      <c r="H217"/>
      <c r="I217"/>
    </row>
    <row r="218" spans="1:9" ht="10.5">
      <c r="A218"/>
      <c r="B218"/>
      <c r="C218"/>
      <c r="D218"/>
      <c r="E218"/>
      <c r="F218"/>
      <c r="G218"/>
      <c r="H218"/>
      <c r="I218"/>
    </row>
    <row r="219" spans="1:9" ht="10.5">
      <c r="A219"/>
      <c r="B219"/>
      <c r="C219"/>
      <c r="D219"/>
      <c r="E219"/>
      <c r="F219"/>
      <c r="G219"/>
      <c r="H219"/>
      <c r="I219"/>
    </row>
    <row r="220" spans="1:9" ht="10.5">
      <c r="A220"/>
      <c r="B220"/>
      <c r="C220"/>
      <c r="D220"/>
      <c r="E220"/>
      <c r="F220"/>
      <c r="G220"/>
      <c r="H220"/>
      <c r="I220"/>
    </row>
    <row r="221" spans="1:9" ht="10.5">
      <c r="A221"/>
      <c r="B221"/>
      <c r="C221"/>
      <c r="D221"/>
      <c r="E221"/>
      <c r="F221"/>
      <c r="G221"/>
      <c r="H221"/>
      <c r="I221"/>
    </row>
    <row r="222" spans="1:9" ht="10.5">
      <c r="A222"/>
      <c r="B222"/>
      <c r="C222"/>
      <c r="D222"/>
      <c r="E222"/>
      <c r="F222"/>
      <c r="G222"/>
      <c r="H222"/>
      <c r="I222"/>
    </row>
    <row r="223" spans="1:9" ht="10.5">
      <c r="A223"/>
      <c r="B223"/>
      <c r="C223"/>
      <c r="D223"/>
      <c r="E223"/>
      <c r="F223"/>
      <c r="G223"/>
      <c r="H223"/>
      <c r="I223"/>
    </row>
    <row r="224" spans="1:9" ht="10.5">
      <c r="A224"/>
      <c r="B224"/>
      <c r="C224"/>
      <c r="D224"/>
      <c r="E224"/>
      <c r="F224"/>
      <c r="G224"/>
      <c r="H224"/>
      <c r="I224"/>
    </row>
    <row r="225" spans="1:9" ht="10.5">
      <c r="A225"/>
      <c r="B225"/>
      <c r="C225"/>
      <c r="D225"/>
      <c r="E225"/>
      <c r="F225"/>
      <c r="G225"/>
      <c r="H225"/>
      <c r="I225"/>
    </row>
    <row r="226" spans="1:9" ht="10.5">
      <c r="A226"/>
      <c r="B226"/>
      <c r="C226"/>
      <c r="D226"/>
      <c r="E226"/>
      <c r="F226"/>
      <c r="G226"/>
      <c r="H226"/>
      <c r="I226"/>
    </row>
    <row r="227" spans="1:9" ht="10.5">
      <c r="A227"/>
      <c r="B227"/>
      <c r="C227"/>
      <c r="D227"/>
      <c r="E227"/>
      <c r="F227"/>
      <c r="G227"/>
      <c r="H227"/>
      <c r="I227"/>
    </row>
    <row r="228" spans="1:9" ht="10.5">
      <c r="A228"/>
      <c r="B228"/>
      <c r="C228"/>
      <c r="D228"/>
      <c r="E228"/>
      <c r="F228"/>
      <c r="G228"/>
      <c r="H228"/>
      <c r="I228"/>
    </row>
    <row r="229" spans="1:9" ht="10.5">
      <c r="A229"/>
      <c r="B229"/>
      <c r="C229"/>
      <c r="D229"/>
      <c r="E229"/>
      <c r="F229"/>
      <c r="G229"/>
      <c r="H229"/>
      <c r="I229"/>
    </row>
    <row r="230" spans="1:9" ht="10.5">
      <c r="A230"/>
      <c r="B230"/>
      <c r="C230"/>
      <c r="D230"/>
      <c r="E230"/>
      <c r="F230"/>
      <c r="G230"/>
      <c r="H230"/>
      <c r="I230"/>
    </row>
    <row r="231" spans="1:9" ht="10.5">
      <c r="A231"/>
      <c r="B231"/>
      <c r="C231"/>
      <c r="D231"/>
      <c r="E231"/>
      <c r="F231"/>
      <c r="G231"/>
      <c r="H231"/>
      <c r="I231"/>
    </row>
    <row r="232" spans="1:9" ht="10.5">
      <c r="A232"/>
      <c r="B232"/>
      <c r="C232"/>
      <c r="D232"/>
      <c r="E232"/>
      <c r="F232"/>
      <c r="G232"/>
      <c r="H232"/>
      <c r="I232"/>
    </row>
    <row r="233" spans="1:9" ht="10.5">
      <c r="A233"/>
      <c r="B233"/>
      <c r="C233"/>
      <c r="D233"/>
      <c r="E233"/>
      <c r="F233"/>
      <c r="G233"/>
      <c r="H233"/>
      <c r="I233"/>
    </row>
    <row r="234" spans="1:9" ht="10.5">
      <c r="A234"/>
      <c r="B234"/>
      <c r="C234"/>
      <c r="D234"/>
      <c r="E234"/>
      <c r="F234"/>
      <c r="G234"/>
      <c r="H234"/>
      <c r="I234"/>
    </row>
    <row r="235" spans="1:9" ht="10.5">
      <c r="A235"/>
      <c r="B235"/>
      <c r="C235"/>
      <c r="D235"/>
      <c r="E235"/>
      <c r="F235"/>
      <c r="G235"/>
      <c r="H235"/>
      <c r="I235"/>
    </row>
    <row r="236" spans="1:9" ht="10.5">
      <c r="A236"/>
      <c r="B236"/>
      <c r="C236"/>
      <c r="D236"/>
      <c r="E236"/>
      <c r="F236"/>
      <c r="G236"/>
      <c r="H236"/>
      <c r="I236"/>
    </row>
    <row r="237" spans="1:9" ht="10.5">
      <c r="A237"/>
      <c r="B237"/>
      <c r="C237"/>
      <c r="D237"/>
      <c r="E237"/>
      <c r="F237"/>
      <c r="G237"/>
      <c r="H237"/>
      <c r="I237"/>
    </row>
    <row r="238" spans="1:9" ht="10.5">
      <c r="A238"/>
      <c r="B238"/>
      <c r="C238"/>
      <c r="D238"/>
      <c r="E238"/>
      <c r="F238"/>
      <c r="G238"/>
      <c r="H238"/>
      <c r="I238"/>
    </row>
    <row r="239" spans="1:9" ht="10.5">
      <c r="A239"/>
      <c r="B239"/>
      <c r="C239"/>
      <c r="D239"/>
      <c r="E239"/>
      <c r="F239"/>
      <c r="G239"/>
      <c r="H239"/>
      <c r="I239"/>
    </row>
    <row r="240" spans="1:9" ht="10.5">
      <c r="A240"/>
      <c r="B240"/>
      <c r="C240"/>
      <c r="D240"/>
      <c r="E240"/>
      <c r="F240"/>
      <c r="G240"/>
      <c r="H240"/>
      <c r="I240"/>
    </row>
    <row r="241" spans="1:9" ht="10.5">
      <c r="A241"/>
      <c r="B241"/>
      <c r="C241"/>
      <c r="D241"/>
      <c r="E241"/>
      <c r="F241"/>
      <c r="G241"/>
      <c r="H241"/>
      <c r="I241"/>
    </row>
    <row r="242" spans="1:9" ht="10.5">
      <c r="A242"/>
      <c r="B242"/>
      <c r="C242"/>
      <c r="D242"/>
      <c r="E242"/>
      <c r="F242"/>
      <c r="G242"/>
      <c r="H242"/>
      <c r="I242"/>
    </row>
    <row r="243" spans="1:9" ht="10.5">
      <c r="A243"/>
      <c r="B243"/>
      <c r="C243"/>
      <c r="D243"/>
      <c r="E243"/>
      <c r="F243"/>
      <c r="G243"/>
      <c r="H243"/>
      <c r="I243"/>
    </row>
    <row r="244" spans="1:9" ht="10.5">
      <c r="A244"/>
      <c r="B244"/>
      <c r="C244"/>
      <c r="D244"/>
      <c r="E244"/>
      <c r="F244"/>
      <c r="G244"/>
      <c r="H244"/>
      <c r="I244"/>
    </row>
    <row r="245" spans="1:9" ht="10.5">
      <c r="A245"/>
      <c r="B245"/>
      <c r="C245"/>
      <c r="D245"/>
      <c r="E245"/>
      <c r="F245"/>
      <c r="G245"/>
      <c r="H245"/>
      <c r="I245"/>
    </row>
    <row r="246" spans="1:9" ht="10.5">
      <c r="A246"/>
      <c r="B246"/>
      <c r="C246"/>
      <c r="D246"/>
      <c r="E246"/>
      <c r="F246"/>
      <c r="G246"/>
      <c r="H246"/>
      <c r="I246"/>
    </row>
    <row r="247" spans="1:9" ht="10.5">
      <c r="A247"/>
      <c r="B247"/>
      <c r="C247"/>
      <c r="D247"/>
      <c r="E247"/>
      <c r="F247"/>
      <c r="G247"/>
      <c r="H247"/>
      <c r="I247"/>
    </row>
    <row r="248" spans="1:9" ht="10.5">
      <c r="A248"/>
      <c r="B248"/>
      <c r="C248"/>
      <c r="D248"/>
      <c r="E248"/>
      <c r="F248"/>
      <c r="G248"/>
      <c r="H248"/>
      <c r="I248"/>
    </row>
    <row r="249" spans="1:9" ht="10.5">
      <c r="A249"/>
      <c r="B249"/>
      <c r="C249"/>
      <c r="D249"/>
      <c r="E249"/>
      <c r="F249"/>
      <c r="G249"/>
      <c r="H249"/>
      <c r="I249"/>
    </row>
    <row r="250" spans="1:9" ht="10.5">
      <c r="A250"/>
      <c r="B250"/>
      <c r="C250"/>
      <c r="D250"/>
      <c r="E250"/>
      <c r="F250"/>
      <c r="G250"/>
      <c r="H250"/>
      <c r="I250"/>
    </row>
    <row r="251" spans="1:9" ht="10.5">
      <c r="A251"/>
      <c r="B251"/>
      <c r="C251"/>
      <c r="D251"/>
      <c r="E251"/>
      <c r="F251"/>
      <c r="G251"/>
      <c r="H251"/>
      <c r="I251"/>
    </row>
    <row r="252" spans="1:9" ht="10.5">
      <c r="A252"/>
      <c r="B252"/>
      <c r="C252"/>
      <c r="D252"/>
      <c r="E252"/>
      <c r="F252"/>
      <c r="G252"/>
      <c r="H252"/>
      <c r="I252"/>
    </row>
    <row r="253" spans="1:9" ht="10.5">
      <c r="A253"/>
      <c r="B253"/>
      <c r="C253"/>
      <c r="D253"/>
      <c r="E253"/>
      <c r="F253"/>
      <c r="G253"/>
      <c r="H253"/>
      <c r="I253"/>
    </row>
    <row r="254" spans="1:9" ht="10.5">
      <c r="A254"/>
      <c r="B254"/>
      <c r="C254"/>
      <c r="D254"/>
      <c r="E254"/>
      <c r="F254"/>
      <c r="G254"/>
      <c r="H254"/>
      <c r="I254"/>
    </row>
    <row r="255" spans="1:9" ht="10.5">
      <c r="A255"/>
      <c r="B255"/>
      <c r="C255"/>
      <c r="D255"/>
      <c r="E255"/>
      <c r="F255"/>
      <c r="G255"/>
      <c r="H255"/>
      <c r="I255"/>
    </row>
    <row r="256" spans="1:9" ht="10.5">
      <c r="A256"/>
      <c r="B256"/>
      <c r="C256"/>
      <c r="D256"/>
      <c r="E256"/>
      <c r="F256"/>
      <c r="G256"/>
      <c r="H256"/>
      <c r="I256"/>
    </row>
    <row r="257" spans="1:9" ht="10.5">
      <c r="A257"/>
      <c r="B257"/>
      <c r="C257"/>
      <c r="D257"/>
      <c r="E257"/>
      <c r="F257"/>
      <c r="G257"/>
      <c r="H257"/>
      <c r="I257"/>
    </row>
    <row r="258" spans="1:9" ht="10.5">
      <c r="A258"/>
      <c r="B258"/>
      <c r="C258"/>
      <c r="D258"/>
      <c r="E258"/>
      <c r="F258"/>
      <c r="G258"/>
      <c r="H258"/>
      <c r="I258"/>
    </row>
    <row r="259" spans="1:9" ht="10.5">
      <c r="A259"/>
      <c r="B259"/>
      <c r="C259"/>
      <c r="D259"/>
      <c r="E259"/>
      <c r="F259"/>
      <c r="G259"/>
      <c r="H259"/>
      <c r="I259"/>
    </row>
    <row r="260" spans="1:9" ht="10.5">
      <c r="A260"/>
      <c r="B260"/>
      <c r="C260"/>
      <c r="D260"/>
      <c r="E260"/>
      <c r="F260"/>
      <c r="G260"/>
      <c r="H260"/>
      <c r="I260"/>
    </row>
    <row r="261" spans="1:9" ht="10.5">
      <c r="A261"/>
      <c r="B261"/>
      <c r="C261"/>
      <c r="D261"/>
      <c r="E261"/>
      <c r="F261"/>
      <c r="G261"/>
      <c r="H261"/>
      <c r="I261"/>
    </row>
    <row r="262" spans="1:9" ht="10.5">
      <c r="A262"/>
      <c r="B262"/>
      <c r="C262"/>
      <c r="D262"/>
      <c r="E262"/>
      <c r="F262"/>
      <c r="G262"/>
      <c r="H262"/>
      <c r="I262"/>
    </row>
    <row r="263" spans="1:9" ht="10.5">
      <c r="A263"/>
      <c r="B263"/>
      <c r="C263"/>
      <c r="D263"/>
      <c r="E263"/>
      <c r="F263"/>
      <c r="G263"/>
      <c r="H263"/>
      <c r="I263"/>
    </row>
    <row r="264" spans="1:9" ht="10.5">
      <c r="A264"/>
      <c r="B264"/>
      <c r="C264"/>
      <c r="D264"/>
      <c r="E264"/>
      <c r="F264"/>
      <c r="G264"/>
      <c r="H264"/>
      <c r="I264"/>
    </row>
    <row r="265" spans="1:9" ht="10.5">
      <c r="A265"/>
      <c r="B265"/>
      <c r="C265"/>
      <c r="D265"/>
      <c r="E265"/>
      <c r="F265"/>
      <c r="G265"/>
      <c r="H265"/>
      <c r="I265"/>
    </row>
    <row r="266" spans="1:9" ht="10.5">
      <c r="A266"/>
      <c r="B266"/>
      <c r="C266"/>
      <c r="D266"/>
      <c r="E266"/>
      <c r="F266"/>
      <c r="G266"/>
      <c r="H266"/>
      <c r="I266"/>
    </row>
    <row r="267" spans="1:9" ht="10.5">
      <c r="A267"/>
      <c r="B267"/>
      <c r="C267"/>
      <c r="D267"/>
      <c r="E267"/>
      <c r="F267"/>
      <c r="G267"/>
      <c r="H267"/>
      <c r="I267"/>
    </row>
    <row r="268" spans="1:9" ht="10.5">
      <c r="A268"/>
      <c r="B268"/>
      <c r="C268"/>
      <c r="D268"/>
      <c r="E268"/>
      <c r="F268"/>
      <c r="G268"/>
      <c r="H268"/>
      <c r="I268"/>
    </row>
    <row r="269" spans="1:9" ht="10.5">
      <c r="A269"/>
      <c r="B269"/>
      <c r="C269"/>
      <c r="D269"/>
      <c r="E269"/>
      <c r="F269"/>
      <c r="G269"/>
      <c r="H269"/>
      <c r="I269"/>
    </row>
    <row r="270" spans="1:9" ht="10.5">
      <c r="A270"/>
      <c r="B270"/>
      <c r="C270"/>
      <c r="D270"/>
      <c r="E270"/>
      <c r="F270"/>
      <c r="G270"/>
      <c r="H270"/>
      <c r="I270"/>
    </row>
    <row r="271" spans="1:9" ht="10.5">
      <c r="A271"/>
      <c r="B271"/>
      <c r="C271"/>
      <c r="D271"/>
      <c r="E271"/>
      <c r="F271"/>
      <c r="G271"/>
      <c r="H271"/>
      <c r="I271"/>
    </row>
    <row r="272" spans="1:9" ht="10.5">
      <c r="A272"/>
      <c r="B272"/>
      <c r="C272"/>
      <c r="D272"/>
      <c r="E272"/>
      <c r="F272"/>
      <c r="G272"/>
      <c r="H272"/>
      <c r="I272"/>
    </row>
    <row r="273" spans="1:9" ht="10.5">
      <c r="A273"/>
      <c r="B273"/>
      <c r="C273"/>
      <c r="D273"/>
      <c r="E273"/>
      <c r="F273"/>
      <c r="G273"/>
      <c r="H273"/>
      <c r="I273"/>
    </row>
    <row r="274" spans="1:9" ht="10.5">
      <c r="A274"/>
      <c r="B274"/>
      <c r="C274"/>
      <c r="D274"/>
      <c r="E274"/>
      <c r="F274"/>
      <c r="G274"/>
      <c r="H274"/>
      <c r="I274"/>
    </row>
    <row r="275" spans="1:9" ht="10.5">
      <c r="A275"/>
      <c r="B275"/>
      <c r="C275"/>
      <c r="D275"/>
      <c r="E275"/>
      <c r="F275"/>
      <c r="G275"/>
      <c r="H275"/>
      <c r="I275"/>
    </row>
    <row r="276" spans="1:9" ht="10.5">
      <c r="A276"/>
      <c r="B276"/>
      <c r="C276"/>
      <c r="D276"/>
      <c r="E276"/>
      <c r="F276"/>
      <c r="G276"/>
      <c r="H276"/>
      <c r="I276"/>
    </row>
    <row r="277" spans="1:9" ht="10.5">
      <c r="A277"/>
      <c r="B277"/>
      <c r="C277"/>
      <c r="D277"/>
      <c r="E277"/>
      <c r="F277"/>
      <c r="G277"/>
      <c r="H277"/>
      <c r="I277"/>
    </row>
    <row r="278" spans="1:9" ht="10.5">
      <c r="A278"/>
      <c r="B278"/>
      <c r="C278"/>
      <c r="D278"/>
      <c r="E278"/>
      <c r="F278"/>
      <c r="G278"/>
      <c r="H278"/>
      <c r="I278"/>
    </row>
    <row r="279" spans="1:9" ht="10.5">
      <c r="A279"/>
      <c r="B279"/>
      <c r="C279"/>
      <c r="D279"/>
      <c r="E279"/>
      <c r="F279"/>
      <c r="G279"/>
      <c r="H279"/>
      <c r="I279"/>
    </row>
    <row r="280" spans="1:51" s="12" customFormat="1" ht="10.5">
      <c r="A280"/>
      <c r="B280"/>
      <c r="C280"/>
      <c r="D280"/>
      <c r="E280"/>
      <c r="F280"/>
      <c r="G280"/>
      <c r="H280"/>
      <c r="I280"/>
      <c r="AT280"/>
      <c r="AU280"/>
      <c r="AV280"/>
      <c r="AW280"/>
      <c r="AX280"/>
      <c r="AY280"/>
    </row>
    <row r="281" spans="1:9" ht="10.5">
      <c r="A281"/>
      <c r="B281"/>
      <c r="C281"/>
      <c r="D281"/>
      <c r="E281"/>
      <c r="F281"/>
      <c r="G281"/>
      <c r="H281"/>
      <c r="I281"/>
    </row>
    <row r="282" spans="1:9" ht="10.5">
      <c r="A282"/>
      <c r="B282"/>
      <c r="C282"/>
      <c r="D282"/>
      <c r="E282"/>
      <c r="F282"/>
      <c r="G282"/>
      <c r="H282"/>
      <c r="I282"/>
    </row>
    <row r="283" spans="1:9" ht="10.5">
      <c r="A283"/>
      <c r="B283"/>
      <c r="C283"/>
      <c r="D283"/>
      <c r="E283"/>
      <c r="F283"/>
      <c r="G283"/>
      <c r="H283"/>
      <c r="I283"/>
    </row>
    <row r="284" spans="1:9" ht="10.5">
      <c r="A284"/>
      <c r="B284"/>
      <c r="C284"/>
      <c r="D284"/>
      <c r="E284"/>
      <c r="F284"/>
      <c r="G284"/>
      <c r="H284"/>
      <c r="I284"/>
    </row>
    <row r="285" spans="1:9" ht="10.5">
      <c r="A285"/>
      <c r="B285"/>
      <c r="C285"/>
      <c r="D285"/>
      <c r="E285"/>
      <c r="F285"/>
      <c r="G285"/>
      <c r="H285"/>
      <c r="I285"/>
    </row>
    <row r="286" spans="1:9" ht="10.5">
      <c r="A286"/>
      <c r="B286"/>
      <c r="C286"/>
      <c r="D286"/>
      <c r="E286"/>
      <c r="F286"/>
      <c r="G286"/>
      <c r="H286"/>
      <c r="I286"/>
    </row>
    <row r="287" spans="1:9" ht="10.5">
      <c r="A287"/>
      <c r="B287"/>
      <c r="C287"/>
      <c r="D287"/>
      <c r="E287"/>
      <c r="F287"/>
      <c r="G287"/>
      <c r="H287"/>
      <c r="I287"/>
    </row>
    <row r="288" spans="1:9" ht="10.5">
      <c r="A288"/>
      <c r="B288"/>
      <c r="C288"/>
      <c r="D288"/>
      <c r="E288"/>
      <c r="F288"/>
      <c r="G288"/>
      <c r="H288"/>
      <c r="I288"/>
    </row>
    <row r="289" spans="1:9" ht="10.5">
      <c r="A289"/>
      <c r="B289"/>
      <c r="C289"/>
      <c r="D289"/>
      <c r="E289"/>
      <c r="F289"/>
      <c r="G289"/>
      <c r="H289"/>
      <c r="I289"/>
    </row>
    <row r="290" spans="1:9" ht="10.5">
      <c r="A290"/>
      <c r="B290"/>
      <c r="C290"/>
      <c r="D290"/>
      <c r="E290"/>
      <c r="F290"/>
      <c r="G290"/>
      <c r="H290"/>
      <c r="I290"/>
    </row>
    <row r="291" spans="1:9" ht="10.5">
      <c r="A291"/>
      <c r="B291"/>
      <c r="C291"/>
      <c r="D291"/>
      <c r="E291"/>
      <c r="F291"/>
      <c r="G291"/>
      <c r="H291"/>
      <c r="I291"/>
    </row>
    <row r="292" spans="1:9" ht="10.5">
      <c r="A292"/>
      <c r="B292"/>
      <c r="C292"/>
      <c r="D292"/>
      <c r="E292"/>
      <c r="F292"/>
      <c r="G292"/>
      <c r="H292"/>
      <c r="I292"/>
    </row>
    <row r="293" spans="1:9" ht="10.5">
      <c r="A293"/>
      <c r="B293"/>
      <c r="C293"/>
      <c r="D293"/>
      <c r="E293"/>
      <c r="F293"/>
      <c r="G293"/>
      <c r="H293"/>
      <c r="I293"/>
    </row>
    <row r="294" spans="1:9" ht="10.5">
      <c r="A294"/>
      <c r="B294"/>
      <c r="C294"/>
      <c r="D294"/>
      <c r="E294"/>
      <c r="F294"/>
      <c r="G294"/>
      <c r="H294"/>
      <c r="I294"/>
    </row>
    <row r="295" spans="1:9" ht="10.5">
      <c r="A295"/>
      <c r="B295"/>
      <c r="C295"/>
      <c r="D295"/>
      <c r="E295"/>
      <c r="F295"/>
      <c r="G295"/>
      <c r="H295"/>
      <c r="I295"/>
    </row>
    <row r="296" spans="1:9" ht="10.5">
      <c r="A296"/>
      <c r="B296"/>
      <c r="C296"/>
      <c r="D296"/>
      <c r="E296"/>
      <c r="F296"/>
      <c r="G296"/>
      <c r="H296"/>
      <c r="I296"/>
    </row>
    <row r="297" spans="1:9" ht="10.5">
      <c r="A297"/>
      <c r="B297"/>
      <c r="C297"/>
      <c r="D297"/>
      <c r="E297"/>
      <c r="F297"/>
      <c r="G297"/>
      <c r="H297"/>
      <c r="I297"/>
    </row>
    <row r="298" spans="1:9" ht="10.5">
      <c r="A298"/>
      <c r="B298"/>
      <c r="C298"/>
      <c r="D298"/>
      <c r="E298"/>
      <c r="F298"/>
      <c r="G298"/>
      <c r="H298"/>
      <c r="I298"/>
    </row>
    <row r="299" spans="1:9" ht="10.5">
      <c r="A299"/>
      <c r="B299"/>
      <c r="C299"/>
      <c r="D299"/>
      <c r="E299"/>
      <c r="F299"/>
      <c r="G299"/>
      <c r="H299"/>
      <c r="I299"/>
    </row>
    <row r="300" spans="1:9" ht="10.5">
      <c r="A300"/>
      <c r="B300"/>
      <c r="C300"/>
      <c r="D300"/>
      <c r="E300"/>
      <c r="F300"/>
      <c r="G300"/>
      <c r="H300"/>
      <c r="I300"/>
    </row>
    <row r="301" spans="1:9" ht="10.5">
      <c r="A301"/>
      <c r="B301"/>
      <c r="C301"/>
      <c r="D301"/>
      <c r="E301"/>
      <c r="F301"/>
      <c r="G301"/>
      <c r="H301"/>
      <c r="I301"/>
    </row>
    <row r="302" spans="1:9" ht="10.5">
      <c r="A302"/>
      <c r="B302"/>
      <c r="C302"/>
      <c r="D302"/>
      <c r="E302"/>
      <c r="F302"/>
      <c r="G302"/>
      <c r="H302"/>
      <c r="I302"/>
    </row>
    <row r="303" spans="1:9" ht="10.5">
      <c r="A303"/>
      <c r="B303"/>
      <c r="C303"/>
      <c r="D303"/>
      <c r="E303"/>
      <c r="F303"/>
      <c r="G303"/>
      <c r="H303"/>
      <c r="I303"/>
    </row>
    <row r="304" spans="1:9" ht="10.5">
      <c r="A304"/>
      <c r="B304"/>
      <c r="C304"/>
      <c r="D304"/>
      <c r="E304"/>
      <c r="F304"/>
      <c r="G304"/>
      <c r="H304"/>
      <c r="I304"/>
    </row>
    <row r="305" spans="1:9" ht="10.5">
      <c r="A305"/>
      <c r="B305"/>
      <c r="C305"/>
      <c r="D305"/>
      <c r="E305"/>
      <c r="F305"/>
      <c r="G305"/>
      <c r="H305"/>
      <c r="I305"/>
    </row>
    <row r="306" spans="1:9" ht="10.5">
      <c r="A306"/>
      <c r="B306"/>
      <c r="C306"/>
      <c r="D306"/>
      <c r="E306"/>
      <c r="F306"/>
      <c r="G306"/>
      <c r="H306"/>
      <c r="I306"/>
    </row>
    <row r="307" spans="1:9" ht="10.5">
      <c r="A307"/>
      <c r="B307"/>
      <c r="C307"/>
      <c r="D307"/>
      <c r="E307"/>
      <c r="F307"/>
      <c r="G307"/>
      <c r="H307"/>
      <c r="I307"/>
    </row>
    <row r="308" spans="1:9" ht="10.5">
      <c r="A308"/>
      <c r="B308"/>
      <c r="C308"/>
      <c r="D308"/>
      <c r="E308"/>
      <c r="F308"/>
      <c r="G308"/>
      <c r="H308"/>
      <c r="I308"/>
    </row>
    <row r="309" spans="1:9" ht="10.5">
      <c r="A309"/>
      <c r="B309"/>
      <c r="C309"/>
      <c r="D309"/>
      <c r="E309"/>
      <c r="F309"/>
      <c r="G309"/>
      <c r="H309"/>
      <c r="I309"/>
    </row>
    <row r="310" spans="1:9" ht="10.5">
      <c r="A310"/>
      <c r="B310"/>
      <c r="C310"/>
      <c r="D310"/>
      <c r="E310"/>
      <c r="F310"/>
      <c r="G310"/>
      <c r="H310"/>
      <c r="I310"/>
    </row>
  </sheetData>
  <mergeCells count="13">
    <mergeCell ref="AJ66:AR66"/>
    <mergeCell ref="AY1:BG1"/>
    <mergeCell ref="AY2:BG2"/>
    <mergeCell ref="J1:O1"/>
    <mergeCell ref="P1:X1"/>
    <mergeCell ref="J2:O2"/>
    <mergeCell ref="P2:X2"/>
    <mergeCell ref="Z1:AH1"/>
    <mergeCell ref="Z2:AH2"/>
    <mergeCell ref="AS1:AX1"/>
    <mergeCell ref="AS2:AX2"/>
    <mergeCell ref="AJ1:AR1"/>
    <mergeCell ref="AJ2:AR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BB310"/>
  <sheetViews>
    <sheetView defaultGridColor="0" colorId="14" workbookViewId="0" topLeftCell="N1">
      <pane ySplit="6" topLeftCell="O47" activePane="bottomLeft" state="frozen"/>
      <selection pane="topLeft" activeCell="D61" sqref="D61:I61"/>
      <selection pane="bottomLeft" activeCell="P62" sqref="P62:X62"/>
    </sheetView>
  </sheetViews>
  <sheetFormatPr defaultColWidth="9.140625" defaultRowHeight="12"/>
  <cols>
    <col min="1" max="1" width="3.00390625" style="3" customWidth="1"/>
    <col min="2" max="2" width="2.7109375" style="3" customWidth="1"/>
    <col min="3" max="3" width="33.140625" style="3" customWidth="1"/>
    <col min="4" max="4" width="13.8515625" style="3" customWidth="1"/>
    <col min="5" max="5" width="2.28125" style="3" customWidth="1"/>
    <col min="6" max="7" width="12.00390625" style="3" customWidth="1"/>
    <col min="8" max="8" width="13.140625" style="3" customWidth="1"/>
    <col min="9" max="9" width="13.7109375" style="3" customWidth="1"/>
    <col min="10" max="10" width="11.00390625" style="3" customWidth="1"/>
    <col min="11" max="11" width="4.28125" style="3" customWidth="1"/>
    <col min="12" max="13" width="11.00390625" style="3" customWidth="1"/>
    <col min="14" max="14" width="15.140625" style="3" customWidth="1"/>
    <col min="15" max="15" width="11.00390625" style="3" customWidth="1"/>
    <col min="16" max="16" width="4.28125" style="3" customWidth="1"/>
    <col min="17" max="20" width="11.00390625" style="3" customWidth="1"/>
    <col min="21" max="21" width="14.140625" style="3" customWidth="1"/>
    <col min="22" max="23" width="11.00390625" style="3" customWidth="1"/>
    <col min="24" max="24" width="13.28125" style="3" customWidth="1"/>
    <col min="25" max="25" width="11.00390625" style="3" customWidth="1"/>
    <col min="26" max="26" width="4.28125" style="3" customWidth="1"/>
    <col min="27" max="30" width="11.00390625" style="3" customWidth="1"/>
    <col min="31" max="31" width="13.421875" style="3" customWidth="1"/>
    <col min="32" max="45" width="11.00390625" style="3" customWidth="1"/>
    <col min="46" max="46" width="4.421875" style="3" customWidth="1"/>
    <col min="47" max="50" width="11.00390625" style="3" customWidth="1"/>
    <col min="51" max="51" width="12.140625" style="3" customWidth="1"/>
    <col min="52" max="16384" width="11.00390625" style="3" customWidth="1"/>
  </cols>
  <sheetData>
    <row r="1" spans="1:54" ht="12">
      <c r="A1" s="4"/>
      <c r="D1" s="60"/>
      <c r="E1" s="9"/>
      <c r="F1" s="9" t="s">
        <v>79</v>
      </c>
      <c r="J1" s="70" t="s">
        <v>153</v>
      </c>
      <c r="K1" s="70"/>
      <c r="L1" s="70"/>
      <c r="M1" s="70"/>
      <c r="N1" s="70"/>
      <c r="O1" s="70"/>
      <c r="P1" s="70" t="s">
        <v>154</v>
      </c>
      <c r="Q1" s="70"/>
      <c r="R1" s="70"/>
      <c r="S1" s="70"/>
      <c r="T1" s="70"/>
      <c r="U1" s="70"/>
      <c r="V1" s="70"/>
      <c r="W1" s="70"/>
      <c r="X1" s="70"/>
      <c r="Z1" s="70" t="s">
        <v>162</v>
      </c>
      <c r="AA1" s="70"/>
      <c r="AB1" s="70"/>
      <c r="AC1" s="70"/>
      <c r="AD1" s="70"/>
      <c r="AE1" s="70"/>
      <c r="AF1" s="70"/>
      <c r="AG1" s="70"/>
      <c r="AH1" s="70"/>
      <c r="AJ1" s="70" t="str">
        <f>+Z1</f>
        <v>Case 10 Only</v>
      </c>
      <c r="AK1" s="70"/>
      <c r="AL1" s="70"/>
      <c r="AM1" s="70"/>
      <c r="AN1" s="70"/>
      <c r="AO1" s="70"/>
      <c r="AP1" s="70"/>
      <c r="AQ1" s="70"/>
      <c r="AR1" s="70"/>
      <c r="AT1" s="70" t="s">
        <v>143</v>
      </c>
      <c r="AU1" s="70"/>
      <c r="AV1" s="70"/>
      <c r="AW1" s="70"/>
      <c r="AX1" s="70"/>
      <c r="AY1" s="70"/>
      <c r="AZ1" s="70"/>
      <c r="BA1" s="70"/>
      <c r="BB1" s="70"/>
    </row>
    <row r="2" spans="1:54" ht="12">
      <c r="A2" s="4" t="s">
        <v>0</v>
      </c>
      <c r="D2" s="60"/>
      <c r="E2" s="10"/>
      <c r="F2" s="10" t="s">
        <v>1</v>
      </c>
      <c r="J2" s="71" t="s">
        <v>76</v>
      </c>
      <c r="K2" s="71"/>
      <c r="L2" s="71"/>
      <c r="M2" s="71"/>
      <c r="N2" s="71"/>
      <c r="O2" s="71"/>
      <c r="P2" s="71" t="s">
        <v>76</v>
      </c>
      <c r="Q2" s="71"/>
      <c r="R2" s="71"/>
      <c r="S2" s="71"/>
      <c r="T2" s="71"/>
      <c r="U2" s="71"/>
      <c r="V2" s="71"/>
      <c r="W2" s="71"/>
      <c r="X2" s="71"/>
      <c r="Z2" s="71" t="s">
        <v>76</v>
      </c>
      <c r="AA2" s="71"/>
      <c r="AB2" s="71"/>
      <c r="AC2" s="71"/>
      <c r="AD2" s="71"/>
      <c r="AE2" s="71"/>
      <c r="AF2" s="71"/>
      <c r="AG2" s="71"/>
      <c r="AH2" s="71"/>
      <c r="AJ2" s="71" t="s">
        <v>138</v>
      </c>
      <c r="AK2" s="71"/>
      <c r="AL2" s="71"/>
      <c r="AM2" s="71"/>
      <c r="AN2" s="71"/>
      <c r="AO2" s="71"/>
      <c r="AP2" s="71"/>
      <c r="AQ2" s="71"/>
      <c r="AR2" s="71"/>
      <c r="AT2" s="71" t="s">
        <v>76</v>
      </c>
      <c r="AU2" s="71"/>
      <c r="AV2" s="71"/>
      <c r="AW2" s="71"/>
      <c r="AX2" s="71"/>
      <c r="AY2" s="71"/>
      <c r="AZ2" s="71"/>
      <c r="BA2" s="71"/>
      <c r="BB2" s="71"/>
    </row>
    <row r="3" spans="1:54" ht="12">
      <c r="A3" s="5" t="s">
        <v>76</v>
      </c>
      <c r="D3" s="60"/>
      <c r="E3" s="10"/>
      <c r="F3" s="10" t="s">
        <v>2</v>
      </c>
      <c r="P3" s="10"/>
      <c r="U3" s="22" t="s">
        <v>81</v>
      </c>
      <c r="V3" s="22"/>
      <c r="W3" s="10"/>
      <c r="X3" s="10" t="s">
        <v>82</v>
      </c>
      <c r="Z3" s="10"/>
      <c r="AE3" s="22" t="s">
        <v>81</v>
      </c>
      <c r="AF3" s="22"/>
      <c r="AG3" s="10"/>
      <c r="AH3" s="10" t="s">
        <v>82</v>
      </c>
      <c r="AJ3" s="10"/>
      <c r="AO3" s="22" t="s">
        <v>81</v>
      </c>
      <c r="AP3" s="22"/>
      <c r="AQ3" s="10"/>
      <c r="AR3" s="10" t="s">
        <v>82</v>
      </c>
      <c r="AT3" s="10"/>
      <c r="AY3" s="22" t="s">
        <v>81</v>
      </c>
      <c r="AZ3" s="22"/>
      <c r="BA3" s="10"/>
      <c r="BB3" s="10" t="s">
        <v>82</v>
      </c>
    </row>
    <row r="4" spans="1:54" ht="12">
      <c r="A4" s="5" t="s">
        <v>78</v>
      </c>
      <c r="D4" s="61"/>
      <c r="E4" s="61"/>
      <c r="F4" s="10"/>
      <c r="P4" s="10"/>
      <c r="S4" s="22" t="s">
        <v>83</v>
      </c>
      <c r="T4" s="22" t="s">
        <v>84</v>
      </c>
      <c r="U4" s="22" t="s">
        <v>85</v>
      </c>
      <c r="V4" s="22" t="s">
        <v>86</v>
      </c>
      <c r="W4" s="22" t="s">
        <v>87</v>
      </c>
      <c r="X4" s="22" t="s">
        <v>88</v>
      </c>
      <c r="Z4" s="10"/>
      <c r="AC4" s="22" t="s">
        <v>83</v>
      </c>
      <c r="AD4" s="22" t="s">
        <v>84</v>
      </c>
      <c r="AE4" s="22" t="s">
        <v>85</v>
      </c>
      <c r="AF4" s="22" t="s">
        <v>86</v>
      </c>
      <c r="AG4" s="22" t="s">
        <v>87</v>
      </c>
      <c r="AH4" s="22" t="s">
        <v>88</v>
      </c>
      <c r="AJ4" s="10"/>
      <c r="AM4" s="22" t="s">
        <v>83</v>
      </c>
      <c r="AN4" s="22" t="s">
        <v>84</v>
      </c>
      <c r="AO4" s="22" t="s">
        <v>85</v>
      </c>
      <c r="AP4" s="22" t="s">
        <v>86</v>
      </c>
      <c r="AQ4" s="22" t="s">
        <v>87</v>
      </c>
      <c r="AR4" s="22" t="s">
        <v>88</v>
      </c>
      <c r="AT4" s="10"/>
      <c r="AW4" s="22" t="s">
        <v>83</v>
      </c>
      <c r="AX4" s="22" t="s">
        <v>84</v>
      </c>
      <c r="AY4" s="22" t="s">
        <v>85</v>
      </c>
      <c r="AZ4" s="22" t="s">
        <v>86</v>
      </c>
      <c r="BA4" s="22" t="s">
        <v>87</v>
      </c>
      <c r="BB4" s="22" t="s">
        <v>88</v>
      </c>
    </row>
    <row r="5" spans="2:53" ht="10.5">
      <c r="B5" s="5"/>
      <c r="D5" s="12" t="s">
        <v>3</v>
      </c>
      <c r="E5" s="12"/>
      <c r="F5" s="13" t="s">
        <v>4</v>
      </c>
      <c r="G5" s="13" t="s">
        <v>4</v>
      </c>
      <c r="H5" s="13"/>
      <c r="I5" s="13"/>
      <c r="P5" s="13"/>
      <c r="Q5" s="13"/>
      <c r="W5" s="10"/>
      <c r="Z5" s="13"/>
      <c r="AA5" s="13"/>
      <c r="AG5" s="10"/>
      <c r="AJ5" s="13"/>
      <c r="AK5" s="13"/>
      <c r="AQ5" s="10"/>
      <c r="AT5" s="13"/>
      <c r="AU5" s="13"/>
      <c r="BA5" s="10"/>
    </row>
    <row r="6" spans="1:53" s="12" customFormat="1" ht="10.5">
      <c r="A6" s="3"/>
      <c r="B6" s="3"/>
      <c r="C6" s="3"/>
      <c r="D6" s="20" t="s">
        <v>77</v>
      </c>
      <c r="E6" s="16"/>
      <c r="F6" s="14" t="s">
        <v>5</v>
      </c>
      <c r="G6" s="14" t="s">
        <v>6</v>
      </c>
      <c r="H6" s="14" t="s">
        <v>7</v>
      </c>
      <c r="I6" s="14" t="s">
        <v>8</v>
      </c>
      <c r="J6" s="3"/>
      <c r="K6" s="23" t="s">
        <v>122</v>
      </c>
      <c r="L6" s="14"/>
      <c r="M6" s="14"/>
      <c r="N6" s="14"/>
      <c r="P6" s="23" t="s">
        <v>89</v>
      </c>
      <c r="Q6" s="14"/>
      <c r="S6" s="10"/>
      <c r="T6" s="10"/>
      <c r="W6" s="10"/>
      <c r="Z6" s="23" t="s">
        <v>89</v>
      </c>
      <c r="AA6" s="14"/>
      <c r="AC6" s="10"/>
      <c r="AD6" s="10"/>
      <c r="AG6" s="10"/>
      <c r="AJ6" s="23" t="s">
        <v>89</v>
      </c>
      <c r="AK6" s="14"/>
      <c r="AM6" s="10"/>
      <c r="AN6" s="10"/>
      <c r="AQ6" s="10"/>
      <c r="AT6" s="23" t="s">
        <v>89</v>
      </c>
      <c r="AU6" s="14"/>
      <c r="AW6" s="10"/>
      <c r="AX6" s="10"/>
      <c r="BA6" s="10"/>
    </row>
    <row r="7" spans="1:53" ht="10.5">
      <c r="A7" s="3" t="s">
        <v>9</v>
      </c>
      <c r="F7" s="7"/>
      <c r="G7" s="7"/>
      <c r="H7" s="7"/>
      <c r="I7" s="7"/>
      <c r="K7" s="7" t="s">
        <v>90</v>
      </c>
      <c r="L7" s="7"/>
      <c r="M7" s="7"/>
      <c r="N7" s="7"/>
      <c r="P7" s="7" t="s">
        <v>91</v>
      </c>
      <c r="Q7" s="7"/>
      <c r="W7" s="10"/>
      <c r="Z7" s="7" t="s">
        <v>91</v>
      </c>
      <c r="AA7" s="7"/>
      <c r="AG7" s="10"/>
      <c r="AJ7" s="7" t="s">
        <v>91</v>
      </c>
      <c r="AK7" s="7"/>
      <c r="AQ7" s="10"/>
      <c r="AT7" s="7" t="s">
        <v>91</v>
      </c>
      <c r="AU7" s="7"/>
      <c r="BA7" s="10"/>
    </row>
    <row r="8" spans="2:54" ht="12">
      <c r="B8" s="60" t="s">
        <v>10</v>
      </c>
      <c r="D8" s="17">
        <v>90370151.63393615</v>
      </c>
      <c r="E8" s="17"/>
      <c r="F8" s="62">
        <v>90370151.63393615</v>
      </c>
      <c r="G8" s="60"/>
      <c r="H8" s="60"/>
      <c r="I8" s="60"/>
      <c r="K8" s="1"/>
      <c r="L8" t="s">
        <v>92</v>
      </c>
      <c r="M8"/>
      <c r="N8" s="8">
        <f>+F8</f>
        <v>90370151.63393615</v>
      </c>
      <c r="P8" s="1"/>
      <c r="Q8" t="s">
        <v>92</v>
      </c>
      <c r="S8" s="10">
        <v>447</v>
      </c>
      <c r="T8" s="10">
        <v>2</v>
      </c>
      <c r="U8" s="17">
        <f>+N8-Actual!$E8</f>
        <v>67771870.63393615</v>
      </c>
      <c r="V8" s="24" t="s">
        <v>93</v>
      </c>
      <c r="W8" s="25">
        <f>+Actual!$H2</f>
        <v>0.37155</v>
      </c>
      <c r="X8" s="33">
        <f>+W8*U8</f>
        <v>25180638.534038976</v>
      </c>
      <c r="Z8" s="1"/>
      <c r="AA8" t="s">
        <v>92</v>
      </c>
      <c r="AC8" s="10">
        <v>447</v>
      </c>
      <c r="AD8" s="10">
        <v>2</v>
      </c>
      <c r="AE8" s="17">
        <f>+U8-'Case 8'!U8</f>
        <v>0</v>
      </c>
      <c r="AF8" s="24" t="s">
        <v>93</v>
      </c>
      <c r="AG8" s="25">
        <f>+Actual!$H2</f>
        <v>0.37155</v>
      </c>
      <c r="AH8" s="33">
        <f>+AG8*AE8</f>
        <v>0</v>
      </c>
      <c r="AJ8" s="1"/>
      <c r="AK8" t="s">
        <v>92</v>
      </c>
      <c r="AM8" s="10">
        <v>447</v>
      </c>
      <c r="AN8" s="10">
        <v>2</v>
      </c>
      <c r="AO8" s="17">
        <f>+N8-Actual!E8</f>
        <v>67771870.63393615</v>
      </c>
      <c r="AP8" s="24" t="s">
        <v>93</v>
      </c>
      <c r="AQ8" s="25">
        <f>+Actual!$H2</f>
        <v>0.37155</v>
      </c>
      <c r="AR8" s="33">
        <f>+AQ8*AO8</f>
        <v>25180638.534038976</v>
      </c>
      <c r="AT8" s="1"/>
      <c r="AU8" t="s">
        <v>92</v>
      </c>
      <c r="AW8" s="10">
        <v>447</v>
      </c>
      <c r="AX8" s="10">
        <v>2</v>
      </c>
      <c r="AY8" s="17">
        <f>+AO8+U8</f>
        <v>135543741.2678723</v>
      </c>
      <c r="AZ8" s="24" t="s">
        <v>93</v>
      </c>
      <c r="BA8" s="25">
        <f>+Actual!$H2</f>
        <v>0.37155</v>
      </c>
      <c r="BB8" s="33">
        <f>+BA8*AY8</f>
        <v>50361277.06807795</v>
      </c>
    </row>
    <row r="9" spans="2:54" ht="12">
      <c r="B9" s="60"/>
      <c r="D9" s="17"/>
      <c r="E9" s="17"/>
      <c r="F9" s="62"/>
      <c r="G9" s="7"/>
      <c r="H9" s="7"/>
      <c r="I9" s="7"/>
      <c r="K9" s="1"/>
      <c r="L9" s="7" t="s">
        <v>94</v>
      </c>
      <c r="M9" s="7"/>
      <c r="N9" s="7">
        <f>+F12</f>
        <v>12827235.5</v>
      </c>
      <c r="P9" s="1"/>
      <c r="Q9" s="7" t="s">
        <v>94</v>
      </c>
      <c r="S9" s="10">
        <v>447</v>
      </c>
      <c r="T9" s="10">
        <v>2</v>
      </c>
      <c r="U9" s="17">
        <f>+N9-Actual!$E9</f>
        <v>-17396698.5</v>
      </c>
      <c r="V9" s="24" t="s">
        <v>93</v>
      </c>
      <c r="W9" s="25">
        <f>+W8</f>
        <v>0.37155</v>
      </c>
      <c r="X9" s="33">
        <f>+W9*U9</f>
        <v>-6463743.327675</v>
      </c>
      <c r="Z9" s="1"/>
      <c r="AA9" s="7" t="s">
        <v>94</v>
      </c>
      <c r="AC9" s="10">
        <v>447</v>
      </c>
      <c r="AD9" s="10">
        <v>2</v>
      </c>
      <c r="AE9" s="17">
        <f>+U9-'Case 8'!U9</f>
        <v>0</v>
      </c>
      <c r="AF9" s="24" t="s">
        <v>93</v>
      </c>
      <c r="AG9" s="25">
        <f>+AG8</f>
        <v>0.37155</v>
      </c>
      <c r="AH9" s="33">
        <f>+AG9*AE9</f>
        <v>0</v>
      </c>
      <c r="AJ9" s="1"/>
      <c r="AK9" s="7" t="s">
        <v>94</v>
      </c>
      <c r="AM9" s="10">
        <v>447</v>
      </c>
      <c r="AN9" s="10">
        <v>2</v>
      </c>
      <c r="AO9" s="17">
        <f>+N9-Actual!E9</f>
        <v>-17396698.5</v>
      </c>
      <c r="AP9" s="24" t="s">
        <v>93</v>
      </c>
      <c r="AQ9" s="25">
        <f>+AQ8</f>
        <v>0.37155</v>
      </c>
      <c r="AR9" s="33">
        <f>+AQ9*AO9</f>
        <v>-6463743.327675</v>
      </c>
      <c r="AT9" s="1"/>
      <c r="AU9" s="7" t="s">
        <v>94</v>
      </c>
      <c r="AW9" s="10">
        <v>447</v>
      </c>
      <c r="AX9" s="10">
        <v>2</v>
      </c>
      <c r="AY9" s="17">
        <f>+AO9+U9</f>
        <v>-34793397</v>
      </c>
      <c r="AZ9" s="24" t="s">
        <v>93</v>
      </c>
      <c r="BA9" s="25">
        <f>+BA8</f>
        <v>0.37155</v>
      </c>
      <c r="BB9" s="33">
        <f>+BA9*AY9</f>
        <v>-12927486.65535</v>
      </c>
    </row>
    <row r="10" spans="2:54" ht="12">
      <c r="B10" s="60" t="s">
        <v>11</v>
      </c>
      <c r="D10" s="17">
        <v>1161842153.0394409</v>
      </c>
      <c r="E10" s="17"/>
      <c r="F10" s="62"/>
      <c r="G10" s="7"/>
      <c r="H10" s="7"/>
      <c r="I10" s="7">
        <v>1161842153.0394409</v>
      </c>
      <c r="K10" s="1"/>
      <c r="L10" s="7" t="s">
        <v>95</v>
      </c>
      <c r="M10" s="7"/>
      <c r="N10" s="7">
        <f>+D10</f>
        <v>1161842153.0394409</v>
      </c>
      <c r="P10" s="1"/>
      <c r="Q10" s="7" t="s">
        <v>95</v>
      </c>
      <c r="S10" s="10">
        <v>447</v>
      </c>
      <c r="T10" s="10">
        <v>2</v>
      </c>
      <c r="U10" s="17">
        <f>+N10-Actual!$E10</f>
        <v>111348180.03944087</v>
      </c>
      <c r="V10" s="24" t="s">
        <v>93</v>
      </c>
      <c r="W10" s="25">
        <f>+W9</f>
        <v>0.37155</v>
      </c>
      <c r="X10" s="33">
        <f>+W10*U10</f>
        <v>41371416.293654256</v>
      </c>
      <c r="Z10" s="1"/>
      <c r="AA10" s="7" t="s">
        <v>95</v>
      </c>
      <c r="AC10" s="10">
        <v>447</v>
      </c>
      <c r="AD10" s="10">
        <v>2</v>
      </c>
      <c r="AE10" s="17">
        <f>+U10-'Case 8'!U10</f>
        <v>0</v>
      </c>
      <c r="AF10" s="24" t="s">
        <v>93</v>
      </c>
      <c r="AG10" s="25">
        <f>+AG9</f>
        <v>0.37155</v>
      </c>
      <c r="AH10" s="33">
        <f>+AG10*AE10</f>
        <v>0</v>
      </c>
      <c r="AJ10" s="1"/>
      <c r="AK10" s="7" t="s">
        <v>95</v>
      </c>
      <c r="AM10" s="10">
        <v>447</v>
      </c>
      <c r="AN10" s="10">
        <v>2</v>
      </c>
      <c r="AO10" s="17">
        <f>+N10-Actual!E10</f>
        <v>111348180.03944087</v>
      </c>
      <c r="AP10" s="24" t="s">
        <v>93</v>
      </c>
      <c r="AQ10" s="25">
        <f>+AQ9</f>
        <v>0.37155</v>
      </c>
      <c r="AR10" s="33">
        <f>+AQ10*AO10</f>
        <v>41371416.293654256</v>
      </c>
      <c r="AT10" s="1"/>
      <c r="AU10" s="7" t="s">
        <v>95</v>
      </c>
      <c r="AW10" s="10">
        <v>447</v>
      </c>
      <c r="AX10" s="10">
        <v>2</v>
      </c>
      <c r="AY10" s="17">
        <f>+AO10+U10</f>
        <v>222696360.07888174</v>
      </c>
      <c r="AZ10" s="24" t="s">
        <v>93</v>
      </c>
      <c r="BA10" s="25">
        <f>+BA9</f>
        <v>0.37155</v>
      </c>
      <c r="BB10" s="33">
        <f>+BA10*AY10</f>
        <v>82742832.58730851</v>
      </c>
    </row>
    <row r="11" spans="2:54" ht="12">
      <c r="B11" s="60"/>
      <c r="D11" s="17"/>
      <c r="E11" s="17"/>
      <c r="F11" s="62"/>
      <c r="G11" s="7"/>
      <c r="H11" s="7"/>
      <c r="I11" s="7"/>
      <c r="K11" s="1"/>
      <c r="L11" s="7" t="s">
        <v>7</v>
      </c>
      <c r="M11" s="7"/>
      <c r="N11" s="17">
        <f>+D14-8622696</f>
        <v>97827357.34991188</v>
      </c>
      <c r="P11" s="1"/>
      <c r="Q11" s="7" t="s">
        <v>7</v>
      </c>
      <c r="S11" s="10">
        <v>447</v>
      </c>
      <c r="T11" s="10">
        <v>2</v>
      </c>
      <c r="U11" s="17">
        <f>+N11-Actual!$E11</f>
        <v>56857573.34991188</v>
      </c>
      <c r="V11" s="24" t="s">
        <v>96</v>
      </c>
      <c r="W11" s="25">
        <f>+Actual!$H3</f>
        <v>0.369976</v>
      </c>
      <c r="X11" s="33">
        <f>+W11*U11</f>
        <v>21035937.557707</v>
      </c>
      <c r="Z11" s="1"/>
      <c r="AA11" s="7" t="s">
        <v>7</v>
      </c>
      <c r="AC11" s="10">
        <v>447</v>
      </c>
      <c r="AD11" s="10">
        <v>2</v>
      </c>
      <c r="AE11" s="17">
        <f>+U11-'Case 8'!U11</f>
        <v>-8622696</v>
      </c>
      <c r="AF11" s="24" t="s">
        <v>96</v>
      </c>
      <c r="AG11" s="25">
        <f>+Actual!$H3</f>
        <v>0.369976</v>
      </c>
      <c r="AH11" s="33">
        <f>+AG11*AE11</f>
        <v>-3190190.575296</v>
      </c>
      <c r="AJ11" s="1"/>
      <c r="AK11" s="7" t="s">
        <v>7</v>
      </c>
      <c r="AM11" s="10">
        <v>447</v>
      </c>
      <c r="AN11" s="10">
        <v>2</v>
      </c>
      <c r="AO11" s="17">
        <f>+N11-Actual!E11</f>
        <v>56857573.34991188</v>
      </c>
      <c r="AP11" s="24" t="s">
        <v>96</v>
      </c>
      <c r="AQ11" s="25">
        <f>+Actual!$H3</f>
        <v>0.369976</v>
      </c>
      <c r="AR11" s="33">
        <f>+AQ11*AO11</f>
        <v>21035937.557707</v>
      </c>
      <c r="AT11" s="1"/>
      <c r="AU11" s="7" t="s">
        <v>7</v>
      </c>
      <c r="AW11" s="10">
        <v>447</v>
      </c>
      <c r="AX11" s="10">
        <v>2</v>
      </c>
      <c r="AY11" s="17">
        <f>+AO11+U11</f>
        <v>113715146.69982377</v>
      </c>
      <c r="AZ11" s="24" t="s">
        <v>96</v>
      </c>
      <c r="BA11" s="25">
        <f>+Actual!$H3</f>
        <v>0.369976</v>
      </c>
      <c r="BB11" s="33">
        <f>+BA11*AY11</f>
        <v>42071875.115414</v>
      </c>
    </row>
    <row r="12" spans="2:54" ht="12">
      <c r="B12" s="60" t="s">
        <v>12</v>
      </c>
      <c r="D12" s="17">
        <v>12827235.5</v>
      </c>
      <c r="E12" s="17"/>
      <c r="F12" s="62">
        <v>12827235.5</v>
      </c>
      <c r="G12" s="7"/>
      <c r="H12" s="7"/>
      <c r="I12" s="7"/>
      <c r="K12" s="1"/>
      <c r="L12" s="7" t="s">
        <v>97</v>
      </c>
      <c r="M12" s="7"/>
      <c r="N12" s="26" t="s">
        <v>14</v>
      </c>
      <c r="P12" s="1"/>
      <c r="Q12" s="7"/>
      <c r="U12" s="27"/>
      <c r="V12" s="28"/>
      <c r="W12" s="25"/>
      <c r="X12" s="33"/>
      <c r="Z12" s="1"/>
      <c r="AA12" s="7"/>
      <c r="AE12" s="27"/>
      <c r="AF12" s="28"/>
      <c r="AG12" s="25"/>
      <c r="AH12" s="33"/>
      <c r="AJ12" s="1"/>
      <c r="AK12" s="7"/>
      <c r="AO12" s="27"/>
      <c r="AP12" s="28"/>
      <c r="AQ12" s="25"/>
      <c r="AR12" s="33"/>
      <c r="AT12" s="1"/>
      <c r="AU12" s="7"/>
      <c r="AY12" s="27"/>
      <c r="AZ12" s="28"/>
      <c r="BA12" s="25"/>
      <c r="BB12" s="33"/>
    </row>
    <row r="13" spans="3:54" ht="12">
      <c r="C13" s="60"/>
      <c r="D13" s="17"/>
      <c r="E13" s="17"/>
      <c r="F13" s="7"/>
      <c r="G13" s="7"/>
      <c r="H13" s="7"/>
      <c r="I13" s="7"/>
      <c r="K13" s="7"/>
      <c r="L13" s="7"/>
      <c r="M13" s="7"/>
      <c r="W13" s="25"/>
      <c r="X13" s="33"/>
      <c r="AG13" s="25"/>
      <c r="AH13" s="33"/>
      <c r="AQ13" s="25"/>
      <c r="AR13" s="33"/>
      <c r="BA13" s="25"/>
      <c r="BB13" s="33"/>
    </row>
    <row r="14" spans="2:54" ht="12">
      <c r="B14" s="3" t="s">
        <v>13</v>
      </c>
      <c r="C14" s="60"/>
      <c r="D14" s="17">
        <v>106450053.34991188</v>
      </c>
      <c r="E14" s="17"/>
      <c r="F14" s="7"/>
      <c r="G14" s="7"/>
      <c r="H14" s="7">
        <v>106450053.34991188</v>
      </c>
      <c r="I14" s="7"/>
      <c r="K14" s="7" t="s">
        <v>123</v>
      </c>
      <c r="L14" s="7"/>
      <c r="M14" s="7"/>
      <c r="N14" s="7">
        <f>SUM(N8:N12)</f>
        <v>1362866897.523289</v>
      </c>
      <c r="P14" s="7" t="s">
        <v>98</v>
      </c>
      <c r="Q14" s="7"/>
      <c r="U14" s="17">
        <f>SUM(U8:U13)</f>
        <v>218580925.5232889</v>
      </c>
      <c r="V14" s="17"/>
      <c r="W14" s="25"/>
      <c r="X14" s="33">
        <f>SUM(X8:X13)</f>
        <v>81124249.05772524</v>
      </c>
      <c r="Z14" s="7" t="s">
        <v>98</v>
      </c>
      <c r="AA14" s="7"/>
      <c r="AE14" s="17">
        <f>SUM(AE8:AE13)</f>
        <v>-8622696</v>
      </c>
      <c r="AF14" s="17"/>
      <c r="AG14" s="25"/>
      <c r="AH14" s="33">
        <f>SUM(AH8:AH13)</f>
        <v>-3190190.575296</v>
      </c>
      <c r="AJ14" s="7" t="s">
        <v>98</v>
      </c>
      <c r="AK14" s="7"/>
      <c r="AO14" s="17">
        <f>SUM(AO8:AO13)</f>
        <v>218580925.5232889</v>
      </c>
      <c r="AP14" s="17"/>
      <c r="AQ14" s="25"/>
      <c r="AR14" s="33">
        <f>SUM(AR8:AR13)</f>
        <v>81124249.05772524</v>
      </c>
      <c r="AT14" s="7" t="s">
        <v>98</v>
      </c>
      <c r="AU14" s="7"/>
      <c r="AY14" s="17">
        <f>SUM(AY8:AY13)</f>
        <v>437161851.0465778</v>
      </c>
      <c r="AZ14" s="17"/>
      <c r="BA14" s="25"/>
      <c r="BB14" s="33">
        <f>SUM(BB8:BB13)</f>
        <v>162248498.11545047</v>
      </c>
    </row>
    <row r="15" spans="4:54" ht="10.5">
      <c r="D15" s="6" t="s">
        <v>14</v>
      </c>
      <c r="E15" s="6" t="s">
        <v>15</v>
      </c>
      <c r="F15" s="7" t="s">
        <v>16</v>
      </c>
      <c r="G15" s="7" t="s">
        <v>16</v>
      </c>
      <c r="H15" s="7" t="s">
        <v>16</v>
      </c>
      <c r="I15" s="7" t="s">
        <v>16</v>
      </c>
      <c r="K15" s="7"/>
      <c r="L15" s="7"/>
      <c r="M15" s="7"/>
      <c r="N15" s="7"/>
      <c r="P15" s="7"/>
      <c r="Q15" s="7"/>
      <c r="W15" s="25"/>
      <c r="X15" s="33"/>
      <c r="Z15" s="7"/>
      <c r="AA15" s="7"/>
      <c r="AG15" s="25"/>
      <c r="AH15" s="33"/>
      <c r="AJ15" s="7"/>
      <c r="AK15" s="7"/>
      <c r="AQ15" s="25"/>
      <c r="AR15" s="33"/>
      <c r="AT15" s="7"/>
      <c r="AU15" s="7"/>
      <c r="BA15" s="25"/>
      <c r="BB15" s="33"/>
    </row>
    <row r="16" spans="1:54" ht="10.5">
      <c r="A16" s="3" t="s">
        <v>17</v>
      </c>
      <c r="D16" s="17">
        <v>1371489593.523289</v>
      </c>
      <c r="E16" s="17"/>
      <c r="F16" s="17">
        <v>103197387.13393615</v>
      </c>
      <c r="G16" s="17">
        <v>0</v>
      </c>
      <c r="H16" s="17">
        <v>106450053.34991188</v>
      </c>
      <c r="I16" s="17">
        <v>1161842153.0394409</v>
      </c>
      <c r="K16" s="17"/>
      <c r="L16" s="17"/>
      <c r="M16" s="17"/>
      <c r="N16" s="17"/>
      <c r="P16" s="17"/>
      <c r="Q16" s="17"/>
      <c r="W16" s="25"/>
      <c r="X16" s="33"/>
      <c r="Z16" s="17"/>
      <c r="AA16" s="17"/>
      <c r="AG16" s="25"/>
      <c r="AH16" s="33"/>
      <c r="AJ16" s="17"/>
      <c r="AK16" s="17"/>
      <c r="AQ16" s="25"/>
      <c r="AR16" s="33"/>
      <c r="AT16" s="17"/>
      <c r="AU16" s="17"/>
      <c r="BA16" s="25"/>
      <c r="BB16" s="33"/>
    </row>
    <row r="17" spans="4:54" ht="10.5">
      <c r="D17" s="17"/>
      <c r="E17" s="17"/>
      <c r="F17" s="17"/>
      <c r="G17" s="17"/>
      <c r="H17" s="17"/>
      <c r="I17" s="17"/>
      <c r="K17" s="17" t="s">
        <v>124</v>
      </c>
      <c r="L17" s="17"/>
      <c r="M17" s="17"/>
      <c r="N17" s="17"/>
      <c r="P17" s="17" t="s">
        <v>99</v>
      </c>
      <c r="Q17" s="17"/>
      <c r="W17" s="25"/>
      <c r="X17" s="33"/>
      <c r="Z17" s="17" t="s">
        <v>99</v>
      </c>
      <c r="AA17" s="17"/>
      <c r="AG17" s="25"/>
      <c r="AH17" s="33"/>
      <c r="AJ17" s="17" t="s">
        <v>99</v>
      </c>
      <c r="AK17" s="17"/>
      <c r="AQ17" s="25"/>
      <c r="AR17" s="33"/>
      <c r="AT17" s="17" t="s">
        <v>99</v>
      </c>
      <c r="AU17" s="17"/>
      <c r="BA17" s="25"/>
      <c r="BB17" s="33"/>
    </row>
    <row r="18" spans="4:54" ht="10.5">
      <c r="D18" s="17"/>
      <c r="E18" s="17"/>
      <c r="F18" s="17"/>
      <c r="G18" s="17"/>
      <c r="H18" s="17"/>
      <c r="I18" s="17"/>
      <c r="K18" s="17" t="s">
        <v>100</v>
      </c>
      <c r="L18" s="17"/>
      <c r="M18" s="17"/>
      <c r="N18" s="17"/>
      <c r="P18" s="17" t="s">
        <v>101</v>
      </c>
      <c r="Q18" s="17"/>
      <c r="W18" s="25"/>
      <c r="X18" s="33"/>
      <c r="Z18" s="17" t="s">
        <v>101</v>
      </c>
      <c r="AA18" s="17"/>
      <c r="AG18" s="25"/>
      <c r="AH18" s="33"/>
      <c r="AJ18" s="17" t="s">
        <v>101</v>
      </c>
      <c r="AK18" s="17"/>
      <c r="AQ18" s="25"/>
      <c r="AR18" s="33"/>
      <c r="AT18" s="17" t="s">
        <v>101</v>
      </c>
      <c r="AU18" s="17"/>
      <c r="BA18" s="25"/>
      <c r="BB18" s="33"/>
    </row>
    <row r="19" spans="4:54" ht="12">
      <c r="D19" s="60"/>
      <c r="E19" s="7"/>
      <c r="F19" s="7"/>
      <c r="G19" s="7"/>
      <c r="H19" s="7"/>
      <c r="I19" s="7"/>
      <c r="K19" s="7"/>
      <c r="L19" s="7" t="s">
        <v>102</v>
      </c>
      <c r="M19" s="7"/>
      <c r="N19" s="7">
        <f>+F27</f>
        <v>63357927.816310406</v>
      </c>
      <c r="P19" s="7"/>
      <c r="Q19" s="7" t="s">
        <v>102</v>
      </c>
      <c r="S19" s="10">
        <v>555</v>
      </c>
      <c r="T19" s="10">
        <v>2</v>
      </c>
      <c r="U19" s="17">
        <f>+N19-Actual!$E19</f>
        <v>7105824.816310406</v>
      </c>
      <c r="V19" s="24" t="s">
        <v>93</v>
      </c>
      <c r="W19" s="25">
        <f>+W10</f>
        <v>0.37155</v>
      </c>
      <c r="X19" s="33">
        <f aca="true" t="shared" si="0" ref="X19:X24">+W19*U19</f>
        <v>2640169.2105001314</v>
      </c>
      <c r="Z19" s="7"/>
      <c r="AA19" s="7" t="s">
        <v>102</v>
      </c>
      <c r="AC19" s="10">
        <v>555</v>
      </c>
      <c r="AD19" s="10">
        <v>2</v>
      </c>
      <c r="AE19" s="17">
        <f>+U19-'Case 8'!U19</f>
        <v>0</v>
      </c>
      <c r="AF19" s="24" t="s">
        <v>93</v>
      </c>
      <c r="AG19" s="25">
        <f>+AG10</f>
        <v>0.37155</v>
      </c>
      <c r="AH19" s="33">
        <f aca="true" t="shared" si="1" ref="AH19:AH24">+AG19*AE19</f>
        <v>0</v>
      </c>
      <c r="AJ19" s="7"/>
      <c r="AK19" s="7" t="s">
        <v>102</v>
      </c>
      <c r="AM19" s="10">
        <v>555</v>
      </c>
      <c r="AN19" s="10">
        <v>2</v>
      </c>
      <c r="AO19" s="17">
        <f>+N19-Actual!E19</f>
        <v>7105824.816310406</v>
      </c>
      <c r="AP19" s="24" t="s">
        <v>93</v>
      </c>
      <c r="AQ19" s="25">
        <f>+AQ10</f>
        <v>0.37155</v>
      </c>
      <c r="AR19" s="33">
        <f aca="true" t="shared" si="2" ref="AR19:AR24">+AQ19*AO19</f>
        <v>2640169.2105001314</v>
      </c>
      <c r="AT19" s="7"/>
      <c r="AU19" s="7" t="s">
        <v>102</v>
      </c>
      <c r="AW19" s="10">
        <v>555</v>
      </c>
      <c r="AX19" s="10">
        <v>2</v>
      </c>
      <c r="AY19" s="17">
        <f aca="true" t="shared" si="3" ref="AY19:AY24">+AO19+U19</f>
        <v>14211649.632620811</v>
      </c>
      <c r="AZ19" s="24" t="s">
        <v>93</v>
      </c>
      <c r="BA19" s="25">
        <f>+BA10</f>
        <v>0.37155</v>
      </c>
      <c r="BB19" s="33">
        <f aca="true" t="shared" si="4" ref="BB19:BB24">+BA19*AY19</f>
        <v>5280338.421000263</v>
      </c>
    </row>
    <row r="20" spans="1:54" ht="10.5">
      <c r="A20" s="3" t="s">
        <v>18</v>
      </c>
      <c r="D20" s="17"/>
      <c r="E20" s="17"/>
      <c r="F20" s="7"/>
      <c r="G20" s="7"/>
      <c r="H20" s="7"/>
      <c r="I20" s="7"/>
      <c r="K20" s="7"/>
      <c r="L20" s="7" t="s">
        <v>103</v>
      </c>
      <c r="M20" s="7"/>
      <c r="N20" s="7">
        <f>+F35</f>
        <v>34508497.099999994</v>
      </c>
      <c r="P20" s="7"/>
      <c r="Q20" s="7" t="s">
        <v>103</v>
      </c>
      <c r="S20" s="10">
        <v>555</v>
      </c>
      <c r="T20" s="10">
        <v>2</v>
      </c>
      <c r="U20" s="17">
        <f>+N20-Actual!$E20</f>
        <v>14865566.099999994</v>
      </c>
      <c r="V20" s="24" t="s">
        <v>93</v>
      </c>
      <c r="W20" s="25">
        <f>+W19</f>
        <v>0.37155</v>
      </c>
      <c r="X20" s="33">
        <f t="shared" si="0"/>
        <v>5523301.084454997</v>
      </c>
      <c r="Z20" s="7"/>
      <c r="AA20" s="7" t="s">
        <v>103</v>
      </c>
      <c r="AC20" s="10">
        <v>555</v>
      </c>
      <c r="AD20" s="10">
        <v>2</v>
      </c>
      <c r="AE20" s="17">
        <f>+U20-'Case 8'!U20</f>
        <v>0</v>
      </c>
      <c r="AF20" s="24" t="s">
        <v>93</v>
      </c>
      <c r="AG20" s="25">
        <f>+AG19</f>
        <v>0.37155</v>
      </c>
      <c r="AH20" s="33">
        <f t="shared" si="1"/>
        <v>0</v>
      </c>
      <c r="AJ20" s="7"/>
      <c r="AK20" s="7" t="s">
        <v>103</v>
      </c>
      <c r="AM20" s="10">
        <v>555</v>
      </c>
      <c r="AN20" s="10">
        <v>2</v>
      </c>
      <c r="AO20" s="17">
        <f>+N20-Actual!E20</f>
        <v>14865566.099999994</v>
      </c>
      <c r="AP20" s="24" t="s">
        <v>93</v>
      </c>
      <c r="AQ20" s="25">
        <f>+AQ19</f>
        <v>0.37155</v>
      </c>
      <c r="AR20" s="33">
        <f t="shared" si="2"/>
        <v>5523301.084454997</v>
      </c>
      <c r="AT20" s="7"/>
      <c r="AU20" s="7" t="s">
        <v>103</v>
      </c>
      <c r="AW20" s="10">
        <v>555</v>
      </c>
      <c r="AX20" s="10">
        <v>2</v>
      </c>
      <c r="AY20" s="17">
        <f t="shared" si="3"/>
        <v>29731132.199999988</v>
      </c>
      <c r="AZ20" s="24" t="s">
        <v>93</v>
      </c>
      <c r="BA20" s="25">
        <f>+BA19</f>
        <v>0.37155</v>
      </c>
      <c r="BB20" s="33">
        <f t="shared" si="4"/>
        <v>11046602.168909995</v>
      </c>
    </row>
    <row r="21" spans="2:54" ht="12">
      <c r="B21" s="60"/>
      <c r="C21" s="3" t="s">
        <v>19</v>
      </c>
      <c r="D21" s="17">
        <v>47874960</v>
      </c>
      <c r="E21" s="17"/>
      <c r="F21" s="7">
        <v>47874960</v>
      </c>
      <c r="G21" s="7"/>
      <c r="H21" s="7"/>
      <c r="I21" s="7"/>
      <c r="K21" s="7"/>
      <c r="L21" s="7" t="s">
        <v>104</v>
      </c>
      <c r="M21" s="7"/>
      <c r="N21" s="7">
        <f>+G60</f>
        <v>69818394.5836896</v>
      </c>
      <c r="P21" s="7"/>
      <c r="Q21" s="7" t="s">
        <v>104</v>
      </c>
      <c r="S21" s="10">
        <v>555</v>
      </c>
      <c r="T21" s="10">
        <v>2</v>
      </c>
      <c r="U21" s="17">
        <f>+N21-Actual!$E21</f>
        <v>16709666.5836896</v>
      </c>
      <c r="V21" s="24" t="s">
        <v>96</v>
      </c>
      <c r="W21" s="25">
        <f>+W11</f>
        <v>0.369976</v>
      </c>
      <c r="X21" s="33">
        <f t="shared" si="0"/>
        <v>6182175.603967144</v>
      </c>
      <c r="Z21" s="7"/>
      <c r="AA21" s="7" t="s">
        <v>104</v>
      </c>
      <c r="AC21" s="10">
        <v>555</v>
      </c>
      <c r="AD21" s="10">
        <v>2</v>
      </c>
      <c r="AE21" s="17">
        <f>+U21-'Case 8'!U21</f>
        <v>0</v>
      </c>
      <c r="AF21" s="24" t="s">
        <v>96</v>
      </c>
      <c r="AG21" s="25">
        <f>+AG11</f>
        <v>0.369976</v>
      </c>
      <c r="AH21" s="33">
        <f t="shared" si="1"/>
        <v>0</v>
      </c>
      <c r="AJ21" s="7"/>
      <c r="AK21" s="7" t="s">
        <v>104</v>
      </c>
      <c r="AM21" s="10">
        <v>555</v>
      </c>
      <c r="AN21" s="10">
        <v>2</v>
      </c>
      <c r="AO21" s="17">
        <f>+N21-Actual!E21</f>
        <v>16709666.5836896</v>
      </c>
      <c r="AP21" s="24" t="s">
        <v>96</v>
      </c>
      <c r="AQ21" s="25">
        <f>+AQ11</f>
        <v>0.369976</v>
      </c>
      <c r="AR21" s="33">
        <f t="shared" si="2"/>
        <v>6182175.603967144</v>
      </c>
      <c r="AT21" s="7"/>
      <c r="AU21" s="7" t="s">
        <v>104</v>
      </c>
      <c r="AW21" s="10">
        <v>555</v>
      </c>
      <c r="AX21" s="10">
        <v>2</v>
      </c>
      <c r="AY21" s="17">
        <f t="shared" si="3"/>
        <v>33419333.1673792</v>
      </c>
      <c r="AZ21" s="24" t="s">
        <v>96</v>
      </c>
      <c r="BA21" s="25">
        <f>+BA11</f>
        <v>0.369976</v>
      </c>
      <c r="BB21" s="33">
        <f t="shared" si="4"/>
        <v>12364351.207934288</v>
      </c>
    </row>
    <row r="22" spans="2:54" ht="12">
      <c r="B22" s="60"/>
      <c r="C22" s="3" t="s">
        <v>20</v>
      </c>
      <c r="D22" s="17">
        <v>1834411</v>
      </c>
      <c r="E22" s="17"/>
      <c r="F22" s="7">
        <v>652248</v>
      </c>
      <c r="G22" s="7">
        <v>1182163</v>
      </c>
      <c r="H22" s="7"/>
      <c r="I22" s="7"/>
      <c r="K22" s="7"/>
      <c r="L22" s="7" t="s">
        <v>105</v>
      </c>
      <c r="M22" s="7"/>
      <c r="N22" s="7"/>
      <c r="P22" s="7"/>
      <c r="Q22" s="3" t="s">
        <v>131</v>
      </c>
      <c r="S22" s="10">
        <v>555</v>
      </c>
      <c r="T22" s="10">
        <v>2</v>
      </c>
      <c r="U22" s="17">
        <f>+N22-Actual!$E22</f>
        <v>-17000685</v>
      </c>
      <c r="V22" s="13" t="s">
        <v>93</v>
      </c>
      <c r="W22" s="25">
        <f>+W20</f>
        <v>0.37155</v>
      </c>
      <c r="X22" s="32">
        <f t="shared" si="0"/>
        <v>-6316604.51175</v>
      </c>
      <c r="Z22" s="7"/>
      <c r="AA22" s="3" t="s">
        <v>131</v>
      </c>
      <c r="AC22" s="10">
        <v>555</v>
      </c>
      <c r="AD22" s="10">
        <v>2</v>
      </c>
      <c r="AE22" s="17">
        <f>+U22-'Case 8'!U22</f>
        <v>0</v>
      </c>
      <c r="AF22" s="13" t="s">
        <v>93</v>
      </c>
      <c r="AG22" s="25">
        <f>+AG20</f>
        <v>0.37155</v>
      </c>
      <c r="AH22" s="32">
        <f t="shared" si="1"/>
        <v>0</v>
      </c>
      <c r="AJ22" s="7"/>
      <c r="AK22" s="3" t="s">
        <v>131</v>
      </c>
      <c r="AM22" s="10">
        <v>555</v>
      </c>
      <c r="AN22" s="10">
        <v>2</v>
      </c>
      <c r="AO22" s="17">
        <f>+N22-Actual!E22</f>
        <v>-17000685</v>
      </c>
      <c r="AP22" s="13" t="s">
        <v>93</v>
      </c>
      <c r="AQ22" s="25">
        <f>+AQ20</f>
        <v>0.37155</v>
      </c>
      <c r="AR22" s="32">
        <f t="shared" si="2"/>
        <v>-6316604.51175</v>
      </c>
      <c r="AT22" s="7"/>
      <c r="AU22" s="3" t="s">
        <v>131</v>
      </c>
      <c r="AW22" s="10">
        <v>555</v>
      </c>
      <c r="AX22" s="10">
        <v>2</v>
      </c>
      <c r="AY22" s="17">
        <f t="shared" si="3"/>
        <v>-34001370</v>
      </c>
      <c r="AZ22" s="13" t="s">
        <v>93</v>
      </c>
      <c r="BA22" s="25">
        <f>+BA20</f>
        <v>0.37155</v>
      </c>
      <c r="BB22" s="32">
        <f t="shared" si="4"/>
        <v>-12633209.0235</v>
      </c>
    </row>
    <row r="23" spans="2:54" ht="12">
      <c r="B23" s="60"/>
      <c r="C23" s="3" t="s">
        <v>21</v>
      </c>
      <c r="D23" s="17">
        <v>17587893</v>
      </c>
      <c r="E23" s="17"/>
      <c r="F23" s="7">
        <v>5276367.9</v>
      </c>
      <c r="G23" s="7">
        <v>12311525.1</v>
      </c>
      <c r="H23" s="7"/>
      <c r="I23" s="7"/>
      <c r="K23" s="7"/>
      <c r="L23" s="7" t="s">
        <v>106</v>
      </c>
      <c r="M23" s="7"/>
      <c r="N23" s="7">
        <f>+D56+71053767</f>
        <v>1164154883.004526</v>
      </c>
      <c r="P23" s="7"/>
      <c r="Q23" s="7" t="s">
        <v>106</v>
      </c>
      <c r="S23" s="10">
        <v>555</v>
      </c>
      <c r="T23" s="10">
        <v>2</v>
      </c>
      <c r="U23" s="17">
        <f>+N23-Actual!$E23</f>
        <v>215735903.0045259</v>
      </c>
      <c r="V23" s="13" t="s">
        <v>93</v>
      </c>
      <c r="W23" s="25">
        <f>+W20</f>
        <v>0.37155</v>
      </c>
      <c r="X23" s="33">
        <f t="shared" si="0"/>
        <v>80156674.7613316</v>
      </c>
      <c r="Z23" s="7"/>
      <c r="AA23" s="7" t="s">
        <v>106</v>
      </c>
      <c r="AC23" s="10">
        <v>555</v>
      </c>
      <c r="AD23" s="10">
        <v>2</v>
      </c>
      <c r="AE23" s="17">
        <f>+U23-'Case 8'!U23</f>
        <v>0</v>
      </c>
      <c r="AF23" s="13" t="s">
        <v>93</v>
      </c>
      <c r="AG23" s="25">
        <f>+AG20</f>
        <v>0.37155</v>
      </c>
      <c r="AH23" s="33">
        <f t="shared" si="1"/>
        <v>0</v>
      </c>
      <c r="AJ23" s="7"/>
      <c r="AK23" s="7" t="s">
        <v>106</v>
      </c>
      <c r="AM23" s="10">
        <v>555</v>
      </c>
      <c r="AN23" s="10">
        <v>2</v>
      </c>
      <c r="AO23" s="17">
        <f>+N23-Actual!E23</f>
        <v>215735903.0045259</v>
      </c>
      <c r="AP23" s="13" t="s">
        <v>93</v>
      </c>
      <c r="AQ23" s="25">
        <f>+AQ20</f>
        <v>0.37155</v>
      </c>
      <c r="AR23" s="33">
        <f t="shared" si="2"/>
        <v>80156674.7613316</v>
      </c>
      <c r="AT23" s="7"/>
      <c r="AU23" s="7" t="s">
        <v>106</v>
      </c>
      <c r="AW23" s="10">
        <v>555</v>
      </c>
      <c r="AX23" s="10">
        <v>2</v>
      </c>
      <c r="AY23" s="17">
        <f t="shared" si="3"/>
        <v>431471806.0090518</v>
      </c>
      <c r="AZ23" s="13" t="s">
        <v>93</v>
      </c>
      <c r="BA23" s="25">
        <f>+BA20</f>
        <v>0.37155</v>
      </c>
      <c r="BB23" s="33">
        <f t="shared" si="4"/>
        <v>160313349.5226632</v>
      </c>
    </row>
    <row r="24" spans="2:54" ht="12">
      <c r="B24" s="60"/>
      <c r="C24" s="3" t="s">
        <v>22</v>
      </c>
      <c r="D24" s="17">
        <v>4285613</v>
      </c>
      <c r="E24" s="17"/>
      <c r="F24" s="7">
        <v>888676.7113964</v>
      </c>
      <c r="G24" s="7">
        <v>3396936.2886036</v>
      </c>
      <c r="H24" s="7"/>
      <c r="I24" s="7"/>
      <c r="K24" s="7"/>
      <c r="L24" s="7" t="s">
        <v>108</v>
      </c>
      <c r="M24" s="7"/>
      <c r="N24" s="29">
        <f>+D58-11982489</f>
        <v>76094685.02131426</v>
      </c>
      <c r="P24" s="7"/>
      <c r="Q24" s="7" t="s">
        <v>107</v>
      </c>
      <c r="S24" s="10">
        <v>555</v>
      </c>
      <c r="T24" s="10">
        <v>2</v>
      </c>
      <c r="U24" s="17">
        <f>+N24-Actual!$E24</f>
        <v>-18587739.978685737</v>
      </c>
      <c r="V24" s="13" t="s">
        <v>96</v>
      </c>
      <c r="W24" s="25">
        <f>+W21</f>
        <v>0.369976</v>
      </c>
      <c r="X24" s="33">
        <f t="shared" si="0"/>
        <v>-6877017.686354235</v>
      </c>
      <c r="Z24" s="7"/>
      <c r="AA24" s="7" t="s">
        <v>107</v>
      </c>
      <c r="AC24" s="10">
        <v>555</v>
      </c>
      <c r="AD24" s="10">
        <v>2</v>
      </c>
      <c r="AE24" s="17">
        <f>+U24-'Case 8'!U24</f>
        <v>-11982489</v>
      </c>
      <c r="AF24" s="13" t="s">
        <v>96</v>
      </c>
      <c r="AG24" s="25">
        <f>+AG21</f>
        <v>0.369976</v>
      </c>
      <c r="AH24" s="33">
        <f t="shared" si="1"/>
        <v>-4433233.350264001</v>
      </c>
      <c r="AJ24" s="7"/>
      <c r="AK24" s="7" t="s">
        <v>107</v>
      </c>
      <c r="AM24" s="10">
        <v>555</v>
      </c>
      <c r="AN24" s="10">
        <v>2</v>
      </c>
      <c r="AO24" s="17">
        <f>+N24-Actual!E24</f>
        <v>-18587739.978685737</v>
      </c>
      <c r="AP24" s="13" t="s">
        <v>96</v>
      </c>
      <c r="AQ24" s="25">
        <f>+AQ21</f>
        <v>0.369976</v>
      </c>
      <c r="AR24" s="33">
        <f t="shared" si="2"/>
        <v>-6877017.686354235</v>
      </c>
      <c r="AT24" s="7"/>
      <c r="AU24" s="7" t="s">
        <v>107</v>
      </c>
      <c r="AW24" s="10">
        <v>555</v>
      </c>
      <c r="AX24" s="10">
        <v>2</v>
      </c>
      <c r="AY24" s="17">
        <f t="shared" si="3"/>
        <v>-37175479.95737147</v>
      </c>
      <c r="AZ24" s="13" t="s">
        <v>96</v>
      </c>
      <c r="BA24" s="25">
        <f>+BA21</f>
        <v>0.369976</v>
      </c>
      <c r="BB24" s="33">
        <f t="shared" si="4"/>
        <v>-13754035.37270847</v>
      </c>
    </row>
    <row r="25" spans="2:54" ht="12">
      <c r="B25" s="60"/>
      <c r="C25" s="3" t="s">
        <v>23</v>
      </c>
      <c r="D25" s="17">
        <v>50886108</v>
      </c>
      <c r="E25" s="17"/>
      <c r="F25" s="7">
        <v>8665675.204914</v>
      </c>
      <c r="G25" s="7">
        <v>42220432.795086</v>
      </c>
      <c r="H25" s="7"/>
      <c r="I25" s="7"/>
      <c r="K25" s="7"/>
      <c r="L25" s="7"/>
      <c r="M25" s="7"/>
      <c r="N25" s="7"/>
      <c r="W25" s="25"/>
      <c r="X25" s="33"/>
      <c r="AG25" s="25"/>
      <c r="AH25" s="33"/>
      <c r="AQ25" s="25"/>
      <c r="AR25" s="33"/>
      <c r="BA25" s="25"/>
      <c r="BB25" s="33"/>
    </row>
    <row r="26" spans="2:54" ht="10.5">
      <c r="B26" s="15" t="s">
        <v>24</v>
      </c>
      <c r="C26" s="15"/>
      <c r="D26" s="15" t="s">
        <v>24</v>
      </c>
      <c r="E26" s="17"/>
      <c r="F26" s="15" t="s">
        <v>24</v>
      </c>
      <c r="G26" s="15" t="s">
        <v>24</v>
      </c>
      <c r="H26" s="15" t="s">
        <v>24</v>
      </c>
      <c r="I26" s="15" t="s">
        <v>24</v>
      </c>
      <c r="K26" s="7" t="s">
        <v>125</v>
      </c>
      <c r="L26" s="7"/>
      <c r="M26" s="7"/>
      <c r="N26" s="7">
        <f>SUM(N19:N24)</f>
        <v>1407934387.5258403</v>
      </c>
      <c r="P26" s="7" t="s">
        <v>109</v>
      </c>
      <c r="Q26" s="7"/>
      <c r="U26" s="7">
        <f>SUM(U19:U24)</f>
        <v>218828535.52584016</v>
      </c>
      <c r="V26" s="7"/>
      <c r="W26" s="25"/>
      <c r="X26" s="33">
        <f>SUM(X19:X24)</f>
        <v>81308698.46214963</v>
      </c>
      <c r="Z26" s="7" t="s">
        <v>109</v>
      </c>
      <c r="AA26" s="7"/>
      <c r="AE26" s="7">
        <f>SUM(AE19:AE24)</f>
        <v>-11982489</v>
      </c>
      <c r="AF26" s="7"/>
      <c r="AG26" s="25"/>
      <c r="AH26" s="33">
        <f>SUM(AH19:AH24)</f>
        <v>-4433233.350264001</v>
      </c>
      <c r="AJ26" s="7" t="s">
        <v>109</v>
      </c>
      <c r="AK26" s="7"/>
      <c r="AO26" s="7">
        <f>SUM(AO19:AO24)</f>
        <v>218828535.52584016</v>
      </c>
      <c r="AP26" s="7"/>
      <c r="AQ26" s="25"/>
      <c r="AR26" s="33">
        <f>SUM(AR19:AR24)</f>
        <v>81308698.46214963</v>
      </c>
      <c r="AT26" s="7" t="s">
        <v>109</v>
      </c>
      <c r="AU26" s="7"/>
      <c r="AY26" s="7">
        <f>SUM(AY19:AY24)</f>
        <v>437657071.0516803</v>
      </c>
      <c r="AZ26" s="7"/>
      <c r="BA26" s="25"/>
      <c r="BB26" s="33">
        <f>SUM(BB19:BB24)</f>
        <v>162617396.92429927</v>
      </c>
    </row>
    <row r="27" spans="2:54" ht="12">
      <c r="B27" s="3" t="s">
        <v>25</v>
      </c>
      <c r="C27" s="60"/>
      <c r="D27" s="62">
        <v>122468985</v>
      </c>
      <c r="E27" s="17"/>
      <c r="F27" s="62">
        <v>63357927.816310406</v>
      </c>
      <c r="G27" s="62">
        <v>59111057.183689594</v>
      </c>
      <c r="H27" s="62">
        <v>0</v>
      </c>
      <c r="I27" s="62">
        <v>0</v>
      </c>
      <c r="K27" s="15"/>
      <c r="L27" s="15"/>
      <c r="M27" s="15"/>
      <c r="N27" s="15"/>
      <c r="P27" s="15"/>
      <c r="Q27" s="15"/>
      <c r="W27" s="25"/>
      <c r="X27" s="33"/>
      <c r="Z27" s="15"/>
      <c r="AA27" s="15"/>
      <c r="AG27" s="25"/>
      <c r="AH27" s="33"/>
      <c r="AJ27" s="15"/>
      <c r="AK27" s="15"/>
      <c r="AQ27" s="25"/>
      <c r="AR27" s="33"/>
      <c r="AT27" s="15"/>
      <c r="AU27" s="15"/>
      <c r="BA27" s="25"/>
      <c r="BB27" s="33"/>
    </row>
    <row r="28" spans="4:54" ht="12">
      <c r="D28" s="62"/>
      <c r="E28" s="17"/>
      <c r="F28" s="62"/>
      <c r="G28" s="62"/>
      <c r="H28" s="7"/>
      <c r="I28" s="7"/>
      <c r="K28" s="1"/>
      <c r="L28" s="1"/>
      <c r="M28" s="1"/>
      <c r="N28" s="1"/>
      <c r="P28" s="1"/>
      <c r="Q28" s="1"/>
      <c r="W28" s="25"/>
      <c r="X28" s="33"/>
      <c r="Z28" s="1"/>
      <c r="AA28" s="1"/>
      <c r="AG28" s="25"/>
      <c r="AH28" s="33"/>
      <c r="AJ28" s="1"/>
      <c r="AK28" s="1"/>
      <c r="AQ28" s="25"/>
      <c r="AR28" s="33"/>
      <c r="AT28" s="1"/>
      <c r="AU28" s="1"/>
      <c r="BA28" s="25"/>
      <c r="BB28" s="33"/>
    </row>
    <row r="29" spans="2:54" ht="12">
      <c r="B29" s="60"/>
      <c r="C29" s="3" t="s">
        <v>26</v>
      </c>
      <c r="D29" s="17">
        <v>2302195</v>
      </c>
      <c r="E29" s="17"/>
      <c r="F29" s="7"/>
      <c r="G29" s="7">
        <v>2302195</v>
      </c>
      <c r="H29" s="7"/>
      <c r="I29" s="7"/>
      <c r="K29" s="1" t="s">
        <v>110</v>
      </c>
      <c r="L29" s="1"/>
      <c r="M29" s="1"/>
      <c r="N29" s="7"/>
      <c r="P29" s="1" t="s">
        <v>111</v>
      </c>
      <c r="Q29" s="1"/>
      <c r="W29" s="25"/>
      <c r="X29" s="33"/>
      <c r="Z29" s="1" t="s">
        <v>111</v>
      </c>
      <c r="AA29" s="1"/>
      <c r="AG29" s="25"/>
      <c r="AH29" s="33"/>
      <c r="AJ29" s="1" t="s">
        <v>111</v>
      </c>
      <c r="AK29" s="1"/>
      <c r="AQ29" s="25"/>
      <c r="AR29" s="33"/>
      <c r="AT29" s="1" t="s">
        <v>111</v>
      </c>
      <c r="AU29" s="1"/>
      <c r="BA29" s="25"/>
      <c r="BB29" s="33"/>
    </row>
    <row r="30" spans="2:54" ht="12">
      <c r="B30" s="60"/>
      <c r="C30" s="3" t="s">
        <v>27</v>
      </c>
      <c r="D30" s="17">
        <v>426316</v>
      </c>
      <c r="E30" s="17"/>
      <c r="F30" s="7"/>
      <c r="G30" s="7">
        <v>426316</v>
      </c>
      <c r="H30" s="7"/>
      <c r="I30" s="7"/>
      <c r="K30" s="7"/>
      <c r="L30" s="7" t="s">
        <v>92</v>
      </c>
      <c r="M30" s="7"/>
      <c r="N30" s="7">
        <f>+D72</f>
        <v>34675821</v>
      </c>
      <c r="P30" s="7"/>
      <c r="Q30" s="7" t="s">
        <v>92</v>
      </c>
      <c r="S30" s="10">
        <v>565</v>
      </c>
      <c r="T30" s="10">
        <v>2</v>
      </c>
      <c r="U30" s="17">
        <f>+N30-Actual!$E30</f>
        <v>5155360</v>
      </c>
      <c r="V30" s="24" t="s">
        <v>93</v>
      </c>
      <c r="W30" s="25">
        <f>+W23</f>
        <v>0.37155</v>
      </c>
      <c r="X30" s="33">
        <f>+W30*U30</f>
        <v>1915474.008</v>
      </c>
      <c r="Z30" s="7"/>
      <c r="AA30" s="7" t="s">
        <v>92</v>
      </c>
      <c r="AC30" s="10">
        <v>565</v>
      </c>
      <c r="AD30" s="10">
        <v>2</v>
      </c>
      <c r="AE30" s="17">
        <f>+U30-'Case 8'!U30</f>
        <v>0</v>
      </c>
      <c r="AF30" s="24" t="s">
        <v>93</v>
      </c>
      <c r="AG30" s="25">
        <f>+AG23</f>
        <v>0.37155</v>
      </c>
      <c r="AH30" s="33">
        <f>+AG30*AE30</f>
        <v>0</v>
      </c>
      <c r="AJ30" s="7"/>
      <c r="AK30" s="7" t="s">
        <v>92</v>
      </c>
      <c r="AM30" s="10">
        <v>565</v>
      </c>
      <c r="AN30" s="10">
        <v>2</v>
      </c>
      <c r="AO30" s="17">
        <f>+N30-Actual!E30</f>
        <v>5155360</v>
      </c>
      <c r="AP30" s="24" t="s">
        <v>93</v>
      </c>
      <c r="AQ30" s="25">
        <f>+AQ23</f>
        <v>0.37155</v>
      </c>
      <c r="AR30" s="33">
        <f>+AQ30*AO30</f>
        <v>1915474.008</v>
      </c>
      <c r="AT30" s="7"/>
      <c r="AU30" s="7" t="s">
        <v>92</v>
      </c>
      <c r="AW30" s="10">
        <v>565</v>
      </c>
      <c r="AX30" s="10">
        <v>2</v>
      </c>
      <c r="AY30" s="17">
        <f>+AO30+U30</f>
        <v>10310720</v>
      </c>
      <c r="AZ30" s="24" t="s">
        <v>93</v>
      </c>
      <c r="BA30" s="25">
        <f>+BA23</f>
        <v>0.37155</v>
      </c>
      <c r="BB30" s="33">
        <f>+BA30*AY30</f>
        <v>3830948.016</v>
      </c>
    </row>
    <row r="31" spans="2:54" ht="12">
      <c r="B31" s="60"/>
      <c r="C31" s="3" t="s">
        <v>28</v>
      </c>
      <c r="D31" s="17">
        <v>26596088</v>
      </c>
      <c r="E31" s="17"/>
      <c r="F31" s="7">
        <v>18617261.599999998</v>
      </c>
      <c r="G31" s="7">
        <v>7978826.400000002</v>
      </c>
      <c r="H31" s="7"/>
      <c r="I31" s="7"/>
      <c r="K31" s="7"/>
      <c r="L31" s="7" t="s">
        <v>94</v>
      </c>
      <c r="M31" s="7"/>
      <c r="N31" s="7">
        <f>+D74</f>
        <v>196444</v>
      </c>
      <c r="P31" s="7"/>
      <c r="Q31" s="7" t="s">
        <v>94</v>
      </c>
      <c r="S31" s="10">
        <v>565</v>
      </c>
      <c r="T31" s="10">
        <v>2</v>
      </c>
      <c r="U31" s="17">
        <f>+N31-Actual!$E31</f>
        <v>15612</v>
      </c>
      <c r="V31" s="24" t="s">
        <v>93</v>
      </c>
      <c r="W31" s="25">
        <f>+W30</f>
        <v>0.37155</v>
      </c>
      <c r="X31" s="33">
        <f>+W31*U31</f>
        <v>5800.6386</v>
      </c>
      <c r="Z31" s="7"/>
      <c r="AA31" s="7" t="s">
        <v>94</v>
      </c>
      <c r="AC31" s="10">
        <v>565</v>
      </c>
      <c r="AD31" s="10">
        <v>2</v>
      </c>
      <c r="AE31" s="17">
        <f>+U31-'Case 8'!U31</f>
        <v>0</v>
      </c>
      <c r="AF31" s="24" t="s">
        <v>93</v>
      </c>
      <c r="AG31" s="25">
        <f>+AG30</f>
        <v>0.37155</v>
      </c>
      <c r="AH31" s="33">
        <f>+AG31*AE31</f>
        <v>0</v>
      </c>
      <c r="AJ31" s="7"/>
      <c r="AK31" s="7" t="s">
        <v>94</v>
      </c>
      <c r="AM31" s="10">
        <v>565</v>
      </c>
      <c r="AN31" s="10">
        <v>2</v>
      </c>
      <c r="AO31" s="17">
        <f>+N31-Actual!E31</f>
        <v>15612</v>
      </c>
      <c r="AP31" s="24" t="s">
        <v>93</v>
      </c>
      <c r="AQ31" s="25">
        <f>+AQ30</f>
        <v>0.37155</v>
      </c>
      <c r="AR31" s="33">
        <f>+AQ31*AO31</f>
        <v>5800.6386</v>
      </c>
      <c r="AT31" s="7"/>
      <c r="AU31" s="7" t="s">
        <v>94</v>
      </c>
      <c r="AW31" s="10">
        <v>565</v>
      </c>
      <c r="AX31" s="10">
        <v>2</v>
      </c>
      <c r="AY31" s="17">
        <f>+AO31+U31</f>
        <v>31224</v>
      </c>
      <c r="AZ31" s="24" t="s">
        <v>93</v>
      </c>
      <c r="BA31" s="25">
        <f>+BA30</f>
        <v>0.37155</v>
      </c>
      <c r="BB31" s="33">
        <f>+BA31*AY31</f>
        <v>11601.2772</v>
      </c>
    </row>
    <row r="32" spans="2:54" ht="12">
      <c r="B32" s="60"/>
      <c r="C32" s="3" t="s">
        <v>29</v>
      </c>
      <c r="D32" s="17">
        <v>15891235.5</v>
      </c>
      <c r="E32" s="17"/>
      <c r="F32" s="7">
        <v>15891235.5</v>
      </c>
      <c r="G32" s="7">
        <v>0</v>
      </c>
      <c r="H32" s="7"/>
      <c r="I32" s="7"/>
      <c r="K32" s="7"/>
      <c r="L32" s="7" t="s">
        <v>112</v>
      </c>
      <c r="M32" s="7"/>
      <c r="N32" s="7">
        <f>+D76</f>
        <v>36844490</v>
      </c>
      <c r="P32" s="7"/>
      <c r="Q32" s="7" t="s">
        <v>112</v>
      </c>
      <c r="S32" s="10">
        <v>565</v>
      </c>
      <c r="T32" s="10">
        <v>2</v>
      </c>
      <c r="U32" s="17">
        <f>+N32-Actual!$E32</f>
        <v>4013538</v>
      </c>
      <c r="V32" s="24" t="s">
        <v>93</v>
      </c>
      <c r="W32" s="25">
        <f>+W31</f>
        <v>0.37155</v>
      </c>
      <c r="X32" s="33">
        <f>+W32*U32</f>
        <v>1491230.0439</v>
      </c>
      <c r="Z32" s="7"/>
      <c r="AA32" s="7" t="s">
        <v>112</v>
      </c>
      <c r="AC32" s="10">
        <v>565</v>
      </c>
      <c r="AD32" s="10">
        <v>2</v>
      </c>
      <c r="AE32" s="17">
        <f>+U32-'Case 8'!U32</f>
        <v>0</v>
      </c>
      <c r="AF32" s="24" t="s">
        <v>93</v>
      </c>
      <c r="AG32" s="25">
        <f>+AG31</f>
        <v>0.37155</v>
      </c>
      <c r="AH32" s="33">
        <f>+AG32*AE32</f>
        <v>0</v>
      </c>
      <c r="AJ32" s="7"/>
      <c r="AK32" s="7" t="s">
        <v>112</v>
      </c>
      <c r="AM32" s="10">
        <v>565</v>
      </c>
      <c r="AN32" s="10">
        <v>2</v>
      </c>
      <c r="AO32" s="17">
        <f>+N32-Actual!E32</f>
        <v>4013538</v>
      </c>
      <c r="AP32" s="24" t="s">
        <v>93</v>
      </c>
      <c r="AQ32" s="25">
        <f>+AQ31</f>
        <v>0.37155</v>
      </c>
      <c r="AR32" s="33">
        <f>+AQ32*AO32</f>
        <v>1491230.0439</v>
      </c>
      <c r="AT32" s="7"/>
      <c r="AU32" s="7" t="s">
        <v>112</v>
      </c>
      <c r="AW32" s="10">
        <v>565</v>
      </c>
      <c r="AX32" s="10">
        <v>2</v>
      </c>
      <c r="AY32" s="17">
        <f>+AO32+U32</f>
        <v>8027076</v>
      </c>
      <c r="AZ32" s="24" t="s">
        <v>93</v>
      </c>
      <c r="BA32" s="25">
        <f>+BA31</f>
        <v>0.37155</v>
      </c>
      <c r="BB32" s="33">
        <f>+BA32*AY32</f>
        <v>2982460.0878</v>
      </c>
    </row>
    <row r="33" spans="2:54" ht="12">
      <c r="B33" s="60"/>
      <c r="C33" s="3" t="s">
        <v>30</v>
      </c>
      <c r="D33" s="17">
        <v>0</v>
      </c>
      <c r="E33" s="17"/>
      <c r="F33" s="7">
        <v>0</v>
      </c>
      <c r="G33" s="7">
        <v>0</v>
      </c>
      <c r="H33" s="7"/>
      <c r="I33" s="7"/>
      <c r="K33" s="7"/>
      <c r="L33" s="7" t="s">
        <v>7</v>
      </c>
      <c r="M33" s="7"/>
      <c r="N33" s="7">
        <f>+D78</f>
        <v>3818662</v>
      </c>
      <c r="P33" s="7"/>
      <c r="Q33" s="7" t="s">
        <v>7</v>
      </c>
      <c r="R33" s="3" t="s">
        <v>15</v>
      </c>
      <c r="S33" s="10">
        <v>565</v>
      </c>
      <c r="T33" s="10">
        <v>2</v>
      </c>
      <c r="U33" s="17">
        <f>+N33-Actual!$E33</f>
        <v>372260</v>
      </c>
      <c r="V33" s="24" t="s">
        <v>96</v>
      </c>
      <c r="W33" s="25">
        <f>+W24</f>
        <v>0.369976</v>
      </c>
      <c r="X33" s="33">
        <f>+W33*U33</f>
        <v>137727.26576</v>
      </c>
      <c r="Z33" s="7"/>
      <c r="AA33" s="7" t="s">
        <v>7</v>
      </c>
      <c r="AB33" s="3" t="s">
        <v>15</v>
      </c>
      <c r="AC33" s="10">
        <v>565</v>
      </c>
      <c r="AD33" s="10">
        <v>2</v>
      </c>
      <c r="AE33" s="17">
        <f>+U33-'Case 8'!U33</f>
        <v>0</v>
      </c>
      <c r="AF33" s="24" t="s">
        <v>96</v>
      </c>
      <c r="AG33" s="25">
        <f>+AG24</f>
        <v>0.369976</v>
      </c>
      <c r="AH33" s="33">
        <f>+AG33*AE33</f>
        <v>0</v>
      </c>
      <c r="AJ33" s="7"/>
      <c r="AK33" s="7" t="s">
        <v>7</v>
      </c>
      <c r="AL33" s="3" t="s">
        <v>15</v>
      </c>
      <c r="AM33" s="10">
        <v>565</v>
      </c>
      <c r="AN33" s="10">
        <v>2</v>
      </c>
      <c r="AO33" s="17">
        <f>+N33-Actual!E33</f>
        <v>372260</v>
      </c>
      <c r="AP33" s="24" t="s">
        <v>96</v>
      </c>
      <c r="AQ33" s="25">
        <f>+AQ24</f>
        <v>0.369976</v>
      </c>
      <c r="AR33" s="33">
        <f>+AQ33*AO33</f>
        <v>137727.26576</v>
      </c>
      <c r="AT33" s="7"/>
      <c r="AU33" s="7" t="s">
        <v>7</v>
      </c>
      <c r="AV33" s="3" t="s">
        <v>15</v>
      </c>
      <c r="AW33" s="10">
        <v>565</v>
      </c>
      <c r="AX33" s="10">
        <v>2</v>
      </c>
      <c r="AY33" s="17">
        <f>+AO33+U33</f>
        <v>744520</v>
      </c>
      <c r="AZ33" s="24" t="s">
        <v>96</v>
      </c>
      <c r="BA33" s="25">
        <f>+BA24</f>
        <v>0.369976</v>
      </c>
      <c r="BB33" s="33">
        <f>+BA33*AY33</f>
        <v>275454.53152</v>
      </c>
    </row>
    <row r="34" spans="2:54" ht="10.5">
      <c r="B34" s="15" t="s">
        <v>24</v>
      </c>
      <c r="C34" s="15"/>
      <c r="D34" s="15" t="s">
        <v>24</v>
      </c>
      <c r="E34" s="17"/>
      <c r="F34" s="15" t="s">
        <v>24</v>
      </c>
      <c r="G34" s="15" t="s">
        <v>24</v>
      </c>
      <c r="H34" s="15" t="s">
        <v>24</v>
      </c>
      <c r="I34" s="15" t="s">
        <v>24</v>
      </c>
      <c r="K34" s="15"/>
      <c r="L34" s="15"/>
      <c r="M34" s="15"/>
      <c r="N34" s="15"/>
      <c r="P34" s="15"/>
      <c r="Q34" s="15"/>
      <c r="W34" s="25"/>
      <c r="X34" s="33"/>
      <c r="Z34" s="15"/>
      <c r="AA34" s="15"/>
      <c r="AG34" s="25"/>
      <c r="AH34" s="33"/>
      <c r="AJ34" s="15"/>
      <c r="AK34" s="15"/>
      <c r="AQ34" s="25"/>
      <c r="AR34" s="33"/>
      <c r="AT34" s="15"/>
      <c r="AU34" s="15"/>
      <c r="BA34" s="25"/>
      <c r="BB34" s="33"/>
    </row>
    <row r="35" spans="2:54" ht="12">
      <c r="B35" s="3" t="s">
        <v>31</v>
      </c>
      <c r="C35" s="60"/>
      <c r="D35" s="62">
        <v>45215834.5</v>
      </c>
      <c r="E35" s="17"/>
      <c r="F35" s="62">
        <v>34508497.099999994</v>
      </c>
      <c r="G35" s="62">
        <v>10707337.400000002</v>
      </c>
      <c r="H35" s="7"/>
      <c r="I35" s="7"/>
      <c r="K35" s="1" t="s">
        <v>140</v>
      </c>
      <c r="L35" s="1"/>
      <c r="M35" s="1"/>
      <c r="N35" s="7">
        <f>SUM(N30:N34)</f>
        <v>75535417</v>
      </c>
      <c r="P35" s="1" t="s">
        <v>113</v>
      </c>
      <c r="Q35" s="1"/>
      <c r="U35" s="7">
        <f>SUM(U30:U34)</f>
        <v>9556770</v>
      </c>
      <c r="V35" s="7"/>
      <c r="W35" s="25"/>
      <c r="X35" s="33">
        <f>SUM(X30:X34)</f>
        <v>3550231.9562599994</v>
      </c>
      <c r="Z35" s="1" t="s">
        <v>113</v>
      </c>
      <c r="AA35" s="1"/>
      <c r="AE35" s="7">
        <f>SUM(AE30:AE34)</f>
        <v>0</v>
      </c>
      <c r="AF35" s="7"/>
      <c r="AG35" s="25"/>
      <c r="AH35" s="33">
        <f>SUM(AH30:AH34)</f>
        <v>0</v>
      </c>
      <c r="AJ35" s="1" t="s">
        <v>113</v>
      </c>
      <c r="AK35" s="1"/>
      <c r="AO35" s="7">
        <f>SUM(AO30:AO34)</f>
        <v>9556770</v>
      </c>
      <c r="AP35" s="7"/>
      <c r="AQ35" s="25"/>
      <c r="AR35" s="33">
        <f>SUM(AR30:AR34)</f>
        <v>3550231.9562599994</v>
      </c>
      <c r="AT35" s="1" t="s">
        <v>113</v>
      </c>
      <c r="AU35" s="1"/>
      <c r="AY35" s="7">
        <f>SUM(AY30:AY34)</f>
        <v>19113540</v>
      </c>
      <c r="AZ35" s="7"/>
      <c r="BA35" s="25"/>
      <c r="BB35" s="33">
        <f>SUM(BB30:BB34)</f>
        <v>7100463.912519999</v>
      </c>
    </row>
    <row r="36" spans="4:54" ht="10.5">
      <c r="D36" s="17"/>
      <c r="E36" s="17"/>
      <c r="F36" s="7"/>
      <c r="G36" s="7"/>
      <c r="H36" s="7"/>
      <c r="I36" s="7"/>
      <c r="K36" s="7"/>
      <c r="L36" s="7"/>
      <c r="M36" s="7"/>
      <c r="N36" s="7"/>
      <c r="P36" s="7"/>
      <c r="Q36" s="7"/>
      <c r="W36" s="25"/>
      <c r="X36" s="33"/>
      <c r="Z36" s="7"/>
      <c r="AA36" s="7"/>
      <c r="AG36" s="25"/>
      <c r="AH36" s="33"/>
      <c r="AJ36" s="7"/>
      <c r="AK36" s="7"/>
      <c r="AQ36" s="25"/>
      <c r="AR36" s="33"/>
      <c r="AT36" s="7"/>
      <c r="AU36" s="7"/>
      <c r="BA36" s="25"/>
      <c r="BB36" s="33"/>
    </row>
    <row r="37" spans="3:54" ht="10.5">
      <c r="C37" s="3" t="s">
        <v>19</v>
      </c>
      <c r="D37" s="17">
        <v>14285040</v>
      </c>
      <c r="E37" s="17"/>
      <c r="F37" s="7"/>
      <c r="G37" s="7"/>
      <c r="H37" s="7"/>
      <c r="I37" s="7">
        <v>14285040</v>
      </c>
      <c r="K37" s="7"/>
      <c r="L37" s="7"/>
      <c r="M37" s="7"/>
      <c r="N37" s="7"/>
      <c r="P37" s="7"/>
      <c r="Q37" s="7"/>
      <c r="W37" s="25"/>
      <c r="X37" s="33"/>
      <c r="Z37" s="7"/>
      <c r="AA37" s="7"/>
      <c r="AG37" s="25"/>
      <c r="AH37" s="33"/>
      <c r="AJ37" s="7"/>
      <c r="AK37" s="7"/>
      <c r="AQ37" s="25"/>
      <c r="AR37" s="33"/>
      <c r="AT37" s="7"/>
      <c r="AU37" s="7"/>
      <c r="BA37" s="25"/>
      <c r="BB37" s="33"/>
    </row>
    <row r="38" spans="2:54" ht="12">
      <c r="B38" s="60"/>
      <c r="C38" s="3" t="s">
        <v>32</v>
      </c>
      <c r="D38" s="17">
        <v>8974981</v>
      </c>
      <c r="E38" s="17"/>
      <c r="F38" s="7"/>
      <c r="G38" s="7"/>
      <c r="H38" s="7"/>
      <c r="I38" s="7">
        <v>8974981</v>
      </c>
      <c r="K38" s="7" t="s">
        <v>114</v>
      </c>
      <c r="L38" s="7"/>
      <c r="M38" s="7"/>
      <c r="N38" s="7"/>
      <c r="P38" s="7"/>
      <c r="Q38" s="7"/>
      <c r="W38" s="25"/>
      <c r="X38" s="33"/>
      <c r="Z38" s="7"/>
      <c r="AA38" s="7"/>
      <c r="AG38" s="25"/>
      <c r="AH38" s="33"/>
      <c r="AJ38" s="7"/>
      <c r="AK38" s="7"/>
      <c r="AQ38" s="25"/>
      <c r="AR38" s="33"/>
      <c r="AT38" s="7"/>
      <c r="AU38" s="7"/>
      <c r="BA38" s="25"/>
      <c r="BB38" s="33"/>
    </row>
    <row r="39" spans="2:54" ht="12">
      <c r="B39" s="60"/>
      <c r="C39" s="3" t="s">
        <v>33</v>
      </c>
      <c r="D39" s="17">
        <v>6978290.72</v>
      </c>
      <c r="E39" s="17"/>
      <c r="F39" s="7"/>
      <c r="G39" s="7"/>
      <c r="H39" s="7"/>
      <c r="I39" s="7">
        <v>6978290.72</v>
      </c>
      <c r="K39" s="7"/>
      <c r="L39" s="7" t="s">
        <v>115</v>
      </c>
      <c r="M39" s="7"/>
      <c r="N39" s="7"/>
      <c r="P39" s="7"/>
      <c r="Q39" s="7"/>
      <c r="W39" s="25"/>
      <c r="X39" s="33"/>
      <c r="Z39" s="7"/>
      <c r="AA39" s="7"/>
      <c r="AG39" s="25"/>
      <c r="AH39" s="33"/>
      <c r="AJ39" s="7"/>
      <c r="AK39" s="7"/>
      <c r="AQ39" s="25"/>
      <c r="AR39" s="33"/>
      <c r="AT39" s="7"/>
      <c r="AU39" s="7"/>
      <c r="BA39" s="25"/>
      <c r="BB39" s="33"/>
    </row>
    <row r="40" spans="2:54" ht="12">
      <c r="B40" s="60"/>
      <c r="C40" s="3" t="s">
        <v>34</v>
      </c>
      <c r="D40" s="17">
        <v>13766762.906249357</v>
      </c>
      <c r="E40" s="17"/>
      <c r="F40" s="7"/>
      <c r="G40" s="7"/>
      <c r="H40" s="7"/>
      <c r="I40" s="7">
        <v>13766762.906249357</v>
      </c>
      <c r="K40" s="7"/>
      <c r="L40" s="7" t="s">
        <v>116</v>
      </c>
      <c r="M40" s="7"/>
      <c r="N40" s="7"/>
      <c r="P40" s="7"/>
      <c r="Q40" s="7"/>
      <c r="W40" s="25"/>
      <c r="X40" s="33"/>
      <c r="Z40" s="7"/>
      <c r="AA40" s="7"/>
      <c r="AG40" s="25"/>
      <c r="AH40" s="33"/>
      <c r="AJ40" s="7"/>
      <c r="AK40" s="7"/>
      <c r="AQ40" s="25"/>
      <c r="AR40" s="33"/>
      <c r="AT40" s="7"/>
      <c r="AU40" s="7"/>
      <c r="BA40" s="25"/>
      <c r="BB40" s="33"/>
    </row>
    <row r="41" spans="2:54" ht="12">
      <c r="B41" s="60"/>
      <c r="C41" s="3" t="s">
        <v>35</v>
      </c>
      <c r="D41" s="17">
        <v>-328740</v>
      </c>
      <c r="E41" s="17"/>
      <c r="F41" s="7"/>
      <c r="G41" s="7"/>
      <c r="H41" s="7"/>
      <c r="I41" s="7">
        <v>-328740</v>
      </c>
      <c r="K41" s="7"/>
      <c r="L41" s="7" t="s">
        <v>117</v>
      </c>
      <c r="M41" s="7"/>
      <c r="N41" s="7"/>
      <c r="P41" s="7"/>
      <c r="Q41" s="7"/>
      <c r="W41" s="25"/>
      <c r="X41" s="33"/>
      <c r="Z41" s="7"/>
      <c r="AA41" s="7"/>
      <c r="AG41" s="25"/>
      <c r="AH41" s="33"/>
      <c r="AJ41" s="7"/>
      <c r="AK41" s="7"/>
      <c r="AQ41" s="25"/>
      <c r="AR41" s="33"/>
      <c r="AT41" s="7"/>
      <c r="AU41" s="7"/>
      <c r="BA41" s="25"/>
      <c r="BB41" s="33"/>
    </row>
    <row r="42" spans="2:54" ht="12">
      <c r="B42" s="60"/>
      <c r="C42" s="60" t="s">
        <v>36</v>
      </c>
      <c r="D42" s="17">
        <v>16892285.55</v>
      </c>
      <c r="E42" s="17"/>
      <c r="F42" s="7"/>
      <c r="G42" s="7"/>
      <c r="H42" s="7"/>
      <c r="I42" s="7">
        <v>16892285.55</v>
      </c>
      <c r="K42" s="7"/>
      <c r="L42" s="7" t="s">
        <v>118</v>
      </c>
      <c r="M42" s="7"/>
      <c r="N42" s="7"/>
      <c r="P42" s="7"/>
      <c r="Q42" s="7"/>
      <c r="W42" s="25"/>
      <c r="X42" s="33"/>
      <c r="Z42" s="7"/>
      <c r="AA42" s="7"/>
      <c r="AG42" s="25"/>
      <c r="AH42" s="33"/>
      <c r="AJ42" s="7"/>
      <c r="AK42" s="7"/>
      <c r="AQ42" s="25"/>
      <c r="AR42" s="33"/>
      <c r="AT42" s="7"/>
      <c r="AU42" s="7"/>
      <c r="BA42" s="25"/>
      <c r="BB42" s="33"/>
    </row>
    <row r="43" spans="2:54" ht="12">
      <c r="B43" s="60"/>
      <c r="C43" s="60" t="s">
        <v>37</v>
      </c>
      <c r="D43" s="17">
        <v>838569314.8282765</v>
      </c>
      <c r="E43" s="17"/>
      <c r="F43" s="7"/>
      <c r="G43" s="7"/>
      <c r="H43" s="7"/>
      <c r="I43" s="7">
        <v>838569314.8282765</v>
      </c>
      <c r="K43" s="7"/>
      <c r="L43" s="7" t="s">
        <v>105</v>
      </c>
      <c r="M43" s="7"/>
      <c r="N43" s="29"/>
      <c r="P43" s="7"/>
      <c r="Q43" s="7"/>
      <c r="W43" s="25"/>
      <c r="X43" s="33"/>
      <c r="Z43" s="7"/>
      <c r="AA43" s="7"/>
      <c r="AG43" s="25"/>
      <c r="AH43" s="33"/>
      <c r="AJ43" s="7"/>
      <c r="AK43" s="7"/>
      <c r="AQ43" s="25"/>
      <c r="AR43" s="33"/>
      <c r="AT43" s="7"/>
      <c r="AU43" s="7"/>
      <c r="BA43" s="25"/>
      <c r="BB43" s="33"/>
    </row>
    <row r="44" spans="2:54" ht="12">
      <c r="B44" s="60"/>
      <c r="C44" s="60" t="s">
        <v>38</v>
      </c>
      <c r="D44" s="17">
        <v>10348518</v>
      </c>
      <c r="E44" s="17"/>
      <c r="F44" s="7"/>
      <c r="G44" s="7"/>
      <c r="H44" s="7"/>
      <c r="I44" s="7">
        <v>10348518</v>
      </c>
      <c r="K44" s="7"/>
      <c r="L44" s="7"/>
      <c r="M44" s="7"/>
      <c r="N44" s="7"/>
      <c r="P44" s="7"/>
      <c r="Q44" s="7"/>
      <c r="W44" s="25"/>
      <c r="X44" s="33"/>
      <c r="Z44" s="7"/>
      <c r="AA44" s="7"/>
      <c r="AG44" s="25"/>
      <c r="AH44" s="33"/>
      <c r="AJ44" s="7"/>
      <c r="AK44" s="7"/>
      <c r="AQ44" s="25"/>
      <c r="AR44" s="33"/>
      <c r="AT44" s="7"/>
      <c r="AU44" s="7"/>
      <c r="BA44" s="25"/>
      <c r="BB44" s="33"/>
    </row>
    <row r="45" spans="2:54" ht="12">
      <c r="B45" s="60"/>
      <c r="C45" s="60" t="s">
        <v>39</v>
      </c>
      <c r="D45" s="17">
        <v>2726652.755</v>
      </c>
      <c r="E45" s="17"/>
      <c r="F45" s="7"/>
      <c r="G45" s="7"/>
      <c r="H45" s="7"/>
      <c r="I45" s="7">
        <v>2726652.755</v>
      </c>
      <c r="K45" s="7" t="s">
        <v>119</v>
      </c>
      <c r="L45" s="7"/>
      <c r="M45" s="7"/>
      <c r="N45" s="7">
        <f>+D100</f>
        <v>483296340.66951823</v>
      </c>
      <c r="P45" s="7" t="s">
        <v>114</v>
      </c>
      <c r="Q45" s="7"/>
      <c r="S45" s="10">
        <v>501</v>
      </c>
      <c r="T45" s="10">
        <v>2</v>
      </c>
      <c r="U45" s="17">
        <f>+N45-Actual!$E45</f>
        <v>-7978499.330481768</v>
      </c>
      <c r="V45" s="13" t="s">
        <v>96</v>
      </c>
      <c r="W45" s="25">
        <f>+W33</f>
        <v>0.369976</v>
      </c>
      <c r="X45" s="33">
        <f>+W45*U45</f>
        <v>-2951853.268294323</v>
      </c>
      <c r="Z45" s="7" t="s">
        <v>114</v>
      </c>
      <c r="AA45" s="7"/>
      <c r="AC45" s="10">
        <v>501</v>
      </c>
      <c r="AD45" s="10">
        <v>2</v>
      </c>
      <c r="AE45" s="17">
        <f>+U45-'Case 8'!U45</f>
        <v>0</v>
      </c>
      <c r="AF45" s="13" t="s">
        <v>96</v>
      </c>
      <c r="AG45" s="25">
        <f>+AG33</f>
        <v>0.369976</v>
      </c>
      <c r="AH45" s="33">
        <f>+AG45*AE45</f>
        <v>0</v>
      </c>
      <c r="AJ45" s="7" t="s">
        <v>114</v>
      </c>
      <c r="AK45" s="7"/>
      <c r="AM45" s="10">
        <v>501</v>
      </c>
      <c r="AN45" s="10">
        <v>2</v>
      </c>
      <c r="AO45" s="17">
        <f>+N45-Actual!E45</f>
        <v>-7978499.330481768</v>
      </c>
      <c r="AP45" s="13" t="s">
        <v>96</v>
      </c>
      <c r="AQ45" s="25">
        <f>+AQ33</f>
        <v>0.369976</v>
      </c>
      <c r="AR45" s="33">
        <f>+AQ45*AO45</f>
        <v>-2951853.268294323</v>
      </c>
      <c r="AT45" s="7" t="s">
        <v>114</v>
      </c>
      <c r="AU45" s="7"/>
      <c r="AW45" s="10">
        <v>501</v>
      </c>
      <c r="AX45" s="10">
        <v>2</v>
      </c>
      <c r="AY45" s="17">
        <f>+AO45+U45</f>
        <v>-15956998.660963535</v>
      </c>
      <c r="AZ45" s="13" t="s">
        <v>96</v>
      </c>
      <c r="BA45" s="25">
        <f>+BA33</f>
        <v>0.369976</v>
      </c>
      <c r="BB45" s="33">
        <f>+BA45*AY45</f>
        <v>-5903706.536588646</v>
      </c>
    </row>
    <row r="46" spans="2:54" ht="12">
      <c r="B46" s="60"/>
      <c r="C46" s="60" t="s">
        <v>40</v>
      </c>
      <c r="D46" s="17">
        <v>72915590.485</v>
      </c>
      <c r="E46" s="17"/>
      <c r="F46" s="7"/>
      <c r="G46" s="7"/>
      <c r="H46" s="7"/>
      <c r="I46" s="7">
        <v>72915590.485</v>
      </c>
      <c r="K46" s="7"/>
      <c r="L46" s="7"/>
      <c r="M46" s="7"/>
      <c r="N46" s="7"/>
      <c r="P46" s="7"/>
      <c r="Q46" s="7"/>
      <c r="W46" s="25"/>
      <c r="X46" s="33"/>
      <c r="Z46" s="7"/>
      <c r="AA46" s="7"/>
      <c r="AG46" s="25"/>
      <c r="AH46" s="33"/>
      <c r="AJ46" s="7"/>
      <c r="AK46" s="7"/>
      <c r="AQ46" s="25"/>
      <c r="AR46" s="33"/>
      <c r="AT46" s="7"/>
      <c r="AU46" s="7"/>
      <c r="BA46" s="25"/>
      <c r="BB46" s="33"/>
    </row>
    <row r="47" spans="2:54" ht="12">
      <c r="B47" s="60"/>
      <c r="C47" s="60" t="s">
        <v>41</v>
      </c>
      <c r="D47" s="17">
        <v>0</v>
      </c>
      <c r="E47" s="17"/>
      <c r="F47" s="7"/>
      <c r="G47" s="7"/>
      <c r="H47" s="7"/>
      <c r="I47" s="7">
        <v>0</v>
      </c>
      <c r="K47" s="7"/>
      <c r="L47" s="7"/>
      <c r="M47" s="7"/>
      <c r="N47" s="7"/>
      <c r="P47" s="7"/>
      <c r="Q47" s="7"/>
      <c r="W47" s="25"/>
      <c r="X47" s="33"/>
      <c r="Z47" s="7"/>
      <c r="AA47" s="7"/>
      <c r="AG47" s="25"/>
      <c r="AH47" s="33"/>
      <c r="AJ47" s="7"/>
      <c r="AK47" s="7"/>
      <c r="AQ47" s="25"/>
      <c r="AR47" s="33"/>
      <c r="AT47" s="7"/>
      <c r="AU47" s="7"/>
      <c r="BA47" s="25"/>
      <c r="BB47" s="33"/>
    </row>
    <row r="48" spans="2:54" ht="12">
      <c r="B48" s="60"/>
      <c r="C48" s="60" t="s">
        <v>42</v>
      </c>
      <c r="D48" s="17">
        <v>0</v>
      </c>
      <c r="E48" s="17"/>
      <c r="F48" s="7"/>
      <c r="G48" s="7"/>
      <c r="H48" s="7"/>
      <c r="I48" s="7">
        <v>0</v>
      </c>
      <c r="K48" s="7" t="s">
        <v>120</v>
      </c>
      <c r="L48" s="7"/>
      <c r="M48" s="7"/>
      <c r="N48" s="7">
        <f>+N45+N35+N26-N14</f>
        <v>603899247.6720695</v>
      </c>
      <c r="P48" s="7" t="s">
        <v>120</v>
      </c>
      <c r="Q48" s="7"/>
      <c r="U48" s="17">
        <f>+N48-Actual!$E48</f>
        <v>1825880.6720695496</v>
      </c>
      <c r="V48" s="7"/>
      <c r="W48" s="25"/>
      <c r="X48" s="33">
        <f>+X45+X35+X26-X14</f>
        <v>782828.0923900753</v>
      </c>
      <c r="Z48" s="7" t="s">
        <v>120</v>
      </c>
      <c r="AA48" s="7"/>
      <c r="AE48" s="17">
        <f>+U48-'Case 8'!U48</f>
        <v>-3359793</v>
      </c>
      <c r="AF48" s="7"/>
      <c r="AG48" s="25"/>
      <c r="AH48" s="33">
        <f>+AH45+AH35+AH26-AH14</f>
        <v>-1243042.7749680006</v>
      </c>
      <c r="AJ48" s="7" t="s">
        <v>120</v>
      </c>
      <c r="AK48" s="7"/>
      <c r="AO48" s="17">
        <f>+N48-Actual!E48</f>
        <v>1825880.6720695496</v>
      </c>
      <c r="AP48" s="7"/>
      <c r="AQ48" s="25"/>
      <c r="AR48" s="33">
        <f>+AR45+AR35+AR26-AR14</f>
        <v>782828.0923900753</v>
      </c>
      <c r="AT48" s="7" t="s">
        <v>120</v>
      </c>
      <c r="AU48" s="7"/>
      <c r="AY48" s="17">
        <f>+AO48+U48</f>
        <v>3651761.344139099</v>
      </c>
      <c r="AZ48" s="7"/>
      <c r="BA48" s="25"/>
      <c r="BB48" s="33">
        <f>+BB45+BB35+BB26-BB14</f>
        <v>1565656.1847801507</v>
      </c>
    </row>
    <row r="49" spans="2:51" ht="12">
      <c r="B49" s="60"/>
      <c r="C49" s="60" t="s">
        <v>43</v>
      </c>
      <c r="D49" s="17">
        <v>1441336</v>
      </c>
      <c r="E49" s="17"/>
      <c r="F49" s="7"/>
      <c r="G49" s="7"/>
      <c r="H49" s="7"/>
      <c r="I49" s="7">
        <v>1441336</v>
      </c>
      <c r="U49" s="32">
        <f>+U45+U35+U26-U14</f>
        <v>1825880.67206949</v>
      </c>
      <c r="AE49" s="32">
        <f>+AE45+AE35+AE26-AE14</f>
        <v>-3359793</v>
      </c>
      <c r="AN49" s="12" t="s">
        <v>75</v>
      </c>
      <c r="AO49" s="32">
        <f>+AO45+AO35+AO26-AO14</f>
        <v>1825880.67206949</v>
      </c>
      <c r="AY49" s="32">
        <f>+AY45+AY35+AY26-AY14</f>
        <v>3651761.34413898</v>
      </c>
    </row>
    <row r="50" spans="2:9" ht="12">
      <c r="B50" s="60"/>
      <c r="C50" s="60" t="s">
        <v>44</v>
      </c>
      <c r="D50" s="17">
        <v>7987173.36</v>
      </c>
      <c r="E50" s="17"/>
      <c r="F50" s="7"/>
      <c r="G50" s="7"/>
      <c r="H50" s="7"/>
      <c r="I50" s="7">
        <v>7987173.36</v>
      </c>
    </row>
    <row r="51" spans="2:9" ht="12">
      <c r="B51" s="60"/>
      <c r="C51" s="60" t="s">
        <v>45</v>
      </c>
      <c r="D51" s="17">
        <v>4869014</v>
      </c>
      <c r="E51" s="17"/>
      <c r="F51" s="7"/>
      <c r="G51" s="7"/>
      <c r="H51" s="7"/>
      <c r="I51" s="7">
        <v>4869014</v>
      </c>
    </row>
    <row r="52" spans="2:9" ht="12">
      <c r="B52" s="60"/>
      <c r="C52" s="60" t="s">
        <v>46</v>
      </c>
      <c r="D52" s="17">
        <v>30544</v>
      </c>
      <c r="E52" s="17"/>
      <c r="F52" s="7"/>
      <c r="G52" s="7"/>
      <c r="H52" s="7"/>
      <c r="I52" s="7">
        <v>30544</v>
      </c>
    </row>
    <row r="53" spans="2:9" ht="12">
      <c r="B53" s="60"/>
      <c r="C53" s="60" t="s">
        <v>46</v>
      </c>
      <c r="D53" s="17">
        <v>2233500</v>
      </c>
      <c r="E53" s="17"/>
      <c r="F53" s="7"/>
      <c r="G53" s="7"/>
      <c r="H53" s="7"/>
      <c r="I53" s="7">
        <v>2233500</v>
      </c>
    </row>
    <row r="54" spans="2:9" ht="12">
      <c r="B54" s="60"/>
      <c r="C54" s="60" t="s">
        <v>47</v>
      </c>
      <c r="D54" s="17">
        <v>91410852.39999999</v>
      </c>
      <c r="E54" s="17"/>
      <c r="F54" s="7"/>
      <c r="G54" s="7"/>
      <c r="H54" s="7"/>
      <c r="I54" s="7">
        <v>91410852.39999999</v>
      </c>
    </row>
    <row r="55" spans="2:9" ht="10.5">
      <c r="B55" s="15" t="s">
        <v>24</v>
      </c>
      <c r="C55" s="15"/>
      <c r="D55" s="15" t="s">
        <v>24</v>
      </c>
      <c r="E55" s="17"/>
      <c r="F55" s="15" t="s">
        <v>24</v>
      </c>
      <c r="G55" s="15" t="s">
        <v>24</v>
      </c>
      <c r="H55" s="15" t="s">
        <v>24</v>
      </c>
      <c r="I55" s="15" t="s">
        <v>24</v>
      </c>
    </row>
    <row r="56" spans="2:9" ht="12">
      <c r="B56" s="3" t="s">
        <v>48</v>
      </c>
      <c r="C56" s="60"/>
      <c r="D56" s="62">
        <v>1093101116.004526</v>
      </c>
      <c r="E56" s="17"/>
      <c r="F56" s="62">
        <v>0</v>
      </c>
      <c r="G56" s="62">
        <v>0</v>
      </c>
      <c r="H56" s="62">
        <v>0</v>
      </c>
      <c r="I56" s="62">
        <v>1093101116.004526</v>
      </c>
    </row>
    <row r="57" spans="4:9" ht="10.5">
      <c r="D57" s="17"/>
      <c r="E57" s="17"/>
      <c r="F57" s="7"/>
      <c r="G57" s="7"/>
      <c r="H57" s="7"/>
      <c r="I57" s="7"/>
    </row>
    <row r="58" spans="2:9" ht="12">
      <c r="B58" s="3" t="s">
        <v>49</v>
      </c>
      <c r="C58" s="60"/>
      <c r="D58" s="17">
        <v>88077174.02131426</v>
      </c>
      <c r="E58" s="17"/>
      <c r="F58" s="7"/>
      <c r="G58" s="7"/>
      <c r="H58" s="7">
        <v>88077174.02131426</v>
      </c>
      <c r="I58" s="7"/>
    </row>
    <row r="59" spans="4:9" ht="10.5">
      <c r="D59" s="15" t="s">
        <v>14</v>
      </c>
      <c r="E59" s="15" t="s">
        <v>15</v>
      </c>
      <c r="F59" s="15" t="s">
        <v>14</v>
      </c>
      <c r="G59" s="15" t="s">
        <v>14</v>
      </c>
      <c r="H59" s="15" t="s">
        <v>14</v>
      </c>
      <c r="I59" s="15" t="s">
        <v>14</v>
      </c>
    </row>
    <row r="60" spans="1:9" ht="10.5">
      <c r="A60" s="3" t="s">
        <v>50</v>
      </c>
      <c r="D60" s="17">
        <v>1348863109.5258403</v>
      </c>
      <c r="E60" s="17"/>
      <c r="F60" s="17">
        <v>97866424.9163104</v>
      </c>
      <c r="G60" s="17">
        <v>69818394.5836896</v>
      </c>
      <c r="H60" s="17">
        <v>88077174.02131426</v>
      </c>
      <c r="I60" s="17">
        <v>1093101116.004526</v>
      </c>
    </row>
    <row r="61" spans="4:53" ht="12.75">
      <c r="D61" s="17"/>
      <c r="E61" s="17"/>
      <c r="F61" s="17"/>
      <c r="G61" s="17"/>
      <c r="H61" s="17"/>
      <c r="I61" s="17"/>
      <c r="P61" s="38" t="s">
        <v>135</v>
      </c>
      <c r="Q61"/>
      <c r="R61"/>
      <c r="S61" s="39"/>
      <c r="T61"/>
      <c r="U61" s="40"/>
      <c r="V61"/>
      <c r="W61"/>
      <c r="AT61" s="38" t="s">
        <v>135</v>
      </c>
      <c r="AU61"/>
      <c r="AV61"/>
      <c r="AW61" s="39"/>
      <c r="AX61"/>
      <c r="AY61" s="40"/>
      <c r="AZ61"/>
      <c r="BA61"/>
    </row>
    <row r="62" spans="1:54" ht="83.25" customHeight="1">
      <c r="A62" s="4"/>
      <c r="D62" s="60"/>
      <c r="E62" s="9"/>
      <c r="F62" s="9" t="s">
        <v>79</v>
      </c>
      <c r="P62" s="72" t="s">
        <v>139</v>
      </c>
      <c r="Q62" s="73"/>
      <c r="R62" s="73"/>
      <c r="S62" s="73"/>
      <c r="T62" s="73"/>
      <c r="U62" s="73"/>
      <c r="V62" s="73"/>
      <c r="W62" s="73"/>
      <c r="X62" s="74"/>
      <c r="AT62" s="72" t="s">
        <v>144</v>
      </c>
      <c r="AU62" s="73"/>
      <c r="AV62" s="73"/>
      <c r="AW62" s="73"/>
      <c r="AX62" s="73"/>
      <c r="AY62" s="73"/>
      <c r="AZ62" s="73"/>
      <c r="BA62" s="73"/>
      <c r="BB62" s="74"/>
    </row>
    <row r="63" spans="1:6" ht="12">
      <c r="A63" s="4" t="s">
        <v>0</v>
      </c>
      <c r="D63" s="60"/>
      <c r="E63" s="10"/>
      <c r="F63" s="10" t="s">
        <v>1</v>
      </c>
    </row>
    <row r="64" spans="1:6" ht="12">
      <c r="A64" s="5" t="s">
        <v>76</v>
      </c>
      <c r="D64" s="60"/>
      <c r="E64" s="10"/>
      <c r="F64" s="10" t="s">
        <v>2</v>
      </c>
    </row>
    <row r="65" spans="1:43" ht="12.75">
      <c r="A65" s="5" t="s">
        <v>78</v>
      </c>
      <c r="D65" s="61"/>
      <c r="E65" s="61"/>
      <c r="F65" s="10"/>
      <c r="AJ65" s="38" t="s">
        <v>135</v>
      </c>
      <c r="AK65"/>
      <c r="AL65"/>
      <c r="AM65" s="39"/>
      <c r="AN65"/>
      <c r="AO65" s="40"/>
      <c r="AP65"/>
      <c r="AQ65"/>
    </row>
    <row r="66" spans="2:44" ht="9.75" customHeight="1">
      <c r="B66" s="5"/>
      <c r="D66" s="12" t="s">
        <v>3</v>
      </c>
      <c r="E66" s="12"/>
      <c r="F66" s="13" t="s">
        <v>4</v>
      </c>
      <c r="G66" s="13" t="s">
        <v>4</v>
      </c>
      <c r="H66" s="13"/>
      <c r="I66" s="13"/>
      <c r="AJ66" s="72" t="s">
        <v>136</v>
      </c>
      <c r="AK66" s="73"/>
      <c r="AL66" s="73"/>
      <c r="AM66" s="73"/>
      <c r="AN66" s="73"/>
      <c r="AO66" s="73"/>
      <c r="AP66" s="73"/>
      <c r="AQ66" s="73"/>
      <c r="AR66" s="74"/>
    </row>
    <row r="67" spans="1:9" s="12" customFormat="1" ht="10.5">
      <c r="A67" s="3"/>
      <c r="B67" s="3"/>
      <c r="C67" s="3"/>
      <c r="D67" s="19" t="s">
        <v>77</v>
      </c>
      <c r="E67" s="16"/>
      <c r="F67" s="14" t="s">
        <v>5</v>
      </c>
      <c r="G67" s="14" t="s">
        <v>6</v>
      </c>
      <c r="H67" s="14" t="s">
        <v>7</v>
      </c>
      <c r="I67" s="14" t="s">
        <v>8</v>
      </c>
    </row>
    <row r="68" spans="4:9" ht="10.5">
      <c r="D68" s="17"/>
      <c r="E68" s="17"/>
      <c r="F68" s="17"/>
      <c r="G68" s="17"/>
      <c r="H68" s="17"/>
      <c r="I68" s="17"/>
    </row>
    <row r="69" spans="4:9" ht="10.5">
      <c r="D69" s="17"/>
      <c r="E69" s="17"/>
      <c r="F69" s="17"/>
      <c r="G69" s="17"/>
      <c r="H69" s="17"/>
      <c r="I69" s="17"/>
    </row>
    <row r="70" spans="1:24" ht="10.5">
      <c r="A70" s="3" t="s">
        <v>51</v>
      </c>
      <c r="F70" s="7"/>
      <c r="G70" s="7"/>
      <c r="H70" s="7"/>
      <c r="I70" s="7"/>
      <c r="X70" s="33">
        <f>+Actual!O48+' Case 9'!X48</f>
        <v>222907087.57725996</v>
      </c>
    </row>
    <row r="71" spans="6:9" ht="10.5">
      <c r="F71" s="7"/>
      <c r="G71" s="7"/>
      <c r="H71" s="7"/>
      <c r="I71" s="7"/>
    </row>
    <row r="72" spans="2:9" ht="12">
      <c r="B72" s="3" t="s">
        <v>52</v>
      </c>
      <c r="C72" s="60"/>
      <c r="D72" s="17">
        <v>34675821</v>
      </c>
      <c r="E72" s="17"/>
      <c r="F72" s="7">
        <v>34675821</v>
      </c>
      <c r="G72" s="7"/>
      <c r="H72" s="7"/>
      <c r="I72" s="7"/>
    </row>
    <row r="73" spans="1:9" ht="12">
      <c r="A73" s="60"/>
      <c r="B73" s="60"/>
      <c r="C73" s="60"/>
      <c r="D73" s="60"/>
      <c r="E73" s="60"/>
      <c r="F73" s="60"/>
      <c r="G73" s="60"/>
      <c r="H73" s="60"/>
      <c r="I73" s="60"/>
    </row>
    <row r="74" spans="2:9" ht="12">
      <c r="B74" s="3" t="s">
        <v>53</v>
      </c>
      <c r="C74" s="60"/>
      <c r="D74" s="63">
        <v>196444</v>
      </c>
      <c r="E74" s="17"/>
      <c r="F74" s="62">
        <v>196444</v>
      </c>
      <c r="G74" s="7"/>
      <c r="H74" s="7"/>
      <c r="I74" s="7"/>
    </row>
    <row r="75" spans="3:9" ht="12">
      <c r="C75" s="60"/>
      <c r="D75" s="17"/>
      <c r="E75" s="17"/>
      <c r="F75" s="7"/>
      <c r="G75" s="7"/>
      <c r="H75" s="7"/>
      <c r="I75" s="7"/>
    </row>
    <row r="76" spans="2:9" ht="12">
      <c r="B76" s="3" t="s">
        <v>48</v>
      </c>
      <c r="C76" s="60"/>
      <c r="D76" s="63">
        <v>36844490</v>
      </c>
      <c r="E76" s="17"/>
      <c r="F76" s="18"/>
      <c r="G76" s="7"/>
      <c r="H76" s="7"/>
      <c r="I76" s="7">
        <v>36844490</v>
      </c>
    </row>
    <row r="77" spans="6:9" ht="10.5">
      <c r="F77" s="7"/>
      <c r="G77" s="7"/>
      <c r="H77" s="7"/>
      <c r="I77" s="7"/>
    </row>
    <row r="78" spans="2:9" ht="12">
      <c r="B78" s="60" t="s">
        <v>54</v>
      </c>
      <c r="D78" s="63">
        <v>3818662</v>
      </c>
      <c r="E78" s="17"/>
      <c r="F78" s="7"/>
      <c r="G78" s="60"/>
      <c r="H78" s="7">
        <v>3818662</v>
      </c>
      <c r="I78" s="7"/>
    </row>
    <row r="79" spans="1:9" ht="12">
      <c r="A79" s="60"/>
      <c r="B79" s="60"/>
      <c r="C79" s="60"/>
      <c r="D79" s="60"/>
      <c r="E79" s="60"/>
      <c r="F79" s="60"/>
      <c r="G79" s="60"/>
      <c r="H79" s="60"/>
      <c r="I79" s="60"/>
    </row>
    <row r="80" spans="4:9" ht="10.5">
      <c r="D80" s="15" t="s">
        <v>14</v>
      </c>
      <c r="E80" s="15" t="s">
        <v>15</v>
      </c>
      <c r="F80" s="12" t="s">
        <v>16</v>
      </c>
      <c r="G80" s="12" t="s">
        <v>16</v>
      </c>
      <c r="H80" s="12" t="s">
        <v>16</v>
      </c>
      <c r="I80" s="12" t="s">
        <v>16</v>
      </c>
    </row>
    <row r="81" spans="1:9" ht="10.5">
      <c r="A81" s="3" t="s">
        <v>55</v>
      </c>
      <c r="D81" s="17">
        <v>75535417</v>
      </c>
      <c r="E81" s="17"/>
      <c r="F81" s="17">
        <v>34872265</v>
      </c>
      <c r="G81" s="17">
        <v>0</v>
      </c>
      <c r="H81" s="17">
        <v>3818662</v>
      </c>
      <c r="I81" s="17">
        <v>36844490</v>
      </c>
    </row>
    <row r="82" ht="12">
      <c r="F82" s="60"/>
    </row>
    <row r="83" spans="1:6" ht="12">
      <c r="A83" s="3" t="s">
        <v>56</v>
      </c>
      <c r="F83" s="60"/>
    </row>
    <row r="84" spans="1:9" ht="12">
      <c r="A84" s="3"/>
      <c r="B84" s="60" t="s">
        <v>57</v>
      </c>
      <c r="C84" s="3"/>
      <c r="D84" s="17">
        <v>0</v>
      </c>
      <c r="E84" s="17"/>
      <c r="F84" s="60"/>
      <c r="H84" s="2">
        <v>0</v>
      </c>
      <c r="I84" s="2"/>
    </row>
    <row r="85" spans="1:9" ht="12">
      <c r="A85" s="3"/>
      <c r="B85" s="60" t="s">
        <v>58</v>
      </c>
      <c r="C85" s="3"/>
      <c r="D85" s="17">
        <v>29484065.683681138</v>
      </c>
      <c r="E85" s="17"/>
      <c r="F85" s="60"/>
      <c r="H85" s="2">
        <v>29484065.683681138</v>
      </c>
      <c r="I85" s="2"/>
    </row>
    <row r="86" spans="1:9" ht="12">
      <c r="A86" s="3"/>
      <c r="B86" s="60" t="s">
        <v>59</v>
      </c>
      <c r="C86" s="3"/>
      <c r="D86" s="17">
        <v>93750555.62635127</v>
      </c>
      <c r="E86" s="17"/>
      <c r="F86" s="60"/>
      <c r="H86" s="2">
        <v>93750555.62635127</v>
      </c>
      <c r="I86" s="2"/>
    </row>
    <row r="87" spans="1:9" ht="12">
      <c r="A87" s="3"/>
      <c r="B87" s="60" t="s">
        <v>60</v>
      </c>
      <c r="C87" s="3"/>
      <c r="D87" s="17">
        <v>21249201.871138908</v>
      </c>
      <c r="E87" s="17"/>
      <c r="F87" s="60"/>
      <c r="H87" s="2">
        <v>21249201.871138908</v>
      </c>
      <c r="I87" s="2"/>
    </row>
    <row r="88" spans="1:9" ht="12">
      <c r="A88" s="3"/>
      <c r="B88" s="60" t="s">
        <v>61</v>
      </c>
      <c r="C88" s="3"/>
      <c r="D88" s="17">
        <v>7230127.655625813</v>
      </c>
      <c r="E88" s="17"/>
      <c r="F88" s="60"/>
      <c r="H88" s="2">
        <v>7230127.655625813</v>
      </c>
      <c r="I88" s="2"/>
    </row>
    <row r="89" spans="1:9" ht="12">
      <c r="A89" s="3"/>
      <c r="B89" s="60" t="s">
        <v>71</v>
      </c>
      <c r="C89" s="3"/>
      <c r="D89" s="17">
        <v>40945936.85628799</v>
      </c>
      <c r="E89" s="17"/>
      <c r="F89" s="60"/>
      <c r="H89" s="2">
        <v>40945936.85628799</v>
      </c>
      <c r="I89" s="2"/>
    </row>
    <row r="90" spans="1:9" ht="12">
      <c r="A90" s="3"/>
      <c r="B90" s="60" t="s">
        <v>62</v>
      </c>
      <c r="C90" s="3"/>
      <c r="D90" s="17">
        <v>8626934.06206768</v>
      </c>
      <c r="E90" s="17"/>
      <c r="F90" s="60"/>
      <c r="H90" s="2">
        <v>8626934.06206768</v>
      </c>
      <c r="I90" s="2"/>
    </row>
    <row r="91" spans="1:9" ht="12">
      <c r="A91" s="3"/>
      <c r="B91" s="60" t="s">
        <v>63</v>
      </c>
      <c r="C91" s="3"/>
      <c r="D91" s="17">
        <v>57152559.93805015</v>
      </c>
      <c r="E91" s="17"/>
      <c r="F91" s="60"/>
      <c r="H91" s="2">
        <v>57152559.93805015</v>
      </c>
      <c r="I91" s="2"/>
    </row>
    <row r="92" spans="1:9" ht="12">
      <c r="A92" s="3"/>
      <c r="B92" s="60" t="s">
        <v>64</v>
      </c>
      <c r="C92" s="3"/>
      <c r="D92" s="17">
        <v>42060369.05354135</v>
      </c>
      <c r="E92" s="17"/>
      <c r="F92" s="60"/>
      <c r="H92" s="2">
        <v>42060369.05354135</v>
      </c>
      <c r="I92" s="2"/>
    </row>
    <row r="93" spans="1:9" ht="12">
      <c r="A93" s="3"/>
      <c r="B93" s="60" t="s">
        <v>65</v>
      </c>
      <c r="C93" s="3"/>
      <c r="D93" s="17">
        <v>57759985.36014401</v>
      </c>
      <c r="E93" s="17"/>
      <c r="F93" s="15"/>
      <c r="H93" s="2">
        <v>57759985.36014401</v>
      </c>
      <c r="I93" s="2"/>
    </row>
    <row r="94" spans="1:9" ht="12">
      <c r="A94" s="3"/>
      <c r="B94" s="60" t="s">
        <v>66</v>
      </c>
      <c r="C94" s="3"/>
      <c r="D94" s="17">
        <v>4041632.931000601</v>
      </c>
      <c r="E94" s="17"/>
      <c r="F94" s="15"/>
      <c r="H94" s="2">
        <v>4041632.931000601</v>
      </c>
      <c r="I94" s="2"/>
    </row>
    <row r="95" spans="1:9" ht="12">
      <c r="A95" s="3"/>
      <c r="B95" s="60" t="s">
        <v>68</v>
      </c>
      <c r="C95" s="3"/>
      <c r="D95" s="17">
        <v>46799403.33721816</v>
      </c>
      <c r="E95" s="17"/>
      <c r="F95" s="15"/>
      <c r="H95" s="2">
        <v>46799403.33721816</v>
      </c>
      <c r="I95" s="2"/>
    </row>
    <row r="96" spans="1:9" ht="12">
      <c r="A96" s="3"/>
      <c r="B96" s="60" t="s">
        <v>69</v>
      </c>
      <c r="C96" s="3"/>
      <c r="D96" s="17">
        <v>13529463.273134697</v>
      </c>
      <c r="E96" s="17"/>
      <c r="F96" s="15"/>
      <c r="H96" s="2">
        <v>13529463.273134697</v>
      </c>
      <c r="I96" s="2"/>
    </row>
    <row r="97" spans="1:9" ht="12">
      <c r="A97" s="3"/>
      <c r="B97" s="60" t="s">
        <v>70</v>
      </c>
      <c r="C97" s="3"/>
      <c r="D97" s="17">
        <v>5798087.617176508</v>
      </c>
      <c r="E97" s="17"/>
      <c r="F97" s="15"/>
      <c r="H97" s="2">
        <v>5798087.617176508</v>
      </c>
      <c r="I97" s="2"/>
    </row>
    <row r="98" spans="1:9" ht="12">
      <c r="A98" s="3"/>
      <c r="B98" s="60" t="s">
        <v>67</v>
      </c>
      <c r="C98" s="3"/>
      <c r="D98" s="17">
        <v>54868017.40409993</v>
      </c>
      <c r="E98" s="17"/>
      <c r="F98" s="15"/>
      <c r="H98" s="2">
        <v>54868017.40409993</v>
      </c>
      <c r="I98" s="2"/>
    </row>
    <row r="99" spans="4:9" ht="10.5">
      <c r="D99" s="15" t="s">
        <v>14</v>
      </c>
      <c r="E99" s="15" t="s">
        <v>15</v>
      </c>
      <c r="F99" s="15" t="s">
        <v>14</v>
      </c>
      <c r="G99" s="15" t="s">
        <v>14</v>
      </c>
      <c r="H99" s="15" t="s">
        <v>14</v>
      </c>
      <c r="I99" s="15" t="s">
        <v>14</v>
      </c>
    </row>
    <row r="100" spans="1:9" ht="12">
      <c r="A100" s="3" t="s">
        <v>72</v>
      </c>
      <c r="D100" s="63">
        <v>483296340.66951823</v>
      </c>
      <c r="E100" s="17"/>
      <c r="F100" s="17">
        <v>0</v>
      </c>
      <c r="G100" s="17">
        <v>0</v>
      </c>
      <c r="H100" s="17">
        <v>483296340.66951823</v>
      </c>
      <c r="I100" s="17">
        <v>0</v>
      </c>
    </row>
    <row r="101" spans="4:9" ht="10.5">
      <c r="D101" s="15" t="s">
        <v>73</v>
      </c>
      <c r="E101" s="15" t="s">
        <v>15</v>
      </c>
      <c r="F101" s="15" t="s">
        <v>73</v>
      </c>
      <c r="G101" s="15" t="s">
        <v>73</v>
      </c>
      <c r="H101" s="15" t="s">
        <v>73</v>
      </c>
      <c r="I101" s="15" t="s">
        <v>73</v>
      </c>
    </row>
    <row r="102" spans="1:9" ht="10.5">
      <c r="A102" s="3" t="s">
        <v>74</v>
      </c>
      <c r="D102" s="17">
        <v>536205273.67206955</v>
      </c>
      <c r="E102" s="17" t="s">
        <v>15</v>
      </c>
      <c r="F102" s="17">
        <v>29541302.782374248</v>
      </c>
      <c r="G102" s="17">
        <v>69818394.5836896</v>
      </c>
      <c r="H102" s="17">
        <v>468742123.3409206</v>
      </c>
      <c r="I102" s="17">
        <v>-31896547.03491497</v>
      </c>
    </row>
    <row r="103" spans="4:9" ht="10.5">
      <c r="D103" s="15" t="s">
        <v>73</v>
      </c>
      <c r="E103" s="15" t="s">
        <v>15</v>
      </c>
      <c r="F103" s="15" t="s">
        <v>73</v>
      </c>
      <c r="G103" s="15" t="s">
        <v>73</v>
      </c>
      <c r="H103" s="15" t="s">
        <v>73</v>
      </c>
      <c r="I103" s="15" t="s">
        <v>73</v>
      </c>
    </row>
    <row r="104" spans="1:9" ht="12">
      <c r="A104" s="60"/>
      <c r="B104" s="60"/>
      <c r="C104" s="60"/>
      <c r="D104" s="62"/>
      <c r="E104" s="62"/>
      <c r="F104" s="60"/>
      <c r="G104" s="60"/>
      <c r="H104" s="60"/>
      <c r="I104" s="60"/>
    </row>
    <row r="105" spans="1:9" ht="12">
      <c r="A105" s="60"/>
      <c r="B105" s="60"/>
      <c r="C105" s="60"/>
      <c r="D105" s="62">
        <v>536205273.67206955</v>
      </c>
      <c r="E105" s="62"/>
      <c r="F105" s="60"/>
      <c r="G105" s="60"/>
      <c r="H105" s="60"/>
      <c r="I105" s="60"/>
    </row>
    <row r="106" spans="1:9" ht="12">
      <c r="A106" s="60"/>
      <c r="B106" s="60"/>
      <c r="C106" s="21" t="s">
        <v>75</v>
      </c>
      <c r="D106" s="62">
        <v>536205273.67206955</v>
      </c>
      <c r="E106" s="60"/>
      <c r="F106" s="17"/>
      <c r="G106" s="60"/>
      <c r="H106" s="60"/>
      <c r="I106" s="60"/>
    </row>
    <row r="107" spans="1:9" ht="10.5">
      <c r="A107"/>
      <c r="B107"/>
      <c r="C107"/>
      <c r="D107"/>
      <c r="E107"/>
      <c r="F107"/>
      <c r="G107"/>
      <c r="H107"/>
      <c r="I107"/>
    </row>
    <row r="108" spans="1:9" ht="10.5">
      <c r="A108"/>
      <c r="B108"/>
      <c r="C108"/>
      <c r="D108"/>
      <c r="E108"/>
      <c r="F108"/>
      <c r="G108"/>
      <c r="H108"/>
      <c r="I108"/>
    </row>
    <row r="109" spans="1:9" ht="10.5">
      <c r="A109"/>
      <c r="B109"/>
      <c r="C109"/>
      <c r="D109"/>
      <c r="E109"/>
      <c r="F109"/>
      <c r="G109"/>
      <c r="H109"/>
      <c r="I109"/>
    </row>
    <row r="110" spans="1:9" ht="10.5">
      <c r="A110"/>
      <c r="B110"/>
      <c r="C110"/>
      <c r="D110"/>
      <c r="E110"/>
      <c r="F110"/>
      <c r="G110"/>
      <c r="H110"/>
      <c r="I110"/>
    </row>
    <row r="111" spans="1:9" ht="10.5">
      <c r="A111"/>
      <c r="B111"/>
      <c r="C111"/>
      <c r="D111"/>
      <c r="E111"/>
      <c r="F111"/>
      <c r="G111"/>
      <c r="H111"/>
      <c r="I111"/>
    </row>
    <row r="112" spans="1:9" ht="10.5">
      <c r="A112"/>
      <c r="B112"/>
      <c r="C112"/>
      <c r="D112"/>
      <c r="E112"/>
      <c r="F112"/>
      <c r="G112"/>
      <c r="H112"/>
      <c r="I112"/>
    </row>
    <row r="113" spans="1:9" ht="10.5">
      <c r="A113"/>
      <c r="B113"/>
      <c r="C113"/>
      <c r="D113"/>
      <c r="E113"/>
      <c r="F113"/>
      <c r="G113"/>
      <c r="H113"/>
      <c r="I113"/>
    </row>
    <row r="114" spans="1:9" ht="10.5">
      <c r="A114"/>
      <c r="B114"/>
      <c r="C114"/>
      <c r="D114"/>
      <c r="E114"/>
      <c r="F114"/>
      <c r="G114"/>
      <c r="H114"/>
      <c r="I114"/>
    </row>
    <row r="115" spans="1:9" ht="10.5">
      <c r="A115"/>
      <c r="B115"/>
      <c r="C115"/>
      <c r="D115"/>
      <c r="E115"/>
      <c r="F115"/>
      <c r="G115"/>
      <c r="H115"/>
      <c r="I115"/>
    </row>
    <row r="116" spans="1:9" ht="10.5">
      <c r="A116"/>
      <c r="B116"/>
      <c r="C116"/>
      <c r="D116"/>
      <c r="E116"/>
      <c r="F116"/>
      <c r="G116"/>
      <c r="H116"/>
      <c r="I116"/>
    </row>
    <row r="117" spans="1:9" ht="10.5">
      <c r="A117"/>
      <c r="B117"/>
      <c r="C117"/>
      <c r="D117"/>
      <c r="E117"/>
      <c r="F117"/>
      <c r="G117"/>
      <c r="H117"/>
      <c r="I117"/>
    </row>
    <row r="118" spans="1:9" ht="10.5">
      <c r="A118"/>
      <c r="B118"/>
      <c r="C118"/>
      <c r="D118"/>
      <c r="E118"/>
      <c r="F118"/>
      <c r="G118"/>
      <c r="H118"/>
      <c r="I118"/>
    </row>
    <row r="119" spans="1:9" ht="10.5">
      <c r="A119"/>
      <c r="B119"/>
      <c r="C119"/>
      <c r="D119"/>
      <c r="E119"/>
      <c r="F119"/>
      <c r="G119"/>
      <c r="H119"/>
      <c r="I119"/>
    </row>
    <row r="120" spans="1:9" ht="10.5">
      <c r="A120"/>
      <c r="B120"/>
      <c r="C120"/>
      <c r="D120"/>
      <c r="E120"/>
      <c r="F120"/>
      <c r="G120"/>
      <c r="H120"/>
      <c r="I120"/>
    </row>
    <row r="121" spans="1:9" ht="10.5">
      <c r="A121"/>
      <c r="B121"/>
      <c r="C121"/>
      <c r="D121"/>
      <c r="E121"/>
      <c r="F121"/>
      <c r="G121"/>
      <c r="H121"/>
      <c r="I121"/>
    </row>
    <row r="122" spans="1:9" ht="10.5">
      <c r="A122"/>
      <c r="B122"/>
      <c r="C122"/>
      <c r="D122"/>
      <c r="E122"/>
      <c r="F122"/>
      <c r="G122"/>
      <c r="H122"/>
      <c r="I122"/>
    </row>
    <row r="123" spans="1:9" ht="10.5">
      <c r="A123"/>
      <c r="B123"/>
      <c r="C123"/>
      <c r="D123"/>
      <c r="E123"/>
      <c r="F123"/>
      <c r="G123"/>
      <c r="H123"/>
      <c r="I123"/>
    </row>
    <row r="124" spans="1:9" s="12" customFormat="1" ht="10.5">
      <c r="A124"/>
      <c r="B124"/>
      <c r="C124"/>
      <c r="D124"/>
      <c r="E124"/>
      <c r="F124"/>
      <c r="G124"/>
      <c r="H124"/>
      <c r="I124"/>
    </row>
    <row r="125" spans="1:9" ht="10.5">
      <c r="A125"/>
      <c r="B125"/>
      <c r="C125"/>
      <c r="D125"/>
      <c r="E125"/>
      <c r="F125"/>
      <c r="G125"/>
      <c r="H125"/>
      <c r="I125"/>
    </row>
    <row r="126" spans="1:9" ht="10.5">
      <c r="A126"/>
      <c r="B126"/>
      <c r="C126"/>
      <c r="D126"/>
      <c r="E126"/>
      <c r="F126"/>
      <c r="G126"/>
      <c r="H126"/>
      <c r="I126"/>
    </row>
    <row r="127" spans="1:9" ht="10.5">
      <c r="A127"/>
      <c r="B127"/>
      <c r="C127"/>
      <c r="D127"/>
      <c r="E127"/>
      <c r="F127"/>
      <c r="G127"/>
      <c r="H127"/>
      <c r="I127"/>
    </row>
    <row r="128" spans="1:9" ht="10.5">
      <c r="A128"/>
      <c r="B128"/>
      <c r="C128"/>
      <c r="D128"/>
      <c r="E128"/>
      <c r="F128"/>
      <c r="G128"/>
      <c r="H128"/>
      <c r="I128"/>
    </row>
    <row r="129" spans="1:9" ht="10.5">
      <c r="A129"/>
      <c r="B129"/>
      <c r="C129"/>
      <c r="D129"/>
      <c r="E129"/>
      <c r="F129"/>
      <c r="G129"/>
      <c r="H129"/>
      <c r="I129"/>
    </row>
    <row r="130" spans="1:9" ht="10.5">
      <c r="A130"/>
      <c r="B130"/>
      <c r="C130"/>
      <c r="D130"/>
      <c r="E130"/>
      <c r="F130"/>
      <c r="G130"/>
      <c r="H130"/>
      <c r="I130"/>
    </row>
    <row r="131" spans="1:9" ht="10.5">
      <c r="A131"/>
      <c r="B131"/>
      <c r="C131"/>
      <c r="D131"/>
      <c r="E131"/>
      <c r="F131"/>
      <c r="G131"/>
      <c r="H131"/>
      <c r="I131"/>
    </row>
    <row r="132" spans="1:9" ht="10.5">
      <c r="A132"/>
      <c r="B132"/>
      <c r="C132"/>
      <c r="D132"/>
      <c r="E132"/>
      <c r="F132"/>
      <c r="G132"/>
      <c r="H132"/>
      <c r="I132"/>
    </row>
    <row r="133" spans="1:9" ht="10.5">
      <c r="A133"/>
      <c r="B133"/>
      <c r="C133"/>
      <c r="D133"/>
      <c r="E133"/>
      <c r="F133"/>
      <c r="G133"/>
      <c r="H133"/>
      <c r="I133"/>
    </row>
    <row r="134" spans="1:9" ht="10.5">
      <c r="A134"/>
      <c r="B134"/>
      <c r="C134"/>
      <c r="D134"/>
      <c r="E134"/>
      <c r="F134"/>
      <c r="G134"/>
      <c r="H134"/>
      <c r="I134"/>
    </row>
    <row r="135" spans="1:9" ht="10.5">
      <c r="A135"/>
      <c r="B135"/>
      <c r="C135"/>
      <c r="D135"/>
      <c r="E135"/>
      <c r="F135"/>
      <c r="G135"/>
      <c r="H135"/>
      <c r="I135"/>
    </row>
    <row r="136" spans="1:9" ht="10.5">
      <c r="A136"/>
      <c r="B136"/>
      <c r="C136"/>
      <c r="D136"/>
      <c r="E136"/>
      <c r="F136"/>
      <c r="G136"/>
      <c r="H136"/>
      <c r="I136"/>
    </row>
    <row r="137" spans="1:9" ht="10.5">
      <c r="A137"/>
      <c r="B137"/>
      <c r="C137"/>
      <c r="D137"/>
      <c r="E137"/>
      <c r="F137"/>
      <c r="G137"/>
      <c r="H137"/>
      <c r="I137"/>
    </row>
    <row r="138" spans="1:9" ht="10.5">
      <c r="A138"/>
      <c r="B138"/>
      <c r="C138"/>
      <c r="D138"/>
      <c r="E138"/>
      <c r="F138"/>
      <c r="G138"/>
      <c r="H138"/>
      <c r="I138"/>
    </row>
    <row r="139" spans="1:9" ht="10.5">
      <c r="A139"/>
      <c r="B139"/>
      <c r="C139"/>
      <c r="D139"/>
      <c r="E139"/>
      <c r="F139"/>
      <c r="G139"/>
      <c r="H139"/>
      <c r="I139"/>
    </row>
    <row r="140" spans="1:9" ht="10.5">
      <c r="A140"/>
      <c r="B140"/>
      <c r="C140"/>
      <c r="D140"/>
      <c r="E140"/>
      <c r="F140"/>
      <c r="G140"/>
      <c r="H140"/>
      <c r="I140"/>
    </row>
    <row r="141" spans="1:9" ht="10.5">
      <c r="A141"/>
      <c r="B141"/>
      <c r="C141"/>
      <c r="D141"/>
      <c r="E141"/>
      <c r="F141"/>
      <c r="G141"/>
      <c r="H141"/>
      <c r="I141"/>
    </row>
    <row r="142" spans="1:9" ht="10.5">
      <c r="A142"/>
      <c r="B142"/>
      <c r="C142"/>
      <c r="D142"/>
      <c r="E142"/>
      <c r="F142"/>
      <c r="G142"/>
      <c r="H142"/>
      <c r="I142"/>
    </row>
    <row r="143" spans="1:9" ht="10.5">
      <c r="A143"/>
      <c r="B143"/>
      <c r="C143"/>
      <c r="D143"/>
      <c r="E143"/>
      <c r="F143"/>
      <c r="G143"/>
      <c r="H143"/>
      <c r="I143"/>
    </row>
    <row r="144" spans="1:9" ht="10.5">
      <c r="A144"/>
      <c r="B144"/>
      <c r="C144"/>
      <c r="D144"/>
      <c r="E144"/>
      <c r="F144"/>
      <c r="G144"/>
      <c r="H144"/>
      <c r="I144"/>
    </row>
    <row r="145" spans="1:9" ht="10.5">
      <c r="A145"/>
      <c r="B145"/>
      <c r="C145"/>
      <c r="D145"/>
      <c r="E145"/>
      <c r="F145"/>
      <c r="G145"/>
      <c r="H145"/>
      <c r="I145"/>
    </row>
    <row r="146" spans="1:9" ht="10.5">
      <c r="A146"/>
      <c r="B146"/>
      <c r="C146"/>
      <c r="D146"/>
      <c r="E146"/>
      <c r="F146"/>
      <c r="G146"/>
      <c r="H146"/>
      <c r="I146"/>
    </row>
    <row r="147" spans="1:9" ht="10.5">
      <c r="A147"/>
      <c r="B147"/>
      <c r="C147"/>
      <c r="D147"/>
      <c r="E147"/>
      <c r="F147"/>
      <c r="G147"/>
      <c r="H147"/>
      <c r="I147"/>
    </row>
    <row r="148" spans="1:9" ht="10.5">
      <c r="A148"/>
      <c r="B148"/>
      <c r="C148"/>
      <c r="D148"/>
      <c r="E148"/>
      <c r="F148"/>
      <c r="G148"/>
      <c r="H148"/>
      <c r="I148"/>
    </row>
    <row r="149" spans="1:9" ht="10.5">
      <c r="A149"/>
      <c r="B149"/>
      <c r="C149"/>
      <c r="D149"/>
      <c r="E149"/>
      <c r="F149"/>
      <c r="G149"/>
      <c r="H149"/>
      <c r="I149"/>
    </row>
    <row r="150" spans="1:9" ht="10.5">
      <c r="A150"/>
      <c r="B150"/>
      <c r="C150"/>
      <c r="D150"/>
      <c r="E150"/>
      <c r="F150"/>
      <c r="G150"/>
      <c r="H150"/>
      <c r="I150"/>
    </row>
    <row r="151" spans="1:9" ht="10.5">
      <c r="A151"/>
      <c r="B151"/>
      <c r="C151"/>
      <c r="D151"/>
      <c r="E151"/>
      <c r="F151"/>
      <c r="G151"/>
      <c r="H151"/>
      <c r="I151"/>
    </row>
    <row r="152" spans="1:9" ht="10.5">
      <c r="A152"/>
      <c r="B152"/>
      <c r="C152"/>
      <c r="D152"/>
      <c r="E152"/>
      <c r="F152"/>
      <c r="G152"/>
      <c r="H152"/>
      <c r="I152"/>
    </row>
    <row r="153" spans="1:9" ht="10.5">
      <c r="A153"/>
      <c r="B153"/>
      <c r="C153"/>
      <c r="D153"/>
      <c r="E153"/>
      <c r="F153"/>
      <c r="G153"/>
      <c r="H153"/>
      <c r="I153"/>
    </row>
    <row r="154" spans="1:9" ht="10.5">
      <c r="A154"/>
      <c r="B154"/>
      <c r="C154"/>
      <c r="D154"/>
      <c r="E154"/>
      <c r="F154"/>
      <c r="G154"/>
      <c r="H154"/>
      <c r="I154"/>
    </row>
    <row r="155" spans="1:9" ht="10.5">
      <c r="A155"/>
      <c r="B155"/>
      <c r="C155"/>
      <c r="D155"/>
      <c r="E155"/>
      <c r="F155"/>
      <c r="G155"/>
      <c r="H155"/>
      <c r="I155"/>
    </row>
    <row r="156" spans="1:9" ht="10.5">
      <c r="A156"/>
      <c r="B156"/>
      <c r="C156"/>
      <c r="D156"/>
      <c r="E156"/>
      <c r="F156"/>
      <c r="G156"/>
      <c r="H156"/>
      <c r="I156"/>
    </row>
    <row r="157" spans="1:9" ht="10.5">
      <c r="A157"/>
      <c r="B157"/>
      <c r="C157"/>
      <c r="D157"/>
      <c r="E157"/>
      <c r="F157"/>
      <c r="G157"/>
      <c r="H157"/>
      <c r="I157"/>
    </row>
    <row r="158" spans="1:9" ht="10.5">
      <c r="A158"/>
      <c r="B158"/>
      <c r="C158"/>
      <c r="D158"/>
      <c r="E158"/>
      <c r="F158"/>
      <c r="G158"/>
      <c r="H158"/>
      <c r="I158"/>
    </row>
    <row r="159" spans="1:9" ht="10.5">
      <c r="A159"/>
      <c r="B159"/>
      <c r="C159"/>
      <c r="D159"/>
      <c r="E159"/>
      <c r="F159"/>
      <c r="G159"/>
      <c r="H159"/>
      <c r="I159"/>
    </row>
    <row r="160" spans="1:9" ht="10.5">
      <c r="A160"/>
      <c r="B160"/>
      <c r="C160"/>
      <c r="D160"/>
      <c r="E160"/>
      <c r="F160"/>
      <c r="G160"/>
      <c r="H160"/>
      <c r="I160"/>
    </row>
    <row r="161" spans="1:9" ht="10.5">
      <c r="A161"/>
      <c r="B161"/>
      <c r="C161"/>
      <c r="D161"/>
      <c r="E161"/>
      <c r="F161"/>
      <c r="G161"/>
      <c r="H161"/>
      <c r="I161"/>
    </row>
    <row r="162" spans="1:9" ht="10.5">
      <c r="A162"/>
      <c r="B162"/>
      <c r="C162"/>
      <c r="D162"/>
      <c r="E162"/>
      <c r="F162"/>
      <c r="G162"/>
      <c r="H162"/>
      <c r="I162"/>
    </row>
    <row r="163" spans="1:9" ht="10.5">
      <c r="A163"/>
      <c r="B163"/>
      <c r="C163"/>
      <c r="D163"/>
      <c r="E163"/>
      <c r="F163"/>
      <c r="G163"/>
      <c r="H163"/>
      <c r="I163"/>
    </row>
    <row r="164" spans="1:9" ht="10.5">
      <c r="A164"/>
      <c r="B164"/>
      <c r="C164"/>
      <c r="D164"/>
      <c r="E164"/>
      <c r="F164"/>
      <c r="G164"/>
      <c r="H164"/>
      <c r="I164"/>
    </row>
    <row r="165" spans="1:9" ht="10.5">
      <c r="A165"/>
      <c r="B165"/>
      <c r="C165"/>
      <c r="D165"/>
      <c r="E165"/>
      <c r="F165"/>
      <c r="G165"/>
      <c r="H165"/>
      <c r="I165"/>
    </row>
    <row r="166" spans="1:9" ht="10.5">
      <c r="A166"/>
      <c r="B166"/>
      <c r="C166"/>
      <c r="D166"/>
      <c r="E166"/>
      <c r="F166"/>
      <c r="G166"/>
      <c r="H166"/>
      <c r="I166"/>
    </row>
    <row r="167" spans="1:9" ht="10.5">
      <c r="A167"/>
      <c r="B167"/>
      <c r="C167"/>
      <c r="D167"/>
      <c r="E167"/>
      <c r="F167"/>
      <c r="G167"/>
      <c r="H167"/>
      <c r="I167"/>
    </row>
    <row r="168" spans="1:9" ht="10.5">
      <c r="A168"/>
      <c r="B168"/>
      <c r="C168"/>
      <c r="D168"/>
      <c r="E168"/>
      <c r="F168"/>
      <c r="G168"/>
      <c r="H168"/>
      <c r="I168"/>
    </row>
    <row r="169" spans="1:9" ht="10.5">
      <c r="A169"/>
      <c r="B169"/>
      <c r="C169"/>
      <c r="D169"/>
      <c r="E169"/>
      <c r="F169"/>
      <c r="G169"/>
      <c r="H169"/>
      <c r="I169"/>
    </row>
    <row r="170" spans="1:9" ht="10.5">
      <c r="A170"/>
      <c r="B170"/>
      <c r="C170"/>
      <c r="D170"/>
      <c r="E170"/>
      <c r="F170"/>
      <c r="G170"/>
      <c r="H170"/>
      <c r="I170"/>
    </row>
    <row r="171" spans="1:9" ht="10.5">
      <c r="A171"/>
      <c r="B171"/>
      <c r="C171"/>
      <c r="D171"/>
      <c r="E171"/>
      <c r="F171"/>
      <c r="G171"/>
      <c r="H171"/>
      <c r="I171"/>
    </row>
    <row r="172" spans="1:9" ht="10.5">
      <c r="A172"/>
      <c r="B172"/>
      <c r="C172"/>
      <c r="D172"/>
      <c r="E172"/>
      <c r="F172"/>
      <c r="G172"/>
      <c r="H172"/>
      <c r="I172"/>
    </row>
    <row r="173" spans="1:9" ht="10.5">
      <c r="A173"/>
      <c r="B173"/>
      <c r="C173"/>
      <c r="D173"/>
      <c r="E173"/>
      <c r="F173"/>
      <c r="G173"/>
      <c r="H173"/>
      <c r="I173"/>
    </row>
    <row r="174" spans="1:9" ht="10.5">
      <c r="A174"/>
      <c r="B174"/>
      <c r="C174"/>
      <c r="D174"/>
      <c r="E174"/>
      <c r="F174"/>
      <c r="G174"/>
      <c r="H174"/>
      <c r="I174"/>
    </row>
    <row r="175" spans="1:9" ht="10.5">
      <c r="A175"/>
      <c r="B175"/>
      <c r="C175"/>
      <c r="D175"/>
      <c r="E175"/>
      <c r="F175"/>
      <c r="G175"/>
      <c r="H175"/>
      <c r="I175"/>
    </row>
    <row r="176" spans="1:9" ht="10.5">
      <c r="A176"/>
      <c r="B176"/>
      <c r="C176"/>
      <c r="D176"/>
      <c r="E176"/>
      <c r="F176"/>
      <c r="G176"/>
      <c r="H176"/>
      <c r="I176"/>
    </row>
    <row r="177" spans="1:9" ht="10.5">
      <c r="A177"/>
      <c r="B177"/>
      <c r="C177"/>
      <c r="D177"/>
      <c r="E177"/>
      <c r="F177"/>
      <c r="G177"/>
      <c r="H177"/>
      <c r="I177"/>
    </row>
    <row r="178" spans="1:9" ht="10.5">
      <c r="A178"/>
      <c r="B178"/>
      <c r="C178"/>
      <c r="D178"/>
      <c r="E178"/>
      <c r="F178"/>
      <c r="G178"/>
      <c r="H178"/>
      <c r="I178"/>
    </row>
    <row r="179" spans="1:9" ht="10.5">
      <c r="A179"/>
      <c r="B179"/>
      <c r="C179"/>
      <c r="D179"/>
      <c r="E179"/>
      <c r="F179"/>
      <c r="G179"/>
      <c r="H179"/>
      <c r="I179"/>
    </row>
    <row r="180" spans="1:9" ht="10.5">
      <c r="A180"/>
      <c r="B180"/>
      <c r="C180"/>
      <c r="D180"/>
      <c r="E180"/>
      <c r="F180"/>
      <c r="G180"/>
      <c r="H180"/>
      <c r="I180"/>
    </row>
    <row r="181" spans="1:9" ht="10.5">
      <c r="A181"/>
      <c r="B181"/>
      <c r="C181"/>
      <c r="D181"/>
      <c r="E181"/>
      <c r="F181"/>
      <c r="G181"/>
      <c r="H181"/>
      <c r="I181"/>
    </row>
    <row r="182" spans="1:9" ht="10.5">
      <c r="A182"/>
      <c r="B182"/>
      <c r="C182"/>
      <c r="D182"/>
      <c r="E182"/>
      <c r="F182"/>
      <c r="G182"/>
      <c r="H182"/>
      <c r="I182"/>
    </row>
    <row r="183" spans="1:9" ht="10.5">
      <c r="A183"/>
      <c r="B183"/>
      <c r="C183"/>
      <c r="D183"/>
      <c r="E183"/>
      <c r="F183"/>
      <c r="G183"/>
      <c r="H183"/>
      <c r="I183"/>
    </row>
    <row r="184" spans="1:9" ht="10.5">
      <c r="A184"/>
      <c r="B184"/>
      <c r="C184"/>
      <c r="D184"/>
      <c r="E184"/>
      <c r="F184"/>
      <c r="G184"/>
      <c r="H184"/>
      <c r="I184"/>
    </row>
    <row r="185" spans="1:9" ht="10.5">
      <c r="A185"/>
      <c r="B185"/>
      <c r="C185"/>
      <c r="D185"/>
      <c r="E185"/>
      <c r="F185"/>
      <c r="G185"/>
      <c r="H185"/>
      <c r="I185"/>
    </row>
    <row r="186" spans="1:9" ht="10.5">
      <c r="A186"/>
      <c r="B186"/>
      <c r="C186"/>
      <c r="D186"/>
      <c r="E186"/>
      <c r="F186"/>
      <c r="G186"/>
      <c r="H186"/>
      <c r="I186"/>
    </row>
    <row r="187" spans="1:9" ht="10.5">
      <c r="A187"/>
      <c r="B187"/>
      <c r="C187"/>
      <c r="D187"/>
      <c r="E187"/>
      <c r="F187"/>
      <c r="G187"/>
      <c r="H187"/>
      <c r="I187"/>
    </row>
    <row r="188" spans="1:9" ht="10.5">
      <c r="A188"/>
      <c r="B188"/>
      <c r="C188"/>
      <c r="D188"/>
      <c r="E188"/>
      <c r="F188"/>
      <c r="G188"/>
      <c r="H188"/>
      <c r="I188"/>
    </row>
    <row r="189" spans="1:9" ht="10.5">
      <c r="A189"/>
      <c r="B189"/>
      <c r="C189"/>
      <c r="D189"/>
      <c r="E189"/>
      <c r="F189"/>
      <c r="G189"/>
      <c r="H189"/>
      <c r="I189"/>
    </row>
    <row r="190" spans="1:9" ht="10.5">
      <c r="A190"/>
      <c r="B190"/>
      <c r="C190"/>
      <c r="D190"/>
      <c r="E190"/>
      <c r="F190"/>
      <c r="G190"/>
      <c r="H190"/>
      <c r="I190"/>
    </row>
    <row r="191" spans="1:9" ht="10.5">
      <c r="A191"/>
      <c r="B191"/>
      <c r="C191"/>
      <c r="D191"/>
      <c r="E191"/>
      <c r="F191"/>
      <c r="G191"/>
      <c r="H191"/>
      <c r="I191"/>
    </row>
    <row r="192" spans="1:9" ht="10.5">
      <c r="A192"/>
      <c r="B192"/>
      <c r="C192"/>
      <c r="D192"/>
      <c r="E192"/>
      <c r="F192"/>
      <c r="G192"/>
      <c r="H192"/>
      <c r="I192"/>
    </row>
    <row r="193" spans="1:9" ht="10.5">
      <c r="A193"/>
      <c r="B193"/>
      <c r="C193"/>
      <c r="D193"/>
      <c r="E193"/>
      <c r="F193"/>
      <c r="G193"/>
      <c r="H193"/>
      <c r="I193"/>
    </row>
    <row r="194" spans="1:9" ht="10.5">
      <c r="A194"/>
      <c r="B194"/>
      <c r="C194"/>
      <c r="D194"/>
      <c r="E194"/>
      <c r="F194"/>
      <c r="G194"/>
      <c r="H194"/>
      <c r="I194"/>
    </row>
    <row r="195" spans="1:9" ht="10.5">
      <c r="A195"/>
      <c r="B195"/>
      <c r="C195"/>
      <c r="D195"/>
      <c r="E195"/>
      <c r="F195"/>
      <c r="G195"/>
      <c r="H195"/>
      <c r="I195"/>
    </row>
    <row r="196" spans="1:9" ht="10.5">
      <c r="A196"/>
      <c r="B196"/>
      <c r="C196"/>
      <c r="D196"/>
      <c r="E196"/>
      <c r="F196"/>
      <c r="G196"/>
      <c r="H196"/>
      <c r="I196"/>
    </row>
    <row r="197" spans="1:9" ht="10.5">
      <c r="A197"/>
      <c r="B197"/>
      <c r="C197"/>
      <c r="D197"/>
      <c r="E197"/>
      <c r="F197"/>
      <c r="G197"/>
      <c r="H197"/>
      <c r="I197"/>
    </row>
    <row r="198" spans="1:9" ht="10.5">
      <c r="A198"/>
      <c r="B198"/>
      <c r="C198"/>
      <c r="D198"/>
      <c r="E198"/>
      <c r="F198"/>
      <c r="G198"/>
      <c r="H198"/>
      <c r="I198"/>
    </row>
    <row r="199" spans="1:9" ht="10.5">
      <c r="A199"/>
      <c r="B199"/>
      <c r="C199"/>
      <c r="D199"/>
      <c r="E199"/>
      <c r="F199"/>
      <c r="G199"/>
      <c r="H199"/>
      <c r="I199"/>
    </row>
    <row r="200" spans="1:9" ht="10.5">
      <c r="A200"/>
      <c r="B200"/>
      <c r="C200"/>
      <c r="D200"/>
      <c r="E200"/>
      <c r="F200"/>
      <c r="G200"/>
      <c r="H200"/>
      <c r="I200"/>
    </row>
    <row r="201" spans="1:9" ht="10.5">
      <c r="A201"/>
      <c r="B201"/>
      <c r="C201"/>
      <c r="D201"/>
      <c r="E201"/>
      <c r="F201"/>
      <c r="G201"/>
      <c r="H201"/>
      <c r="I201"/>
    </row>
    <row r="202" spans="1:9" ht="10.5">
      <c r="A202"/>
      <c r="B202"/>
      <c r="C202"/>
      <c r="D202"/>
      <c r="E202"/>
      <c r="F202"/>
      <c r="G202"/>
      <c r="H202"/>
      <c r="I202"/>
    </row>
    <row r="203" spans="1:9" ht="10.5">
      <c r="A203"/>
      <c r="B203"/>
      <c r="C203"/>
      <c r="D203"/>
      <c r="E203"/>
      <c r="F203"/>
      <c r="G203"/>
      <c r="H203"/>
      <c r="I203"/>
    </row>
    <row r="204" spans="1:9" ht="10.5">
      <c r="A204"/>
      <c r="B204"/>
      <c r="C204"/>
      <c r="D204"/>
      <c r="E204"/>
      <c r="F204"/>
      <c r="G204"/>
      <c r="H204"/>
      <c r="I204"/>
    </row>
    <row r="205" spans="1:9" s="12" customFormat="1" ht="10.5">
      <c r="A205"/>
      <c r="B205"/>
      <c r="C205"/>
      <c r="D205"/>
      <c r="E205"/>
      <c r="F205"/>
      <c r="G205"/>
      <c r="H205"/>
      <c r="I205"/>
    </row>
    <row r="206" spans="1:9" ht="10.5">
      <c r="A206"/>
      <c r="B206"/>
      <c r="C206"/>
      <c r="D206"/>
      <c r="E206"/>
      <c r="F206"/>
      <c r="G206"/>
      <c r="H206"/>
      <c r="I206"/>
    </row>
    <row r="207" spans="1:9" ht="10.5">
      <c r="A207"/>
      <c r="B207"/>
      <c r="C207"/>
      <c r="D207"/>
      <c r="E207"/>
      <c r="F207"/>
      <c r="G207"/>
      <c r="H207"/>
      <c r="I207"/>
    </row>
    <row r="208" spans="1:9" ht="10.5">
      <c r="A208"/>
      <c r="B208"/>
      <c r="C208"/>
      <c r="D208"/>
      <c r="E208"/>
      <c r="F208"/>
      <c r="G208"/>
      <c r="H208"/>
      <c r="I208"/>
    </row>
    <row r="209" spans="1:9" ht="10.5">
      <c r="A209"/>
      <c r="B209"/>
      <c r="C209"/>
      <c r="D209"/>
      <c r="E209"/>
      <c r="F209"/>
      <c r="G209"/>
      <c r="H209"/>
      <c r="I209"/>
    </row>
    <row r="210" spans="1:9" ht="10.5">
      <c r="A210"/>
      <c r="B210"/>
      <c r="C210"/>
      <c r="D210"/>
      <c r="E210"/>
      <c r="F210"/>
      <c r="G210"/>
      <c r="H210"/>
      <c r="I210"/>
    </row>
    <row r="211" spans="1:9" ht="10.5">
      <c r="A211"/>
      <c r="B211"/>
      <c r="C211"/>
      <c r="D211"/>
      <c r="E211"/>
      <c r="F211"/>
      <c r="G211"/>
      <c r="H211"/>
      <c r="I211"/>
    </row>
    <row r="212" spans="1:9" ht="10.5">
      <c r="A212"/>
      <c r="B212"/>
      <c r="C212"/>
      <c r="D212"/>
      <c r="E212"/>
      <c r="F212"/>
      <c r="G212"/>
      <c r="H212"/>
      <c r="I212"/>
    </row>
    <row r="213" spans="1:9" ht="10.5">
      <c r="A213"/>
      <c r="B213"/>
      <c r="C213"/>
      <c r="D213"/>
      <c r="E213"/>
      <c r="F213"/>
      <c r="G213"/>
      <c r="H213"/>
      <c r="I213"/>
    </row>
    <row r="214" spans="1:9" ht="10.5">
      <c r="A214"/>
      <c r="B214"/>
      <c r="C214"/>
      <c r="D214"/>
      <c r="E214"/>
      <c r="F214"/>
      <c r="G214"/>
      <c r="H214"/>
      <c r="I214"/>
    </row>
    <row r="215" spans="1:9" ht="10.5">
      <c r="A215"/>
      <c r="B215"/>
      <c r="C215"/>
      <c r="D215"/>
      <c r="E215"/>
      <c r="F215"/>
      <c r="G215"/>
      <c r="H215"/>
      <c r="I215"/>
    </row>
    <row r="216" spans="1:9" ht="10.5">
      <c r="A216"/>
      <c r="B216"/>
      <c r="C216"/>
      <c r="D216"/>
      <c r="E216"/>
      <c r="F216"/>
      <c r="G216"/>
      <c r="H216"/>
      <c r="I216"/>
    </row>
    <row r="217" spans="1:9" ht="10.5">
      <c r="A217"/>
      <c r="B217"/>
      <c r="C217"/>
      <c r="D217"/>
      <c r="E217"/>
      <c r="F217"/>
      <c r="G217"/>
      <c r="H217"/>
      <c r="I217"/>
    </row>
    <row r="218" spans="1:9" ht="10.5">
      <c r="A218"/>
      <c r="B218"/>
      <c r="C218"/>
      <c r="D218"/>
      <c r="E218"/>
      <c r="F218"/>
      <c r="G218"/>
      <c r="H218"/>
      <c r="I218"/>
    </row>
    <row r="219" spans="1:9" ht="10.5">
      <c r="A219"/>
      <c r="B219"/>
      <c r="C219"/>
      <c r="D219"/>
      <c r="E219"/>
      <c r="F219"/>
      <c r="G219"/>
      <c r="H219"/>
      <c r="I219"/>
    </row>
    <row r="220" spans="1:9" ht="10.5">
      <c r="A220"/>
      <c r="B220"/>
      <c r="C220"/>
      <c r="D220"/>
      <c r="E220"/>
      <c r="F220"/>
      <c r="G220"/>
      <c r="H220"/>
      <c r="I220"/>
    </row>
    <row r="221" spans="1:9" ht="10.5">
      <c r="A221"/>
      <c r="B221"/>
      <c r="C221"/>
      <c r="D221"/>
      <c r="E221"/>
      <c r="F221"/>
      <c r="G221"/>
      <c r="H221"/>
      <c r="I221"/>
    </row>
    <row r="222" spans="1:9" ht="10.5">
      <c r="A222"/>
      <c r="B222"/>
      <c r="C222"/>
      <c r="D222"/>
      <c r="E222"/>
      <c r="F222"/>
      <c r="G222"/>
      <c r="H222"/>
      <c r="I222"/>
    </row>
    <row r="223" spans="1:9" ht="10.5">
      <c r="A223"/>
      <c r="B223"/>
      <c r="C223"/>
      <c r="D223"/>
      <c r="E223"/>
      <c r="F223"/>
      <c r="G223"/>
      <c r="H223"/>
      <c r="I223"/>
    </row>
    <row r="224" spans="1:9" ht="10.5">
      <c r="A224"/>
      <c r="B224"/>
      <c r="C224"/>
      <c r="D224"/>
      <c r="E224"/>
      <c r="F224"/>
      <c r="G224"/>
      <c r="H224"/>
      <c r="I224"/>
    </row>
    <row r="225" spans="1:9" ht="10.5">
      <c r="A225"/>
      <c r="B225"/>
      <c r="C225"/>
      <c r="D225"/>
      <c r="E225"/>
      <c r="F225"/>
      <c r="G225"/>
      <c r="H225"/>
      <c r="I225"/>
    </row>
    <row r="226" spans="1:9" ht="10.5">
      <c r="A226"/>
      <c r="B226"/>
      <c r="C226"/>
      <c r="D226"/>
      <c r="E226"/>
      <c r="F226"/>
      <c r="G226"/>
      <c r="H226"/>
      <c r="I226"/>
    </row>
    <row r="227" spans="1:9" ht="10.5">
      <c r="A227"/>
      <c r="B227"/>
      <c r="C227"/>
      <c r="D227"/>
      <c r="E227"/>
      <c r="F227"/>
      <c r="G227"/>
      <c r="H227"/>
      <c r="I227"/>
    </row>
    <row r="228" spans="1:9" ht="10.5">
      <c r="A228"/>
      <c r="B228"/>
      <c r="C228"/>
      <c r="D228"/>
      <c r="E228"/>
      <c r="F228"/>
      <c r="G228"/>
      <c r="H228"/>
      <c r="I228"/>
    </row>
    <row r="229" spans="1:9" ht="10.5">
      <c r="A229"/>
      <c r="B229"/>
      <c r="C229"/>
      <c r="D229"/>
      <c r="E229"/>
      <c r="F229"/>
      <c r="G229"/>
      <c r="H229"/>
      <c r="I229"/>
    </row>
    <row r="230" spans="1:9" ht="10.5">
      <c r="A230"/>
      <c r="B230"/>
      <c r="C230"/>
      <c r="D230"/>
      <c r="E230"/>
      <c r="F230"/>
      <c r="G230"/>
      <c r="H230"/>
      <c r="I230"/>
    </row>
    <row r="231" spans="1:9" ht="10.5">
      <c r="A231"/>
      <c r="B231"/>
      <c r="C231"/>
      <c r="D231"/>
      <c r="E231"/>
      <c r="F231"/>
      <c r="G231"/>
      <c r="H231"/>
      <c r="I231"/>
    </row>
    <row r="232" spans="1:9" ht="10.5">
      <c r="A232"/>
      <c r="B232"/>
      <c r="C232"/>
      <c r="D232"/>
      <c r="E232"/>
      <c r="F232"/>
      <c r="G232"/>
      <c r="H232"/>
      <c r="I232"/>
    </row>
    <row r="233" spans="1:9" ht="10.5">
      <c r="A233"/>
      <c r="B233"/>
      <c r="C233"/>
      <c r="D233"/>
      <c r="E233"/>
      <c r="F233"/>
      <c r="G233"/>
      <c r="H233"/>
      <c r="I233"/>
    </row>
    <row r="234" spans="1:9" ht="10.5">
      <c r="A234"/>
      <c r="B234"/>
      <c r="C234"/>
      <c r="D234"/>
      <c r="E234"/>
      <c r="F234"/>
      <c r="G234"/>
      <c r="H234"/>
      <c r="I234"/>
    </row>
    <row r="235" spans="1:9" ht="10.5">
      <c r="A235"/>
      <c r="B235"/>
      <c r="C235"/>
      <c r="D235"/>
      <c r="E235"/>
      <c r="F235"/>
      <c r="G235"/>
      <c r="H235"/>
      <c r="I235"/>
    </row>
    <row r="236" spans="1:9" ht="10.5">
      <c r="A236"/>
      <c r="B236"/>
      <c r="C236"/>
      <c r="D236"/>
      <c r="E236"/>
      <c r="F236"/>
      <c r="G236"/>
      <c r="H236"/>
      <c r="I236"/>
    </row>
    <row r="237" spans="1:9" ht="10.5">
      <c r="A237"/>
      <c r="B237"/>
      <c r="C237"/>
      <c r="D237"/>
      <c r="E237"/>
      <c r="F237"/>
      <c r="G237"/>
      <c r="H237"/>
      <c r="I237"/>
    </row>
    <row r="238" spans="1:9" ht="10.5">
      <c r="A238"/>
      <c r="B238"/>
      <c r="C238"/>
      <c r="D238"/>
      <c r="E238"/>
      <c r="F238"/>
      <c r="G238"/>
      <c r="H238"/>
      <c r="I238"/>
    </row>
    <row r="239" spans="1:9" ht="10.5">
      <c r="A239"/>
      <c r="B239"/>
      <c r="C239"/>
      <c r="D239"/>
      <c r="E239"/>
      <c r="F239"/>
      <c r="G239"/>
      <c r="H239"/>
      <c r="I239"/>
    </row>
    <row r="240" spans="1:9" ht="10.5">
      <c r="A240"/>
      <c r="B240"/>
      <c r="C240"/>
      <c r="D240"/>
      <c r="E240"/>
      <c r="F240"/>
      <c r="G240"/>
      <c r="H240"/>
      <c r="I240"/>
    </row>
    <row r="241" spans="1:9" ht="10.5">
      <c r="A241"/>
      <c r="B241"/>
      <c r="C241"/>
      <c r="D241"/>
      <c r="E241"/>
      <c r="F241"/>
      <c r="G241"/>
      <c r="H241"/>
      <c r="I241"/>
    </row>
    <row r="242" spans="1:9" ht="10.5">
      <c r="A242"/>
      <c r="B242"/>
      <c r="C242"/>
      <c r="D242"/>
      <c r="E242"/>
      <c r="F242"/>
      <c r="G242"/>
      <c r="H242"/>
      <c r="I242"/>
    </row>
    <row r="243" spans="1:9" ht="10.5">
      <c r="A243"/>
      <c r="B243"/>
      <c r="C243"/>
      <c r="D243"/>
      <c r="E243"/>
      <c r="F243"/>
      <c r="G243"/>
      <c r="H243"/>
      <c r="I243"/>
    </row>
    <row r="244" spans="1:9" ht="10.5">
      <c r="A244"/>
      <c r="B244"/>
      <c r="C244"/>
      <c r="D244"/>
      <c r="E244"/>
      <c r="F244"/>
      <c r="G244"/>
      <c r="H244"/>
      <c r="I244"/>
    </row>
    <row r="245" spans="1:9" ht="10.5">
      <c r="A245"/>
      <c r="B245"/>
      <c r="C245"/>
      <c r="D245"/>
      <c r="E245"/>
      <c r="F245"/>
      <c r="G245"/>
      <c r="H245"/>
      <c r="I245"/>
    </row>
    <row r="246" spans="1:9" ht="10.5">
      <c r="A246"/>
      <c r="B246"/>
      <c r="C246"/>
      <c r="D246"/>
      <c r="E246"/>
      <c r="F246"/>
      <c r="G246"/>
      <c r="H246"/>
      <c r="I246"/>
    </row>
    <row r="247" spans="1:9" ht="10.5">
      <c r="A247"/>
      <c r="B247"/>
      <c r="C247"/>
      <c r="D247"/>
      <c r="E247"/>
      <c r="F247"/>
      <c r="G247"/>
      <c r="H247"/>
      <c r="I247"/>
    </row>
    <row r="248" spans="1:9" ht="10.5">
      <c r="A248"/>
      <c r="B248"/>
      <c r="C248"/>
      <c r="D248"/>
      <c r="E248"/>
      <c r="F248"/>
      <c r="G248"/>
      <c r="H248"/>
      <c r="I248"/>
    </row>
    <row r="249" spans="1:9" ht="10.5">
      <c r="A249"/>
      <c r="B249"/>
      <c r="C249"/>
      <c r="D249"/>
      <c r="E249"/>
      <c r="F249"/>
      <c r="G249"/>
      <c r="H249"/>
      <c r="I249"/>
    </row>
    <row r="250" spans="1:9" ht="10.5">
      <c r="A250"/>
      <c r="B250"/>
      <c r="C250"/>
      <c r="D250"/>
      <c r="E250"/>
      <c r="F250"/>
      <c r="G250"/>
      <c r="H250"/>
      <c r="I250"/>
    </row>
    <row r="251" spans="1:9" ht="10.5">
      <c r="A251"/>
      <c r="B251"/>
      <c r="C251"/>
      <c r="D251"/>
      <c r="E251"/>
      <c r="F251"/>
      <c r="G251"/>
      <c r="H251"/>
      <c r="I251"/>
    </row>
    <row r="252" spans="1:9" ht="10.5">
      <c r="A252"/>
      <c r="B252"/>
      <c r="C252"/>
      <c r="D252"/>
      <c r="E252"/>
      <c r="F252"/>
      <c r="G252"/>
      <c r="H252"/>
      <c r="I252"/>
    </row>
    <row r="253" spans="1:9" ht="10.5">
      <c r="A253"/>
      <c r="B253"/>
      <c r="C253"/>
      <c r="D253"/>
      <c r="E253"/>
      <c r="F253"/>
      <c r="G253"/>
      <c r="H253"/>
      <c r="I253"/>
    </row>
    <row r="254" spans="1:9" ht="10.5">
      <c r="A254"/>
      <c r="B254"/>
      <c r="C254"/>
      <c r="D254"/>
      <c r="E254"/>
      <c r="F254"/>
      <c r="G254"/>
      <c r="H254"/>
      <c r="I254"/>
    </row>
    <row r="255" spans="1:9" ht="10.5">
      <c r="A255"/>
      <c r="B255"/>
      <c r="C255"/>
      <c r="D255"/>
      <c r="E255"/>
      <c r="F255"/>
      <c r="G255"/>
      <c r="H255"/>
      <c r="I255"/>
    </row>
    <row r="256" spans="1:9" ht="10.5">
      <c r="A256"/>
      <c r="B256"/>
      <c r="C256"/>
      <c r="D256"/>
      <c r="E256"/>
      <c r="F256"/>
      <c r="G256"/>
      <c r="H256"/>
      <c r="I256"/>
    </row>
    <row r="257" spans="1:9" ht="10.5">
      <c r="A257"/>
      <c r="B257"/>
      <c r="C257"/>
      <c r="D257"/>
      <c r="E257"/>
      <c r="F257"/>
      <c r="G257"/>
      <c r="H257"/>
      <c r="I257"/>
    </row>
    <row r="258" spans="1:9" ht="10.5">
      <c r="A258"/>
      <c r="B258"/>
      <c r="C258"/>
      <c r="D258"/>
      <c r="E258"/>
      <c r="F258"/>
      <c r="G258"/>
      <c r="H258"/>
      <c r="I258"/>
    </row>
    <row r="259" spans="1:9" ht="10.5">
      <c r="A259"/>
      <c r="B259"/>
      <c r="C259"/>
      <c r="D259"/>
      <c r="E259"/>
      <c r="F259"/>
      <c r="G259"/>
      <c r="H259"/>
      <c r="I259"/>
    </row>
    <row r="260" spans="1:9" ht="10.5">
      <c r="A260"/>
      <c r="B260"/>
      <c r="C260"/>
      <c r="D260"/>
      <c r="E260"/>
      <c r="F260"/>
      <c r="G260"/>
      <c r="H260"/>
      <c r="I260"/>
    </row>
    <row r="261" spans="1:9" ht="10.5">
      <c r="A261"/>
      <c r="B261"/>
      <c r="C261"/>
      <c r="D261"/>
      <c r="E261"/>
      <c r="F261"/>
      <c r="G261"/>
      <c r="H261"/>
      <c r="I261"/>
    </row>
    <row r="262" spans="1:9" ht="10.5">
      <c r="A262"/>
      <c r="B262"/>
      <c r="C262"/>
      <c r="D262"/>
      <c r="E262"/>
      <c r="F262"/>
      <c r="G262"/>
      <c r="H262"/>
      <c r="I262"/>
    </row>
    <row r="263" spans="1:9" ht="10.5">
      <c r="A263"/>
      <c r="B263"/>
      <c r="C263"/>
      <c r="D263"/>
      <c r="E263"/>
      <c r="F263"/>
      <c r="G263"/>
      <c r="H263"/>
      <c r="I263"/>
    </row>
    <row r="264" spans="1:9" ht="10.5">
      <c r="A264"/>
      <c r="B264"/>
      <c r="C264"/>
      <c r="D264"/>
      <c r="E264"/>
      <c r="F264"/>
      <c r="G264"/>
      <c r="H264"/>
      <c r="I264"/>
    </row>
    <row r="265" spans="1:9" ht="10.5">
      <c r="A265"/>
      <c r="B265"/>
      <c r="C265"/>
      <c r="D265"/>
      <c r="E265"/>
      <c r="F265"/>
      <c r="G265"/>
      <c r="H265"/>
      <c r="I265"/>
    </row>
    <row r="266" spans="1:9" ht="10.5">
      <c r="A266"/>
      <c r="B266"/>
      <c r="C266"/>
      <c r="D266"/>
      <c r="E266"/>
      <c r="F266"/>
      <c r="G266"/>
      <c r="H266"/>
      <c r="I266"/>
    </row>
    <row r="267" spans="1:9" ht="10.5">
      <c r="A267"/>
      <c r="B267"/>
      <c r="C267"/>
      <c r="D267"/>
      <c r="E267"/>
      <c r="F267"/>
      <c r="G267"/>
      <c r="H267"/>
      <c r="I267"/>
    </row>
    <row r="268" spans="1:9" ht="10.5">
      <c r="A268"/>
      <c r="B268"/>
      <c r="C268"/>
      <c r="D268"/>
      <c r="E268"/>
      <c r="F268"/>
      <c r="G268"/>
      <c r="H268"/>
      <c r="I268"/>
    </row>
    <row r="269" spans="1:9" ht="10.5">
      <c r="A269"/>
      <c r="B269"/>
      <c r="C269"/>
      <c r="D269"/>
      <c r="E269"/>
      <c r="F269"/>
      <c r="G269"/>
      <c r="H269"/>
      <c r="I269"/>
    </row>
    <row r="270" spans="1:9" ht="10.5">
      <c r="A270"/>
      <c r="B270"/>
      <c r="C270"/>
      <c r="D270"/>
      <c r="E270"/>
      <c r="F270"/>
      <c r="G270"/>
      <c r="H270"/>
      <c r="I270"/>
    </row>
    <row r="271" spans="1:9" ht="10.5">
      <c r="A271"/>
      <c r="B271"/>
      <c r="C271"/>
      <c r="D271"/>
      <c r="E271"/>
      <c r="F271"/>
      <c r="G271"/>
      <c r="H271"/>
      <c r="I271"/>
    </row>
    <row r="272" spans="1:9" ht="10.5">
      <c r="A272"/>
      <c r="B272"/>
      <c r="C272"/>
      <c r="D272"/>
      <c r="E272"/>
      <c r="F272"/>
      <c r="G272"/>
      <c r="H272"/>
      <c r="I272"/>
    </row>
    <row r="273" spans="1:9" ht="10.5">
      <c r="A273"/>
      <c r="B273"/>
      <c r="C273"/>
      <c r="D273"/>
      <c r="E273"/>
      <c r="F273"/>
      <c r="G273"/>
      <c r="H273"/>
      <c r="I273"/>
    </row>
    <row r="274" spans="1:9" ht="10.5">
      <c r="A274"/>
      <c r="B274"/>
      <c r="C274"/>
      <c r="D274"/>
      <c r="E274"/>
      <c r="F274"/>
      <c r="G274"/>
      <c r="H274"/>
      <c r="I274"/>
    </row>
    <row r="275" spans="1:9" ht="10.5">
      <c r="A275"/>
      <c r="B275"/>
      <c r="C275"/>
      <c r="D275"/>
      <c r="E275"/>
      <c r="F275"/>
      <c r="G275"/>
      <c r="H275"/>
      <c r="I275"/>
    </row>
    <row r="276" spans="1:9" ht="10.5">
      <c r="A276"/>
      <c r="B276"/>
      <c r="C276"/>
      <c r="D276"/>
      <c r="E276"/>
      <c r="F276"/>
      <c r="G276"/>
      <c r="H276"/>
      <c r="I276"/>
    </row>
    <row r="277" spans="1:9" ht="10.5">
      <c r="A277"/>
      <c r="B277"/>
      <c r="C277"/>
      <c r="D277"/>
      <c r="E277"/>
      <c r="F277"/>
      <c r="G277"/>
      <c r="H277"/>
      <c r="I277"/>
    </row>
    <row r="278" spans="1:9" ht="10.5">
      <c r="A278"/>
      <c r="B278"/>
      <c r="C278"/>
      <c r="D278"/>
      <c r="E278"/>
      <c r="F278"/>
      <c r="G278"/>
      <c r="H278"/>
      <c r="I278"/>
    </row>
    <row r="279" spans="1:9" ht="10.5">
      <c r="A279"/>
      <c r="B279"/>
      <c r="C279"/>
      <c r="D279"/>
      <c r="E279"/>
      <c r="F279"/>
      <c r="G279"/>
      <c r="H279"/>
      <c r="I279"/>
    </row>
    <row r="280" spans="1:9" s="12" customFormat="1" ht="10.5">
      <c r="A280"/>
      <c r="B280"/>
      <c r="C280"/>
      <c r="D280"/>
      <c r="E280"/>
      <c r="F280"/>
      <c r="G280"/>
      <c r="H280"/>
      <c r="I280"/>
    </row>
    <row r="281" spans="1:9" ht="10.5">
      <c r="A281"/>
      <c r="B281"/>
      <c r="C281"/>
      <c r="D281"/>
      <c r="E281"/>
      <c r="F281"/>
      <c r="G281"/>
      <c r="H281"/>
      <c r="I281"/>
    </row>
    <row r="282" spans="1:9" ht="10.5">
      <c r="A282"/>
      <c r="B282"/>
      <c r="C282"/>
      <c r="D282"/>
      <c r="E282"/>
      <c r="F282"/>
      <c r="G282"/>
      <c r="H282"/>
      <c r="I282"/>
    </row>
    <row r="283" spans="1:9" ht="10.5">
      <c r="A283"/>
      <c r="B283"/>
      <c r="C283"/>
      <c r="D283"/>
      <c r="E283"/>
      <c r="F283"/>
      <c r="G283"/>
      <c r="H283"/>
      <c r="I283"/>
    </row>
    <row r="284" spans="1:9" ht="10.5">
      <c r="A284"/>
      <c r="B284"/>
      <c r="C284"/>
      <c r="D284"/>
      <c r="E284"/>
      <c r="F284"/>
      <c r="G284"/>
      <c r="H284"/>
      <c r="I284"/>
    </row>
    <row r="285" spans="1:9" ht="10.5">
      <c r="A285"/>
      <c r="B285"/>
      <c r="C285"/>
      <c r="D285"/>
      <c r="E285"/>
      <c r="F285"/>
      <c r="G285"/>
      <c r="H285"/>
      <c r="I285"/>
    </row>
    <row r="286" spans="1:9" ht="10.5">
      <c r="A286"/>
      <c r="B286"/>
      <c r="C286"/>
      <c r="D286"/>
      <c r="E286"/>
      <c r="F286"/>
      <c r="G286"/>
      <c r="H286"/>
      <c r="I286"/>
    </row>
    <row r="287" spans="1:9" ht="10.5">
      <c r="A287"/>
      <c r="B287"/>
      <c r="C287"/>
      <c r="D287"/>
      <c r="E287"/>
      <c r="F287"/>
      <c r="G287"/>
      <c r="H287"/>
      <c r="I287"/>
    </row>
    <row r="288" spans="1:9" ht="10.5">
      <c r="A288"/>
      <c r="B288"/>
      <c r="C288"/>
      <c r="D288"/>
      <c r="E288"/>
      <c r="F288"/>
      <c r="G288"/>
      <c r="H288"/>
      <c r="I288"/>
    </row>
    <row r="289" spans="1:9" ht="10.5">
      <c r="A289"/>
      <c r="B289"/>
      <c r="C289"/>
      <c r="D289"/>
      <c r="E289"/>
      <c r="F289"/>
      <c r="G289"/>
      <c r="H289"/>
      <c r="I289"/>
    </row>
    <row r="290" spans="1:9" ht="10.5">
      <c r="A290"/>
      <c r="B290"/>
      <c r="C290"/>
      <c r="D290"/>
      <c r="E290"/>
      <c r="F290"/>
      <c r="G290"/>
      <c r="H290"/>
      <c r="I290"/>
    </row>
    <row r="291" spans="1:9" ht="10.5">
      <c r="A291"/>
      <c r="B291"/>
      <c r="C291"/>
      <c r="D291"/>
      <c r="E291"/>
      <c r="F291"/>
      <c r="G291"/>
      <c r="H291"/>
      <c r="I291"/>
    </row>
    <row r="292" spans="1:9" ht="10.5">
      <c r="A292"/>
      <c r="B292"/>
      <c r="C292"/>
      <c r="D292"/>
      <c r="E292"/>
      <c r="F292"/>
      <c r="G292"/>
      <c r="H292"/>
      <c r="I292"/>
    </row>
    <row r="293" spans="1:9" ht="10.5">
      <c r="A293"/>
      <c r="B293"/>
      <c r="C293"/>
      <c r="D293"/>
      <c r="E293"/>
      <c r="F293"/>
      <c r="G293"/>
      <c r="H293"/>
      <c r="I293"/>
    </row>
    <row r="294" spans="1:9" ht="10.5">
      <c r="A294"/>
      <c r="B294"/>
      <c r="C294"/>
      <c r="D294"/>
      <c r="E294"/>
      <c r="F294"/>
      <c r="G294"/>
      <c r="H294"/>
      <c r="I294"/>
    </row>
    <row r="295" spans="1:9" ht="10.5">
      <c r="A295"/>
      <c r="B295"/>
      <c r="C295"/>
      <c r="D295"/>
      <c r="E295"/>
      <c r="F295"/>
      <c r="G295"/>
      <c r="H295"/>
      <c r="I295"/>
    </row>
    <row r="296" spans="1:9" ht="10.5">
      <c r="A296"/>
      <c r="B296"/>
      <c r="C296"/>
      <c r="D296"/>
      <c r="E296"/>
      <c r="F296"/>
      <c r="G296"/>
      <c r="H296"/>
      <c r="I296"/>
    </row>
    <row r="297" spans="1:9" ht="10.5">
      <c r="A297"/>
      <c r="B297"/>
      <c r="C297"/>
      <c r="D297"/>
      <c r="E297"/>
      <c r="F297"/>
      <c r="G297"/>
      <c r="H297"/>
      <c r="I297"/>
    </row>
    <row r="298" spans="1:9" ht="10.5">
      <c r="A298"/>
      <c r="B298"/>
      <c r="C298"/>
      <c r="D298"/>
      <c r="E298"/>
      <c r="F298"/>
      <c r="G298"/>
      <c r="H298"/>
      <c r="I298"/>
    </row>
    <row r="299" spans="1:9" ht="10.5">
      <c r="A299"/>
      <c r="B299"/>
      <c r="C299"/>
      <c r="D299"/>
      <c r="E299"/>
      <c r="F299"/>
      <c r="G299"/>
      <c r="H299"/>
      <c r="I299"/>
    </row>
    <row r="300" spans="1:9" ht="10.5">
      <c r="A300"/>
      <c r="B300"/>
      <c r="C300"/>
      <c r="D300"/>
      <c r="E300"/>
      <c r="F300"/>
      <c r="G300"/>
      <c r="H300"/>
      <c r="I300"/>
    </row>
    <row r="301" spans="1:9" ht="10.5">
      <c r="A301"/>
      <c r="B301"/>
      <c r="C301"/>
      <c r="D301"/>
      <c r="E301"/>
      <c r="F301"/>
      <c r="G301"/>
      <c r="H301"/>
      <c r="I301"/>
    </row>
    <row r="302" spans="1:9" ht="10.5">
      <c r="A302"/>
      <c r="B302"/>
      <c r="C302"/>
      <c r="D302"/>
      <c r="E302"/>
      <c r="F302"/>
      <c r="G302"/>
      <c r="H302"/>
      <c r="I302"/>
    </row>
    <row r="303" spans="1:9" ht="10.5">
      <c r="A303"/>
      <c r="B303"/>
      <c r="C303"/>
      <c r="D303"/>
      <c r="E303"/>
      <c r="F303"/>
      <c r="G303"/>
      <c r="H303"/>
      <c r="I303"/>
    </row>
    <row r="304" spans="1:9" ht="10.5">
      <c r="A304"/>
      <c r="B304"/>
      <c r="C304"/>
      <c r="D304"/>
      <c r="E304"/>
      <c r="F304"/>
      <c r="G304"/>
      <c r="H304"/>
      <c r="I304"/>
    </row>
    <row r="305" spans="1:9" ht="10.5">
      <c r="A305"/>
      <c r="B305"/>
      <c r="C305"/>
      <c r="D305"/>
      <c r="E305"/>
      <c r="F305"/>
      <c r="G305"/>
      <c r="H305"/>
      <c r="I305"/>
    </row>
    <row r="306" spans="1:9" ht="10.5">
      <c r="A306"/>
      <c r="B306"/>
      <c r="C306"/>
      <c r="D306"/>
      <c r="E306"/>
      <c r="F306"/>
      <c r="G306"/>
      <c r="H306"/>
      <c r="I306"/>
    </row>
    <row r="307" spans="1:9" ht="10.5">
      <c r="A307"/>
      <c r="B307"/>
      <c r="C307"/>
      <c r="D307"/>
      <c r="E307"/>
      <c r="F307"/>
      <c r="G307"/>
      <c r="H307"/>
      <c r="I307"/>
    </row>
    <row r="308" spans="1:9" ht="10.5">
      <c r="A308"/>
      <c r="B308"/>
      <c r="C308"/>
      <c r="D308"/>
      <c r="E308"/>
      <c r="F308"/>
      <c r="G308"/>
      <c r="H308"/>
      <c r="I308"/>
    </row>
    <row r="309" spans="1:9" ht="10.5">
      <c r="A309"/>
      <c r="B309"/>
      <c r="C309"/>
      <c r="D309"/>
      <c r="E309"/>
      <c r="F309"/>
      <c r="G309"/>
      <c r="H309"/>
      <c r="I309"/>
    </row>
    <row r="310" spans="1:9" ht="10.5">
      <c r="A310"/>
      <c r="B310"/>
      <c r="C310"/>
      <c r="D310"/>
      <c r="E310"/>
      <c r="F310"/>
      <c r="G310"/>
      <c r="H310"/>
      <c r="I310"/>
    </row>
  </sheetData>
  <mergeCells count="13">
    <mergeCell ref="Z1:AH1"/>
    <mergeCell ref="Z2:AH2"/>
    <mergeCell ref="P62:X62"/>
    <mergeCell ref="J1:O1"/>
    <mergeCell ref="P1:X1"/>
    <mergeCell ref="J2:O2"/>
    <mergeCell ref="P2:X2"/>
    <mergeCell ref="AJ66:AR66"/>
    <mergeCell ref="AJ1:AR1"/>
    <mergeCell ref="AJ2:AR2"/>
    <mergeCell ref="AT1:BB1"/>
    <mergeCell ref="AT2:BB2"/>
    <mergeCell ref="AT62:BB62"/>
  </mergeCells>
  <printOptions horizontalCentered="1"/>
  <pageMargins left="0.75" right="0.75" top="0.75" bottom="0.75" header="0.25" footer="0.25"/>
  <pageSetup fitToHeight="1" fitToWidth="1" orientation="portrait" scale="86" r:id="rId1"/>
  <headerFooter alignWithMargins="0">
    <oddFooter>&amp;L&amp;7Power Planning  &amp;D  &amp;T&amp;C&amp;7Page &amp;P &amp;R&amp;7&amp;F - &amp;A</oddFoot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AR106"/>
  <sheetViews>
    <sheetView workbookViewId="0" topLeftCell="W1">
      <selection activeCell="AE10" sqref="AE10"/>
    </sheetView>
  </sheetViews>
  <sheetFormatPr defaultColWidth="9.140625" defaultRowHeight="12"/>
  <cols>
    <col min="1" max="1" width="3.421875" style="0" customWidth="1"/>
    <col min="4" max="4" width="14.00390625" style="0" customWidth="1"/>
    <col min="5" max="5" width="3.421875" style="0" customWidth="1"/>
    <col min="6" max="6" width="12.7109375" style="0" customWidth="1"/>
    <col min="7" max="7" width="11.28125" style="0" customWidth="1"/>
    <col min="8" max="8" width="12.00390625" style="0" customWidth="1"/>
    <col min="9" max="9" width="14.00390625" style="0" customWidth="1"/>
    <col min="10" max="10" width="3.8515625" style="0" customWidth="1"/>
    <col min="14" max="14" width="17.421875" style="0" customWidth="1"/>
    <col min="16" max="16" width="3.8515625" style="0" customWidth="1"/>
    <col min="21" max="21" width="14.00390625" style="0" customWidth="1"/>
    <col min="24" max="24" width="14.421875" style="0" customWidth="1"/>
    <col min="26" max="26" width="4.7109375" style="0" customWidth="1"/>
    <col min="31" max="31" width="14.140625" style="0" customWidth="1"/>
    <col min="34" max="34" width="12.7109375" style="0" customWidth="1"/>
  </cols>
  <sheetData>
    <row r="1" spans="1:44" ht="12">
      <c r="A1" s="4"/>
      <c r="B1" s="3"/>
      <c r="C1" s="3"/>
      <c r="D1" s="60"/>
      <c r="E1" s="9"/>
      <c r="F1" s="9" t="s">
        <v>79</v>
      </c>
      <c r="G1" s="3"/>
      <c r="H1" s="3"/>
      <c r="I1" s="3"/>
      <c r="J1" s="70" t="s">
        <v>164</v>
      </c>
      <c r="K1" s="70"/>
      <c r="L1" s="70"/>
      <c r="M1" s="70"/>
      <c r="N1" s="70"/>
      <c r="O1" s="70"/>
      <c r="P1" s="70" t="s">
        <v>194</v>
      </c>
      <c r="Q1" s="70"/>
      <c r="R1" s="70"/>
      <c r="S1" s="70"/>
      <c r="T1" s="70"/>
      <c r="U1" s="70"/>
      <c r="V1" s="70"/>
      <c r="W1" s="70"/>
      <c r="X1" s="70"/>
      <c r="Z1" s="70" t="s">
        <v>163</v>
      </c>
      <c r="AA1" s="70"/>
      <c r="AB1" s="70"/>
      <c r="AC1" s="70"/>
      <c r="AD1" s="70"/>
      <c r="AE1" s="70"/>
      <c r="AF1" s="70"/>
      <c r="AG1" s="70"/>
      <c r="AH1" s="70"/>
      <c r="AJ1" s="70" t="str">
        <f>+Z1</f>
        <v>DPU Case 11 only</v>
      </c>
      <c r="AK1" s="70"/>
      <c r="AL1" s="70"/>
      <c r="AM1" s="70"/>
      <c r="AN1" s="70"/>
      <c r="AO1" s="70"/>
      <c r="AP1" s="70"/>
      <c r="AQ1" s="70"/>
      <c r="AR1" s="70"/>
    </row>
    <row r="2" spans="1:44" ht="12">
      <c r="A2" s="4" t="s">
        <v>0</v>
      </c>
      <c r="B2" s="3"/>
      <c r="C2" s="3"/>
      <c r="D2" s="60"/>
      <c r="E2" s="10"/>
      <c r="F2" s="10" t="s">
        <v>1</v>
      </c>
      <c r="G2" s="3"/>
      <c r="H2" s="3"/>
      <c r="I2" s="3"/>
      <c r="J2" s="71" t="s">
        <v>76</v>
      </c>
      <c r="K2" s="71"/>
      <c r="L2" s="71"/>
      <c r="M2" s="71"/>
      <c r="N2" s="71"/>
      <c r="O2" s="71"/>
      <c r="P2" s="71" t="s">
        <v>76</v>
      </c>
      <c r="Q2" s="71"/>
      <c r="R2" s="71"/>
      <c r="S2" s="71"/>
      <c r="T2" s="71"/>
      <c r="U2" s="71"/>
      <c r="V2" s="71"/>
      <c r="W2" s="71"/>
      <c r="X2" s="71"/>
      <c r="Z2" s="71" t="s">
        <v>76</v>
      </c>
      <c r="AA2" s="71"/>
      <c r="AB2" s="71"/>
      <c r="AC2" s="71"/>
      <c r="AD2" s="71"/>
      <c r="AE2" s="71"/>
      <c r="AF2" s="71"/>
      <c r="AG2" s="71"/>
      <c r="AH2" s="71"/>
      <c r="AJ2" s="71" t="s">
        <v>138</v>
      </c>
      <c r="AK2" s="71"/>
      <c r="AL2" s="71"/>
      <c r="AM2" s="71"/>
      <c r="AN2" s="71"/>
      <c r="AO2" s="71"/>
      <c r="AP2" s="71"/>
      <c r="AQ2" s="71"/>
      <c r="AR2" s="71"/>
    </row>
    <row r="3" spans="1:44" ht="12">
      <c r="A3" s="5" t="s">
        <v>76</v>
      </c>
      <c r="B3" s="3"/>
      <c r="C3" s="3"/>
      <c r="D3" s="60"/>
      <c r="E3" s="10"/>
      <c r="F3" s="10" t="s">
        <v>2</v>
      </c>
      <c r="G3" s="3"/>
      <c r="H3" s="3"/>
      <c r="I3" s="3"/>
      <c r="J3" s="3"/>
      <c r="K3" s="3"/>
      <c r="L3" s="3"/>
      <c r="M3" s="3"/>
      <c r="N3" s="3"/>
      <c r="O3" s="3"/>
      <c r="P3" s="10"/>
      <c r="Q3" s="3"/>
      <c r="R3" s="3"/>
      <c r="S3" s="3"/>
      <c r="T3" s="3"/>
      <c r="U3" s="22" t="s">
        <v>81</v>
      </c>
      <c r="V3" s="22"/>
      <c r="W3" s="10"/>
      <c r="X3" s="10" t="s">
        <v>82</v>
      </c>
      <c r="Z3" s="10"/>
      <c r="AA3" s="3"/>
      <c r="AB3" s="3"/>
      <c r="AC3" s="3"/>
      <c r="AD3" s="3"/>
      <c r="AE3" s="22" t="s">
        <v>81</v>
      </c>
      <c r="AF3" s="22"/>
      <c r="AG3" s="10"/>
      <c r="AH3" s="10" t="s">
        <v>82</v>
      </c>
      <c r="AJ3" s="10"/>
      <c r="AK3" s="3"/>
      <c r="AL3" s="3"/>
      <c r="AM3" s="3"/>
      <c r="AN3" s="3"/>
      <c r="AO3" s="22" t="s">
        <v>81</v>
      </c>
      <c r="AP3" s="22"/>
      <c r="AQ3" s="10"/>
      <c r="AR3" s="10" t="s">
        <v>82</v>
      </c>
    </row>
    <row r="4" spans="1:44" ht="12">
      <c r="A4" s="5" t="s">
        <v>78</v>
      </c>
      <c r="B4" s="3"/>
      <c r="C4" s="3"/>
      <c r="D4" s="61"/>
      <c r="E4" s="61"/>
      <c r="F4" s="10"/>
      <c r="G4" s="3"/>
      <c r="H4" s="3"/>
      <c r="I4" s="3"/>
      <c r="J4" s="3"/>
      <c r="K4" s="3"/>
      <c r="L4" s="3"/>
      <c r="M4" s="3"/>
      <c r="N4" s="3"/>
      <c r="O4" s="3"/>
      <c r="P4" s="10"/>
      <c r="Q4" s="3"/>
      <c r="R4" s="3"/>
      <c r="S4" s="22" t="s">
        <v>83</v>
      </c>
      <c r="T4" s="22" t="s">
        <v>84</v>
      </c>
      <c r="U4" s="22" t="s">
        <v>85</v>
      </c>
      <c r="V4" s="22" t="s">
        <v>86</v>
      </c>
      <c r="W4" s="22" t="s">
        <v>87</v>
      </c>
      <c r="X4" s="22" t="s">
        <v>88</v>
      </c>
      <c r="Z4" s="10"/>
      <c r="AA4" s="3"/>
      <c r="AB4" s="3"/>
      <c r="AC4" s="22" t="s">
        <v>83</v>
      </c>
      <c r="AD4" s="22" t="s">
        <v>84</v>
      </c>
      <c r="AE4" s="22" t="s">
        <v>85</v>
      </c>
      <c r="AF4" s="22" t="s">
        <v>86</v>
      </c>
      <c r="AG4" s="22" t="s">
        <v>87</v>
      </c>
      <c r="AH4" s="22" t="s">
        <v>88</v>
      </c>
      <c r="AJ4" s="10"/>
      <c r="AK4" s="3"/>
      <c r="AL4" s="3"/>
      <c r="AM4" s="22" t="s">
        <v>83</v>
      </c>
      <c r="AN4" s="22" t="s">
        <v>84</v>
      </c>
      <c r="AO4" s="22" t="s">
        <v>85</v>
      </c>
      <c r="AP4" s="22" t="s">
        <v>86</v>
      </c>
      <c r="AQ4" s="22" t="s">
        <v>87</v>
      </c>
      <c r="AR4" s="22" t="s">
        <v>88</v>
      </c>
    </row>
    <row r="5" spans="1:44" ht="10.5">
      <c r="A5" s="3"/>
      <c r="B5" s="5"/>
      <c r="C5" s="3"/>
      <c r="D5" s="12" t="s">
        <v>3</v>
      </c>
      <c r="E5" s="12"/>
      <c r="F5" s="13" t="s">
        <v>4</v>
      </c>
      <c r="G5" s="13" t="s">
        <v>4</v>
      </c>
      <c r="H5" s="13"/>
      <c r="I5" s="13"/>
      <c r="J5" s="3"/>
      <c r="K5" s="3"/>
      <c r="L5" s="3"/>
      <c r="M5" s="3"/>
      <c r="N5" s="3"/>
      <c r="O5" s="3"/>
      <c r="P5" s="13"/>
      <c r="Q5" s="13"/>
      <c r="R5" s="3"/>
      <c r="S5" s="3"/>
      <c r="T5" s="3"/>
      <c r="U5" s="3"/>
      <c r="V5" s="3"/>
      <c r="W5" s="10"/>
      <c r="X5" s="3"/>
      <c r="Z5" s="13"/>
      <c r="AA5" s="13"/>
      <c r="AB5" s="3"/>
      <c r="AC5" s="3"/>
      <c r="AD5" s="3"/>
      <c r="AE5" s="3"/>
      <c r="AF5" s="3"/>
      <c r="AG5" s="10"/>
      <c r="AH5" s="3"/>
      <c r="AJ5" s="13"/>
      <c r="AK5" s="13"/>
      <c r="AL5" s="3"/>
      <c r="AM5" s="3"/>
      <c r="AN5" s="3"/>
      <c r="AO5" s="3"/>
      <c r="AP5" s="3"/>
      <c r="AQ5" s="10"/>
      <c r="AR5" s="3"/>
    </row>
    <row r="6" spans="1:44" ht="10.5">
      <c r="A6" s="3"/>
      <c r="B6" s="3"/>
      <c r="C6" s="3"/>
      <c r="D6" s="20" t="s">
        <v>77</v>
      </c>
      <c r="E6" s="16"/>
      <c r="F6" s="14" t="s">
        <v>5</v>
      </c>
      <c r="G6" s="14" t="s">
        <v>6</v>
      </c>
      <c r="H6" s="14" t="s">
        <v>7</v>
      </c>
      <c r="I6" s="14" t="s">
        <v>8</v>
      </c>
      <c r="J6" s="3"/>
      <c r="K6" s="23" t="s">
        <v>122</v>
      </c>
      <c r="L6" s="14"/>
      <c r="M6" s="14"/>
      <c r="N6" s="14"/>
      <c r="O6" s="12"/>
      <c r="P6" s="23" t="s">
        <v>89</v>
      </c>
      <c r="Q6" s="14"/>
      <c r="R6" s="12"/>
      <c r="S6" s="10"/>
      <c r="T6" s="10"/>
      <c r="U6" s="12"/>
      <c r="V6" s="12"/>
      <c r="W6" s="10"/>
      <c r="X6" s="12"/>
      <c r="Z6" s="23" t="s">
        <v>89</v>
      </c>
      <c r="AA6" s="14"/>
      <c r="AB6" s="12"/>
      <c r="AC6" s="10"/>
      <c r="AD6" s="10"/>
      <c r="AE6" s="12"/>
      <c r="AF6" s="12"/>
      <c r="AG6" s="10"/>
      <c r="AH6" s="12"/>
      <c r="AJ6" s="23" t="s">
        <v>89</v>
      </c>
      <c r="AK6" s="14"/>
      <c r="AL6" s="12"/>
      <c r="AM6" s="10"/>
      <c r="AN6" s="10"/>
      <c r="AO6" s="12"/>
      <c r="AP6" s="12"/>
      <c r="AQ6" s="10"/>
      <c r="AR6" s="12"/>
    </row>
    <row r="7" spans="1:44" ht="10.5">
      <c r="A7" s="3" t="s">
        <v>9</v>
      </c>
      <c r="B7" s="3"/>
      <c r="C7" s="3"/>
      <c r="D7" s="3"/>
      <c r="E7" s="3"/>
      <c r="F7" s="7"/>
      <c r="G7" s="7"/>
      <c r="H7" s="7"/>
      <c r="I7" s="7"/>
      <c r="J7" s="3"/>
      <c r="K7" s="7" t="s">
        <v>90</v>
      </c>
      <c r="L7" s="7"/>
      <c r="M7" s="7"/>
      <c r="N7" s="7"/>
      <c r="O7" s="3"/>
      <c r="P7" s="7" t="s">
        <v>91</v>
      </c>
      <c r="Q7" s="7"/>
      <c r="R7" s="3"/>
      <c r="S7" s="3"/>
      <c r="T7" s="3"/>
      <c r="U7" s="3"/>
      <c r="V7" s="3"/>
      <c r="W7" s="10"/>
      <c r="X7" s="3"/>
      <c r="Z7" s="7" t="s">
        <v>91</v>
      </c>
      <c r="AA7" s="7"/>
      <c r="AB7" s="3"/>
      <c r="AC7" s="3"/>
      <c r="AD7" s="3"/>
      <c r="AE7" s="3"/>
      <c r="AF7" s="3"/>
      <c r="AG7" s="10"/>
      <c r="AH7" s="3"/>
      <c r="AJ7" s="7" t="s">
        <v>91</v>
      </c>
      <c r="AK7" s="7"/>
      <c r="AL7" s="3"/>
      <c r="AM7" s="3"/>
      <c r="AN7" s="3"/>
      <c r="AO7" s="3"/>
      <c r="AP7" s="3"/>
      <c r="AQ7" s="10"/>
      <c r="AR7" s="3"/>
    </row>
    <row r="8" spans="1:44" ht="12">
      <c r="A8" s="3"/>
      <c r="B8" s="60" t="s">
        <v>10</v>
      </c>
      <c r="C8" s="3"/>
      <c r="D8" s="17">
        <v>90370151.63393615</v>
      </c>
      <c r="E8" s="17"/>
      <c r="F8" s="62">
        <v>90370151.63393615</v>
      </c>
      <c r="G8" s="60"/>
      <c r="H8" s="60"/>
      <c r="I8" s="60"/>
      <c r="J8" s="3"/>
      <c r="K8" s="1"/>
      <c r="L8" t="s">
        <v>92</v>
      </c>
      <c r="N8" s="8">
        <f>+F8</f>
        <v>90370151.63393615</v>
      </c>
      <c r="O8" s="3"/>
      <c r="P8" s="1"/>
      <c r="Q8" t="s">
        <v>92</v>
      </c>
      <c r="R8" s="3"/>
      <c r="S8" s="10">
        <v>447</v>
      </c>
      <c r="T8" s="10">
        <v>2</v>
      </c>
      <c r="U8" s="17">
        <f>+N8-Actual!$E8</f>
        <v>67771870.63393615</v>
      </c>
      <c r="V8" s="24" t="s">
        <v>93</v>
      </c>
      <c r="W8" s="25">
        <f>+Actual!$H2</f>
        <v>0.37155</v>
      </c>
      <c r="X8" s="33">
        <f>+W8*U8</f>
        <v>25180638.534038976</v>
      </c>
      <c r="Z8" s="1"/>
      <c r="AA8" t="s">
        <v>92</v>
      </c>
      <c r="AB8" s="3"/>
      <c r="AC8" s="10">
        <v>447</v>
      </c>
      <c r="AD8" s="10">
        <v>2</v>
      </c>
      <c r="AE8" s="17">
        <v>0</v>
      </c>
      <c r="AF8" s="24" t="s">
        <v>93</v>
      </c>
      <c r="AG8" s="25">
        <f>+Actual!$H2</f>
        <v>0.37155</v>
      </c>
      <c r="AH8" s="33">
        <f>+AG8*AE8</f>
        <v>0</v>
      </c>
      <c r="AJ8" s="1"/>
      <c r="AK8" t="s">
        <v>92</v>
      </c>
      <c r="AL8" s="3"/>
      <c r="AM8" s="10">
        <v>447</v>
      </c>
      <c r="AN8" s="10">
        <v>2</v>
      </c>
      <c r="AO8" s="17">
        <f>+N8-Actual!E8</f>
        <v>67771870.63393615</v>
      </c>
      <c r="AP8" s="24" t="s">
        <v>93</v>
      </c>
      <c r="AQ8" s="25">
        <f>+Actual!$H2</f>
        <v>0.37155</v>
      </c>
      <c r="AR8" s="33">
        <f>+AQ8*AO8</f>
        <v>25180638.534038976</v>
      </c>
    </row>
    <row r="9" spans="1:44" ht="12">
      <c r="A9" s="3"/>
      <c r="B9" s="60"/>
      <c r="C9" s="3"/>
      <c r="D9" s="17"/>
      <c r="E9" s="17"/>
      <c r="F9" s="62"/>
      <c r="G9" s="7"/>
      <c r="H9" s="7"/>
      <c r="I9" s="7"/>
      <c r="J9" s="3"/>
      <c r="K9" s="1"/>
      <c r="L9" s="7" t="s">
        <v>94</v>
      </c>
      <c r="M9" s="7"/>
      <c r="N9" s="7">
        <f>+F12</f>
        <v>12827235.5</v>
      </c>
      <c r="O9" s="3"/>
      <c r="P9" s="1"/>
      <c r="Q9" s="7" t="s">
        <v>94</v>
      </c>
      <c r="R9" s="3"/>
      <c r="S9" s="10">
        <v>447</v>
      </c>
      <c r="T9" s="10">
        <v>2</v>
      </c>
      <c r="U9" s="17">
        <f>+N9-Actual!$E9</f>
        <v>-17396698.5</v>
      </c>
      <c r="V9" s="24" t="s">
        <v>93</v>
      </c>
      <c r="W9" s="25">
        <f>+W8</f>
        <v>0.37155</v>
      </c>
      <c r="X9" s="33">
        <f>+W9*U9</f>
        <v>-6463743.327675</v>
      </c>
      <c r="Z9" s="1"/>
      <c r="AA9" s="7" t="s">
        <v>94</v>
      </c>
      <c r="AB9" s="3"/>
      <c r="AC9" s="10">
        <v>447</v>
      </c>
      <c r="AD9" s="10">
        <v>2</v>
      </c>
      <c r="AE9" s="17">
        <v>0</v>
      </c>
      <c r="AF9" s="24" t="s">
        <v>93</v>
      </c>
      <c r="AG9" s="25">
        <f>+AG8</f>
        <v>0.37155</v>
      </c>
      <c r="AH9" s="33">
        <f>+AG9*AE9</f>
        <v>0</v>
      </c>
      <c r="AJ9" s="1"/>
      <c r="AK9" s="7" t="s">
        <v>94</v>
      </c>
      <c r="AL9" s="3"/>
      <c r="AM9" s="10">
        <v>447</v>
      </c>
      <c r="AN9" s="10">
        <v>2</v>
      </c>
      <c r="AO9" s="17">
        <f>+N9-Actual!E9</f>
        <v>-17396698.5</v>
      </c>
      <c r="AP9" s="24" t="s">
        <v>93</v>
      </c>
      <c r="AQ9" s="25">
        <f>+AQ8</f>
        <v>0.37155</v>
      </c>
      <c r="AR9" s="33">
        <f>+AQ9*AO9</f>
        <v>-6463743.327675</v>
      </c>
    </row>
    <row r="10" spans="1:44" ht="12">
      <c r="A10" s="3"/>
      <c r="B10" s="60" t="s">
        <v>11</v>
      </c>
      <c r="C10" s="3"/>
      <c r="D10" s="17">
        <v>1161842153.0394409</v>
      </c>
      <c r="E10" s="17"/>
      <c r="F10" s="62"/>
      <c r="G10" s="7"/>
      <c r="H10" s="7"/>
      <c r="I10" s="7">
        <v>1161842153.0394409</v>
      </c>
      <c r="J10" s="3"/>
      <c r="K10" s="1"/>
      <c r="L10" s="7" t="s">
        <v>95</v>
      </c>
      <c r="M10" s="7"/>
      <c r="N10" s="7">
        <f>+D10+AE10</f>
        <v>1228756838.5954792</v>
      </c>
      <c r="O10" s="3"/>
      <c r="P10" s="1"/>
      <c r="Q10" s="7" t="s">
        <v>95</v>
      </c>
      <c r="R10" s="3"/>
      <c r="S10" s="10">
        <v>447</v>
      </c>
      <c r="T10" s="10">
        <v>2</v>
      </c>
      <c r="U10" s="17">
        <f>+N10-Actual!$E10</f>
        <v>178262865.59547925</v>
      </c>
      <c r="V10" s="24" t="s">
        <v>93</v>
      </c>
      <c r="W10" s="25">
        <f>+W9</f>
        <v>0.37155</v>
      </c>
      <c r="X10" s="33">
        <f>+W10*U10</f>
        <v>66233567.71200031</v>
      </c>
      <c r="Z10" s="1"/>
      <c r="AA10" s="7" t="s">
        <v>95</v>
      </c>
      <c r="AB10" s="3"/>
      <c r="AC10" s="10">
        <v>447</v>
      </c>
      <c r="AD10" s="10">
        <v>2</v>
      </c>
      <c r="AE10" s="17">
        <f>+'[1]Exhibit No. 8.3 Top Sheet'!$D$10</f>
        <v>66914685.5560384</v>
      </c>
      <c r="AF10" s="24" t="s">
        <v>93</v>
      </c>
      <c r="AG10" s="25">
        <f>+AG9</f>
        <v>0.37155</v>
      </c>
      <c r="AH10" s="33">
        <f>+AG10*AE10</f>
        <v>24862151.418346066</v>
      </c>
      <c r="AJ10" s="1"/>
      <c r="AK10" s="7" t="s">
        <v>95</v>
      </c>
      <c r="AL10" s="3"/>
      <c r="AM10" s="10">
        <v>447</v>
      </c>
      <c r="AN10" s="10">
        <v>2</v>
      </c>
      <c r="AO10" s="17">
        <f>+N10-Actual!E10</f>
        <v>178262865.59547925</v>
      </c>
      <c r="AP10" s="24" t="s">
        <v>93</v>
      </c>
      <c r="AQ10" s="25">
        <f>+AQ9</f>
        <v>0.37155</v>
      </c>
      <c r="AR10" s="33">
        <f>+AQ10*AO10</f>
        <v>66233567.71200031</v>
      </c>
    </row>
    <row r="11" spans="1:44" ht="12">
      <c r="A11" s="3"/>
      <c r="B11" s="60"/>
      <c r="C11" s="3"/>
      <c r="D11" s="17"/>
      <c r="E11" s="17"/>
      <c r="F11" s="62"/>
      <c r="G11" s="7"/>
      <c r="H11" s="7"/>
      <c r="I11" s="7"/>
      <c r="J11" s="3"/>
      <c r="K11" s="1"/>
      <c r="L11" s="7" t="s">
        <v>7</v>
      </c>
      <c r="M11" s="7"/>
      <c r="N11" s="17">
        <f>+D14-8622696</f>
        <v>97827357.34991188</v>
      </c>
      <c r="O11" s="3"/>
      <c r="P11" s="1"/>
      <c r="Q11" s="7" t="s">
        <v>7</v>
      </c>
      <c r="R11" s="3"/>
      <c r="S11" s="10">
        <v>447</v>
      </c>
      <c r="T11" s="10">
        <v>2</v>
      </c>
      <c r="U11" s="17">
        <f>+N11-Actual!$E11</f>
        <v>56857573.34991188</v>
      </c>
      <c r="V11" s="24" t="s">
        <v>96</v>
      </c>
      <c r="W11" s="25">
        <f>+Actual!$H3</f>
        <v>0.369976</v>
      </c>
      <c r="X11" s="33">
        <f>+W11*U11</f>
        <v>21035937.557707</v>
      </c>
      <c r="Z11" s="1"/>
      <c r="AA11" s="7" t="s">
        <v>7</v>
      </c>
      <c r="AB11" s="3"/>
      <c r="AC11" s="10">
        <v>447</v>
      </c>
      <c r="AD11" s="10">
        <v>2</v>
      </c>
      <c r="AE11" s="17">
        <v>0</v>
      </c>
      <c r="AF11" s="24" t="s">
        <v>96</v>
      </c>
      <c r="AG11" s="25">
        <f>+Actual!$H3</f>
        <v>0.369976</v>
      </c>
      <c r="AH11" s="33">
        <f>+AG11*AE11</f>
        <v>0</v>
      </c>
      <c r="AJ11" s="1"/>
      <c r="AK11" s="7" t="s">
        <v>7</v>
      </c>
      <c r="AL11" s="3"/>
      <c r="AM11" s="10">
        <v>447</v>
      </c>
      <c r="AN11" s="10">
        <v>2</v>
      </c>
      <c r="AO11" s="17">
        <f>+N11-Actual!E11</f>
        <v>56857573.34991188</v>
      </c>
      <c r="AP11" s="24" t="s">
        <v>96</v>
      </c>
      <c r="AQ11" s="25">
        <f>+Actual!$H3</f>
        <v>0.369976</v>
      </c>
      <c r="AR11" s="33">
        <f>+AQ11*AO11</f>
        <v>21035937.557707</v>
      </c>
    </row>
    <row r="12" spans="1:44" ht="12">
      <c r="A12" s="3"/>
      <c r="B12" s="60" t="s">
        <v>12</v>
      </c>
      <c r="C12" s="3"/>
      <c r="D12" s="17">
        <v>12827235.5</v>
      </c>
      <c r="E12" s="17"/>
      <c r="F12" s="62">
        <v>12827235.5</v>
      </c>
      <c r="G12" s="7"/>
      <c r="H12" s="7"/>
      <c r="I12" s="7"/>
      <c r="J12" s="3"/>
      <c r="K12" s="1"/>
      <c r="L12" s="7" t="s">
        <v>97</v>
      </c>
      <c r="M12" s="7"/>
      <c r="N12" s="26" t="s">
        <v>14</v>
      </c>
      <c r="O12" s="3"/>
      <c r="P12" s="1"/>
      <c r="Q12" s="7"/>
      <c r="R12" s="3"/>
      <c r="S12" s="3"/>
      <c r="T12" s="3"/>
      <c r="U12" s="27"/>
      <c r="V12" s="28"/>
      <c r="W12" s="25"/>
      <c r="X12" s="33"/>
      <c r="Z12" s="1"/>
      <c r="AA12" s="7"/>
      <c r="AB12" s="3"/>
      <c r="AC12" s="3"/>
      <c r="AD12" s="3"/>
      <c r="AE12" s="27"/>
      <c r="AF12" s="28"/>
      <c r="AG12" s="25"/>
      <c r="AH12" s="33"/>
      <c r="AJ12" s="1"/>
      <c r="AK12" s="7"/>
      <c r="AL12" s="3"/>
      <c r="AM12" s="3"/>
      <c r="AN12" s="3"/>
      <c r="AO12" s="27"/>
      <c r="AP12" s="28"/>
      <c r="AQ12" s="25"/>
      <c r="AR12" s="33"/>
    </row>
    <row r="13" spans="1:44" ht="12">
      <c r="A13" s="3"/>
      <c r="B13" s="3"/>
      <c r="C13" s="60"/>
      <c r="D13" s="17"/>
      <c r="E13" s="17"/>
      <c r="F13" s="7"/>
      <c r="G13" s="7"/>
      <c r="H13" s="7"/>
      <c r="I13" s="7"/>
      <c r="J13" s="3"/>
      <c r="K13" s="7"/>
      <c r="L13" s="7"/>
      <c r="M13" s="7"/>
      <c r="N13" s="3"/>
      <c r="O13" s="3"/>
      <c r="P13" s="3"/>
      <c r="Q13" s="3"/>
      <c r="R13" s="3"/>
      <c r="S13" s="3"/>
      <c r="T13" s="3"/>
      <c r="U13" s="3"/>
      <c r="V13" s="3"/>
      <c r="W13" s="25"/>
      <c r="X13" s="33"/>
      <c r="Z13" s="3"/>
      <c r="AA13" s="3"/>
      <c r="AB13" s="3"/>
      <c r="AC13" s="3"/>
      <c r="AD13" s="3"/>
      <c r="AE13" s="3"/>
      <c r="AF13" s="3"/>
      <c r="AG13" s="25"/>
      <c r="AH13" s="33"/>
      <c r="AJ13" s="3"/>
      <c r="AK13" s="3"/>
      <c r="AL13" s="3"/>
      <c r="AM13" s="3"/>
      <c r="AN13" s="3"/>
      <c r="AO13" s="3"/>
      <c r="AP13" s="3"/>
      <c r="AQ13" s="25"/>
      <c r="AR13" s="33"/>
    </row>
    <row r="14" spans="1:44" ht="12">
      <c r="A14" s="3"/>
      <c r="B14" s="3" t="s">
        <v>13</v>
      </c>
      <c r="C14" s="60"/>
      <c r="D14" s="17">
        <v>106450053.34991188</v>
      </c>
      <c r="E14" s="17"/>
      <c r="F14" s="7"/>
      <c r="G14" s="7"/>
      <c r="H14" s="7">
        <v>106450053.34991188</v>
      </c>
      <c r="I14" s="7"/>
      <c r="J14" s="3"/>
      <c r="K14" s="7" t="s">
        <v>123</v>
      </c>
      <c r="L14" s="7"/>
      <c r="M14" s="7"/>
      <c r="N14" s="7">
        <f>SUM(N8:N12)</f>
        <v>1429781583.0793273</v>
      </c>
      <c r="O14" s="3"/>
      <c r="P14" s="7" t="s">
        <v>98</v>
      </c>
      <c r="Q14" s="7"/>
      <c r="R14" s="3"/>
      <c r="S14" s="3"/>
      <c r="T14" s="3"/>
      <c r="U14" s="17">
        <f>SUM(U8:U13)</f>
        <v>285495611.0793273</v>
      </c>
      <c r="V14" s="17"/>
      <c r="W14" s="25"/>
      <c r="X14" s="33">
        <f>SUM(X8:X13)</f>
        <v>105986400.47607128</v>
      </c>
      <c r="Z14" s="7" t="s">
        <v>98</v>
      </c>
      <c r="AA14" s="7"/>
      <c r="AB14" s="3"/>
      <c r="AC14" s="3"/>
      <c r="AD14" s="3"/>
      <c r="AE14" s="17">
        <f>SUM(AE8:AE13)</f>
        <v>66914685.5560384</v>
      </c>
      <c r="AF14" s="17"/>
      <c r="AG14" s="25"/>
      <c r="AH14" s="33">
        <f>SUM(AH8:AH13)</f>
        <v>24862151.418346066</v>
      </c>
      <c r="AJ14" s="7" t="s">
        <v>98</v>
      </c>
      <c r="AK14" s="7"/>
      <c r="AL14" s="3"/>
      <c r="AM14" s="3"/>
      <c r="AN14" s="3"/>
      <c r="AO14" s="17">
        <f>SUM(AO8:AO13)</f>
        <v>285495611.0793273</v>
      </c>
      <c r="AP14" s="17"/>
      <c r="AQ14" s="25"/>
      <c r="AR14" s="33">
        <f>SUM(AR8:AR13)</f>
        <v>105986400.47607128</v>
      </c>
    </row>
    <row r="15" spans="1:44" ht="10.5">
      <c r="A15" s="3"/>
      <c r="B15" s="3"/>
      <c r="C15" s="3"/>
      <c r="D15" s="6" t="s">
        <v>14</v>
      </c>
      <c r="E15" s="6" t="s">
        <v>15</v>
      </c>
      <c r="F15" s="7" t="s">
        <v>16</v>
      </c>
      <c r="G15" s="7" t="s">
        <v>16</v>
      </c>
      <c r="H15" s="7" t="s">
        <v>16</v>
      </c>
      <c r="I15" s="7" t="s">
        <v>16</v>
      </c>
      <c r="J15" s="3"/>
      <c r="K15" s="7"/>
      <c r="L15" s="7"/>
      <c r="M15" s="7"/>
      <c r="N15" s="7"/>
      <c r="O15" s="3"/>
      <c r="P15" s="7"/>
      <c r="Q15" s="7"/>
      <c r="R15" s="3"/>
      <c r="S15" s="3"/>
      <c r="T15" s="3"/>
      <c r="U15" s="3"/>
      <c r="V15" s="3"/>
      <c r="W15" s="25"/>
      <c r="X15" s="33"/>
      <c r="Z15" s="7"/>
      <c r="AA15" s="7"/>
      <c r="AB15" s="3"/>
      <c r="AC15" s="3"/>
      <c r="AD15" s="3"/>
      <c r="AE15" s="3"/>
      <c r="AF15" s="3"/>
      <c r="AG15" s="25"/>
      <c r="AH15" s="33"/>
      <c r="AJ15" s="7"/>
      <c r="AK15" s="7"/>
      <c r="AL15" s="3"/>
      <c r="AM15" s="3"/>
      <c r="AN15" s="3"/>
      <c r="AO15" s="3"/>
      <c r="AP15" s="3"/>
      <c r="AQ15" s="25"/>
      <c r="AR15" s="33"/>
    </row>
    <row r="16" spans="1:44" ht="10.5">
      <c r="A16" s="3" t="s">
        <v>17</v>
      </c>
      <c r="B16" s="3"/>
      <c r="C16" s="3"/>
      <c r="D16" s="17">
        <v>1371489593.523289</v>
      </c>
      <c r="E16" s="17"/>
      <c r="F16" s="17">
        <v>103197387.13393615</v>
      </c>
      <c r="G16" s="17">
        <v>0</v>
      </c>
      <c r="H16" s="17">
        <v>106450053.34991188</v>
      </c>
      <c r="I16" s="17">
        <v>1161842153.0394409</v>
      </c>
      <c r="J16" s="3"/>
      <c r="K16" s="17"/>
      <c r="L16" s="17"/>
      <c r="M16" s="17"/>
      <c r="N16" s="17"/>
      <c r="O16" s="3"/>
      <c r="P16" s="17"/>
      <c r="Q16" s="17"/>
      <c r="R16" s="3"/>
      <c r="S16" s="3"/>
      <c r="T16" s="3"/>
      <c r="U16" s="3"/>
      <c r="V16" s="3"/>
      <c r="W16" s="25"/>
      <c r="X16" s="33"/>
      <c r="Z16" s="17"/>
      <c r="AA16" s="17"/>
      <c r="AB16" s="3"/>
      <c r="AC16" s="3"/>
      <c r="AD16" s="3"/>
      <c r="AE16" s="3"/>
      <c r="AF16" s="3"/>
      <c r="AG16" s="25"/>
      <c r="AH16" s="33"/>
      <c r="AJ16" s="17"/>
      <c r="AK16" s="17"/>
      <c r="AL16" s="3"/>
      <c r="AM16" s="3"/>
      <c r="AN16" s="3"/>
      <c r="AO16" s="3"/>
      <c r="AP16" s="3"/>
      <c r="AQ16" s="25"/>
      <c r="AR16" s="33"/>
    </row>
    <row r="17" spans="1:44" ht="10.5">
      <c r="A17" s="3"/>
      <c r="B17" s="3"/>
      <c r="C17" s="3"/>
      <c r="D17" s="17"/>
      <c r="E17" s="17"/>
      <c r="F17" s="17"/>
      <c r="G17" s="17"/>
      <c r="H17" s="17"/>
      <c r="I17" s="17"/>
      <c r="J17" s="3"/>
      <c r="K17" s="17" t="s">
        <v>124</v>
      </c>
      <c r="L17" s="17"/>
      <c r="M17" s="17"/>
      <c r="N17" s="17"/>
      <c r="O17" s="3"/>
      <c r="P17" s="17" t="s">
        <v>99</v>
      </c>
      <c r="Q17" s="17"/>
      <c r="R17" s="3"/>
      <c r="S17" s="3"/>
      <c r="T17" s="3"/>
      <c r="U17" s="3"/>
      <c r="V17" s="3"/>
      <c r="W17" s="25"/>
      <c r="X17" s="33"/>
      <c r="Z17" s="17" t="s">
        <v>99</v>
      </c>
      <c r="AA17" s="17"/>
      <c r="AB17" s="3"/>
      <c r="AC17" s="3"/>
      <c r="AD17" s="3"/>
      <c r="AE17" s="3"/>
      <c r="AF17" s="3"/>
      <c r="AG17" s="25"/>
      <c r="AH17" s="33"/>
      <c r="AJ17" s="17" t="s">
        <v>99</v>
      </c>
      <c r="AK17" s="17"/>
      <c r="AL17" s="3"/>
      <c r="AM17" s="3"/>
      <c r="AN17" s="3"/>
      <c r="AO17" s="3"/>
      <c r="AP17" s="3"/>
      <c r="AQ17" s="25"/>
      <c r="AR17" s="33"/>
    </row>
    <row r="18" spans="1:44" ht="10.5">
      <c r="A18" s="3"/>
      <c r="B18" s="3"/>
      <c r="C18" s="3"/>
      <c r="D18" s="17"/>
      <c r="E18" s="17"/>
      <c r="F18" s="17"/>
      <c r="G18" s="17"/>
      <c r="H18" s="17"/>
      <c r="I18" s="17"/>
      <c r="J18" s="3"/>
      <c r="K18" s="17" t="s">
        <v>100</v>
      </c>
      <c r="L18" s="17"/>
      <c r="M18" s="17"/>
      <c r="N18" s="17"/>
      <c r="O18" s="3"/>
      <c r="P18" s="17" t="s">
        <v>101</v>
      </c>
      <c r="Q18" s="17"/>
      <c r="R18" s="3"/>
      <c r="S18" s="3"/>
      <c r="T18" s="3"/>
      <c r="U18" s="3"/>
      <c r="V18" s="3"/>
      <c r="W18" s="25"/>
      <c r="X18" s="33"/>
      <c r="Z18" s="17" t="s">
        <v>101</v>
      </c>
      <c r="AA18" s="17"/>
      <c r="AB18" s="3"/>
      <c r="AC18" s="3"/>
      <c r="AD18" s="3"/>
      <c r="AE18" s="3"/>
      <c r="AF18" s="3"/>
      <c r="AG18" s="25"/>
      <c r="AH18" s="33"/>
      <c r="AJ18" s="17" t="s">
        <v>101</v>
      </c>
      <c r="AK18" s="17"/>
      <c r="AL18" s="3"/>
      <c r="AM18" s="3"/>
      <c r="AN18" s="3"/>
      <c r="AO18" s="3"/>
      <c r="AP18" s="3"/>
      <c r="AQ18" s="25"/>
      <c r="AR18" s="33"/>
    </row>
    <row r="19" spans="1:44" ht="12">
      <c r="A19" s="3"/>
      <c r="B19" s="3"/>
      <c r="C19" s="3"/>
      <c r="D19" s="60"/>
      <c r="E19" s="7"/>
      <c r="F19" s="7"/>
      <c r="G19" s="7"/>
      <c r="H19" s="7"/>
      <c r="I19" s="7"/>
      <c r="J19" s="3"/>
      <c r="K19" s="7"/>
      <c r="L19" s="7" t="s">
        <v>102</v>
      </c>
      <c r="M19" s="7"/>
      <c r="N19" s="7">
        <f>+F27</f>
        <v>63357927.816310406</v>
      </c>
      <c r="O19" s="3"/>
      <c r="P19" s="7"/>
      <c r="Q19" s="7" t="s">
        <v>102</v>
      </c>
      <c r="R19" s="3"/>
      <c r="S19" s="10">
        <v>555</v>
      </c>
      <c r="T19" s="10">
        <v>2</v>
      </c>
      <c r="U19" s="17">
        <f>+N19-Actual!$E19</f>
        <v>7105824.816310406</v>
      </c>
      <c r="V19" s="24" t="s">
        <v>93</v>
      </c>
      <c r="W19" s="25">
        <f>+W10</f>
        <v>0.37155</v>
      </c>
      <c r="X19" s="33">
        <f aca="true" t="shared" si="0" ref="X19:X24">+W19*U19</f>
        <v>2640169.2105001314</v>
      </c>
      <c r="Z19" s="7"/>
      <c r="AA19" s="7" t="s">
        <v>102</v>
      </c>
      <c r="AB19" s="3"/>
      <c r="AC19" s="10">
        <v>555</v>
      </c>
      <c r="AD19" s="10">
        <v>2</v>
      </c>
      <c r="AE19" s="17">
        <v>0</v>
      </c>
      <c r="AF19" s="24" t="s">
        <v>93</v>
      </c>
      <c r="AG19" s="25">
        <f>+AG10</f>
        <v>0.37155</v>
      </c>
      <c r="AH19" s="33">
        <f aca="true" t="shared" si="1" ref="AH19:AH24">+AG19*AE19</f>
        <v>0</v>
      </c>
      <c r="AJ19" s="7"/>
      <c r="AK19" s="7" t="s">
        <v>102</v>
      </c>
      <c r="AL19" s="3"/>
      <c r="AM19" s="10">
        <v>555</v>
      </c>
      <c r="AN19" s="10">
        <v>2</v>
      </c>
      <c r="AO19" s="17">
        <f>+N19-Actual!E19</f>
        <v>7105824.816310406</v>
      </c>
      <c r="AP19" s="24" t="s">
        <v>93</v>
      </c>
      <c r="AQ19" s="25">
        <f>+AQ10</f>
        <v>0.37155</v>
      </c>
      <c r="AR19" s="33">
        <f aca="true" t="shared" si="2" ref="AR19:AR24">+AQ19*AO19</f>
        <v>2640169.2105001314</v>
      </c>
    </row>
    <row r="20" spans="1:44" ht="10.5">
      <c r="A20" s="3" t="s">
        <v>18</v>
      </c>
      <c r="B20" s="3"/>
      <c r="C20" s="3"/>
      <c r="D20" s="17"/>
      <c r="E20" s="17"/>
      <c r="F20" s="7"/>
      <c r="G20" s="7"/>
      <c r="H20" s="7"/>
      <c r="I20" s="7"/>
      <c r="J20" s="3"/>
      <c r="K20" s="7"/>
      <c r="L20" s="7" t="s">
        <v>103</v>
      </c>
      <c r="M20" s="7"/>
      <c r="N20" s="7">
        <f>+F35</f>
        <v>34508497.099999994</v>
      </c>
      <c r="O20" s="3"/>
      <c r="P20" s="7"/>
      <c r="Q20" s="7" t="s">
        <v>103</v>
      </c>
      <c r="R20" s="3"/>
      <c r="S20" s="10">
        <v>555</v>
      </c>
      <c r="T20" s="10">
        <v>2</v>
      </c>
      <c r="U20" s="17">
        <f>+N20-Actual!$E20</f>
        <v>14865566.099999994</v>
      </c>
      <c r="V20" s="24" t="s">
        <v>93</v>
      </c>
      <c r="W20" s="25">
        <f>+W19</f>
        <v>0.37155</v>
      </c>
      <c r="X20" s="33">
        <f t="shared" si="0"/>
        <v>5523301.084454997</v>
      </c>
      <c r="Z20" s="7"/>
      <c r="AA20" s="7" t="s">
        <v>103</v>
      </c>
      <c r="AB20" s="3"/>
      <c r="AC20" s="10">
        <v>555</v>
      </c>
      <c r="AD20" s="10">
        <v>2</v>
      </c>
      <c r="AE20" s="17">
        <v>0</v>
      </c>
      <c r="AF20" s="24" t="s">
        <v>93</v>
      </c>
      <c r="AG20" s="25">
        <f>+AG19</f>
        <v>0.37155</v>
      </c>
      <c r="AH20" s="33">
        <f t="shared" si="1"/>
        <v>0</v>
      </c>
      <c r="AJ20" s="7"/>
      <c r="AK20" s="7" t="s">
        <v>103</v>
      </c>
      <c r="AL20" s="3"/>
      <c r="AM20" s="10">
        <v>555</v>
      </c>
      <c r="AN20" s="10">
        <v>2</v>
      </c>
      <c r="AO20" s="17">
        <f>+N20-Actual!E20</f>
        <v>14865566.099999994</v>
      </c>
      <c r="AP20" s="24" t="s">
        <v>93</v>
      </c>
      <c r="AQ20" s="25">
        <f>+AQ19</f>
        <v>0.37155</v>
      </c>
      <c r="AR20" s="33">
        <f t="shared" si="2"/>
        <v>5523301.084454997</v>
      </c>
    </row>
    <row r="21" spans="1:44" ht="12">
      <c r="A21" s="3"/>
      <c r="B21" s="60"/>
      <c r="C21" s="3" t="s">
        <v>19</v>
      </c>
      <c r="D21" s="17">
        <v>47874960</v>
      </c>
      <c r="E21" s="17"/>
      <c r="F21" s="7">
        <v>47874960</v>
      </c>
      <c r="G21" s="7"/>
      <c r="H21" s="7"/>
      <c r="I21" s="7"/>
      <c r="J21" s="3"/>
      <c r="K21" s="7"/>
      <c r="L21" s="7" t="s">
        <v>104</v>
      </c>
      <c r="M21" s="7"/>
      <c r="N21" s="7">
        <f>+G60</f>
        <v>69818394.5836896</v>
      </c>
      <c r="O21" s="3"/>
      <c r="P21" s="7"/>
      <c r="Q21" s="7" t="s">
        <v>104</v>
      </c>
      <c r="R21" s="3"/>
      <c r="S21" s="10">
        <v>555</v>
      </c>
      <c r="T21" s="10">
        <v>2</v>
      </c>
      <c r="U21" s="17">
        <f>+N21-Actual!$E21</f>
        <v>16709666.5836896</v>
      </c>
      <c r="V21" s="24" t="s">
        <v>96</v>
      </c>
      <c r="W21" s="25">
        <f>+W11</f>
        <v>0.369976</v>
      </c>
      <c r="X21" s="33">
        <f t="shared" si="0"/>
        <v>6182175.603967144</v>
      </c>
      <c r="Z21" s="7"/>
      <c r="AA21" s="7" t="s">
        <v>104</v>
      </c>
      <c r="AB21" s="3"/>
      <c r="AC21" s="10">
        <v>555</v>
      </c>
      <c r="AD21" s="10">
        <v>2</v>
      </c>
      <c r="AE21" s="17">
        <v>0</v>
      </c>
      <c r="AF21" s="24" t="s">
        <v>96</v>
      </c>
      <c r="AG21" s="25">
        <f>+AG11</f>
        <v>0.369976</v>
      </c>
      <c r="AH21" s="33">
        <f t="shared" si="1"/>
        <v>0</v>
      </c>
      <c r="AJ21" s="7"/>
      <c r="AK21" s="7" t="s">
        <v>104</v>
      </c>
      <c r="AL21" s="3"/>
      <c r="AM21" s="10">
        <v>555</v>
      </c>
      <c r="AN21" s="10">
        <v>2</v>
      </c>
      <c r="AO21" s="17">
        <f>+N21-Actual!E21</f>
        <v>16709666.5836896</v>
      </c>
      <c r="AP21" s="24" t="s">
        <v>96</v>
      </c>
      <c r="AQ21" s="25">
        <f>+AQ11</f>
        <v>0.369976</v>
      </c>
      <c r="AR21" s="33">
        <f t="shared" si="2"/>
        <v>6182175.603967144</v>
      </c>
    </row>
    <row r="22" spans="1:44" ht="12">
      <c r="A22" s="3"/>
      <c r="B22" s="60"/>
      <c r="C22" s="3" t="s">
        <v>20</v>
      </c>
      <c r="D22" s="17">
        <v>1834411</v>
      </c>
      <c r="E22" s="17"/>
      <c r="F22" s="7">
        <v>652248</v>
      </c>
      <c r="G22" s="7">
        <v>1182163</v>
      </c>
      <c r="H22" s="7"/>
      <c r="I22" s="7"/>
      <c r="J22" s="3"/>
      <c r="K22" s="7"/>
      <c r="L22" s="7" t="s">
        <v>105</v>
      </c>
      <c r="M22" s="7"/>
      <c r="N22" s="7"/>
      <c r="O22" s="3"/>
      <c r="P22" s="7"/>
      <c r="Q22" s="3" t="s">
        <v>131</v>
      </c>
      <c r="R22" s="3"/>
      <c r="S22" s="10">
        <v>555</v>
      </c>
      <c r="T22" s="10">
        <v>2</v>
      </c>
      <c r="U22" s="17">
        <f>+N22-Actual!$E22</f>
        <v>-17000685</v>
      </c>
      <c r="V22" s="13" t="s">
        <v>93</v>
      </c>
      <c r="W22" s="25">
        <f>+W20</f>
        <v>0.37155</v>
      </c>
      <c r="X22" s="32">
        <f t="shared" si="0"/>
        <v>-6316604.51175</v>
      </c>
      <c r="Z22" s="7"/>
      <c r="AA22" s="3" t="s">
        <v>131</v>
      </c>
      <c r="AB22" s="3"/>
      <c r="AC22" s="10">
        <v>555</v>
      </c>
      <c r="AD22" s="10">
        <v>2</v>
      </c>
      <c r="AE22" s="17">
        <v>0</v>
      </c>
      <c r="AF22" s="13" t="s">
        <v>93</v>
      </c>
      <c r="AG22" s="25">
        <f>+AG20</f>
        <v>0.37155</v>
      </c>
      <c r="AH22" s="32">
        <f t="shared" si="1"/>
        <v>0</v>
      </c>
      <c r="AJ22" s="7"/>
      <c r="AK22" s="3" t="s">
        <v>131</v>
      </c>
      <c r="AL22" s="3"/>
      <c r="AM22" s="10">
        <v>555</v>
      </c>
      <c r="AN22" s="10">
        <v>2</v>
      </c>
      <c r="AO22" s="17">
        <f>+N22-Actual!E22</f>
        <v>-17000685</v>
      </c>
      <c r="AP22" s="13" t="s">
        <v>93</v>
      </c>
      <c r="AQ22" s="25">
        <f>+AQ20</f>
        <v>0.37155</v>
      </c>
      <c r="AR22" s="32">
        <f t="shared" si="2"/>
        <v>-6316604.51175</v>
      </c>
    </row>
    <row r="23" spans="1:44" ht="12">
      <c r="A23" s="3"/>
      <c r="B23" s="60"/>
      <c r="C23" s="3" t="s">
        <v>21</v>
      </c>
      <c r="D23" s="17">
        <v>17587893</v>
      </c>
      <c r="E23" s="17"/>
      <c r="F23" s="7">
        <v>5276367.9</v>
      </c>
      <c r="G23" s="7">
        <v>12311525.1</v>
      </c>
      <c r="H23" s="7"/>
      <c r="I23" s="7"/>
      <c r="J23" s="3"/>
      <c r="K23" s="7"/>
      <c r="L23" s="7" t="s">
        <v>106</v>
      </c>
      <c r="M23" s="7"/>
      <c r="N23" s="7">
        <f>+D56+71053767</f>
        <v>1164154883.004526</v>
      </c>
      <c r="O23" s="3"/>
      <c r="P23" s="7"/>
      <c r="Q23" s="7" t="s">
        <v>106</v>
      </c>
      <c r="R23" s="3"/>
      <c r="S23" s="10">
        <v>555</v>
      </c>
      <c r="T23" s="10">
        <v>2</v>
      </c>
      <c r="U23" s="17">
        <f>+N23-Actual!$E23</f>
        <v>215735903.0045259</v>
      </c>
      <c r="V23" s="13" t="s">
        <v>93</v>
      </c>
      <c r="W23" s="25">
        <f>+W20</f>
        <v>0.37155</v>
      </c>
      <c r="X23" s="33">
        <f t="shared" si="0"/>
        <v>80156674.7613316</v>
      </c>
      <c r="Z23" s="7"/>
      <c r="AA23" s="7" t="s">
        <v>106</v>
      </c>
      <c r="AB23" s="3"/>
      <c r="AC23" s="10">
        <v>555</v>
      </c>
      <c r="AD23" s="10">
        <v>2</v>
      </c>
      <c r="AE23" s="17">
        <v>0</v>
      </c>
      <c r="AF23" s="13" t="s">
        <v>93</v>
      </c>
      <c r="AG23" s="25">
        <f>+AG20</f>
        <v>0.37155</v>
      </c>
      <c r="AH23" s="33">
        <f t="shared" si="1"/>
        <v>0</v>
      </c>
      <c r="AJ23" s="7"/>
      <c r="AK23" s="7" t="s">
        <v>106</v>
      </c>
      <c r="AL23" s="3"/>
      <c r="AM23" s="10">
        <v>555</v>
      </c>
      <c r="AN23" s="10">
        <v>2</v>
      </c>
      <c r="AO23" s="17">
        <f>+N23-Actual!E23</f>
        <v>215735903.0045259</v>
      </c>
      <c r="AP23" s="13" t="s">
        <v>93</v>
      </c>
      <c r="AQ23" s="25">
        <f>+AQ20</f>
        <v>0.37155</v>
      </c>
      <c r="AR23" s="33">
        <f t="shared" si="2"/>
        <v>80156674.7613316</v>
      </c>
    </row>
    <row r="24" spans="1:44" ht="12">
      <c r="A24" s="3"/>
      <c r="B24" s="60"/>
      <c r="C24" s="3" t="s">
        <v>22</v>
      </c>
      <c r="D24" s="17">
        <v>4285613</v>
      </c>
      <c r="E24" s="17"/>
      <c r="F24" s="7">
        <v>888676.7113964</v>
      </c>
      <c r="G24" s="7">
        <v>3396936.2886036</v>
      </c>
      <c r="H24" s="7"/>
      <c r="I24" s="7"/>
      <c r="J24" s="3"/>
      <c r="K24" s="7"/>
      <c r="L24" s="7" t="s">
        <v>108</v>
      </c>
      <c r="M24" s="7"/>
      <c r="N24" s="29">
        <f>+D58-11982489</f>
        <v>76094685.02131426</v>
      </c>
      <c r="O24" s="3"/>
      <c r="P24" s="7"/>
      <c r="Q24" s="7" t="s">
        <v>107</v>
      </c>
      <c r="R24" s="3"/>
      <c r="S24" s="10">
        <v>555</v>
      </c>
      <c r="T24" s="10">
        <v>2</v>
      </c>
      <c r="U24" s="17">
        <f>+N24-Actual!$E24</f>
        <v>-18587739.978685737</v>
      </c>
      <c r="V24" s="13" t="s">
        <v>96</v>
      </c>
      <c r="W24" s="25">
        <f>+W21</f>
        <v>0.369976</v>
      </c>
      <c r="X24" s="33">
        <f t="shared" si="0"/>
        <v>-6877017.686354235</v>
      </c>
      <c r="Z24" s="7"/>
      <c r="AA24" s="7" t="s">
        <v>107</v>
      </c>
      <c r="AB24" s="3"/>
      <c r="AC24" s="10">
        <v>555</v>
      </c>
      <c r="AD24" s="10">
        <v>2</v>
      </c>
      <c r="AE24" s="17">
        <v>0</v>
      </c>
      <c r="AF24" s="13" t="s">
        <v>96</v>
      </c>
      <c r="AG24" s="25">
        <f>+AG21</f>
        <v>0.369976</v>
      </c>
      <c r="AH24" s="33">
        <f t="shared" si="1"/>
        <v>0</v>
      </c>
      <c r="AJ24" s="7"/>
      <c r="AK24" s="7" t="s">
        <v>107</v>
      </c>
      <c r="AL24" s="3"/>
      <c r="AM24" s="10">
        <v>555</v>
      </c>
      <c r="AN24" s="10">
        <v>2</v>
      </c>
      <c r="AO24" s="17">
        <f>+N24-Actual!E24</f>
        <v>-18587739.978685737</v>
      </c>
      <c r="AP24" s="13" t="s">
        <v>96</v>
      </c>
      <c r="AQ24" s="25">
        <f>+AQ21</f>
        <v>0.369976</v>
      </c>
      <c r="AR24" s="33">
        <f t="shared" si="2"/>
        <v>-6877017.686354235</v>
      </c>
    </row>
    <row r="25" spans="1:44" ht="12">
      <c r="A25" s="3"/>
      <c r="B25" s="60"/>
      <c r="C25" s="3" t="s">
        <v>23</v>
      </c>
      <c r="D25" s="17">
        <v>50886108</v>
      </c>
      <c r="E25" s="17"/>
      <c r="F25" s="7">
        <v>8665675.204914</v>
      </c>
      <c r="G25" s="7">
        <v>42220432.795086</v>
      </c>
      <c r="H25" s="7"/>
      <c r="I25" s="7"/>
      <c r="J25" s="3"/>
      <c r="K25" s="7"/>
      <c r="L25" s="7"/>
      <c r="M25" s="7"/>
      <c r="N25" s="7"/>
      <c r="O25" s="3"/>
      <c r="P25" s="3"/>
      <c r="Q25" s="3"/>
      <c r="R25" s="3"/>
      <c r="S25" s="3"/>
      <c r="T25" s="3"/>
      <c r="U25" s="3"/>
      <c r="V25" s="3"/>
      <c r="W25" s="25"/>
      <c r="X25" s="33"/>
      <c r="Z25" s="3"/>
      <c r="AA25" s="3"/>
      <c r="AB25" s="3"/>
      <c r="AC25" s="3"/>
      <c r="AD25" s="3"/>
      <c r="AE25" s="3"/>
      <c r="AF25" s="3"/>
      <c r="AG25" s="25"/>
      <c r="AH25" s="33"/>
      <c r="AJ25" s="3"/>
      <c r="AK25" s="3"/>
      <c r="AL25" s="3"/>
      <c r="AM25" s="3"/>
      <c r="AN25" s="3"/>
      <c r="AO25" s="3"/>
      <c r="AP25" s="3"/>
      <c r="AQ25" s="25"/>
      <c r="AR25" s="33"/>
    </row>
    <row r="26" spans="1:44" ht="10.5">
      <c r="A26" s="3"/>
      <c r="B26" s="15" t="s">
        <v>24</v>
      </c>
      <c r="C26" s="15"/>
      <c r="D26" s="15" t="s">
        <v>24</v>
      </c>
      <c r="E26" s="17"/>
      <c r="F26" s="15" t="s">
        <v>24</v>
      </c>
      <c r="G26" s="15" t="s">
        <v>24</v>
      </c>
      <c r="H26" s="15" t="s">
        <v>24</v>
      </c>
      <c r="I26" s="15" t="s">
        <v>24</v>
      </c>
      <c r="J26" s="3"/>
      <c r="K26" s="7" t="s">
        <v>125</v>
      </c>
      <c r="L26" s="7"/>
      <c r="M26" s="7"/>
      <c r="N26" s="7">
        <f>SUM(N19:N24)</f>
        <v>1407934387.5258403</v>
      </c>
      <c r="O26" s="3"/>
      <c r="P26" s="7" t="s">
        <v>109</v>
      </c>
      <c r="Q26" s="7"/>
      <c r="R26" s="3"/>
      <c r="S26" s="3"/>
      <c r="T26" s="3"/>
      <c r="U26" s="7">
        <f>SUM(U19:U24)</f>
        <v>218828535.52584016</v>
      </c>
      <c r="V26" s="7"/>
      <c r="W26" s="25"/>
      <c r="X26" s="33">
        <f>SUM(X19:X24)</f>
        <v>81308698.46214963</v>
      </c>
      <c r="Z26" s="7" t="s">
        <v>109</v>
      </c>
      <c r="AA26" s="7"/>
      <c r="AB26" s="3"/>
      <c r="AC26" s="3"/>
      <c r="AD26" s="3"/>
      <c r="AE26" s="7">
        <f>SUM(AE19:AE24)</f>
        <v>0</v>
      </c>
      <c r="AF26" s="7"/>
      <c r="AG26" s="25"/>
      <c r="AH26" s="33">
        <f>SUM(AH19:AH24)</f>
        <v>0</v>
      </c>
      <c r="AJ26" s="7" t="s">
        <v>109</v>
      </c>
      <c r="AK26" s="7"/>
      <c r="AL26" s="3"/>
      <c r="AM26" s="3"/>
      <c r="AN26" s="3"/>
      <c r="AO26" s="7">
        <f>SUM(AO19:AO24)</f>
        <v>218828535.52584016</v>
      </c>
      <c r="AP26" s="7"/>
      <c r="AQ26" s="25"/>
      <c r="AR26" s="33">
        <f>SUM(AR19:AR24)</f>
        <v>81308698.46214963</v>
      </c>
    </row>
    <row r="27" spans="1:44" ht="12">
      <c r="A27" s="3"/>
      <c r="B27" s="3" t="s">
        <v>25</v>
      </c>
      <c r="C27" s="60"/>
      <c r="D27" s="62">
        <v>122468985</v>
      </c>
      <c r="E27" s="17"/>
      <c r="F27" s="62">
        <v>63357927.816310406</v>
      </c>
      <c r="G27" s="62">
        <v>59111057.183689594</v>
      </c>
      <c r="H27" s="62">
        <v>0</v>
      </c>
      <c r="I27" s="62">
        <v>0</v>
      </c>
      <c r="J27" s="3"/>
      <c r="K27" s="15"/>
      <c r="L27" s="15"/>
      <c r="M27" s="15"/>
      <c r="N27" s="15"/>
      <c r="O27" s="3"/>
      <c r="P27" s="15"/>
      <c r="Q27" s="15"/>
      <c r="R27" s="3"/>
      <c r="S27" s="3"/>
      <c r="T27" s="3"/>
      <c r="U27" s="3"/>
      <c r="V27" s="3"/>
      <c r="W27" s="25"/>
      <c r="X27" s="33"/>
      <c r="Z27" s="15"/>
      <c r="AA27" s="15"/>
      <c r="AB27" s="3"/>
      <c r="AC27" s="3"/>
      <c r="AD27" s="3"/>
      <c r="AE27" s="3"/>
      <c r="AF27" s="3"/>
      <c r="AG27" s="25"/>
      <c r="AH27" s="33"/>
      <c r="AJ27" s="15"/>
      <c r="AK27" s="15"/>
      <c r="AL27" s="3"/>
      <c r="AM27" s="3"/>
      <c r="AN27" s="3"/>
      <c r="AO27" s="3"/>
      <c r="AP27" s="3"/>
      <c r="AQ27" s="25"/>
      <c r="AR27" s="33"/>
    </row>
    <row r="28" spans="1:44" ht="12">
      <c r="A28" s="3"/>
      <c r="B28" s="3"/>
      <c r="C28" s="3"/>
      <c r="D28" s="62"/>
      <c r="E28" s="17"/>
      <c r="F28" s="62"/>
      <c r="G28" s="62"/>
      <c r="H28" s="7"/>
      <c r="I28" s="7"/>
      <c r="J28" s="3"/>
      <c r="K28" s="1"/>
      <c r="L28" s="1"/>
      <c r="M28" s="1"/>
      <c r="N28" s="1"/>
      <c r="O28" s="3"/>
      <c r="P28" s="1"/>
      <c r="Q28" s="1"/>
      <c r="R28" s="3"/>
      <c r="S28" s="3"/>
      <c r="T28" s="3"/>
      <c r="U28" s="3"/>
      <c r="V28" s="3"/>
      <c r="W28" s="25"/>
      <c r="X28" s="33"/>
      <c r="Z28" s="1"/>
      <c r="AA28" s="1"/>
      <c r="AB28" s="3"/>
      <c r="AC28" s="3"/>
      <c r="AD28" s="3"/>
      <c r="AE28" s="3"/>
      <c r="AF28" s="3"/>
      <c r="AG28" s="25"/>
      <c r="AH28" s="33"/>
      <c r="AJ28" s="1"/>
      <c r="AK28" s="1"/>
      <c r="AL28" s="3"/>
      <c r="AM28" s="3"/>
      <c r="AN28" s="3"/>
      <c r="AO28" s="3"/>
      <c r="AP28" s="3"/>
      <c r="AQ28" s="25"/>
      <c r="AR28" s="33"/>
    </row>
    <row r="29" spans="1:44" ht="12">
      <c r="A29" s="3"/>
      <c r="B29" s="60"/>
      <c r="C29" s="3" t="s">
        <v>26</v>
      </c>
      <c r="D29" s="17">
        <v>2302195</v>
      </c>
      <c r="E29" s="17"/>
      <c r="F29" s="7"/>
      <c r="G29" s="7">
        <v>2302195</v>
      </c>
      <c r="H29" s="7"/>
      <c r="I29" s="7"/>
      <c r="J29" s="3"/>
      <c r="K29" s="1" t="s">
        <v>110</v>
      </c>
      <c r="L29" s="1"/>
      <c r="M29" s="1"/>
      <c r="N29" s="7"/>
      <c r="O29" s="3"/>
      <c r="P29" s="1" t="s">
        <v>111</v>
      </c>
      <c r="Q29" s="1"/>
      <c r="R29" s="3"/>
      <c r="S29" s="3"/>
      <c r="T29" s="3"/>
      <c r="U29" s="3"/>
      <c r="V29" s="3"/>
      <c r="W29" s="25"/>
      <c r="X29" s="33"/>
      <c r="Z29" s="1" t="s">
        <v>111</v>
      </c>
      <c r="AA29" s="1"/>
      <c r="AB29" s="3"/>
      <c r="AC29" s="3"/>
      <c r="AD29" s="3"/>
      <c r="AE29" s="3"/>
      <c r="AF29" s="3"/>
      <c r="AG29" s="25"/>
      <c r="AH29" s="33"/>
      <c r="AJ29" s="1" t="s">
        <v>111</v>
      </c>
      <c r="AK29" s="1"/>
      <c r="AL29" s="3"/>
      <c r="AM29" s="3"/>
      <c r="AN29" s="3"/>
      <c r="AO29" s="3"/>
      <c r="AP29" s="3"/>
      <c r="AQ29" s="25"/>
      <c r="AR29" s="33"/>
    </row>
    <row r="30" spans="1:44" ht="12">
      <c r="A30" s="3"/>
      <c r="B30" s="60"/>
      <c r="C30" s="3" t="s">
        <v>27</v>
      </c>
      <c r="D30" s="17">
        <v>426316</v>
      </c>
      <c r="E30" s="17"/>
      <c r="F30" s="7"/>
      <c r="G30" s="7">
        <v>426316</v>
      </c>
      <c r="H30" s="7"/>
      <c r="I30" s="7"/>
      <c r="J30" s="3"/>
      <c r="K30" s="7"/>
      <c r="L30" s="7" t="s">
        <v>92</v>
      </c>
      <c r="M30" s="7"/>
      <c r="N30" s="7">
        <f>+D72</f>
        <v>34675821</v>
      </c>
      <c r="O30" s="3"/>
      <c r="P30" s="7"/>
      <c r="Q30" s="7" t="s">
        <v>92</v>
      </c>
      <c r="R30" s="3"/>
      <c r="S30" s="10">
        <v>565</v>
      </c>
      <c r="T30" s="10">
        <v>2</v>
      </c>
      <c r="U30" s="17">
        <f>+N30-Actual!$E30</f>
        <v>5155360</v>
      </c>
      <c r="V30" s="24" t="s">
        <v>93</v>
      </c>
      <c r="W30" s="25">
        <f>+W23</f>
        <v>0.37155</v>
      </c>
      <c r="X30" s="33">
        <f>+W30*U30</f>
        <v>1915474.008</v>
      </c>
      <c r="Z30" s="7"/>
      <c r="AA30" s="7" t="s">
        <v>92</v>
      </c>
      <c r="AB30" s="3"/>
      <c r="AC30" s="10">
        <v>565</v>
      </c>
      <c r="AD30" s="10">
        <v>2</v>
      </c>
      <c r="AE30" s="17">
        <v>0</v>
      </c>
      <c r="AF30" s="24" t="s">
        <v>93</v>
      </c>
      <c r="AG30" s="25">
        <f>+AG23</f>
        <v>0.37155</v>
      </c>
      <c r="AH30" s="33">
        <f>+AG30*AE30</f>
        <v>0</v>
      </c>
      <c r="AJ30" s="7"/>
      <c r="AK30" s="7" t="s">
        <v>92</v>
      </c>
      <c r="AL30" s="3"/>
      <c r="AM30" s="10">
        <v>565</v>
      </c>
      <c r="AN30" s="10">
        <v>2</v>
      </c>
      <c r="AO30" s="17">
        <f>+N30-Actual!E30</f>
        <v>5155360</v>
      </c>
      <c r="AP30" s="24" t="s">
        <v>93</v>
      </c>
      <c r="AQ30" s="25">
        <f>+AQ23</f>
        <v>0.37155</v>
      </c>
      <c r="AR30" s="33">
        <f>+AQ30*AO30</f>
        <v>1915474.008</v>
      </c>
    </row>
    <row r="31" spans="1:44" ht="12">
      <c r="A31" s="3"/>
      <c r="B31" s="60"/>
      <c r="C31" s="3" t="s">
        <v>28</v>
      </c>
      <c r="D31" s="17">
        <v>26596088</v>
      </c>
      <c r="E31" s="17"/>
      <c r="F31" s="7">
        <v>18617261.599999998</v>
      </c>
      <c r="G31" s="7">
        <v>7978826.400000002</v>
      </c>
      <c r="H31" s="7"/>
      <c r="I31" s="7"/>
      <c r="J31" s="3"/>
      <c r="K31" s="7"/>
      <c r="L31" s="7" t="s">
        <v>94</v>
      </c>
      <c r="M31" s="7"/>
      <c r="N31" s="7">
        <f>+D74</f>
        <v>196444</v>
      </c>
      <c r="O31" s="3"/>
      <c r="P31" s="7"/>
      <c r="Q31" s="7" t="s">
        <v>94</v>
      </c>
      <c r="R31" s="3"/>
      <c r="S31" s="10">
        <v>565</v>
      </c>
      <c r="T31" s="10">
        <v>2</v>
      </c>
      <c r="U31" s="17">
        <f>+N31-Actual!$E31</f>
        <v>15612</v>
      </c>
      <c r="V31" s="24" t="s">
        <v>93</v>
      </c>
      <c r="W31" s="25">
        <f>+W30</f>
        <v>0.37155</v>
      </c>
      <c r="X31" s="33">
        <f>+W31*U31</f>
        <v>5800.6386</v>
      </c>
      <c r="Z31" s="7"/>
      <c r="AA31" s="7" t="s">
        <v>94</v>
      </c>
      <c r="AB31" s="3"/>
      <c r="AC31" s="10">
        <v>565</v>
      </c>
      <c r="AD31" s="10">
        <v>2</v>
      </c>
      <c r="AE31" s="17">
        <f>+' Case 9'!AE31</f>
        <v>0</v>
      </c>
      <c r="AF31" s="24" t="s">
        <v>93</v>
      </c>
      <c r="AG31" s="25">
        <f>+AG30</f>
        <v>0.37155</v>
      </c>
      <c r="AH31" s="33">
        <f>+AG31*AE31</f>
        <v>0</v>
      </c>
      <c r="AJ31" s="7"/>
      <c r="AK31" s="7" t="s">
        <v>94</v>
      </c>
      <c r="AL31" s="3"/>
      <c r="AM31" s="10">
        <v>565</v>
      </c>
      <c r="AN31" s="10">
        <v>2</v>
      </c>
      <c r="AO31" s="17">
        <f>+N31-Actual!E31</f>
        <v>15612</v>
      </c>
      <c r="AP31" s="24" t="s">
        <v>93</v>
      </c>
      <c r="AQ31" s="25">
        <f>+AQ30</f>
        <v>0.37155</v>
      </c>
      <c r="AR31" s="33">
        <f>+AQ31*AO31</f>
        <v>5800.6386</v>
      </c>
    </row>
    <row r="32" spans="1:44" ht="12">
      <c r="A32" s="3"/>
      <c r="B32" s="60"/>
      <c r="C32" s="3" t="s">
        <v>29</v>
      </c>
      <c r="D32" s="17">
        <v>15891235.5</v>
      </c>
      <c r="E32" s="17"/>
      <c r="F32" s="7">
        <v>15891235.5</v>
      </c>
      <c r="G32" s="7">
        <v>0</v>
      </c>
      <c r="H32" s="7"/>
      <c r="I32" s="7"/>
      <c r="J32" s="3"/>
      <c r="K32" s="7"/>
      <c r="L32" s="7" t="s">
        <v>112</v>
      </c>
      <c r="M32" s="7"/>
      <c r="N32" s="7">
        <f>+D76</f>
        <v>36844490</v>
      </c>
      <c r="O32" s="3"/>
      <c r="P32" s="7"/>
      <c r="Q32" s="7" t="s">
        <v>112</v>
      </c>
      <c r="R32" s="3"/>
      <c r="S32" s="10">
        <v>565</v>
      </c>
      <c r="T32" s="10">
        <v>2</v>
      </c>
      <c r="U32" s="17">
        <f>+N32-Actual!$E32</f>
        <v>4013538</v>
      </c>
      <c r="V32" s="24" t="s">
        <v>93</v>
      </c>
      <c r="W32" s="25">
        <f>+W31</f>
        <v>0.37155</v>
      </c>
      <c r="X32" s="33">
        <f>+W32*U32</f>
        <v>1491230.0439</v>
      </c>
      <c r="Z32" s="7"/>
      <c r="AA32" s="7" t="s">
        <v>112</v>
      </c>
      <c r="AB32" s="3"/>
      <c r="AC32" s="10">
        <v>565</v>
      </c>
      <c r="AD32" s="10">
        <v>2</v>
      </c>
      <c r="AE32" s="17">
        <f>+' Case 9'!AE32</f>
        <v>0</v>
      </c>
      <c r="AF32" s="24" t="s">
        <v>93</v>
      </c>
      <c r="AG32" s="25">
        <f>+AG31</f>
        <v>0.37155</v>
      </c>
      <c r="AH32" s="33">
        <f>+AG32*AE32</f>
        <v>0</v>
      </c>
      <c r="AJ32" s="7"/>
      <c r="AK32" s="7" t="s">
        <v>112</v>
      </c>
      <c r="AL32" s="3"/>
      <c r="AM32" s="10">
        <v>565</v>
      </c>
      <c r="AN32" s="10">
        <v>2</v>
      </c>
      <c r="AO32" s="17">
        <f>+N32-Actual!E32</f>
        <v>4013538</v>
      </c>
      <c r="AP32" s="24" t="s">
        <v>93</v>
      </c>
      <c r="AQ32" s="25">
        <f>+AQ31</f>
        <v>0.37155</v>
      </c>
      <c r="AR32" s="33">
        <f>+AQ32*AO32</f>
        <v>1491230.0439</v>
      </c>
    </row>
    <row r="33" spans="1:44" ht="12">
      <c r="A33" s="3"/>
      <c r="B33" s="60"/>
      <c r="C33" s="3" t="s">
        <v>30</v>
      </c>
      <c r="D33" s="17">
        <v>0</v>
      </c>
      <c r="E33" s="17"/>
      <c r="F33" s="7">
        <v>0</v>
      </c>
      <c r="G33" s="7">
        <v>0</v>
      </c>
      <c r="H33" s="7"/>
      <c r="I33" s="7"/>
      <c r="J33" s="3"/>
      <c r="K33" s="7"/>
      <c r="L33" s="7" t="s">
        <v>7</v>
      </c>
      <c r="M33" s="7"/>
      <c r="N33" s="7">
        <f>+D78</f>
        <v>3818662</v>
      </c>
      <c r="O33" s="3"/>
      <c r="P33" s="7"/>
      <c r="Q33" s="7" t="s">
        <v>7</v>
      </c>
      <c r="R33" s="3" t="s">
        <v>15</v>
      </c>
      <c r="S33" s="10">
        <v>565</v>
      </c>
      <c r="T33" s="10">
        <v>2</v>
      </c>
      <c r="U33" s="17">
        <f>+N33-Actual!$E33</f>
        <v>372260</v>
      </c>
      <c r="V33" s="24" t="s">
        <v>96</v>
      </c>
      <c r="W33" s="25">
        <f>+W24</f>
        <v>0.369976</v>
      </c>
      <c r="X33" s="33">
        <f>+W33*U33</f>
        <v>137727.26576</v>
      </c>
      <c r="Z33" s="7"/>
      <c r="AA33" s="7" t="s">
        <v>7</v>
      </c>
      <c r="AB33" s="3" t="s">
        <v>15</v>
      </c>
      <c r="AC33" s="10">
        <v>565</v>
      </c>
      <c r="AD33" s="10">
        <v>2</v>
      </c>
      <c r="AE33" s="17">
        <f>+' Case 9'!AE33</f>
        <v>0</v>
      </c>
      <c r="AF33" s="24" t="s">
        <v>96</v>
      </c>
      <c r="AG33" s="25">
        <f>+AG24</f>
        <v>0.369976</v>
      </c>
      <c r="AH33" s="33">
        <f>+AG33*AE33</f>
        <v>0</v>
      </c>
      <c r="AJ33" s="7"/>
      <c r="AK33" s="7" t="s">
        <v>7</v>
      </c>
      <c r="AL33" s="3" t="s">
        <v>15</v>
      </c>
      <c r="AM33" s="10">
        <v>565</v>
      </c>
      <c r="AN33" s="10">
        <v>2</v>
      </c>
      <c r="AO33" s="17">
        <f>+N33-Actual!E33</f>
        <v>372260</v>
      </c>
      <c r="AP33" s="24" t="s">
        <v>96</v>
      </c>
      <c r="AQ33" s="25">
        <f>+AQ24</f>
        <v>0.369976</v>
      </c>
      <c r="AR33" s="33">
        <f>+AQ33*AO33</f>
        <v>137727.26576</v>
      </c>
    </row>
    <row r="34" spans="1:44" ht="10.5">
      <c r="A34" s="3"/>
      <c r="B34" s="15" t="s">
        <v>24</v>
      </c>
      <c r="C34" s="15"/>
      <c r="D34" s="15" t="s">
        <v>24</v>
      </c>
      <c r="E34" s="17"/>
      <c r="F34" s="15" t="s">
        <v>24</v>
      </c>
      <c r="G34" s="15" t="s">
        <v>24</v>
      </c>
      <c r="H34" s="15" t="s">
        <v>24</v>
      </c>
      <c r="I34" s="15" t="s">
        <v>24</v>
      </c>
      <c r="J34" s="3"/>
      <c r="K34" s="15"/>
      <c r="L34" s="15"/>
      <c r="M34" s="15"/>
      <c r="N34" s="15"/>
      <c r="O34" s="3"/>
      <c r="P34" s="15"/>
      <c r="Q34" s="15"/>
      <c r="R34" s="3"/>
      <c r="S34" s="3"/>
      <c r="T34" s="3"/>
      <c r="U34" s="3"/>
      <c r="V34" s="3"/>
      <c r="W34" s="25"/>
      <c r="X34" s="33"/>
      <c r="Z34" s="15"/>
      <c r="AA34" s="15"/>
      <c r="AB34" s="3"/>
      <c r="AC34" s="3"/>
      <c r="AD34" s="3"/>
      <c r="AE34" s="3"/>
      <c r="AF34" s="3"/>
      <c r="AG34" s="25"/>
      <c r="AH34" s="33"/>
      <c r="AJ34" s="15"/>
      <c r="AK34" s="15"/>
      <c r="AL34" s="3"/>
      <c r="AM34" s="3"/>
      <c r="AN34" s="3"/>
      <c r="AO34" s="3"/>
      <c r="AP34" s="3"/>
      <c r="AQ34" s="25"/>
      <c r="AR34" s="33"/>
    </row>
    <row r="35" spans="1:44" ht="12">
      <c r="A35" s="3"/>
      <c r="B35" s="3" t="s">
        <v>31</v>
      </c>
      <c r="C35" s="60"/>
      <c r="D35" s="62">
        <v>45215834.5</v>
      </c>
      <c r="E35" s="17"/>
      <c r="F35" s="62">
        <v>34508497.099999994</v>
      </c>
      <c r="G35" s="62">
        <v>10707337.400000002</v>
      </c>
      <c r="H35" s="7"/>
      <c r="I35" s="7"/>
      <c r="J35" s="3"/>
      <c r="K35" s="1" t="s">
        <v>140</v>
      </c>
      <c r="L35" s="1"/>
      <c r="M35" s="1"/>
      <c r="N35" s="7">
        <f>SUM(N30:N34)</f>
        <v>75535417</v>
      </c>
      <c r="O35" s="3"/>
      <c r="P35" s="1" t="s">
        <v>113</v>
      </c>
      <c r="Q35" s="1"/>
      <c r="R35" s="3"/>
      <c r="S35" s="3"/>
      <c r="T35" s="3"/>
      <c r="U35" s="7">
        <f>SUM(U30:U34)</f>
        <v>9556770</v>
      </c>
      <c r="V35" s="7"/>
      <c r="W35" s="25"/>
      <c r="X35" s="33">
        <f>SUM(X30:X34)</f>
        <v>3550231.9562599994</v>
      </c>
      <c r="Z35" s="1" t="s">
        <v>113</v>
      </c>
      <c r="AA35" s="1"/>
      <c r="AB35" s="3"/>
      <c r="AC35" s="3"/>
      <c r="AD35" s="3"/>
      <c r="AE35" s="7">
        <f>SUM(AE30:AE34)</f>
        <v>0</v>
      </c>
      <c r="AF35" s="7"/>
      <c r="AG35" s="25"/>
      <c r="AH35" s="33">
        <f>SUM(AH30:AH34)</f>
        <v>0</v>
      </c>
      <c r="AJ35" s="1" t="s">
        <v>113</v>
      </c>
      <c r="AK35" s="1"/>
      <c r="AL35" s="3"/>
      <c r="AM35" s="3"/>
      <c r="AN35" s="3"/>
      <c r="AO35" s="7">
        <f>SUM(AO30:AO34)</f>
        <v>9556770</v>
      </c>
      <c r="AP35" s="7"/>
      <c r="AQ35" s="25"/>
      <c r="AR35" s="33">
        <f>SUM(AR30:AR34)</f>
        <v>3550231.9562599994</v>
      </c>
    </row>
    <row r="36" spans="1:44" ht="10.5">
      <c r="A36" s="3"/>
      <c r="B36" s="3"/>
      <c r="C36" s="3"/>
      <c r="D36" s="17"/>
      <c r="E36" s="17"/>
      <c r="F36" s="7"/>
      <c r="G36" s="7"/>
      <c r="H36" s="7"/>
      <c r="I36" s="7"/>
      <c r="J36" s="3"/>
      <c r="K36" s="7"/>
      <c r="L36" s="7"/>
      <c r="M36" s="7"/>
      <c r="N36" s="7"/>
      <c r="O36" s="3"/>
      <c r="P36" s="7"/>
      <c r="Q36" s="7"/>
      <c r="R36" s="3"/>
      <c r="S36" s="3"/>
      <c r="T36" s="3"/>
      <c r="U36" s="3"/>
      <c r="V36" s="3"/>
      <c r="W36" s="25"/>
      <c r="X36" s="33"/>
      <c r="Z36" s="7"/>
      <c r="AA36" s="7"/>
      <c r="AB36" s="3"/>
      <c r="AC36" s="3"/>
      <c r="AD36" s="3"/>
      <c r="AE36" s="3"/>
      <c r="AF36" s="3"/>
      <c r="AG36" s="25"/>
      <c r="AH36" s="33"/>
      <c r="AJ36" s="7"/>
      <c r="AK36" s="7"/>
      <c r="AL36" s="3"/>
      <c r="AM36" s="3"/>
      <c r="AN36" s="3"/>
      <c r="AO36" s="3"/>
      <c r="AP36" s="3"/>
      <c r="AQ36" s="25"/>
      <c r="AR36" s="33"/>
    </row>
    <row r="37" spans="1:44" ht="10.5">
      <c r="A37" s="3"/>
      <c r="B37" s="3"/>
      <c r="C37" s="3" t="s">
        <v>19</v>
      </c>
      <c r="D37" s="17">
        <v>14285040</v>
      </c>
      <c r="E37" s="17"/>
      <c r="F37" s="7"/>
      <c r="G37" s="7"/>
      <c r="H37" s="7"/>
      <c r="I37" s="7">
        <v>14285040</v>
      </c>
      <c r="J37" s="3"/>
      <c r="K37" s="7"/>
      <c r="L37" s="7"/>
      <c r="M37" s="7"/>
      <c r="N37" s="7"/>
      <c r="O37" s="3"/>
      <c r="P37" s="7"/>
      <c r="Q37" s="7"/>
      <c r="R37" s="3"/>
      <c r="S37" s="3"/>
      <c r="T37" s="3"/>
      <c r="U37" s="3"/>
      <c r="V37" s="3"/>
      <c r="W37" s="25"/>
      <c r="X37" s="33"/>
      <c r="Z37" s="7"/>
      <c r="AA37" s="7"/>
      <c r="AB37" s="3"/>
      <c r="AC37" s="3"/>
      <c r="AD37" s="3"/>
      <c r="AE37" s="3"/>
      <c r="AF37" s="3"/>
      <c r="AG37" s="25"/>
      <c r="AH37" s="33"/>
      <c r="AJ37" s="7"/>
      <c r="AK37" s="7"/>
      <c r="AL37" s="3"/>
      <c r="AM37" s="3"/>
      <c r="AN37" s="3"/>
      <c r="AO37" s="3"/>
      <c r="AP37" s="3"/>
      <c r="AQ37" s="25"/>
      <c r="AR37" s="33"/>
    </row>
    <row r="38" spans="1:44" ht="12">
      <c r="A38" s="3"/>
      <c r="B38" s="60"/>
      <c r="C38" s="3" t="s">
        <v>32</v>
      </c>
      <c r="D38" s="17">
        <v>8974981</v>
      </c>
      <c r="E38" s="17"/>
      <c r="F38" s="7"/>
      <c r="G38" s="7"/>
      <c r="H38" s="7"/>
      <c r="I38" s="7">
        <v>8974981</v>
      </c>
      <c r="J38" s="3"/>
      <c r="K38" s="7" t="s">
        <v>114</v>
      </c>
      <c r="L38" s="7"/>
      <c r="M38" s="7"/>
      <c r="N38" s="7"/>
      <c r="O38" s="3"/>
      <c r="P38" s="7"/>
      <c r="Q38" s="7"/>
      <c r="R38" s="3"/>
      <c r="S38" s="3"/>
      <c r="T38" s="3"/>
      <c r="U38" s="3"/>
      <c r="V38" s="3"/>
      <c r="W38" s="25"/>
      <c r="X38" s="33"/>
      <c r="Z38" s="7"/>
      <c r="AA38" s="7"/>
      <c r="AB38" s="3"/>
      <c r="AC38" s="3"/>
      <c r="AD38" s="3"/>
      <c r="AE38" s="3"/>
      <c r="AF38" s="3"/>
      <c r="AG38" s="25"/>
      <c r="AH38" s="33"/>
      <c r="AJ38" s="7"/>
      <c r="AK38" s="7"/>
      <c r="AL38" s="3"/>
      <c r="AM38" s="3"/>
      <c r="AN38" s="3"/>
      <c r="AO38" s="3"/>
      <c r="AP38" s="3"/>
      <c r="AQ38" s="25"/>
      <c r="AR38" s="33"/>
    </row>
    <row r="39" spans="1:44" ht="12">
      <c r="A39" s="3"/>
      <c r="B39" s="60"/>
      <c r="C39" s="3" t="s">
        <v>33</v>
      </c>
      <c r="D39" s="17">
        <v>6978290.72</v>
      </c>
      <c r="E39" s="17"/>
      <c r="F39" s="7"/>
      <c r="G39" s="7"/>
      <c r="H39" s="7"/>
      <c r="I39" s="7">
        <v>6978290.72</v>
      </c>
      <c r="J39" s="3"/>
      <c r="K39" s="7"/>
      <c r="L39" s="7" t="s">
        <v>115</v>
      </c>
      <c r="M39" s="7"/>
      <c r="N39" s="7"/>
      <c r="O39" s="3"/>
      <c r="P39" s="7"/>
      <c r="Q39" s="7"/>
      <c r="R39" s="3"/>
      <c r="S39" s="3"/>
      <c r="T39" s="3"/>
      <c r="U39" s="3"/>
      <c r="V39" s="3"/>
      <c r="W39" s="25"/>
      <c r="X39" s="33"/>
      <c r="Z39" s="7"/>
      <c r="AA39" s="7"/>
      <c r="AB39" s="3"/>
      <c r="AC39" s="3"/>
      <c r="AD39" s="3"/>
      <c r="AE39" s="3"/>
      <c r="AF39" s="3"/>
      <c r="AG39" s="25"/>
      <c r="AH39" s="33"/>
      <c r="AJ39" s="7"/>
      <c r="AK39" s="7"/>
      <c r="AL39" s="3"/>
      <c r="AM39" s="3"/>
      <c r="AN39" s="3"/>
      <c r="AO39" s="3"/>
      <c r="AP39" s="3"/>
      <c r="AQ39" s="25"/>
      <c r="AR39" s="33"/>
    </row>
    <row r="40" spans="1:44" ht="12">
      <c r="A40" s="3"/>
      <c r="B40" s="60"/>
      <c r="C40" s="3" t="s">
        <v>34</v>
      </c>
      <c r="D40" s="17">
        <v>13766762.906249357</v>
      </c>
      <c r="E40" s="17"/>
      <c r="F40" s="7"/>
      <c r="G40" s="7"/>
      <c r="H40" s="7"/>
      <c r="I40" s="7">
        <v>13766762.906249357</v>
      </c>
      <c r="J40" s="3"/>
      <c r="K40" s="7"/>
      <c r="L40" s="7" t="s">
        <v>116</v>
      </c>
      <c r="M40" s="7"/>
      <c r="N40" s="7"/>
      <c r="O40" s="3"/>
      <c r="P40" s="7"/>
      <c r="Q40" s="7"/>
      <c r="R40" s="3"/>
      <c r="S40" s="3"/>
      <c r="T40" s="3"/>
      <c r="U40" s="3"/>
      <c r="V40" s="3"/>
      <c r="W40" s="25"/>
      <c r="X40" s="33"/>
      <c r="Z40" s="7"/>
      <c r="AA40" s="7"/>
      <c r="AB40" s="3"/>
      <c r="AC40" s="3"/>
      <c r="AD40" s="3"/>
      <c r="AE40" s="3"/>
      <c r="AF40" s="3"/>
      <c r="AG40" s="25"/>
      <c r="AH40" s="33"/>
      <c r="AJ40" s="7"/>
      <c r="AK40" s="7"/>
      <c r="AL40" s="3"/>
      <c r="AM40" s="3"/>
      <c r="AN40" s="3"/>
      <c r="AO40" s="3"/>
      <c r="AP40" s="3"/>
      <c r="AQ40" s="25"/>
      <c r="AR40" s="33"/>
    </row>
    <row r="41" spans="1:44" ht="12">
      <c r="A41" s="3"/>
      <c r="B41" s="60"/>
      <c r="C41" s="3" t="s">
        <v>35</v>
      </c>
      <c r="D41" s="17">
        <v>-328740</v>
      </c>
      <c r="E41" s="17"/>
      <c r="F41" s="7"/>
      <c r="G41" s="7"/>
      <c r="H41" s="7"/>
      <c r="I41" s="7">
        <v>-328740</v>
      </c>
      <c r="J41" s="3"/>
      <c r="K41" s="7"/>
      <c r="L41" s="7" t="s">
        <v>117</v>
      </c>
      <c r="M41" s="7"/>
      <c r="N41" s="7"/>
      <c r="O41" s="3"/>
      <c r="P41" s="7"/>
      <c r="Q41" s="7"/>
      <c r="R41" s="3"/>
      <c r="S41" s="3"/>
      <c r="T41" s="3"/>
      <c r="U41" s="3"/>
      <c r="V41" s="3"/>
      <c r="W41" s="25"/>
      <c r="X41" s="33"/>
      <c r="Z41" s="7"/>
      <c r="AA41" s="7"/>
      <c r="AB41" s="3"/>
      <c r="AC41" s="3"/>
      <c r="AD41" s="3"/>
      <c r="AE41" s="3"/>
      <c r="AF41" s="3"/>
      <c r="AG41" s="25"/>
      <c r="AH41" s="33"/>
      <c r="AJ41" s="7"/>
      <c r="AK41" s="7"/>
      <c r="AL41" s="3"/>
      <c r="AM41" s="3"/>
      <c r="AN41" s="3"/>
      <c r="AO41" s="3"/>
      <c r="AP41" s="3"/>
      <c r="AQ41" s="25"/>
      <c r="AR41" s="33"/>
    </row>
    <row r="42" spans="1:44" ht="12">
      <c r="A42" s="3"/>
      <c r="B42" s="60"/>
      <c r="C42" s="60" t="s">
        <v>36</v>
      </c>
      <c r="D42" s="17">
        <v>16892285.55</v>
      </c>
      <c r="E42" s="17"/>
      <c r="F42" s="7"/>
      <c r="G42" s="7"/>
      <c r="H42" s="7"/>
      <c r="I42" s="7">
        <v>16892285.55</v>
      </c>
      <c r="J42" s="3"/>
      <c r="K42" s="7"/>
      <c r="L42" s="7" t="s">
        <v>118</v>
      </c>
      <c r="M42" s="7"/>
      <c r="N42" s="7"/>
      <c r="O42" s="3"/>
      <c r="P42" s="7"/>
      <c r="Q42" s="7"/>
      <c r="R42" s="3"/>
      <c r="S42" s="3"/>
      <c r="T42" s="3"/>
      <c r="U42" s="3"/>
      <c r="V42" s="3"/>
      <c r="W42" s="25"/>
      <c r="X42" s="33"/>
      <c r="Z42" s="7"/>
      <c r="AA42" s="7"/>
      <c r="AB42" s="3"/>
      <c r="AC42" s="3"/>
      <c r="AD42" s="3"/>
      <c r="AE42" s="3"/>
      <c r="AF42" s="3"/>
      <c r="AG42" s="25"/>
      <c r="AH42" s="33"/>
      <c r="AJ42" s="7"/>
      <c r="AK42" s="7"/>
      <c r="AL42" s="3"/>
      <c r="AM42" s="3"/>
      <c r="AN42" s="3"/>
      <c r="AO42" s="3"/>
      <c r="AP42" s="3"/>
      <c r="AQ42" s="25"/>
      <c r="AR42" s="33"/>
    </row>
    <row r="43" spans="1:44" ht="12">
      <c r="A43" s="3"/>
      <c r="B43" s="60"/>
      <c r="C43" s="60" t="s">
        <v>37</v>
      </c>
      <c r="D43" s="17">
        <v>838569314.8282765</v>
      </c>
      <c r="E43" s="17"/>
      <c r="F43" s="7"/>
      <c r="G43" s="7"/>
      <c r="H43" s="7"/>
      <c r="I43" s="7">
        <v>838569314.8282765</v>
      </c>
      <c r="J43" s="3"/>
      <c r="K43" s="7"/>
      <c r="L43" s="7" t="s">
        <v>105</v>
      </c>
      <c r="M43" s="7"/>
      <c r="N43" s="29"/>
      <c r="O43" s="3"/>
      <c r="P43" s="7"/>
      <c r="Q43" s="7"/>
      <c r="R43" s="3"/>
      <c r="S43" s="3"/>
      <c r="T43" s="3"/>
      <c r="U43" s="3"/>
      <c r="V43" s="3"/>
      <c r="W43" s="25"/>
      <c r="X43" s="33"/>
      <c r="Z43" s="7"/>
      <c r="AA43" s="7"/>
      <c r="AB43" s="3"/>
      <c r="AC43" s="3"/>
      <c r="AD43" s="3"/>
      <c r="AE43" s="3"/>
      <c r="AF43" s="3"/>
      <c r="AG43" s="25"/>
      <c r="AH43" s="33"/>
      <c r="AJ43" s="7"/>
      <c r="AK43" s="7"/>
      <c r="AL43" s="3"/>
      <c r="AM43" s="3"/>
      <c r="AN43" s="3"/>
      <c r="AO43" s="3"/>
      <c r="AP43" s="3"/>
      <c r="AQ43" s="25"/>
      <c r="AR43" s="33"/>
    </row>
    <row r="44" spans="1:44" ht="12">
      <c r="A44" s="3"/>
      <c r="B44" s="60"/>
      <c r="C44" s="60" t="s">
        <v>38</v>
      </c>
      <c r="D44" s="17">
        <v>10348518</v>
      </c>
      <c r="E44" s="17"/>
      <c r="F44" s="7"/>
      <c r="G44" s="7"/>
      <c r="H44" s="7"/>
      <c r="I44" s="7">
        <v>10348518</v>
      </c>
      <c r="J44" s="3"/>
      <c r="K44" s="7"/>
      <c r="L44" s="7"/>
      <c r="M44" s="7"/>
      <c r="N44" s="7"/>
      <c r="O44" s="3"/>
      <c r="P44" s="7"/>
      <c r="Q44" s="7"/>
      <c r="R44" s="3"/>
      <c r="S44" s="3"/>
      <c r="T44" s="3"/>
      <c r="U44" s="3"/>
      <c r="V44" s="3"/>
      <c r="W44" s="25"/>
      <c r="X44" s="33"/>
      <c r="Z44" s="7"/>
      <c r="AA44" s="7"/>
      <c r="AB44" s="3"/>
      <c r="AC44" s="3"/>
      <c r="AD44" s="3"/>
      <c r="AE44" s="3"/>
      <c r="AF44" s="3"/>
      <c r="AG44" s="25"/>
      <c r="AH44" s="33"/>
      <c r="AJ44" s="7"/>
      <c r="AK44" s="7"/>
      <c r="AL44" s="3"/>
      <c r="AM44" s="3"/>
      <c r="AN44" s="3"/>
      <c r="AO44" s="3"/>
      <c r="AP44" s="3"/>
      <c r="AQ44" s="25"/>
      <c r="AR44" s="33"/>
    </row>
    <row r="45" spans="1:44" ht="12">
      <c r="A45" s="3"/>
      <c r="B45" s="60"/>
      <c r="C45" s="60" t="s">
        <v>39</v>
      </c>
      <c r="D45" s="17">
        <v>2726652.755</v>
      </c>
      <c r="E45" s="17"/>
      <c r="F45" s="7"/>
      <c r="G45" s="7"/>
      <c r="H45" s="7"/>
      <c r="I45" s="7">
        <v>2726652.755</v>
      </c>
      <c r="J45" s="3"/>
      <c r="K45" s="7" t="s">
        <v>119</v>
      </c>
      <c r="L45" s="7"/>
      <c r="M45" s="7"/>
      <c r="N45" s="7">
        <f>+D100</f>
        <v>483296340.66951823</v>
      </c>
      <c r="O45" s="3"/>
      <c r="P45" s="7" t="s">
        <v>114</v>
      </c>
      <c r="Q45" s="7"/>
      <c r="R45" s="3"/>
      <c r="S45" s="10">
        <v>501</v>
      </c>
      <c r="T45" s="10">
        <v>2</v>
      </c>
      <c r="U45" s="17">
        <f>+N45-Actual!$E45</f>
        <v>-7978499.330481768</v>
      </c>
      <c r="V45" s="13" t="s">
        <v>96</v>
      </c>
      <c r="W45" s="25">
        <f>+W33</f>
        <v>0.369976</v>
      </c>
      <c r="X45" s="33">
        <f>+W45*U45</f>
        <v>-2951853.268294323</v>
      </c>
      <c r="Z45" s="7" t="s">
        <v>114</v>
      </c>
      <c r="AA45" s="7"/>
      <c r="AB45" s="3"/>
      <c r="AC45" s="10">
        <v>501</v>
      </c>
      <c r="AD45" s="10">
        <v>2</v>
      </c>
      <c r="AE45" s="17">
        <f>+' Case 9'!AE45</f>
        <v>0</v>
      </c>
      <c r="AF45" s="13" t="s">
        <v>96</v>
      </c>
      <c r="AG45" s="25">
        <f>+AG33</f>
        <v>0.369976</v>
      </c>
      <c r="AH45" s="33">
        <f>+AG45*AE45</f>
        <v>0</v>
      </c>
      <c r="AJ45" s="7" t="s">
        <v>114</v>
      </c>
      <c r="AK45" s="7"/>
      <c r="AL45" s="3"/>
      <c r="AM45" s="10">
        <v>501</v>
      </c>
      <c r="AN45" s="10">
        <v>2</v>
      </c>
      <c r="AO45" s="17">
        <f>+N45-Actual!E45</f>
        <v>-7978499.330481768</v>
      </c>
      <c r="AP45" s="13" t="s">
        <v>96</v>
      </c>
      <c r="AQ45" s="25">
        <f>+AQ33</f>
        <v>0.369976</v>
      </c>
      <c r="AR45" s="33">
        <f>+AQ45*AO45</f>
        <v>-2951853.268294323</v>
      </c>
    </row>
    <row r="46" spans="1:44" ht="12">
      <c r="A46" s="3"/>
      <c r="B46" s="60"/>
      <c r="C46" s="60" t="s">
        <v>40</v>
      </c>
      <c r="D46" s="17">
        <v>72915590.485</v>
      </c>
      <c r="E46" s="17"/>
      <c r="F46" s="7"/>
      <c r="G46" s="7"/>
      <c r="H46" s="7"/>
      <c r="I46" s="7">
        <v>72915590.485</v>
      </c>
      <c r="J46" s="3"/>
      <c r="K46" s="7"/>
      <c r="L46" s="7"/>
      <c r="M46" s="7"/>
      <c r="N46" s="7"/>
      <c r="O46" s="3"/>
      <c r="P46" s="7"/>
      <c r="Q46" s="7"/>
      <c r="R46" s="3"/>
      <c r="S46" s="3"/>
      <c r="T46" s="3"/>
      <c r="U46" s="3"/>
      <c r="V46" s="3"/>
      <c r="W46" s="25"/>
      <c r="X46" s="33"/>
      <c r="Z46" s="7"/>
      <c r="AA46" s="7"/>
      <c r="AB46" s="3"/>
      <c r="AC46" s="3"/>
      <c r="AD46" s="3"/>
      <c r="AE46" s="3"/>
      <c r="AF46" s="3"/>
      <c r="AG46" s="25"/>
      <c r="AH46" s="33"/>
      <c r="AJ46" s="7"/>
      <c r="AK46" s="7"/>
      <c r="AL46" s="3"/>
      <c r="AM46" s="3"/>
      <c r="AN46" s="3"/>
      <c r="AO46" s="3"/>
      <c r="AP46" s="3"/>
      <c r="AQ46" s="25"/>
      <c r="AR46" s="33"/>
    </row>
    <row r="47" spans="1:44" ht="12">
      <c r="A47" s="3"/>
      <c r="B47" s="60"/>
      <c r="C47" s="60" t="s">
        <v>41</v>
      </c>
      <c r="D47" s="17">
        <v>0</v>
      </c>
      <c r="E47" s="17"/>
      <c r="F47" s="7"/>
      <c r="G47" s="7"/>
      <c r="H47" s="7"/>
      <c r="I47" s="7">
        <v>0</v>
      </c>
      <c r="J47" s="3"/>
      <c r="K47" s="7"/>
      <c r="L47" s="7"/>
      <c r="M47" s="7"/>
      <c r="N47" s="7"/>
      <c r="O47" s="3"/>
      <c r="P47" s="7"/>
      <c r="Q47" s="7"/>
      <c r="R47" s="3"/>
      <c r="S47" s="3"/>
      <c r="T47" s="3"/>
      <c r="U47" s="3"/>
      <c r="V47" s="3"/>
      <c r="W47" s="25"/>
      <c r="X47" s="33"/>
      <c r="Z47" s="7"/>
      <c r="AA47" s="7"/>
      <c r="AB47" s="3"/>
      <c r="AC47" s="3"/>
      <c r="AD47" s="3"/>
      <c r="AE47" s="3"/>
      <c r="AF47" s="3"/>
      <c r="AG47" s="25"/>
      <c r="AH47" s="33"/>
      <c r="AJ47" s="7"/>
      <c r="AK47" s="7"/>
      <c r="AL47" s="3"/>
      <c r="AM47" s="3"/>
      <c r="AN47" s="3"/>
      <c r="AO47" s="3"/>
      <c r="AP47" s="3"/>
      <c r="AQ47" s="25"/>
      <c r="AR47" s="33"/>
    </row>
    <row r="48" spans="1:44" ht="12">
      <c r="A48" s="3"/>
      <c r="B48" s="60"/>
      <c r="C48" s="60" t="s">
        <v>42</v>
      </c>
      <c r="D48" s="17">
        <v>0</v>
      </c>
      <c r="E48" s="17"/>
      <c r="F48" s="7"/>
      <c r="G48" s="7"/>
      <c r="H48" s="7"/>
      <c r="I48" s="7">
        <v>0</v>
      </c>
      <c r="J48" s="3"/>
      <c r="K48" s="7" t="s">
        <v>120</v>
      </c>
      <c r="L48" s="7"/>
      <c r="M48" s="7"/>
      <c r="N48" s="7">
        <f>+N45+N35+N26-N14</f>
        <v>536984562.1160312</v>
      </c>
      <c r="O48" s="3"/>
      <c r="P48" s="7" t="s">
        <v>120</v>
      </c>
      <c r="Q48" s="7"/>
      <c r="R48" s="3"/>
      <c r="S48" s="3"/>
      <c r="T48" s="3"/>
      <c r="U48" s="17">
        <f>+N48-Actual!$E48</f>
        <v>-65088804.88396883</v>
      </c>
      <c r="V48" s="7"/>
      <c r="W48" s="25"/>
      <c r="X48" s="33">
        <f>+X45+X35+X26-X14</f>
        <v>-24079323.325955972</v>
      </c>
      <c r="Z48" s="7" t="s">
        <v>120</v>
      </c>
      <c r="AA48" s="7"/>
      <c r="AB48" s="3"/>
      <c r="AC48" s="3"/>
      <c r="AD48" s="3"/>
      <c r="AE48" s="17">
        <f>+U48-' Case 9'!U48</f>
        <v>-66914685.55603838</v>
      </c>
      <c r="AF48" s="7"/>
      <c r="AG48" s="25"/>
      <c r="AH48" s="33">
        <f>+AH45+AH35+AH26-AH14</f>
        <v>-24862151.418346066</v>
      </c>
      <c r="AJ48" s="7" t="s">
        <v>120</v>
      </c>
      <c r="AK48" s="7"/>
      <c r="AL48" s="3"/>
      <c r="AM48" s="3"/>
      <c r="AN48" s="3"/>
      <c r="AO48" s="17">
        <f>+N48-Actual!E48</f>
        <v>-65088804.88396883</v>
      </c>
      <c r="AP48" s="7"/>
      <c r="AQ48" s="25"/>
      <c r="AR48" s="33">
        <f>+AR45+AR35+AR26-AR14</f>
        <v>-24079323.325955972</v>
      </c>
    </row>
    <row r="49" spans="1:44" ht="12">
      <c r="A49" s="3"/>
      <c r="B49" s="60"/>
      <c r="C49" s="60" t="s">
        <v>43</v>
      </c>
      <c r="D49" s="17">
        <v>1441336</v>
      </c>
      <c r="E49" s="17"/>
      <c r="F49" s="7"/>
      <c r="G49" s="7"/>
      <c r="H49" s="7"/>
      <c r="I49" s="7">
        <v>1441336</v>
      </c>
      <c r="J49" s="3"/>
      <c r="K49" s="3"/>
      <c r="L49" s="3"/>
      <c r="M49" s="3"/>
      <c r="N49" s="3"/>
      <c r="O49" s="3"/>
      <c r="P49" s="3"/>
      <c r="Q49" s="3"/>
      <c r="R49" s="3"/>
      <c r="S49" s="3"/>
      <c r="T49" s="3"/>
      <c r="U49" s="32">
        <f>+U45+U35+U26-U14</f>
        <v>-65088804.88396889</v>
      </c>
      <c r="V49" s="3"/>
      <c r="W49" s="3"/>
      <c r="X49" s="3"/>
      <c r="Z49" s="3"/>
      <c r="AA49" s="3"/>
      <c r="AB49" s="3"/>
      <c r="AC49" s="3"/>
      <c r="AD49" s="3"/>
      <c r="AE49" s="32">
        <f>+AE45+AE35+AE26-AE14</f>
        <v>-66914685.5560384</v>
      </c>
      <c r="AF49" s="3"/>
      <c r="AG49" s="3"/>
      <c r="AH49" s="3"/>
      <c r="AJ49" s="3"/>
      <c r="AK49" s="3"/>
      <c r="AL49" s="3"/>
      <c r="AM49" s="3"/>
      <c r="AN49" s="12" t="s">
        <v>75</v>
      </c>
      <c r="AO49" s="32">
        <f>+AO45+AO35+AO26-AO14</f>
        <v>-65088804.88396889</v>
      </c>
      <c r="AP49" s="3"/>
      <c r="AQ49" s="3"/>
      <c r="AR49" s="3"/>
    </row>
    <row r="50" spans="1:44" ht="12">
      <c r="A50" s="3"/>
      <c r="B50" s="60"/>
      <c r="C50" s="60" t="s">
        <v>44</v>
      </c>
      <c r="D50" s="17">
        <v>7987173.36</v>
      </c>
      <c r="E50" s="17"/>
      <c r="F50" s="7"/>
      <c r="G50" s="7"/>
      <c r="H50" s="7"/>
      <c r="I50" s="7">
        <v>7987173.36</v>
      </c>
      <c r="J50" s="3"/>
      <c r="K50" s="3"/>
      <c r="L50" s="3"/>
      <c r="M50" s="3"/>
      <c r="N50" s="3"/>
      <c r="O50" s="3"/>
      <c r="AJ50" s="3"/>
      <c r="AK50" s="3"/>
      <c r="AL50" s="3"/>
      <c r="AM50" s="3"/>
      <c r="AN50" s="3"/>
      <c r="AO50" s="3"/>
      <c r="AP50" s="3"/>
      <c r="AQ50" s="3"/>
      <c r="AR50" s="3"/>
    </row>
    <row r="51" spans="1:44" ht="12.75">
      <c r="A51" s="3"/>
      <c r="B51" s="60"/>
      <c r="C51" s="60" t="s">
        <v>45</v>
      </c>
      <c r="D51" s="17">
        <v>4869014</v>
      </c>
      <c r="E51" s="17"/>
      <c r="F51" s="7"/>
      <c r="G51" s="7"/>
      <c r="H51" s="7"/>
      <c r="I51" s="7">
        <v>4869014</v>
      </c>
      <c r="J51" s="3"/>
      <c r="K51" s="3"/>
      <c r="L51" s="3"/>
      <c r="M51" s="3"/>
      <c r="N51" s="3"/>
      <c r="O51" s="3"/>
      <c r="P51" s="38" t="s">
        <v>135</v>
      </c>
      <c r="S51" s="39"/>
      <c r="U51" s="40"/>
      <c r="X51" s="3"/>
      <c r="AJ51" s="3"/>
      <c r="AK51" s="3"/>
      <c r="AL51" s="3"/>
      <c r="AM51" s="3"/>
      <c r="AN51" s="3"/>
      <c r="AO51" s="3"/>
      <c r="AP51" s="3"/>
      <c r="AQ51" s="3"/>
      <c r="AR51" s="3"/>
    </row>
    <row r="52" spans="1:44" ht="82.5" customHeight="1">
      <c r="A52" s="3"/>
      <c r="B52" s="60"/>
      <c r="C52" s="60" t="s">
        <v>46</v>
      </c>
      <c r="D52" s="17">
        <v>30544</v>
      </c>
      <c r="E52" s="17"/>
      <c r="F52" s="7"/>
      <c r="G52" s="7"/>
      <c r="H52" s="7"/>
      <c r="I52" s="7">
        <v>30544</v>
      </c>
      <c r="J52" s="3"/>
      <c r="K52" s="3"/>
      <c r="L52" s="3"/>
      <c r="M52" s="3"/>
      <c r="N52" s="3"/>
      <c r="O52" s="3"/>
      <c r="P52" s="72" t="s">
        <v>218</v>
      </c>
      <c r="Q52" s="73"/>
      <c r="R52" s="73"/>
      <c r="S52" s="73"/>
      <c r="T52" s="73"/>
      <c r="U52" s="73"/>
      <c r="V52" s="73"/>
      <c r="W52" s="73"/>
      <c r="X52" s="74"/>
      <c r="AJ52" s="3"/>
      <c r="AK52" s="3"/>
      <c r="AL52" s="3"/>
      <c r="AM52" s="3"/>
      <c r="AN52" s="3"/>
      <c r="AO52" s="3"/>
      <c r="AP52" s="3"/>
      <c r="AQ52" s="3"/>
      <c r="AR52" s="3"/>
    </row>
    <row r="53" spans="1:44" ht="12">
      <c r="A53" s="3"/>
      <c r="B53" s="60"/>
      <c r="C53" s="60" t="s">
        <v>46</v>
      </c>
      <c r="D53" s="17">
        <v>2233500</v>
      </c>
      <c r="E53" s="17"/>
      <c r="F53" s="7"/>
      <c r="G53" s="7"/>
      <c r="H53" s="7"/>
      <c r="I53" s="7">
        <v>2233500</v>
      </c>
      <c r="J53" s="3"/>
      <c r="K53" s="3"/>
      <c r="L53" s="3"/>
      <c r="M53" s="3"/>
      <c r="N53" s="3"/>
      <c r="O53" s="3"/>
      <c r="AJ53" s="3"/>
      <c r="AK53" s="3"/>
      <c r="AL53" s="3"/>
      <c r="AM53" s="3"/>
      <c r="AN53" s="3"/>
      <c r="AO53" s="3"/>
      <c r="AP53" s="3"/>
      <c r="AQ53" s="3"/>
      <c r="AR53" s="3"/>
    </row>
    <row r="54" spans="1:44" ht="12">
      <c r="A54" s="3"/>
      <c r="B54" s="60"/>
      <c r="C54" s="60" t="s">
        <v>47</v>
      </c>
      <c r="D54" s="17">
        <v>91410852.39999999</v>
      </c>
      <c r="E54" s="17"/>
      <c r="F54" s="7"/>
      <c r="G54" s="7"/>
      <c r="H54" s="7"/>
      <c r="I54" s="7">
        <v>91410852.39999999</v>
      </c>
      <c r="J54" s="3"/>
      <c r="K54" s="3"/>
      <c r="L54" s="3"/>
      <c r="M54" s="3"/>
      <c r="N54" s="3"/>
      <c r="O54" s="3"/>
      <c r="AJ54" s="3"/>
      <c r="AK54" s="3"/>
      <c r="AL54" s="3"/>
      <c r="AM54" s="3"/>
      <c r="AN54" s="3"/>
      <c r="AO54" s="3"/>
      <c r="AP54" s="3"/>
      <c r="AQ54" s="3"/>
      <c r="AR54" s="3"/>
    </row>
    <row r="55" spans="1:44" ht="10.5">
      <c r="A55" s="3"/>
      <c r="B55" s="15" t="s">
        <v>24</v>
      </c>
      <c r="C55" s="15"/>
      <c r="D55" s="15" t="s">
        <v>24</v>
      </c>
      <c r="E55" s="17"/>
      <c r="F55" s="15" t="s">
        <v>24</v>
      </c>
      <c r="G55" s="15" t="s">
        <v>24</v>
      </c>
      <c r="H55" s="15" t="s">
        <v>24</v>
      </c>
      <c r="I55" s="15" t="s">
        <v>24</v>
      </c>
      <c r="J55" s="3"/>
      <c r="K55" s="3"/>
      <c r="L55" s="3"/>
      <c r="M55" s="3"/>
      <c r="N55" s="3"/>
      <c r="O55" s="3"/>
      <c r="AJ55" s="3"/>
      <c r="AK55" s="3"/>
      <c r="AL55" s="3"/>
      <c r="AM55" s="3"/>
      <c r="AN55" s="3"/>
      <c r="AO55" s="3"/>
      <c r="AP55" s="3"/>
      <c r="AQ55" s="3"/>
      <c r="AR55" s="3"/>
    </row>
    <row r="56" spans="1:44" ht="12">
      <c r="A56" s="3"/>
      <c r="B56" s="3" t="s">
        <v>48</v>
      </c>
      <c r="C56" s="60"/>
      <c r="D56" s="62">
        <v>1093101116.004526</v>
      </c>
      <c r="E56" s="17"/>
      <c r="F56" s="62">
        <v>0</v>
      </c>
      <c r="G56" s="62">
        <v>0</v>
      </c>
      <c r="H56" s="62">
        <v>0</v>
      </c>
      <c r="I56" s="62">
        <v>1093101116.004526</v>
      </c>
      <c r="J56" s="3"/>
      <c r="K56" s="3"/>
      <c r="L56" s="3"/>
      <c r="M56" s="3"/>
      <c r="N56" s="3"/>
      <c r="O56" s="3"/>
      <c r="AJ56" s="3"/>
      <c r="AK56" s="3"/>
      <c r="AL56" s="3"/>
      <c r="AM56" s="3"/>
      <c r="AN56" s="3"/>
      <c r="AO56" s="3"/>
      <c r="AP56" s="3"/>
      <c r="AQ56" s="3"/>
      <c r="AR56" s="3"/>
    </row>
    <row r="57" spans="1:44" ht="10.5">
      <c r="A57" s="3"/>
      <c r="B57" s="3"/>
      <c r="C57" s="3"/>
      <c r="D57" s="17"/>
      <c r="E57" s="17"/>
      <c r="F57" s="7"/>
      <c r="G57" s="7"/>
      <c r="H57" s="7"/>
      <c r="I57" s="7"/>
      <c r="J57" s="3"/>
      <c r="K57" s="3"/>
      <c r="L57" s="3"/>
      <c r="M57" s="3"/>
      <c r="N57" s="3"/>
      <c r="O57" s="3"/>
      <c r="AJ57" s="3"/>
      <c r="AK57" s="3"/>
      <c r="AL57" s="3"/>
      <c r="AM57" s="3"/>
      <c r="AN57" s="3"/>
      <c r="AO57" s="3"/>
      <c r="AP57" s="3"/>
      <c r="AQ57" s="3"/>
      <c r="AR57" s="3"/>
    </row>
    <row r="58" spans="1:44" ht="12">
      <c r="A58" s="3"/>
      <c r="B58" s="3" t="s">
        <v>49</v>
      </c>
      <c r="C58" s="60"/>
      <c r="D58" s="17">
        <v>88077174.02131426</v>
      </c>
      <c r="E58" s="17"/>
      <c r="F58" s="7"/>
      <c r="G58" s="7"/>
      <c r="H58" s="7">
        <v>88077174.02131426</v>
      </c>
      <c r="I58" s="7"/>
      <c r="J58" s="3"/>
      <c r="K58" s="3"/>
      <c r="L58" s="3"/>
      <c r="M58" s="3"/>
      <c r="N58" s="3"/>
      <c r="O58" s="3"/>
      <c r="AJ58" s="3"/>
      <c r="AK58" s="3"/>
      <c r="AL58" s="3"/>
      <c r="AM58" s="3"/>
      <c r="AN58" s="3"/>
      <c r="AO58" s="3"/>
      <c r="AP58" s="3"/>
      <c r="AQ58" s="3"/>
      <c r="AR58" s="3"/>
    </row>
    <row r="59" spans="1:44" ht="10.5">
      <c r="A59" s="3"/>
      <c r="B59" s="3"/>
      <c r="C59" s="3"/>
      <c r="D59" s="15" t="s">
        <v>14</v>
      </c>
      <c r="E59" s="15" t="s">
        <v>15</v>
      </c>
      <c r="F59" s="15" t="s">
        <v>14</v>
      </c>
      <c r="G59" s="15" t="s">
        <v>14</v>
      </c>
      <c r="H59" s="15" t="s">
        <v>14</v>
      </c>
      <c r="I59" s="15" t="s">
        <v>14</v>
      </c>
      <c r="J59" s="3"/>
      <c r="K59" s="3"/>
      <c r="L59" s="3"/>
      <c r="M59" s="3"/>
      <c r="N59" s="3"/>
      <c r="O59" s="3"/>
      <c r="AJ59" s="3"/>
      <c r="AK59" s="3"/>
      <c r="AL59" s="3"/>
      <c r="AM59" s="3"/>
      <c r="AN59" s="3"/>
      <c r="AO59" s="3"/>
      <c r="AP59" s="3"/>
      <c r="AQ59" s="3"/>
      <c r="AR59" s="3"/>
    </row>
    <row r="60" spans="1:44" ht="10.5">
      <c r="A60" s="3" t="s">
        <v>50</v>
      </c>
      <c r="B60" s="3"/>
      <c r="C60" s="3"/>
      <c r="D60" s="17">
        <v>1348863109.5258403</v>
      </c>
      <c r="E60" s="17"/>
      <c r="F60" s="17">
        <v>97866424.9163104</v>
      </c>
      <c r="G60" s="17">
        <v>69818394.5836896</v>
      </c>
      <c r="H60" s="17">
        <v>88077174.02131426</v>
      </c>
      <c r="I60" s="17">
        <v>1093101116.004526</v>
      </c>
      <c r="J60" s="3"/>
      <c r="K60" s="3"/>
      <c r="L60" s="3"/>
      <c r="M60" s="3"/>
      <c r="N60" s="3"/>
      <c r="O60" s="3"/>
      <c r="AJ60" s="3"/>
      <c r="AK60" s="3"/>
      <c r="AL60" s="3"/>
      <c r="AM60" s="3"/>
      <c r="AN60" s="3"/>
      <c r="AO60" s="3"/>
      <c r="AP60" s="3"/>
      <c r="AQ60" s="3"/>
      <c r="AR60" s="3"/>
    </row>
    <row r="61" spans="1:44" ht="10.5">
      <c r="A61" s="3"/>
      <c r="B61" s="3"/>
      <c r="C61" s="3"/>
      <c r="D61" s="17"/>
      <c r="E61" s="17"/>
      <c r="F61" s="17"/>
      <c r="G61" s="17"/>
      <c r="H61" s="17"/>
      <c r="I61" s="17"/>
      <c r="J61" s="3"/>
      <c r="K61" s="3"/>
      <c r="L61" s="3"/>
      <c r="M61" s="3"/>
      <c r="N61" s="3"/>
      <c r="O61" s="3"/>
      <c r="AJ61" s="3"/>
      <c r="AK61" s="3"/>
      <c r="AL61" s="3"/>
      <c r="AM61" s="3"/>
      <c r="AN61" s="3"/>
      <c r="AO61" s="3"/>
      <c r="AP61" s="3"/>
      <c r="AQ61" s="3"/>
      <c r="AR61" s="3"/>
    </row>
    <row r="62" spans="1:44" ht="12">
      <c r="A62" s="4"/>
      <c r="B62" s="3"/>
      <c r="C62" s="3"/>
      <c r="D62" s="60"/>
      <c r="E62" s="9"/>
      <c r="F62" s="9" t="s">
        <v>79</v>
      </c>
      <c r="G62" s="3"/>
      <c r="H62" s="3"/>
      <c r="I62" s="3"/>
      <c r="J62" s="3"/>
      <c r="K62" s="3"/>
      <c r="L62" s="3"/>
      <c r="M62" s="3"/>
      <c r="N62" s="3"/>
      <c r="O62" s="3"/>
      <c r="AJ62" s="3"/>
      <c r="AK62" s="3"/>
      <c r="AL62" s="3"/>
      <c r="AM62" s="3"/>
      <c r="AN62" s="3"/>
      <c r="AO62" s="3"/>
      <c r="AP62" s="3"/>
      <c r="AQ62" s="3"/>
      <c r="AR62" s="3"/>
    </row>
    <row r="63" spans="1:44" ht="12">
      <c r="A63" s="4" t="s">
        <v>0</v>
      </c>
      <c r="B63" s="3"/>
      <c r="C63" s="3"/>
      <c r="D63" s="60"/>
      <c r="E63" s="10"/>
      <c r="F63" s="10" t="s">
        <v>1</v>
      </c>
      <c r="G63" s="3"/>
      <c r="H63" s="3"/>
      <c r="I63" s="3"/>
      <c r="J63" s="3"/>
      <c r="K63" s="3"/>
      <c r="L63" s="3"/>
      <c r="M63" s="3"/>
      <c r="N63" s="3"/>
      <c r="O63" s="3"/>
      <c r="AJ63" s="3"/>
      <c r="AK63" s="3"/>
      <c r="AL63" s="3"/>
      <c r="AM63" s="3"/>
      <c r="AN63" s="3"/>
      <c r="AO63" s="3"/>
      <c r="AP63" s="3"/>
      <c r="AQ63" s="3"/>
      <c r="AR63" s="3"/>
    </row>
    <row r="64" spans="1:44" ht="12">
      <c r="A64" s="5" t="s">
        <v>76</v>
      </c>
      <c r="B64" s="3"/>
      <c r="C64" s="3"/>
      <c r="D64" s="60"/>
      <c r="E64" s="10"/>
      <c r="F64" s="10" t="s">
        <v>2</v>
      </c>
      <c r="G64" s="3"/>
      <c r="H64" s="3"/>
      <c r="I64" s="3"/>
      <c r="J64" s="3"/>
      <c r="K64" s="3"/>
      <c r="L64" s="3"/>
      <c r="M64" s="3"/>
      <c r="N64" s="3"/>
      <c r="O64" s="3"/>
      <c r="AJ64" s="3"/>
      <c r="AK64" s="3"/>
      <c r="AL64" s="3"/>
      <c r="AM64" s="3"/>
      <c r="AN64" s="3"/>
      <c r="AO64" s="3"/>
      <c r="AP64" s="3"/>
      <c r="AQ64" s="3"/>
      <c r="AR64" s="3"/>
    </row>
    <row r="65" spans="1:44" ht="12.75">
      <c r="A65" s="5" t="s">
        <v>78</v>
      </c>
      <c r="B65" s="3"/>
      <c r="C65" s="3"/>
      <c r="D65" s="61"/>
      <c r="E65" s="61"/>
      <c r="F65" s="10"/>
      <c r="G65" s="3"/>
      <c r="H65" s="3"/>
      <c r="I65" s="3"/>
      <c r="J65" s="3"/>
      <c r="K65" s="3"/>
      <c r="L65" s="3"/>
      <c r="M65" s="3"/>
      <c r="N65" s="3"/>
      <c r="O65" s="3"/>
      <c r="AJ65" s="38" t="s">
        <v>135</v>
      </c>
      <c r="AM65" s="39"/>
      <c r="AO65" s="40"/>
      <c r="AR65" s="3"/>
    </row>
    <row r="66" spans="1:44" ht="10.5">
      <c r="A66" s="3"/>
      <c r="B66" s="5"/>
      <c r="C66" s="3"/>
      <c r="D66" s="12" t="s">
        <v>3</v>
      </c>
      <c r="E66" s="12"/>
      <c r="F66" s="13" t="s">
        <v>4</v>
      </c>
      <c r="G66" s="13" t="s">
        <v>4</v>
      </c>
      <c r="H66" s="13"/>
      <c r="I66" s="13"/>
      <c r="J66" s="3"/>
      <c r="K66" s="3"/>
      <c r="L66" s="3"/>
      <c r="M66" s="3"/>
      <c r="N66" s="3"/>
      <c r="O66" s="3"/>
      <c r="AJ66" s="72" t="s">
        <v>136</v>
      </c>
      <c r="AK66" s="73"/>
      <c r="AL66" s="73"/>
      <c r="AM66" s="73"/>
      <c r="AN66" s="73"/>
      <c r="AO66" s="73"/>
      <c r="AP66" s="73"/>
      <c r="AQ66" s="73"/>
      <c r="AR66" s="74"/>
    </row>
    <row r="67" spans="1:44" ht="10.5">
      <c r="A67" s="3"/>
      <c r="B67" s="3"/>
      <c r="C67" s="3"/>
      <c r="D67" s="19" t="s">
        <v>77</v>
      </c>
      <c r="E67" s="16"/>
      <c r="F67" s="14" t="s">
        <v>5</v>
      </c>
      <c r="G67" s="14" t="s">
        <v>6</v>
      </c>
      <c r="H67" s="14" t="s">
        <v>7</v>
      </c>
      <c r="I67" s="14" t="s">
        <v>8</v>
      </c>
      <c r="J67" s="12"/>
      <c r="K67" s="12"/>
      <c r="L67" s="12"/>
      <c r="M67" s="12"/>
      <c r="N67" s="12"/>
      <c r="O67" s="12"/>
      <c r="AJ67" s="12"/>
      <c r="AK67" s="12"/>
      <c r="AL67" s="12"/>
      <c r="AM67" s="12"/>
      <c r="AN67" s="12"/>
      <c r="AO67" s="12"/>
      <c r="AP67" s="12"/>
      <c r="AQ67" s="12"/>
      <c r="AR67" s="12"/>
    </row>
    <row r="68" spans="1:15" ht="10.5">
      <c r="A68" s="3"/>
      <c r="B68" s="3"/>
      <c r="C68" s="3"/>
      <c r="D68" s="17"/>
      <c r="E68" s="17"/>
      <c r="F68" s="17"/>
      <c r="G68" s="17"/>
      <c r="H68" s="17"/>
      <c r="I68" s="17"/>
      <c r="J68" s="3"/>
      <c r="K68" s="3"/>
      <c r="L68" s="3"/>
      <c r="M68" s="3"/>
      <c r="N68" s="3"/>
      <c r="O68" s="3"/>
    </row>
    <row r="69" spans="1:15" ht="10.5">
      <c r="A69" s="3"/>
      <c r="B69" s="3"/>
      <c r="C69" s="3"/>
      <c r="D69" s="17"/>
      <c r="E69" s="17"/>
      <c r="F69" s="17"/>
      <c r="G69" s="17"/>
      <c r="H69" s="17"/>
      <c r="I69" s="17"/>
      <c r="J69" s="3"/>
      <c r="K69" s="3"/>
      <c r="L69" s="3"/>
      <c r="M69" s="3"/>
      <c r="N69" s="3"/>
      <c r="O69" s="3"/>
    </row>
    <row r="70" spans="1:24" ht="10.5">
      <c r="A70" s="3" t="s">
        <v>51</v>
      </c>
      <c r="B70" s="3"/>
      <c r="C70" s="3"/>
      <c r="D70" s="3"/>
      <c r="E70" s="3"/>
      <c r="F70" s="7"/>
      <c r="G70" s="7"/>
      <c r="H70" s="7"/>
      <c r="I70" s="7"/>
      <c r="J70" s="3"/>
      <c r="K70" s="3"/>
      <c r="L70" s="3"/>
      <c r="M70" s="3"/>
      <c r="N70" s="3"/>
      <c r="O70" s="3"/>
      <c r="X70" s="33">
        <f>+Actual!$O48+'DPU Case 10'!X48</f>
        <v>198044936.1589139</v>
      </c>
    </row>
    <row r="71" spans="1:15" ht="10.5">
      <c r="A71" s="3"/>
      <c r="B71" s="3"/>
      <c r="C71" s="3"/>
      <c r="D71" s="3"/>
      <c r="E71" s="3"/>
      <c r="F71" s="7"/>
      <c r="G71" s="7"/>
      <c r="H71" s="7"/>
      <c r="I71" s="7"/>
      <c r="J71" s="3"/>
      <c r="K71" s="3"/>
      <c r="L71" s="3"/>
      <c r="M71" s="3"/>
      <c r="N71" s="3"/>
      <c r="O71" s="3"/>
    </row>
    <row r="72" spans="1:15" ht="12">
      <c r="A72" s="3"/>
      <c r="B72" s="3" t="s">
        <v>52</v>
      </c>
      <c r="C72" s="60"/>
      <c r="D72" s="17">
        <v>34675821</v>
      </c>
      <c r="E72" s="17"/>
      <c r="F72" s="7">
        <v>34675821</v>
      </c>
      <c r="G72" s="7"/>
      <c r="H72" s="7"/>
      <c r="I72" s="7"/>
      <c r="J72" s="3"/>
      <c r="K72" s="3"/>
      <c r="L72" s="3"/>
      <c r="M72" s="3"/>
      <c r="N72" s="3"/>
      <c r="O72" s="3"/>
    </row>
    <row r="73" spans="1:9" ht="12">
      <c r="A73" s="60"/>
      <c r="B73" s="60"/>
      <c r="C73" s="60"/>
      <c r="D73" s="60"/>
      <c r="E73" s="60"/>
      <c r="F73" s="60"/>
      <c r="G73" s="60"/>
      <c r="H73" s="60"/>
      <c r="I73" s="60"/>
    </row>
    <row r="74" spans="1:15" ht="12">
      <c r="A74" s="3"/>
      <c r="B74" s="3" t="s">
        <v>53</v>
      </c>
      <c r="C74" s="60"/>
      <c r="D74" s="63">
        <v>196444</v>
      </c>
      <c r="E74" s="17"/>
      <c r="F74" s="62">
        <v>196444</v>
      </c>
      <c r="G74" s="7"/>
      <c r="H74" s="7"/>
      <c r="I74" s="7"/>
      <c r="J74" s="3"/>
      <c r="K74" s="3"/>
      <c r="L74" s="3"/>
      <c r="M74" s="3"/>
      <c r="N74" s="3"/>
      <c r="O74" s="3"/>
    </row>
    <row r="75" spans="1:15" ht="12">
      <c r="A75" s="3"/>
      <c r="B75" s="3"/>
      <c r="C75" s="60"/>
      <c r="D75" s="17"/>
      <c r="E75" s="17"/>
      <c r="F75" s="7"/>
      <c r="G75" s="7"/>
      <c r="H75" s="7"/>
      <c r="I75" s="7"/>
      <c r="J75" s="3"/>
      <c r="K75" s="3"/>
      <c r="L75" s="3"/>
      <c r="M75" s="3"/>
      <c r="N75" s="3"/>
      <c r="O75" s="3"/>
    </row>
    <row r="76" spans="1:15" ht="12">
      <c r="A76" s="3"/>
      <c r="B76" s="3" t="s">
        <v>48</v>
      </c>
      <c r="C76" s="60"/>
      <c r="D76" s="63">
        <v>36844490</v>
      </c>
      <c r="E76" s="17"/>
      <c r="F76" s="18"/>
      <c r="G76" s="7"/>
      <c r="H76" s="7"/>
      <c r="I76" s="7">
        <v>36844490</v>
      </c>
      <c r="J76" s="3"/>
      <c r="K76" s="3"/>
      <c r="L76" s="3"/>
      <c r="M76" s="3"/>
      <c r="N76" s="3"/>
      <c r="O76" s="3"/>
    </row>
    <row r="77" spans="1:15" ht="10.5">
      <c r="A77" s="3"/>
      <c r="B77" s="3"/>
      <c r="C77" s="3"/>
      <c r="D77" s="3"/>
      <c r="E77" s="3"/>
      <c r="F77" s="7"/>
      <c r="G77" s="7"/>
      <c r="H77" s="7"/>
      <c r="I77" s="7"/>
      <c r="J77" s="3"/>
      <c r="K77" s="3"/>
      <c r="L77" s="3"/>
      <c r="M77" s="3"/>
      <c r="N77" s="3"/>
      <c r="O77" s="3"/>
    </row>
    <row r="78" spans="1:15" ht="12">
      <c r="A78" s="3"/>
      <c r="B78" s="60" t="s">
        <v>54</v>
      </c>
      <c r="C78" s="3"/>
      <c r="D78" s="63">
        <v>3818662</v>
      </c>
      <c r="E78" s="17"/>
      <c r="F78" s="7"/>
      <c r="G78" s="60"/>
      <c r="H78" s="7">
        <v>3818662</v>
      </c>
      <c r="I78" s="7"/>
      <c r="J78" s="3"/>
      <c r="K78" s="3"/>
      <c r="L78" s="3"/>
      <c r="M78" s="3"/>
      <c r="N78" s="3"/>
      <c r="O78" s="3"/>
    </row>
    <row r="79" spans="1:9" ht="12">
      <c r="A79" s="60"/>
      <c r="B79" s="60"/>
      <c r="C79" s="60"/>
      <c r="D79" s="60"/>
      <c r="E79" s="60"/>
      <c r="F79" s="60"/>
      <c r="G79" s="60"/>
      <c r="H79" s="60"/>
      <c r="I79" s="60"/>
    </row>
    <row r="80" spans="1:15" ht="10.5">
      <c r="A80" s="3"/>
      <c r="B80" s="3"/>
      <c r="C80" s="3"/>
      <c r="D80" s="15" t="s">
        <v>14</v>
      </c>
      <c r="E80" s="15" t="s">
        <v>15</v>
      </c>
      <c r="F80" s="12" t="s">
        <v>16</v>
      </c>
      <c r="G80" s="12" t="s">
        <v>16</v>
      </c>
      <c r="H80" s="12" t="s">
        <v>16</v>
      </c>
      <c r="I80" s="12" t="s">
        <v>16</v>
      </c>
      <c r="J80" s="3"/>
      <c r="K80" s="3"/>
      <c r="L80" s="3"/>
      <c r="M80" s="3"/>
      <c r="N80" s="3"/>
      <c r="O80" s="3"/>
    </row>
    <row r="81" spans="1:15" ht="10.5">
      <c r="A81" s="3" t="s">
        <v>55</v>
      </c>
      <c r="B81" s="3"/>
      <c r="C81" s="3"/>
      <c r="D81" s="17">
        <v>75535417</v>
      </c>
      <c r="E81" s="17"/>
      <c r="F81" s="17">
        <v>34872265</v>
      </c>
      <c r="G81" s="17">
        <v>0</v>
      </c>
      <c r="H81" s="17">
        <v>3818662</v>
      </c>
      <c r="I81" s="17">
        <v>36844490</v>
      </c>
      <c r="J81" s="3"/>
      <c r="K81" s="3"/>
      <c r="L81" s="3"/>
      <c r="M81" s="3"/>
      <c r="N81" s="3"/>
      <c r="O81" s="3"/>
    </row>
    <row r="82" spans="1:9" ht="12">
      <c r="A82" s="3"/>
      <c r="B82" s="3"/>
      <c r="C82" s="3"/>
      <c r="D82" s="3"/>
      <c r="E82" s="3"/>
      <c r="F82" s="60"/>
      <c r="G82" s="3"/>
      <c r="H82" s="3"/>
      <c r="I82" s="3"/>
    </row>
    <row r="83" spans="1:9" ht="12">
      <c r="A83" s="3" t="s">
        <v>56</v>
      </c>
      <c r="B83" s="3"/>
      <c r="C83" s="3"/>
      <c r="D83" s="3"/>
      <c r="E83" s="3"/>
      <c r="F83" s="60"/>
      <c r="G83" s="3"/>
      <c r="H83" s="3"/>
      <c r="I83" s="3"/>
    </row>
    <row r="84" spans="1:9" ht="12">
      <c r="A84" s="3"/>
      <c r="B84" s="60" t="s">
        <v>57</v>
      </c>
      <c r="C84" s="3"/>
      <c r="D84" s="17">
        <v>0</v>
      </c>
      <c r="E84" s="17"/>
      <c r="F84" s="60"/>
      <c r="G84" s="3"/>
      <c r="H84" s="2">
        <v>0</v>
      </c>
      <c r="I84" s="2"/>
    </row>
    <row r="85" spans="1:9" ht="12">
      <c r="A85" s="3"/>
      <c r="B85" s="60" t="s">
        <v>58</v>
      </c>
      <c r="C85" s="3"/>
      <c r="D85" s="17">
        <v>29484065.683681138</v>
      </c>
      <c r="E85" s="17"/>
      <c r="F85" s="60"/>
      <c r="G85" s="3"/>
      <c r="H85" s="2">
        <v>29484065.683681138</v>
      </c>
      <c r="I85" s="2"/>
    </row>
    <row r="86" spans="1:9" ht="12">
      <c r="A86" s="3"/>
      <c r="B86" s="60" t="s">
        <v>59</v>
      </c>
      <c r="C86" s="3"/>
      <c r="D86" s="17">
        <v>93750555.62635127</v>
      </c>
      <c r="E86" s="17"/>
      <c r="F86" s="60"/>
      <c r="G86" s="3"/>
      <c r="H86" s="2">
        <v>93750555.62635127</v>
      </c>
      <c r="I86" s="2"/>
    </row>
    <row r="87" spans="1:9" ht="12">
      <c r="A87" s="3"/>
      <c r="B87" s="60" t="s">
        <v>60</v>
      </c>
      <c r="C87" s="3"/>
      <c r="D87" s="17">
        <v>21249201.871138908</v>
      </c>
      <c r="E87" s="17"/>
      <c r="F87" s="60"/>
      <c r="G87" s="3"/>
      <c r="H87" s="2">
        <v>21249201.871138908</v>
      </c>
      <c r="I87" s="2"/>
    </row>
    <row r="88" spans="1:9" ht="12">
      <c r="A88" s="3"/>
      <c r="B88" s="60" t="s">
        <v>61</v>
      </c>
      <c r="C88" s="3"/>
      <c r="D88" s="17">
        <v>7230127.655625813</v>
      </c>
      <c r="E88" s="17"/>
      <c r="F88" s="60"/>
      <c r="G88" s="3"/>
      <c r="H88" s="2">
        <v>7230127.655625813</v>
      </c>
      <c r="I88" s="2"/>
    </row>
    <row r="89" spans="1:9" ht="12">
      <c r="A89" s="3"/>
      <c r="B89" s="60" t="s">
        <v>71</v>
      </c>
      <c r="C89" s="3"/>
      <c r="D89" s="17">
        <v>40945936.85628799</v>
      </c>
      <c r="E89" s="17"/>
      <c r="F89" s="60"/>
      <c r="G89" s="3"/>
      <c r="H89" s="2">
        <v>40945936.85628799</v>
      </c>
      <c r="I89" s="2"/>
    </row>
    <row r="90" spans="1:9" ht="12">
      <c r="A90" s="3"/>
      <c r="B90" s="60" t="s">
        <v>62</v>
      </c>
      <c r="C90" s="3"/>
      <c r="D90" s="17">
        <v>8626934.06206768</v>
      </c>
      <c r="E90" s="17"/>
      <c r="F90" s="60"/>
      <c r="G90" s="3"/>
      <c r="H90" s="2">
        <v>8626934.06206768</v>
      </c>
      <c r="I90" s="2"/>
    </row>
    <row r="91" spans="1:9" ht="12">
      <c r="A91" s="3"/>
      <c r="B91" s="60" t="s">
        <v>63</v>
      </c>
      <c r="C91" s="3"/>
      <c r="D91" s="17">
        <v>57152559.93805015</v>
      </c>
      <c r="E91" s="17"/>
      <c r="F91" s="60"/>
      <c r="G91" s="3"/>
      <c r="H91" s="2">
        <v>57152559.93805015</v>
      </c>
      <c r="I91" s="2"/>
    </row>
    <row r="92" spans="1:9" ht="12">
      <c r="A92" s="3"/>
      <c r="B92" s="60" t="s">
        <v>64</v>
      </c>
      <c r="C92" s="3"/>
      <c r="D92" s="17">
        <v>42060369.05354135</v>
      </c>
      <c r="E92" s="17"/>
      <c r="F92" s="60"/>
      <c r="G92" s="3"/>
      <c r="H92" s="2">
        <v>42060369.05354135</v>
      </c>
      <c r="I92" s="2"/>
    </row>
    <row r="93" spans="1:9" ht="12">
      <c r="A93" s="3"/>
      <c r="B93" s="60" t="s">
        <v>65</v>
      </c>
      <c r="C93" s="3"/>
      <c r="D93" s="17">
        <v>57759985.36014401</v>
      </c>
      <c r="E93" s="17"/>
      <c r="F93" s="15"/>
      <c r="G93" s="3"/>
      <c r="H93" s="2">
        <v>57759985.36014401</v>
      </c>
      <c r="I93" s="2"/>
    </row>
    <row r="94" spans="1:9" ht="12">
      <c r="A94" s="3"/>
      <c r="B94" s="60" t="s">
        <v>66</v>
      </c>
      <c r="C94" s="3"/>
      <c r="D94" s="17">
        <v>4041632.931000601</v>
      </c>
      <c r="E94" s="17"/>
      <c r="F94" s="15"/>
      <c r="G94" s="3"/>
      <c r="H94" s="2">
        <v>4041632.931000601</v>
      </c>
      <c r="I94" s="2"/>
    </row>
    <row r="95" spans="1:9" ht="12">
      <c r="A95" s="3"/>
      <c r="B95" s="60" t="s">
        <v>68</v>
      </c>
      <c r="C95" s="3"/>
      <c r="D95" s="17">
        <v>46799403.33721816</v>
      </c>
      <c r="E95" s="17"/>
      <c r="F95" s="15"/>
      <c r="G95" s="3"/>
      <c r="H95" s="2">
        <v>46799403.33721816</v>
      </c>
      <c r="I95" s="2"/>
    </row>
    <row r="96" spans="1:9" ht="12">
      <c r="A96" s="3"/>
      <c r="B96" s="60" t="s">
        <v>69</v>
      </c>
      <c r="C96" s="3"/>
      <c r="D96" s="17">
        <v>13529463.273134697</v>
      </c>
      <c r="E96" s="17"/>
      <c r="F96" s="15"/>
      <c r="G96" s="3"/>
      <c r="H96" s="2">
        <v>13529463.273134697</v>
      </c>
      <c r="I96" s="2"/>
    </row>
    <row r="97" spans="1:9" ht="12">
      <c r="A97" s="3"/>
      <c r="B97" s="60" t="s">
        <v>70</v>
      </c>
      <c r="C97" s="3"/>
      <c r="D97" s="17">
        <v>5798087.617176508</v>
      </c>
      <c r="E97" s="17"/>
      <c r="F97" s="15"/>
      <c r="G97" s="3"/>
      <c r="H97" s="2">
        <v>5798087.617176508</v>
      </c>
      <c r="I97" s="2"/>
    </row>
    <row r="98" spans="1:9" ht="12">
      <c r="A98" s="3"/>
      <c r="B98" s="60" t="s">
        <v>67</v>
      </c>
      <c r="C98" s="3"/>
      <c r="D98" s="17">
        <v>54868017.40409993</v>
      </c>
      <c r="E98" s="17"/>
      <c r="F98" s="15"/>
      <c r="G98" s="3"/>
      <c r="H98" s="2">
        <v>54868017.40409993</v>
      </c>
      <c r="I98" s="2"/>
    </row>
    <row r="99" spans="1:9" ht="10.5">
      <c r="A99" s="3"/>
      <c r="B99" s="3"/>
      <c r="C99" s="3"/>
      <c r="D99" s="15" t="s">
        <v>14</v>
      </c>
      <c r="E99" s="15" t="s">
        <v>15</v>
      </c>
      <c r="F99" s="15" t="s">
        <v>14</v>
      </c>
      <c r="G99" s="15" t="s">
        <v>14</v>
      </c>
      <c r="H99" s="15" t="s">
        <v>14</v>
      </c>
      <c r="I99" s="15" t="s">
        <v>14</v>
      </c>
    </row>
    <row r="100" spans="1:9" ht="12">
      <c r="A100" s="3" t="s">
        <v>72</v>
      </c>
      <c r="B100" s="3"/>
      <c r="C100" s="3"/>
      <c r="D100" s="63">
        <v>483296340.66951823</v>
      </c>
      <c r="E100" s="17"/>
      <c r="F100" s="17">
        <v>0</v>
      </c>
      <c r="G100" s="17">
        <v>0</v>
      </c>
      <c r="H100" s="17">
        <v>483296340.66951823</v>
      </c>
      <c r="I100" s="17">
        <v>0</v>
      </c>
    </row>
    <row r="101" spans="1:15" ht="10.5">
      <c r="A101" s="3"/>
      <c r="B101" s="3"/>
      <c r="C101" s="3"/>
      <c r="D101" s="15" t="s">
        <v>73</v>
      </c>
      <c r="E101" s="15" t="s">
        <v>15</v>
      </c>
      <c r="F101" s="15" t="s">
        <v>73</v>
      </c>
      <c r="G101" s="15" t="s">
        <v>73</v>
      </c>
      <c r="H101" s="15" t="s">
        <v>73</v>
      </c>
      <c r="I101" s="15" t="s">
        <v>73</v>
      </c>
      <c r="J101" s="3"/>
      <c r="K101" s="3"/>
      <c r="L101" s="3"/>
      <c r="M101" s="3"/>
      <c r="N101" s="3"/>
      <c r="O101" s="3"/>
    </row>
    <row r="102" spans="1:15" ht="10.5">
      <c r="A102" s="3" t="s">
        <v>74</v>
      </c>
      <c r="B102" s="3"/>
      <c r="C102" s="3"/>
      <c r="D102" s="17">
        <v>536205273.67206955</v>
      </c>
      <c r="E102" s="17" t="s">
        <v>15</v>
      </c>
      <c r="F102" s="17">
        <v>29541302.782374248</v>
      </c>
      <c r="G102" s="17">
        <v>69818394.5836896</v>
      </c>
      <c r="H102" s="17">
        <v>468742123.3409206</v>
      </c>
      <c r="I102" s="17">
        <v>-31896547.03491497</v>
      </c>
      <c r="J102" s="3"/>
      <c r="K102" s="3"/>
      <c r="L102" s="3"/>
      <c r="M102" s="3"/>
      <c r="N102" s="3"/>
      <c r="O102" s="3"/>
    </row>
    <row r="103" spans="1:15" ht="10.5">
      <c r="A103" s="3"/>
      <c r="B103" s="3"/>
      <c r="C103" s="3"/>
      <c r="D103" s="15" t="s">
        <v>73</v>
      </c>
      <c r="E103" s="15" t="s">
        <v>15</v>
      </c>
      <c r="F103" s="15" t="s">
        <v>73</v>
      </c>
      <c r="G103" s="15" t="s">
        <v>73</v>
      </c>
      <c r="H103" s="15" t="s">
        <v>73</v>
      </c>
      <c r="I103" s="15" t="s">
        <v>73</v>
      </c>
      <c r="J103" s="3"/>
      <c r="K103" s="3"/>
      <c r="L103" s="3"/>
      <c r="M103" s="3"/>
      <c r="N103" s="3"/>
      <c r="O103" s="3"/>
    </row>
    <row r="104" spans="1:9" ht="12">
      <c r="A104" s="60"/>
      <c r="B104" s="60"/>
      <c r="C104" s="60"/>
      <c r="D104" s="62"/>
      <c r="E104" s="62"/>
      <c r="F104" s="60"/>
      <c r="G104" s="60"/>
      <c r="H104" s="60"/>
      <c r="I104" s="60"/>
    </row>
    <row r="105" spans="1:9" ht="12">
      <c r="A105" s="60"/>
      <c r="B105" s="60"/>
      <c r="C105" s="60"/>
      <c r="D105" s="62">
        <v>536205273.67206955</v>
      </c>
      <c r="E105" s="62"/>
      <c r="F105" s="60"/>
      <c r="G105" s="60"/>
      <c r="H105" s="60"/>
      <c r="I105" s="60"/>
    </row>
    <row r="106" spans="1:9" ht="12">
      <c r="A106" s="60"/>
      <c r="B106" s="60"/>
      <c r="C106" s="21" t="s">
        <v>75</v>
      </c>
      <c r="D106" s="62">
        <v>536205273.67206955</v>
      </c>
      <c r="E106" s="60"/>
      <c r="F106" s="17"/>
      <c r="G106" s="60"/>
      <c r="H106" s="60"/>
      <c r="I106" s="60"/>
    </row>
  </sheetData>
  <mergeCells count="10">
    <mergeCell ref="P52:X52"/>
    <mergeCell ref="P1:X1"/>
    <mergeCell ref="J1:O1"/>
    <mergeCell ref="J2:O2"/>
    <mergeCell ref="P2:X2"/>
    <mergeCell ref="AJ1:AR1"/>
    <mergeCell ref="AJ2:AR2"/>
    <mergeCell ref="AJ66:AR66"/>
    <mergeCell ref="Z1:AH1"/>
    <mergeCell ref="Z2:AH2"/>
  </mergeCells>
  <printOptions horizontalCentered="1"/>
  <pageMargins left="0.75" right="0.75" top="1" bottom="1" header="0.5" footer="0.5"/>
  <pageSetup fitToHeight="1" fitToWidth="1" horizontalDpi="600" verticalDpi="600" orientation="portrait" scale="83" r:id="rId1"/>
  <headerFooter alignWithMargins="0">
    <oddHeader>&amp;L&amp;"Helv,Bold"Division of Public Utilities
Utah Results of Operations September 2000
Net Power Cost Adjustments&amp;R&amp;8Exhibit No. DPU   8.3
Docket No. 01-035-01
Witness:  Rebecca L . Wilson&amp;9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I66"/>
  <sheetViews>
    <sheetView workbookViewId="0" topLeftCell="A1">
      <selection activeCell="D18" sqref="D18"/>
    </sheetView>
  </sheetViews>
  <sheetFormatPr defaultColWidth="9.140625" defaultRowHeight="12"/>
  <cols>
    <col min="1" max="1" width="3.8515625" style="0" customWidth="1"/>
    <col min="6" max="6" width="14.00390625" style="0" customWidth="1"/>
    <col min="9" max="9" width="14.421875" style="0" customWidth="1"/>
  </cols>
  <sheetData>
    <row r="1" spans="1:9" ht="10.5">
      <c r="A1" s="70"/>
      <c r="B1" s="70"/>
      <c r="C1" s="70"/>
      <c r="D1" s="70"/>
      <c r="E1" s="70"/>
      <c r="F1" s="70"/>
      <c r="G1" s="70"/>
      <c r="H1" s="70"/>
      <c r="I1" s="70"/>
    </row>
    <row r="2" spans="1:9" ht="10.5">
      <c r="A2" s="59"/>
      <c r="B2" s="59"/>
      <c r="C2" s="59"/>
      <c r="D2" s="59"/>
      <c r="E2" s="59"/>
      <c r="F2" s="59"/>
      <c r="G2" s="59"/>
      <c r="H2" s="59"/>
      <c r="I2" s="59"/>
    </row>
    <row r="3" spans="1:9" ht="10.5">
      <c r="A3" s="59"/>
      <c r="B3" s="59"/>
      <c r="C3" s="59"/>
      <c r="D3" s="59"/>
      <c r="E3" s="59"/>
      <c r="F3" s="59"/>
      <c r="G3" s="59"/>
      <c r="H3" s="59"/>
      <c r="I3" s="59"/>
    </row>
    <row r="4" spans="1:9" ht="10.5">
      <c r="A4" s="59"/>
      <c r="B4" s="59"/>
      <c r="C4" s="59"/>
      <c r="D4" s="59"/>
      <c r="E4" s="59"/>
      <c r="F4" s="59"/>
      <c r="G4" s="59"/>
      <c r="H4" s="59"/>
      <c r="I4" s="59"/>
    </row>
    <row r="5" spans="1:9" ht="10.5">
      <c r="A5" s="10"/>
      <c r="B5" s="3"/>
      <c r="C5" s="3"/>
      <c r="D5" s="3"/>
      <c r="E5" s="3"/>
      <c r="F5" s="22" t="s">
        <v>81</v>
      </c>
      <c r="G5" s="22"/>
      <c r="H5" s="10"/>
      <c r="I5" s="10" t="s">
        <v>82</v>
      </c>
    </row>
    <row r="6" spans="1:9" ht="10.5">
      <c r="A6" s="10"/>
      <c r="B6" s="3"/>
      <c r="C6" s="3"/>
      <c r="D6" s="22" t="s">
        <v>83</v>
      </c>
      <c r="E6" s="22" t="s">
        <v>84</v>
      </c>
      <c r="F6" s="22" t="s">
        <v>85</v>
      </c>
      <c r="G6" s="22" t="s">
        <v>86</v>
      </c>
      <c r="H6" s="22" t="s">
        <v>87</v>
      </c>
      <c r="I6" s="22" t="s">
        <v>88</v>
      </c>
    </row>
    <row r="7" spans="1:9" ht="10.5">
      <c r="A7" s="13"/>
      <c r="B7" s="13"/>
      <c r="C7" s="3"/>
      <c r="D7" s="3"/>
      <c r="E7" s="3"/>
      <c r="F7" s="3"/>
      <c r="G7" s="3"/>
      <c r="H7" s="10"/>
      <c r="I7" s="3"/>
    </row>
    <row r="8" spans="1:9" ht="10.5">
      <c r="A8" s="23" t="s">
        <v>89</v>
      </c>
      <c r="B8" s="14"/>
      <c r="C8" s="12"/>
      <c r="D8" s="10"/>
      <c r="E8" s="10"/>
      <c r="F8" s="12"/>
      <c r="G8" s="12"/>
      <c r="H8" s="10"/>
      <c r="I8" s="12"/>
    </row>
    <row r="9" spans="1:9" ht="10.5">
      <c r="A9" s="7" t="s">
        <v>91</v>
      </c>
      <c r="B9" s="7"/>
      <c r="C9" s="3"/>
      <c r="D9" s="3"/>
      <c r="E9" s="3"/>
      <c r="F9" s="3"/>
      <c r="G9" s="3"/>
      <c r="H9" s="10"/>
      <c r="I9" s="3"/>
    </row>
    <row r="10" spans="1:9" ht="10.5">
      <c r="A10" s="1"/>
      <c r="B10" t="s">
        <v>92</v>
      </c>
      <c r="C10" s="3"/>
      <c r="D10" s="10">
        <v>447</v>
      </c>
      <c r="E10" s="10">
        <v>2</v>
      </c>
      <c r="F10" s="17">
        <v>67771870.63393615</v>
      </c>
      <c r="G10" s="24" t="s">
        <v>93</v>
      </c>
      <c r="H10" s="25">
        <f>+Actual!$H2</f>
        <v>0.37155</v>
      </c>
      <c r="I10" s="33">
        <f>+H10*F10</f>
        <v>25180638.534038976</v>
      </c>
    </row>
    <row r="11" spans="1:9" ht="10.5">
      <c r="A11" s="1"/>
      <c r="B11" s="7" t="s">
        <v>94</v>
      </c>
      <c r="C11" s="3"/>
      <c r="D11" s="10">
        <v>447</v>
      </c>
      <c r="E11" s="10">
        <v>2</v>
      </c>
      <c r="F11" s="17">
        <v>-17396698.5</v>
      </c>
      <c r="G11" s="24" t="s">
        <v>93</v>
      </c>
      <c r="H11" s="25">
        <f>+H10</f>
        <v>0.37155</v>
      </c>
      <c r="I11" s="33">
        <f>+H11*F11</f>
        <v>-6463743.327675</v>
      </c>
    </row>
    <row r="12" spans="1:9" ht="10.5">
      <c r="A12" s="1"/>
      <c r="B12" s="7" t="s">
        <v>95</v>
      </c>
      <c r="C12" s="3"/>
      <c r="D12" s="10">
        <v>447</v>
      </c>
      <c r="E12" s="10">
        <v>2</v>
      </c>
      <c r="F12" s="17">
        <v>178262865.59547925</v>
      </c>
      <c r="G12" s="24" t="s">
        <v>93</v>
      </c>
      <c r="H12" s="25">
        <f>+H11</f>
        <v>0.37155</v>
      </c>
      <c r="I12" s="33">
        <f>+H12*F12</f>
        <v>66233567.71200031</v>
      </c>
    </row>
    <row r="13" spans="1:9" ht="10.5">
      <c r="A13" s="1"/>
      <c r="B13" s="7" t="s">
        <v>7</v>
      </c>
      <c r="C13" s="3"/>
      <c r="D13" s="10">
        <v>447</v>
      </c>
      <c r="E13" s="10">
        <v>2</v>
      </c>
      <c r="F13" s="17">
        <v>56857573.34991188</v>
      </c>
      <c r="G13" s="24" t="s">
        <v>96</v>
      </c>
      <c r="H13" s="25">
        <f>+Actual!$H3</f>
        <v>0.369976</v>
      </c>
      <c r="I13" s="33">
        <f>+H13*F13</f>
        <v>21035937.557707</v>
      </c>
    </row>
    <row r="14" spans="1:9" ht="10.5">
      <c r="A14" s="1"/>
      <c r="B14" s="7"/>
      <c r="C14" s="3"/>
      <c r="D14" s="3"/>
      <c r="E14" s="3"/>
      <c r="F14" s="27"/>
      <c r="G14" s="28"/>
      <c r="H14" s="25"/>
      <c r="I14" s="33"/>
    </row>
    <row r="15" spans="1:9" ht="10.5">
      <c r="A15" s="3"/>
      <c r="B15" s="3"/>
      <c r="C15" s="3"/>
      <c r="D15" s="3"/>
      <c r="E15" s="3"/>
      <c r="F15" s="3"/>
      <c r="G15" s="3"/>
      <c r="H15" s="25"/>
      <c r="I15" s="33"/>
    </row>
    <row r="16" spans="1:9" ht="10.5">
      <c r="A16" s="7" t="s">
        <v>98</v>
      </c>
      <c r="B16" s="7"/>
      <c r="C16" s="3"/>
      <c r="D16" s="3"/>
      <c r="E16" s="3"/>
      <c r="F16" s="17">
        <v>285495611.0793273</v>
      </c>
      <c r="G16" s="17"/>
      <c r="H16" s="25"/>
      <c r="I16" s="33">
        <f>SUM(I10:I15)</f>
        <v>105986400.47607128</v>
      </c>
    </row>
    <row r="17" spans="1:9" ht="10.5">
      <c r="A17" s="7"/>
      <c r="B17" s="7"/>
      <c r="C17" s="3"/>
      <c r="D17" s="3"/>
      <c r="E17" s="3"/>
      <c r="F17" s="3"/>
      <c r="G17" s="3"/>
      <c r="H17" s="25"/>
      <c r="I17" s="33"/>
    </row>
    <row r="18" spans="1:9" ht="10.5">
      <c r="A18" s="17"/>
      <c r="B18" s="17"/>
      <c r="C18" s="3"/>
      <c r="D18" s="3"/>
      <c r="E18" s="3"/>
      <c r="F18" s="3"/>
      <c r="G18" s="3"/>
      <c r="H18" s="25"/>
      <c r="I18" s="33"/>
    </row>
    <row r="19" spans="1:9" ht="10.5">
      <c r="A19" s="17" t="s">
        <v>99</v>
      </c>
      <c r="B19" s="17"/>
      <c r="C19" s="3"/>
      <c r="D19" s="3"/>
      <c r="E19" s="3"/>
      <c r="F19" s="3"/>
      <c r="G19" s="3"/>
      <c r="H19" s="25"/>
      <c r="I19" s="33"/>
    </row>
    <row r="20" spans="1:9" ht="10.5">
      <c r="A20" s="17" t="s">
        <v>101</v>
      </c>
      <c r="B20" s="17"/>
      <c r="C20" s="3"/>
      <c r="D20" s="3"/>
      <c r="E20" s="3"/>
      <c r="F20" s="3"/>
      <c r="G20" s="3"/>
      <c r="H20" s="25"/>
      <c r="I20" s="33"/>
    </row>
    <row r="21" spans="1:9" ht="10.5">
      <c r="A21" s="7"/>
      <c r="B21" s="7" t="s">
        <v>102</v>
      </c>
      <c r="C21" s="3"/>
      <c r="D21" s="10">
        <v>555</v>
      </c>
      <c r="E21" s="10">
        <v>2</v>
      </c>
      <c r="F21" s="17">
        <v>7105824.816310406</v>
      </c>
      <c r="G21" s="24" t="s">
        <v>93</v>
      </c>
      <c r="H21" s="25">
        <f>+H12</f>
        <v>0.37155</v>
      </c>
      <c r="I21" s="33">
        <f aca="true" t="shared" si="0" ref="I21:I26">+H21*F21</f>
        <v>2640169.2105001314</v>
      </c>
    </row>
    <row r="22" spans="1:9" ht="10.5">
      <c r="A22" s="7"/>
      <c r="B22" s="7" t="s">
        <v>103</v>
      </c>
      <c r="C22" s="3"/>
      <c r="D22" s="10">
        <v>555</v>
      </c>
      <c r="E22" s="10">
        <v>2</v>
      </c>
      <c r="F22" s="17">
        <v>14865566.099999994</v>
      </c>
      <c r="G22" s="24" t="s">
        <v>93</v>
      </c>
      <c r="H22" s="25">
        <f>+H21</f>
        <v>0.37155</v>
      </c>
      <c r="I22" s="33">
        <f t="shared" si="0"/>
        <v>5523301.084454997</v>
      </c>
    </row>
    <row r="23" spans="1:9" ht="10.5">
      <c r="A23" s="7"/>
      <c r="B23" s="7" t="s">
        <v>104</v>
      </c>
      <c r="C23" s="3"/>
      <c r="D23" s="10">
        <v>555</v>
      </c>
      <c r="E23" s="10">
        <v>2</v>
      </c>
      <c r="F23" s="17">
        <v>16709666.5836896</v>
      </c>
      <c r="G23" s="24" t="s">
        <v>96</v>
      </c>
      <c r="H23" s="25">
        <f>+H13</f>
        <v>0.369976</v>
      </c>
      <c r="I23" s="33">
        <f t="shared" si="0"/>
        <v>6182175.603967144</v>
      </c>
    </row>
    <row r="24" spans="1:9" ht="10.5">
      <c r="A24" s="7"/>
      <c r="B24" s="3" t="s">
        <v>131</v>
      </c>
      <c r="C24" s="3"/>
      <c r="D24" s="10">
        <v>555</v>
      </c>
      <c r="E24" s="10">
        <v>2</v>
      </c>
      <c r="F24" s="17">
        <v>-17000685</v>
      </c>
      <c r="G24" s="13" t="s">
        <v>93</v>
      </c>
      <c r="H24" s="25">
        <f>+H22</f>
        <v>0.37155</v>
      </c>
      <c r="I24" s="32">
        <f t="shared" si="0"/>
        <v>-6316604.51175</v>
      </c>
    </row>
    <row r="25" spans="1:9" ht="10.5">
      <c r="A25" s="7"/>
      <c r="B25" s="7" t="s">
        <v>106</v>
      </c>
      <c r="C25" s="3"/>
      <c r="D25" s="10">
        <v>555</v>
      </c>
      <c r="E25" s="10">
        <v>2</v>
      </c>
      <c r="F25" s="17">
        <v>215735903.0045259</v>
      </c>
      <c r="G25" s="13" t="s">
        <v>93</v>
      </c>
      <c r="H25" s="25">
        <f>+H22</f>
        <v>0.37155</v>
      </c>
      <c r="I25" s="33">
        <f t="shared" si="0"/>
        <v>80156674.7613316</v>
      </c>
    </row>
    <row r="26" spans="1:9" ht="10.5">
      <c r="A26" s="7"/>
      <c r="B26" s="7" t="s">
        <v>107</v>
      </c>
      <c r="C26" s="3"/>
      <c r="D26" s="10">
        <v>555</v>
      </c>
      <c r="E26" s="10">
        <v>2</v>
      </c>
      <c r="F26" s="17">
        <v>-18587739.978685737</v>
      </c>
      <c r="G26" s="13" t="s">
        <v>96</v>
      </c>
      <c r="H26" s="25">
        <f>+H23</f>
        <v>0.369976</v>
      </c>
      <c r="I26" s="33">
        <f t="shared" si="0"/>
        <v>-6877017.686354235</v>
      </c>
    </row>
    <row r="27" spans="1:9" ht="10.5">
      <c r="A27" s="3"/>
      <c r="B27" s="3"/>
      <c r="C27" s="3"/>
      <c r="D27" s="3"/>
      <c r="E27" s="3"/>
      <c r="F27" s="3"/>
      <c r="G27" s="3"/>
      <c r="H27" s="25"/>
      <c r="I27" s="33"/>
    </row>
    <row r="28" spans="1:9" ht="10.5">
      <c r="A28" s="7" t="s">
        <v>109</v>
      </c>
      <c r="B28" s="7"/>
      <c r="C28" s="3"/>
      <c r="D28" s="3"/>
      <c r="E28" s="3"/>
      <c r="F28" s="7">
        <v>218828535.52584016</v>
      </c>
      <c r="G28" s="7"/>
      <c r="H28" s="25"/>
      <c r="I28" s="33">
        <f>SUM(I21:I26)</f>
        <v>81308698.46214963</v>
      </c>
    </row>
    <row r="29" spans="1:9" ht="10.5">
      <c r="A29" s="15"/>
      <c r="B29" s="15"/>
      <c r="C29" s="3"/>
      <c r="D29" s="3"/>
      <c r="E29" s="3"/>
      <c r="F29" s="3"/>
      <c r="G29" s="3"/>
      <c r="H29" s="25"/>
      <c r="I29" s="33"/>
    </row>
    <row r="30" spans="1:9" ht="10.5">
      <c r="A30" s="1"/>
      <c r="B30" s="1"/>
      <c r="C30" s="3"/>
      <c r="D30" s="3"/>
      <c r="E30" s="3"/>
      <c r="F30" s="3"/>
      <c r="G30" s="3"/>
      <c r="H30" s="25"/>
      <c r="I30" s="33"/>
    </row>
    <row r="31" spans="1:9" ht="10.5">
      <c r="A31" s="1" t="s">
        <v>111</v>
      </c>
      <c r="B31" s="1"/>
      <c r="C31" s="3"/>
      <c r="D31" s="3"/>
      <c r="E31" s="3"/>
      <c r="F31" s="3"/>
      <c r="G31" s="3"/>
      <c r="H31" s="25"/>
      <c r="I31" s="33"/>
    </row>
    <row r="32" spans="1:9" ht="10.5">
      <c r="A32" s="7"/>
      <c r="B32" s="7" t="s">
        <v>92</v>
      </c>
      <c r="C32" s="3"/>
      <c r="D32" s="10">
        <v>565</v>
      </c>
      <c r="E32" s="10">
        <v>2</v>
      </c>
      <c r="F32" s="17">
        <v>5155360</v>
      </c>
      <c r="G32" s="24" t="s">
        <v>93</v>
      </c>
      <c r="H32" s="25">
        <f>+H25</f>
        <v>0.37155</v>
      </c>
      <c r="I32" s="33">
        <f>+H32*F32</f>
        <v>1915474.008</v>
      </c>
    </row>
    <row r="33" spans="1:9" ht="10.5">
      <c r="A33" s="7"/>
      <c r="B33" s="7" t="s">
        <v>94</v>
      </c>
      <c r="C33" s="3"/>
      <c r="D33" s="10">
        <v>565</v>
      </c>
      <c r="E33" s="10">
        <v>2</v>
      </c>
      <c r="F33" s="17">
        <v>15612</v>
      </c>
      <c r="G33" s="24" t="s">
        <v>93</v>
      </c>
      <c r="H33" s="25">
        <f>+H32</f>
        <v>0.37155</v>
      </c>
      <c r="I33" s="33">
        <f>+H33*F33</f>
        <v>5800.6386</v>
      </c>
    </row>
    <row r="34" spans="1:9" ht="10.5">
      <c r="A34" s="7"/>
      <c r="B34" s="7" t="s">
        <v>112</v>
      </c>
      <c r="C34" s="3"/>
      <c r="D34" s="10">
        <v>565</v>
      </c>
      <c r="E34" s="10">
        <v>2</v>
      </c>
      <c r="F34" s="17">
        <v>4013538</v>
      </c>
      <c r="G34" s="24" t="s">
        <v>93</v>
      </c>
      <c r="H34" s="25">
        <f>+H33</f>
        <v>0.37155</v>
      </c>
      <c r="I34" s="33">
        <f>+H34*F34</f>
        <v>1491230.0439</v>
      </c>
    </row>
    <row r="35" spans="1:9" ht="10.5">
      <c r="A35" s="7"/>
      <c r="B35" s="7" t="s">
        <v>7</v>
      </c>
      <c r="C35" s="3" t="s">
        <v>15</v>
      </c>
      <c r="D35" s="10">
        <v>565</v>
      </c>
      <c r="E35" s="10">
        <v>2</v>
      </c>
      <c r="F35" s="17">
        <v>372260</v>
      </c>
      <c r="G35" s="24" t="s">
        <v>96</v>
      </c>
      <c r="H35" s="25">
        <f>+H26</f>
        <v>0.369976</v>
      </c>
      <c r="I35" s="33">
        <f>+H35*F35</f>
        <v>137727.26576</v>
      </c>
    </row>
    <row r="36" spans="1:9" ht="10.5">
      <c r="A36" s="15"/>
      <c r="B36" s="15"/>
      <c r="C36" s="3"/>
      <c r="D36" s="3"/>
      <c r="E36" s="3"/>
      <c r="F36" s="3"/>
      <c r="G36" s="3"/>
      <c r="H36" s="25"/>
      <c r="I36" s="33"/>
    </row>
    <row r="37" spans="1:9" ht="10.5">
      <c r="A37" s="1" t="s">
        <v>113</v>
      </c>
      <c r="B37" s="1"/>
      <c r="C37" s="3"/>
      <c r="D37" s="3"/>
      <c r="E37" s="3"/>
      <c r="F37" s="7">
        <v>9556770</v>
      </c>
      <c r="G37" s="7"/>
      <c r="H37" s="25"/>
      <c r="I37" s="33">
        <f>SUM(I32:I36)</f>
        <v>3550231.9562599994</v>
      </c>
    </row>
    <row r="38" spans="1:9" ht="10.5">
      <c r="A38" s="7"/>
      <c r="B38" s="7"/>
      <c r="C38" s="3"/>
      <c r="D38" s="3"/>
      <c r="E38" s="3"/>
      <c r="F38" s="3"/>
      <c r="G38" s="3"/>
      <c r="H38" s="25"/>
      <c r="I38" s="33"/>
    </row>
    <row r="39" spans="1:9" ht="10.5">
      <c r="A39" s="7"/>
      <c r="B39" s="7"/>
      <c r="C39" s="3"/>
      <c r="D39" s="3"/>
      <c r="E39" s="3"/>
      <c r="F39" s="3"/>
      <c r="G39" s="3"/>
      <c r="H39" s="25"/>
      <c r="I39" s="33"/>
    </row>
    <row r="40" spans="1:9" ht="10.5">
      <c r="A40" s="7"/>
      <c r="B40" s="7"/>
      <c r="C40" s="3"/>
      <c r="D40" s="3"/>
      <c r="E40" s="3"/>
      <c r="F40" s="3"/>
      <c r="G40" s="3"/>
      <c r="H40" s="25"/>
      <c r="I40" s="33"/>
    </row>
    <row r="41" spans="1:9" ht="10.5">
      <c r="A41" s="7" t="s">
        <v>114</v>
      </c>
      <c r="B41" s="7"/>
      <c r="C41" s="3"/>
      <c r="D41" s="10">
        <v>501</v>
      </c>
      <c r="E41" s="10">
        <v>2</v>
      </c>
      <c r="F41" s="17">
        <v>-7978499.330481768</v>
      </c>
      <c r="G41" s="13" t="s">
        <v>96</v>
      </c>
      <c r="H41" s="25">
        <f>+H35</f>
        <v>0.369976</v>
      </c>
      <c r="I41" s="33">
        <f>+H41*F41</f>
        <v>-2951853.268294323</v>
      </c>
    </row>
    <row r="42" spans="1:9" ht="10.5">
      <c r="A42" s="7"/>
      <c r="B42" s="7"/>
      <c r="C42" s="3"/>
      <c r="D42" s="3"/>
      <c r="E42" s="3"/>
      <c r="F42" s="3"/>
      <c r="G42" s="3"/>
      <c r="H42" s="25"/>
      <c r="I42" s="33"/>
    </row>
    <row r="43" spans="1:9" ht="10.5">
      <c r="A43" s="7"/>
      <c r="B43" s="7"/>
      <c r="C43" s="3"/>
      <c r="D43" s="3"/>
      <c r="E43" s="3"/>
      <c r="F43" s="3"/>
      <c r="G43" s="3"/>
      <c r="H43" s="25"/>
      <c r="I43" s="33"/>
    </row>
    <row r="44" spans="1:9" ht="10.5">
      <c r="A44" s="7" t="s">
        <v>120</v>
      </c>
      <c r="B44" s="7"/>
      <c r="C44" s="3"/>
      <c r="D44" s="3"/>
      <c r="E44" s="3"/>
      <c r="F44" s="17">
        <v>-65088804.88396883</v>
      </c>
      <c r="G44" s="7"/>
      <c r="H44" s="25"/>
      <c r="I44" s="33">
        <f>+I41+I37+I28-I16</f>
        <v>-24079323.325955972</v>
      </c>
    </row>
    <row r="45" spans="1:9" ht="10.5">
      <c r="A45" s="3"/>
      <c r="B45" s="3"/>
      <c r="C45" s="3"/>
      <c r="D45" s="3"/>
      <c r="E45" s="3"/>
      <c r="F45" s="32"/>
      <c r="G45" s="3"/>
      <c r="H45" s="3"/>
      <c r="I45" s="3"/>
    </row>
    <row r="47" spans="1:9" ht="12.75">
      <c r="A47" s="38" t="s">
        <v>135</v>
      </c>
      <c r="D47" s="39"/>
      <c r="F47" s="40"/>
      <c r="I47" s="3"/>
    </row>
    <row r="48" spans="1:9" ht="77.25" customHeight="1">
      <c r="A48" s="72" t="s">
        <v>218</v>
      </c>
      <c r="B48" s="73"/>
      <c r="C48" s="73"/>
      <c r="D48" s="73"/>
      <c r="E48" s="73"/>
      <c r="F48" s="73"/>
      <c r="G48" s="73"/>
      <c r="H48" s="73"/>
      <c r="I48" s="74"/>
    </row>
    <row r="66" ht="10.5">
      <c r="I66" s="33">
        <f>+Actual!$O48+'DPU Case 10'!I48</f>
        <v>222124259.4848699</v>
      </c>
    </row>
  </sheetData>
  <mergeCells count="2">
    <mergeCell ref="A1:I1"/>
    <mergeCell ref="A48:I48"/>
  </mergeCells>
  <printOptions horizontalCentered="1"/>
  <pageMargins left="0.75" right="0.75" top="1.29" bottom="1" header="0.5" footer="0.5"/>
  <pageSetup fitToHeight="1" fitToWidth="1" horizontalDpi="600" verticalDpi="600" orientation="portrait" r:id="rId1"/>
  <headerFooter alignWithMargins="0">
    <oddHeader>&amp;L&amp;"Helv,Bold"Division of Public Utilities
Utah Results of Operations September 2000
Net Power Cost Adjustments&amp;R&amp;8Docket No. 01-035-01
Witness:  Rebecca L. Wilson
Exhibit No. DPU 8.3
Page 2</oddHeader>
  </headerFooter>
</worksheet>
</file>

<file path=xl/worksheets/sheet2.xml><?xml version="1.0" encoding="utf-8"?>
<worksheet xmlns="http://schemas.openxmlformats.org/spreadsheetml/2006/main" xmlns:r="http://schemas.openxmlformats.org/officeDocument/2006/relationships">
  <dimension ref="A1:O48"/>
  <sheetViews>
    <sheetView workbookViewId="0" topLeftCell="A1">
      <selection activeCell="A37" sqref="A37"/>
    </sheetView>
  </sheetViews>
  <sheetFormatPr defaultColWidth="9.140625" defaultRowHeight="12"/>
  <cols>
    <col min="2" max="2" width="16.7109375" style="0" customWidth="1"/>
    <col min="4" max="4" width="16.421875" style="0" customWidth="1"/>
    <col min="5" max="5" width="15.140625" style="30" bestFit="1" customWidth="1"/>
    <col min="12" max="12" width="13.00390625" style="0" customWidth="1"/>
    <col min="15" max="15" width="12.28125" style="0" customWidth="1"/>
  </cols>
  <sheetData>
    <row r="1" spans="1:8" ht="10.5">
      <c r="A1" t="s">
        <v>121</v>
      </c>
      <c r="E1" s="69" t="s">
        <v>134</v>
      </c>
      <c r="F1" s="69"/>
      <c r="G1" t="s">
        <v>132</v>
      </c>
      <c r="H1" t="s">
        <v>133</v>
      </c>
    </row>
    <row r="2" spans="1:8" ht="10.5">
      <c r="A2" t="s">
        <v>76</v>
      </c>
      <c r="F2" t="s">
        <v>93</v>
      </c>
      <c r="G2" s="34">
        <v>0.37144</v>
      </c>
      <c r="H2" s="35">
        <v>0.37155</v>
      </c>
    </row>
    <row r="3" spans="6:8" ht="10.5">
      <c r="F3" t="s">
        <v>96</v>
      </c>
      <c r="G3" s="34">
        <v>0.36893</v>
      </c>
      <c r="H3" s="35">
        <v>0.369976</v>
      </c>
    </row>
    <row r="6" ht="10.5">
      <c r="B6" t="s">
        <v>122</v>
      </c>
    </row>
    <row r="7" spans="2:15" ht="10.5">
      <c r="B7" t="s">
        <v>90</v>
      </c>
      <c r="G7" s="7" t="s">
        <v>91</v>
      </c>
      <c r="H7" s="7"/>
      <c r="I7" s="3"/>
      <c r="J7" s="3"/>
      <c r="K7" s="3"/>
      <c r="L7" s="3"/>
      <c r="M7" s="3"/>
      <c r="N7" s="10"/>
      <c r="O7" s="3"/>
    </row>
    <row r="8" spans="2:15" ht="10.5">
      <c r="B8" s="36">
        <v>447.12</v>
      </c>
      <c r="C8" t="s">
        <v>92</v>
      </c>
      <c r="E8" s="30">
        <v>22598281</v>
      </c>
      <c r="G8" s="1"/>
      <c r="H8" t="s">
        <v>92</v>
      </c>
      <c r="I8" s="3"/>
      <c r="J8" s="10">
        <v>447</v>
      </c>
      <c r="K8" s="10">
        <v>2</v>
      </c>
      <c r="L8" s="17">
        <f>+E8</f>
        <v>22598281</v>
      </c>
      <c r="M8" s="24" t="s">
        <v>93</v>
      </c>
      <c r="N8" s="25">
        <f>+G2</f>
        <v>0.37144</v>
      </c>
      <c r="O8" s="32">
        <f>+N8*L8</f>
        <v>8393905.49464</v>
      </c>
    </row>
    <row r="9" spans="2:15" ht="10.5">
      <c r="B9" s="36">
        <v>447.122</v>
      </c>
      <c r="C9" t="s">
        <v>94</v>
      </c>
      <c r="E9" s="30">
        <v>30223934</v>
      </c>
      <c r="G9" s="1"/>
      <c r="H9" s="7" t="s">
        <v>94</v>
      </c>
      <c r="I9" s="3"/>
      <c r="J9" s="10">
        <v>447</v>
      </c>
      <c r="K9" s="10">
        <v>2</v>
      </c>
      <c r="L9" s="17">
        <f>+E9</f>
        <v>30223934</v>
      </c>
      <c r="M9" s="24" t="s">
        <v>93</v>
      </c>
      <c r="N9" s="25">
        <f>+N8</f>
        <v>0.37144</v>
      </c>
      <c r="O9" s="32">
        <f>+N9*L9</f>
        <v>11226378.04496</v>
      </c>
    </row>
    <row r="10" spans="2:15" ht="10.5">
      <c r="B10" s="36" t="s">
        <v>126</v>
      </c>
      <c r="C10" t="s">
        <v>95</v>
      </c>
      <c r="E10" s="30">
        <v>1050493973</v>
      </c>
      <c r="G10" s="1"/>
      <c r="H10" s="7" t="s">
        <v>95</v>
      </c>
      <c r="I10" s="3"/>
      <c r="J10" s="10">
        <v>447</v>
      </c>
      <c r="K10" s="10">
        <v>2</v>
      </c>
      <c r="L10" s="17">
        <f>+E10</f>
        <v>1050493973</v>
      </c>
      <c r="M10" s="24" t="s">
        <v>93</v>
      </c>
      <c r="N10" s="25">
        <f>+N9</f>
        <v>0.37144</v>
      </c>
      <c r="O10" s="32">
        <f>+N10*L10</f>
        <v>390195481.33112</v>
      </c>
    </row>
    <row r="11" spans="2:15" ht="10.5">
      <c r="B11" s="36">
        <v>447.5</v>
      </c>
      <c r="C11" t="s">
        <v>7</v>
      </c>
      <c r="E11" s="30">
        <v>40969784</v>
      </c>
      <c r="G11" s="1"/>
      <c r="H11" s="7" t="s">
        <v>7</v>
      </c>
      <c r="I11" s="3"/>
      <c r="J11" s="10">
        <v>447</v>
      </c>
      <c r="K11" s="10">
        <v>2</v>
      </c>
      <c r="L11" s="17">
        <f>+E11</f>
        <v>40969784</v>
      </c>
      <c r="M11" s="24" t="s">
        <v>96</v>
      </c>
      <c r="N11" s="25">
        <f>+G3</f>
        <v>0.36893</v>
      </c>
      <c r="O11" s="32">
        <f>+N11*L11</f>
        <v>15114982.41112</v>
      </c>
    </row>
    <row r="12" spans="2:15" ht="10.5">
      <c r="B12" s="36">
        <v>447.9</v>
      </c>
      <c r="C12" t="s">
        <v>97</v>
      </c>
      <c r="E12" s="30" t="s">
        <v>14</v>
      </c>
      <c r="G12" s="1"/>
      <c r="H12" s="7"/>
      <c r="I12" s="3"/>
      <c r="J12" s="3"/>
      <c r="K12" s="3"/>
      <c r="L12" s="27"/>
      <c r="M12" s="28"/>
      <c r="N12" s="25"/>
      <c r="O12" s="32"/>
    </row>
    <row r="13" spans="7:15" ht="10.5">
      <c r="G13" s="3"/>
      <c r="H13" s="3"/>
      <c r="I13" s="3"/>
      <c r="J13" s="3"/>
      <c r="K13" s="3"/>
      <c r="L13" s="3"/>
      <c r="M13" s="3"/>
      <c r="N13" s="25"/>
      <c r="O13" s="32"/>
    </row>
    <row r="14" spans="2:15" ht="10.5">
      <c r="B14" t="s">
        <v>123</v>
      </c>
      <c r="E14" s="30">
        <f>SUM(E8:E12)</f>
        <v>1144285972</v>
      </c>
      <c r="G14" s="7" t="s">
        <v>98</v>
      </c>
      <c r="H14" s="7"/>
      <c r="I14" s="3"/>
      <c r="J14" s="3"/>
      <c r="K14" s="3"/>
      <c r="L14" s="17">
        <f>SUM(L8:L13)</f>
        <v>1144285972</v>
      </c>
      <c r="M14" s="17"/>
      <c r="N14" s="25"/>
      <c r="O14" s="32">
        <f>SUM(O8:O13)</f>
        <v>424930747.28184</v>
      </c>
    </row>
    <row r="15" spans="7:15" ht="10.5">
      <c r="G15" s="7"/>
      <c r="H15" s="7"/>
      <c r="I15" s="3"/>
      <c r="J15" s="3"/>
      <c r="K15" s="3"/>
      <c r="L15" s="3"/>
      <c r="M15" s="3"/>
      <c r="N15" s="25"/>
      <c r="O15" s="32"/>
    </row>
    <row r="16" spans="7:15" ht="10.5">
      <c r="G16" s="17"/>
      <c r="H16" s="17"/>
      <c r="I16" s="3"/>
      <c r="J16" s="3"/>
      <c r="K16" s="3"/>
      <c r="L16" s="3"/>
      <c r="M16" s="3"/>
      <c r="N16" s="25"/>
      <c r="O16" s="32"/>
    </row>
    <row r="17" spans="2:15" ht="10.5">
      <c r="B17" t="s">
        <v>124</v>
      </c>
      <c r="G17" s="17" t="s">
        <v>99</v>
      </c>
      <c r="H17" s="17"/>
      <c r="I17" s="3"/>
      <c r="J17" s="3"/>
      <c r="K17" s="3"/>
      <c r="L17" s="3"/>
      <c r="M17" s="3"/>
      <c r="N17" s="25"/>
      <c r="O17" s="32"/>
    </row>
    <row r="18" spans="2:15" ht="10.5">
      <c r="B18" t="s">
        <v>100</v>
      </c>
      <c r="G18" s="17" t="s">
        <v>101</v>
      </c>
      <c r="H18" s="17"/>
      <c r="I18" s="3"/>
      <c r="J18" s="3"/>
      <c r="K18" s="3"/>
      <c r="L18" s="3"/>
      <c r="M18" s="3"/>
      <c r="N18" s="25"/>
      <c r="O18" s="32"/>
    </row>
    <row r="19" spans="2:15" ht="10.5">
      <c r="B19" s="36">
        <v>555.66</v>
      </c>
      <c r="C19" t="s">
        <v>102</v>
      </c>
      <c r="E19" s="30">
        <v>56252103</v>
      </c>
      <c r="G19" s="7"/>
      <c r="H19" s="7" t="s">
        <v>102</v>
      </c>
      <c r="I19" s="3"/>
      <c r="J19" s="10">
        <v>555</v>
      </c>
      <c r="K19" s="10">
        <v>2</v>
      </c>
      <c r="L19" s="17">
        <f aca="true" t="shared" si="0" ref="L19:L24">+E19</f>
        <v>56252103</v>
      </c>
      <c r="M19" s="24" t="s">
        <v>93</v>
      </c>
      <c r="N19" s="25">
        <f>+N8</f>
        <v>0.37144</v>
      </c>
      <c r="O19" s="32">
        <f aca="true" t="shared" si="1" ref="O19:O24">+N19*L19</f>
        <v>20894281.13832</v>
      </c>
    </row>
    <row r="20" spans="2:15" ht="10.5">
      <c r="B20" s="36" t="s">
        <v>127</v>
      </c>
      <c r="C20" t="s">
        <v>103</v>
      </c>
      <c r="E20" s="30">
        <v>19642931</v>
      </c>
      <c r="G20" s="7"/>
      <c r="H20" s="7" t="s">
        <v>103</v>
      </c>
      <c r="I20" s="3"/>
      <c r="J20" s="10">
        <v>555</v>
      </c>
      <c r="K20" s="10">
        <v>2</v>
      </c>
      <c r="L20" s="17">
        <f t="shared" si="0"/>
        <v>19642931</v>
      </c>
      <c r="M20" s="24" t="s">
        <v>93</v>
      </c>
      <c r="N20" s="25">
        <f>+N8</f>
        <v>0.37144</v>
      </c>
      <c r="O20" s="32">
        <f t="shared" si="1"/>
        <v>7296170.29064</v>
      </c>
    </row>
    <row r="21" spans="2:15" ht="10.5">
      <c r="B21" s="36">
        <v>555.65</v>
      </c>
      <c r="C21" t="s">
        <v>104</v>
      </c>
      <c r="E21" s="30">
        <v>53108728</v>
      </c>
      <c r="G21" s="7"/>
      <c r="H21" s="7" t="s">
        <v>104</v>
      </c>
      <c r="I21" s="3"/>
      <c r="J21" s="10">
        <v>555</v>
      </c>
      <c r="K21" s="10">
        <v>2</v>
      </c>
      <c r="L21" s="17">
        <f t="shared" si="0"/>
        <v>53108728</v>
      </c>
      <c r="M21" s="24" t="s">
        <v>96</v>
      </c>
      <c r="N21" s="25">
        <f>+N11</f>
        <v>0.36893</v>
      </c>
      <c r="O21" s="32">
        <f t="shared" si="1"/>
        <v>19593403.02104</v>
      </c>
    </row>
    <row r="22" spans="2:15" ht="10.5">
      <c r="B22" s="36"/>
      <c r="C22" t="s">
        <v>105</v>
      </c>
      <c r="E22" s="30">
        <v>17000685</v>
      </c>
      <c r="G22" s="7"/>
      <c r="H22" s="3" t="s">
        <v>131</v>
      </c>
      <c r="I22" s="3"/>
      <c r="J22" s="10">
        <v>555</v>
      </c>
      <c r="K22" s="10">
        <v>2</v>
      </c>
      <c r="L22" s="17">
        <f t="shared" si="0"/>
        <v>17000685</v>
      </c>
      <c r="M22" s="13" t="s">
        <v>93</v>
      </c>
      <c r="N22" s="25">
        <f>+N20</f>
        <v>0.37144</v>
      </c>
      <c r="O22" s="32">
        <f t="shared" si="1"/>
        <v>6314734.4364</v>
      </c>
    </row>
    <row r="23" spans="2:15" ht="10.5">
      <c r="B23" s="36">
        <v>555.67</v>
      </c>
      <c r="C23" t="s">
        <v>106</v>
      </c>
      <c r="E23" s="30">
        <v>948418980</v>
      </c>
      <c r="G23" s="7"/>
      <c r="H23" s="7" t="s">
        <v>106</v>
      </c>
      <c r="I23" s="3"/>
      <c r="J23" s="10">
        <v>555</v>
      </c>
      <c r="K23" s="10">
        <v>2</v>
      </c>
      <c r="L23" s="17">
        <f t="shared" si="0"/>
        <v>948418980</v>
      </c>
      <c r="M23" s="10" t="s">
        <v>93</v>
      </c>
      <c r="N23" s="25">
        <f>+N22</f>
        <v>0.37144</v>
      </c>
      <c r="O23" s="32">
        <f t="shared" si="1"/>
        <v>352280745.93119997</v>
      </c>
    </row>
    <row r="24" spans="2:15" ht="10.5">
      <c r="B24" s="36" t="s">
        <v>128</v>
      </c>
      <c r="C24" t="s">
        <v>108</v>
      </c>
      <c r="E24" s="30">
        <v>94682425</v>
      </c>
      <c r="G24" s="7"/>
      <c r="H24" s="7" t="s">
        <v>107</v>
      </c>
      <c r="I24" s="3"/>
      <c r="J24" s="10">
        <v>555</v>
      </c>
      <c r="K24" s="10">
        <v>2</v>
      </c>
      <c r="L24" s="17">
        <f t="shared" si="0"/>
        <v>94682425</v>
      </c>
      <c r="M24" s="13" t="s">
        <v>96</v>
      </c>
      <c r="N24" s="25">
        <f>+N21</f>
        <v>0.36893</v>
      </c>
      <c r="O24" s="32">
        <f t="shared" si="1"/>
        <v>34931187.05525</v>
      </c>
    </row>
    <row r="25" spans="7:15" ht="10.5">
      <c r="G25" s="3"/>
      <c r="H25" s="3"/>
      <c r="I25" s="3"/>
      <c r="J25" s="3"/>
      <c r="K25" s="3"/>
      <c r="L25" s="3"/>
      <c r="M25" s="3"/>
      <c r="N25" s="25"/>
      <c r="O25" s="32"/>
    </row>
    <row r="26" spans="2:15" ht="10.5">
      <c r="B26" t="s">
        <v>125</v>
      </c>
      <c r="E26" s="30">
        <f>SUM(E19:E24)</f>
        <v>1189105852</v>
      </c>
      <c r="G26" s="7" t="s">
        <v>109</v>
      </c>
      <c r="H26" s="7"/>
      <c r="I26" s="3"/>
      <c r="J26" s="3"/>
      <c r="K26" s="3"/>
      <c r="L26" s="7">
        <f>SUM(L19:L24)</f>
        <v>1189105852</v>
      </c>
      <c r="M26" s="7"/>
      <c r="N26" s="25"/>
      <c r="O26" s="32">
        <f>SUM(O19:O24)</f>
        <v>441310521.87284994</v>
      </c>
    </row>
    <row r="27" spans="7:15" ht="10.5">
      <c r="G27" s="15"/>
      <c r="H27" s="15"/>
      <c r="I27" s="3"/>
      <c r="J27" s="3"/>
      <c r="K27" s="3"/>
      <c r="L27" s="3"/>
      <c r="M27" s="3"/>
      <c r="N27" s="25"/>
      <c r="O27" s="32"/>
    </row>
    <row r="28" spans="7:15" ht="10.5">
      <c r="G28" s="1"/>
      <c r="H28" s="1"/>
      <c r="I28" s="3"/>
      <c r="J28" s="3"/>
      <c r="K28" s="3"/>
      <c r="L28" s="3"/>
      <c r="M28" s="3"/>
      <c r="N28" s="25"/>
      <c r="O28" s="32"/>
    </row>
    <row r="29" spans="2:15" ht="10.5">
      <c r="B29" t="s">
        <v>110</v>
      </c>
      <c r="G29" s="1" t="s">
        <v>111</v>
      </c>
      <c r="H29" s="1"/>
      <c r="I29" s="3"/>
      <c r="J29" s="3"/>
      <c r="K29" s="3"/>
      <c r="L29" s="3"/>
      <c r="M29" s="3"/>
      <c r="N29" s="25"/>
      <c r="O29" s="32"/>
    </row>
    <row r="30" spans="2:15" ht="10.5">
      <c r="B30" s="36">
        <v>565.26</v>
      </c>
      <c r="C30" t="s">
        <v>92</v>
      </c>
      <c r="E30" s="30">
        <v>29520461</v>
      </c>
      <c r="G30" s="7"/>
      <c r="H30" s="7" t="s">
        <v>92</v>
      </c>
      <c r="I30" s="3"/>
      <c r="J30" s="10">
        <v>565</v>
      </c>
      <c r="K30" s="10">
        <v>2</v>
      </c>
      <c r="L30" s="17">
        <f>+E30</f>
        <v>29520461</v>
      </c>
      <c r="M30" s="24" t="s">
        <v>93</v>
      </c>
      <c r="N30" s="25">
        <f>+N22</f>
        <v>0.37144</v>
      </c>
      <c r="O30" s="32">
        <f>+N30*L30</f>
        <v>10965080.03384</v>
      </c>
    </row>
    <row r="31" spans="2:15" ht="10.5">
      <c r="B31" s="36">
        <v>565.27</v>
      </c>
      <c r="C31" t="s">
        <v>94</v>
      </c>
      <c r="E31" s="30">
        <v>180832</v>
      </c>
      <c r="G31" s="7"/>
      <c r="H31" s="7" t="s">
        <v>94</v>
      </c>
      <c r="I31" s="3"/>
      <c r="J31" s="10">
        <v>565</v>
      </c>
      <c r="K31" s="10">
        <v>2</v>
      </c>
      <c r="L31" s="17">
        <f>+E31</f>
        <v>180832</v>
      </c>
      <c r="M31" s="24" t="s">
        <v>93</v>
      </c>
      <c r="N31" s="25">
        <f>+N30</f>
        <v>0.37144</v>
      </c>
      <c r="O31" s="32">
        <f>+N31*L31</f>
        <v>67168.23808</v>
      </c>
    </row>
    <row r="32" spans="2:15" ht="10.5">
      <c r="B32" s="36" t="s">
        <v>129</v>
      </c>
      <c r="C32" t="s">
        <v>112</v>
      </c>
      <c r="E32" s="30">
        <v>32830952</v>
      </c>
      <c r="G32" s="7"/>
      <c r="H32" s="7" t="s">
        <v>112</v>
      </c>
      <c r="I32" s="3"/>
      <c r="J32" s="10">
        <v>565</v>
      </c>
      <c r="K32" s="10">
        <v>2</v>
      </c>
      <c r="L32" s="17">
        <f>+E32</f>
        <v>32830952</v>
      </c>
      <c r="M32" s="24" t="s">
        <v>93</v>
      </c>
      <c r="N32" s="25">
        <f>+N31</f>
        <v>0.37144</v>
      </c>
      <c r="O32" s="32">
        <f>+N32*L32</f>
        <v>12194728.81088</v>
      </c>
    </row>
    <row r="33" spans="2:15" ht="10.5">
      <c r="B33" s="36">
        <v>565.25</v>
      </c>
      <c r="C33" t="s">
        <v>7</v>
      </c>
      <c r="E33" s="30">
        <v>3446402</v>
      </c>
      <c r="G33" s="7"/>
      <c r="H33" s="7" t="s">
        <v>7</v>
      </c>
      <c r="I33" s="3" t="s">
        <v>15</v>
      </c>
      <c r="J33" s="10">
        <v>565</v>
      </c>
      <c r="K33" s="10">
        <v>2</v>
      </c>
      <c r="L33" s="17">
        <f>+E33</f>
        <v>3446402</v>
      </c>
      <c r="M33" s="24" t="s">
        <v>96</v>
      </c>
      <c r="N33" s="25">
        <f>+N24</f>
        <v>0.36893</v>
      </c>
      <c r="O33" s="32">
        <f>+N33*L33</f>
        <v>1271481.08986</v>
      </c>
    </row>
    <row r="34" spans="7:15" ht="10.5">
      <c r="G34" s="15"/>
      <c r="H34" s="15"/>
      <c r="I34" s="3"/>
      <c r="J34" s="3"/>
      <c r="K34" s="3"/>
      <c r="L34" s="3"/>
      <c r="M34" s="3"/>
      <c r="N34" s="25"/>
      <c r="O34" s="32"/>
    </row>
    <row r="35" spans="2:15" ht="10.5">
      <c r="B35" t="s">
        <v>113</v>
      </c>
      <c r="E35" s="30">
        <f>SUM(E30:E33)</f>
        <v>65978647</v>
      </c>
      <c r="G35" s="1" t="s">
        <v>113</v>
      </c>
      <c r="H35" s="1"/>
      <c r="I35" s="3"/>
      <c r="J35" s="3"/>
      <c r="K35" s="3"/>
      <c r="L35" s="7">
        <f>SUM(L30:L34)</f>
        <v>65978647</v>
      </c>
      <c r="M35" s="7"/>
      <c r="N35" s="25"/>
      <c r="O35" s="32">
        <f>SUM(O30:O34)</f>
        <v>24498458.17266</v>
      </c>
    </row>
    <row r="36" spans="7:15" ht="10.5">
      <c r="G36" s="7"/>
      <c r="H36" s="7"/>
      <c r="I36" s="3"/>
      <c r="J36" s="3"/>
      <c r="K36" s="3"/>
      <c r="L36" s="3"/>
      <c r="M36" s="3"/>
      <c r="N36" s="25"/>
      <c r="O36" s="31"/>
    </row>
    <row r="37" spans="7:15" ht="10.5">
      <c r="G37" s="7"/>
      <c r="H37" s="7"/>
      <c r="I37" s="3"/>
      <c r="J37" s="3"/>
      <c r="K37" s="3"/>
      <c r="L37" s="3"/>
      <c r="M37" s="3"/>
      <c r="N37" s="25"/>
      <c r="O37" s="31"/>
    </row>
    <row r="38" spans="2:15" ht="10.5">
      <c r="B38" t="s">
        <v>114</v>
      </c>
      <c r="G38" s="7"/>
      <c r="H38" s="7"/>
      <c r="I38" s="3"/>
      <c r="J38" s="3"/>
      <c r="K38" s="3"/>
      <c r="L38" s="3"/>
      <c r="M38" s="3"/>
      <c r="N38" s="25"/>
      <c r="O38" s="31"/>
    </row>
    <row r="39" spans="2:15" ht="10.5">
      <c r="B39" s="36">
        <v>501.1</v>
      </c>
      <c r="C39" t="s">
        <v>115</v>
      </c>
      <c r="E39" s="30">
        <v>442380832</v>
      </c>
      <c r="G39" s="7"/>
      <c r="H39" s="7"/>
      <c r="I39" s="3"/>
      <c r="J39" s="3"/>
      <c r="K39" s="3"/>
      <c r="L39" s="3"/>
      <c r="M39" s="3"/>
      <c r="N39" s="25"/>
      <c r="O39" s="31"/>
    </row>
    <row r="40" spans="2:15" ht="10.5">
      <c r="B40" s="37">
        <v>501.1</v>
      </c>
      <c r="C40" t="s">
        <v>116</v>
      </c>
      <c r="E40" s="30">
        <v>-23523407</v>
      </c>
      <c r="G40" s="7"/>
      <c r="H40" s="7"/>
      <c r="I40" s="3"/>
      <c r="J40" s="3"/>
      <c r="K40" s="3"/>
      <c r="L40" s="3"/>
      <c r="M40" s="3"/>
      <c r="N40" s="25"/>
      <c r="O40" s="31"/>
    </row>
    <row r="41" spans="2:15" ht="10.5">
      <c r="B41" s="36">
        <v>501.35</v>
      </c>
      <c r="C41" t="s">
        <v>117</v>
      </c>
      <c r="E41" s="30">
        <v>68735265</v>
      </c>
      <c r="G41" s="7"/>
      <c r="H41" s="7"/>
      <c r="I41" s="3"/>
      <c r="J41" s="3"/>
      <c r="K41" s="3"/>
      <c r="L41" s="3"/>
      <c r="M41" s="3"/>
      <c r="N41" s="25"/>
      <c r="O41" s="31"/>
    </row>
    <row r="42" spans="2:15" ht="10.5">
      <c r="B42" s="36">
        <v>503.1</v>
      </c>
      <c r="C42" t="s">
        <v>118</v>
      </c>
      <c r="E42" s="30">
        <v>9745720</v>
      </c>
      <c r="G42" s="7"/>
      <c r="H42" s="7"/>
      <c r="I42" s="3"/>
      <c r="J42" s="3"/>
      <c r="K42" s="3"/>
      <c r="L42" s="3"/>
      <c r="M42" s="3"/>
      <c r="N42" s="25"/>
      <c r="O42" s="31"/>
    </row>
    <row r="43" spans="2:15" ht="10.5">
      <c r="B43" s="36">
        <v>547</v>
      </c>
      <c r="C43" t="s">
        <v>105</v>
      </c>
      <c r="E43" s="30">
        <v>-6063570</v>
      </c>
      <c r="G43" s="7"/>
      <c r="H43" s="7"/>
      <c r="I43" s="3"/>
      <c r="J43" s="3"/>
      <c r="K43" s="3"/>
      <c r="L43" s="3"/>
      <c r="M43" s="3"/>
      <c r="N43" s="25"/>
      <c r="O43" s="31"/>
    </row>
    <row r="44" spans="7:15" ht="10.5">
      <c r="G44" s="7"/>
      <c r="H44" s="7"/>
      <c r="I44" s="3"/>
      <c r="J44" s="3"/>
      <c r="K44" s="3"/>
      <c r="L44" s="3"/>
      <c r="M44" s="3"/>
      <c r="N44" s="25"/>
      <c r="O44" s="31"/>
    </row>
    <row r="45" spans="2:15" ht="10.5">
      <c r="B45" t="s">
        <v>119</v>
      </c>
      <c r="E45" s="30">
        <f>SUM(E39:E43)</f>
        <v>491274840</v>
      </c>
      <c r="G45" s="7" t="s">
        <v>114</v>
      </c>
      <c r="H45" s="7"/>
      <c r="I45" s="3"/>
      <c r="J45" s="10">
        <v>501</v>
      </c>
      <c r="K45" s="10">
        <v>2</v>
      </c>
      <c r="L45" s="17">
        <f>+E45</f>
        <v>491274840</v>
      </c>
      <c r="M45" s="13" t="s">
        <v>96</v>
      </c>
      <c r="N45" s="25">
        <f>+N33</f>
        <v>0.36893</v>
      </c>
      <c r="O45" s="33">
        <f>+N45*L45</f>
        <v>181246026.7212</v>
      </c>
    </row>
    <row r="46" spans="7:15" ht="10.5">
      <c r="G46" s="7"/>
      <c r="H46" s="7"/>
      <c r="I46" s="3"/>
      <c r="J46" s="3"/>
      <c r="K46" s="3"/>
      <c r="L46" s="3"/>
      <c r="M46" s="3"/>
      <c r="N46" s="25"/>
      <c r="O46" s="33"/>
    </row>
    <row r="47" spans="7:15" ht="10.5">
      <c r="G47" s="7"/>
      <c r="H47" s="7"/>
      <c r="I47" s="3"/>
      <c r="J47" s="3"/>
      <c r="K47" s="3"/>
      <c r="L47" s="3"/>
      <c r="M47" s="3"/>
      <c r="N47" s="25"/>
      <c r="O47" s="33"/>
    </row>
    <row r="48" spans="2:15" ht="10.5">
      <c r="B48" t="s">
        <v>120</v>
      </c>
      <c r="E48" s="30">
        <f>+E45+E35+E26-E14</f>
        <v>602073367</v>
      </c>
      <c r="G48" s="7" t="s">
        <v>120</v>
      </c>
      <c r="H48" s="7"/>
      <c r="I48" s="3"/>
      <c r="J48" s="3"/>
      <c r="K48" s="3"/>
      <c r="L48" s="17">
        <f>+E48</f>
        <v>602073367</v>
      </c>
      <c r="M48" s="7"/>
      <c r="N48" s="25"/>
      <c r="O48" s="33">
        <f>+O45+O35+O26-O14</f>
        <v>222124259.4848699</v>
      </c>
    </row>
  </sheetData>
  <mergeCells count="1">
    <mergeCell ref="E1:F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H310"/>
  <sheetViews>
    <sheetView defaultGridColor="0" colorId="14" workbookViewId="0" topLeftCell="E1">
      <pane ySplit="6" topLeftCell="O35" activePane="bottomLeft" state="frozen"/>
      <selection pane="topLeft" activeCell="D61" sqref="D61:I61"/>
      <selection pane="bottomLeft" activeCell="J1" sqref="J1:O1"/>
    </sheetView>
  </sheetViews>
  <sheetFormatPr defaultColWidth="9.140625" defaultRowHeight="12"/>
  <cols>
    <col min="1" max="1" width="3.00390625" style="3" customWidth="1"/>
    <col min="2" max="2" width="2.7109375" style="3" customWidth="1"/>
    <col min="3" max="3" width="33.140625" style="3" customWidth="1"/>
    <col min="4" max="4" width="13.8515625" style="3" customWidth="1"/>
    <col min="5" max="5" width="2.28125" style="3" customWidth="1"/>
    <col min="6" max="7" width="12.00390625" style="3" customWidth="1"/>
    <col min="8" max="8" width="13.140625" style="3" customWidth="1"/>
    <col min="9" max="9" width="13.7109375" style="3" customWidth="1"/>
    <col min="10" max="10" width="11.00390625" style="3" customWidth="1"/>
    <col min="11" max="11" width="3.8515625" style="3" customWidth="1"/>
    <col min="12" max="13" width="11.00390625" style="3" customWidth="1"/>
    <col min="14" max="14" width="14.00390625" style="3" customWidth="1"/>
    <col min="15" max="15" width="11.00390625" style="3" customWidth="1"/>
    <col min="16" max="16" width="3.8515625" style="3" customWidth="1"/>
    <col min="17" max="20" width="11.00390625" style="3" customWidth="1"/>
    <col min="21" max="21" width="13.8515625" style="3" customWidth="1"/>
    <col min="22" max="23" width="11.00390625" style="3" customWidth="1"/>
    <col min="24" max="24" width="13.28125" style="3" customWidth="1"/>
    <col min="25" max="30" width="11.00390625" style="3" customWidth="1"/>
    <col min="31" max="31" width="14.140625" style="3" customWidth="1"/>
    <col min="32" max="33" width="11.00390625" style="3" customWidth="1"/>
    <col min="34" max="34" width="12.28125" style="3" customWidth="1"/>
    <col min="35" max="16384" width="11.00390625" style="3" customWidth="1"/>
  </cols>
  <sheetData>
    <row r="1" spans="1:34" ht="12">
      <c r="A1" s="4"/>
      <c r="D1"/>
      <c r="E1" s="9"/>
      <c r="F1" s="9" t="s">
        <v>79</v>
      </c>
      <c r="J1" s="70" t="s">
        <v>80</v>
      </c>
      <c r="K1" s="70"/>
      <c r="L1" s="70"/>
      <c r="M1" s="70"/>
      <c r="N1" s="70"/>
      <c r="O1" s="70"/>
      <c r="P1" s="70" t="s">
        <v>130</v>
      </c>
      <c r="Q1" s="70"/>
      <c r="R1" s="70"/>
      <c r="S1" s="70"/>
      <c r="T1" s="70"/>
      <c r="U1" s="70"/>
      <c r="V1" s="70"/>
      <c r="W1" s="70"/>
      <c r="X1" s="70"/>
      <c r="Z1" s="70" t="s">
        <v>220</v>
      </c>
      <c r="AA1" s="70"/>
      <c r="AB1" s="70"/>
      <c r="AC1" s="70"/>
      <c r="AD1" s="70"/>
      <c r="AE1" s="70"/>
      <c r="AF1" s="70"/>
      <c r="AG1" s="70"/>
      <c r="AH1" s="70"/>
    </row>
    <row r="2" spans="1:34" ht="12">
      <c r="A2" s="4" t="s">
        <v>0</v>
      </c>
      <c r="D2"/>
      <c r="E2" s="10"/>
      <c r="F2" s="10" t="s">
        <v>1</v>
      </c>
      <c r="J2" s="71" t="s">
        <v>76</v>
      </c>
      <c r="K2" s="71"/>
      <c r="L2" s="71"/>
      <c r="M2" s="71"/>
      <c r="N2" s="71"/>
      <c r="O2" s="71"/>
      <c r="P2" s="71" t="s">
        <v>76</v>
      </c>
      <c r="Q2" s="71"/>
      <c r="R2" s="71"/>
      <c r="S2" s="71"/>
      <c r="T2" s="71"/>
      <c r="U2" s="71"/>
      <c r="V2" s="71"/>
      <c r="W2" s="71"/>
      <c r="X2" s="71"/>
      <c r="Z2" s="71" t="s">
        <v>76</v>
      </c>
      <c r="AA2" s="71"/>
      <c r="AB2" s="71"/>
      <c r="AC2" s="71"/>
      <c r="AD2" s="71"/>
      <c r="AE2" s="71"/>
      <c r="AF2" s="71"/>
      <c r="AG2" s="71"/>
      <c r="AH2" s="71"/>
    </row>
    <row r="3" spans="1:34" ht="12">
      <c r="A3" s="5" t="s">
        <v>76</v>
      </c>
      <c r="D3"/>
      <c r="E3" s="10"/>
      <c r="F3" s="10" t="s">
        <v>2</v>
      </c>
      <c r="P3" s="10"/>
      <c r="U3" s="22" t="s">
        <v>81</v>
      </c>
      <c r="V3" s="22"/>
      <c r="W3" s="10"/>
      <c r="X3" s="10" t="s">
        <v>82</v>
      </c>
      <c r="Z3" s="10"/>
      <c r="AE3" s="22" t="s">
        <v>81</v>
      </c>
      <c r="AF3" s="22"/>
      <c r="AG3" s="10"/>
      <c r="AH3" s="10" t="s">
        <v>82</v>
      </c>
    </row>
    <row r="4" spans="1:34" ht="12">
      <c r="A4" s="5" t="s">
        <v>78</v>
      </c>
      <c r="D4" s="11"/>
      <c r="E4" s="11"/>
      <c r="F4" s="10"/>
      <c r="P4" s="10"/>
      <c r="S4" s="22" t="s">
        <v>83</v>
      </c>
      <c r="T4" s="22" t="s">
        <v>84</v>
      </c>
      <c r="U4" s="22" t="s">
        <v>85</v>
      </c>
      <c r="V4" s="22" t="s">
        <v>86</v>
      </c>
      <c r="W4" s="22" t="s">
        <v>87</v>
      </c>
      <c r="X4" s="22" t="s">
        <v>88</v>
      </c>
      <c r="Z4" s="10"/>
      <c r="AC4" s="22" t="s">
        <v>83</v>
      </c>
      <c r="AD4" s="22" t="s">
        <v>84</v>
      </c>
      <c r="AE4" s="22" t="s">
        <v>85</v>
      </c>
      <c r="AF4" s="22" t="s">
        <v>86</v>
      </c>
      <c r="AG4" s="22" t="s">
        <v>87</v>
      </c>
      <c r="AH4" s="22" t="s">
        <v>88</v>
      </c>
    </row>
    <row r="5" spans="2:33" ht="12">
      <c r="B5" s="5"/>
      <c r="D5" s="12" t="s">
        <v>3</v>
      </c>
      <c r="E5" s="12"/>
      <c r="F5" s="13" t="s">
        <v>4</v>
      </c>
      <c r="G5" s="13" t="s">
        <v>4</v>
      </c>
      <c r="H5" s="13"/>
      <c r="I5" s="13"/>
      <c r="P5" s="13"/>
      <c r="Q5" s="13"/>
      <c r="W5" s="10"/>
      <c r="Z5" s="13"/>
      <c r="AA5" s="13"/>
      <c r="AG5" s="10"/>
    </row>
    <row r="6" spans="1:33" s="12" customFormat="1" ht="12">
      <c r="A6" s="3"/>
      <c r="B6" s="3"/>
      <c r="C6" s="3"/>
      <c r="D6" s="20" t="s">
        <v>77</v>
      </c>
      <c r="E6" s="16"/>
      <c r="F6" s="14" t="s">
        <v>5</v>
      </c>
      <c r="G6" s="14" t="s">
        <v>6</v>
      </c>
      <c r="H6" s="14" t="s">
        <v>7</v>
      </c>
      <c r="I6" s="14" t="s">
        <v>8</v>
      </c>
      <c r="J6" s="3"/>
      <c r="K6" s="23" t="s">
        <v>122</v>
      </c>
      <c r="L6" s="14"/>
      <c r="M6" s="14"/>
      <c r="N6" s="14"/>
      <c r="P6" s="23" t="s">
        <v>89</v>
      </c>
      <c r="Q6" s="14"/>
      <c r="S6" s="10"/>
      <c r="T6" s="10"/>
      <c r="W6" s="10"/>
      <c r="Z6" s="23" t="s">
        <v>89</v>
      </c>
      <c r="AA6" s="14"/>
      <c r="AC6" s="10"/>
      <c r="AD6" s="10"/>
      <c r="AG6" s="10"/>
    </row>
    <row r="7" spans="1:33" ht="12">
      <c r="A7" s="3" t="s">
        <v>9</v>
      </c>
      <c r="F7" s="7"/>
      <c r="G7" s="7"/>
      <c r="H7" s="7"/>
      <c r="I7" s="7"/>
      <c r="K7" s="7" t="s">
        <v>90</v>
      </c>
      <c r="L7" s="7"/>
      <c r="M7" s="7"/>
      <c r="N7" s="7"/>
      <c r="P7" s="7" t="s">
        <v>91</v>
      </c>
      <c r="Q7" s="7"/>
      <c r="W7" s="10"/>
      <c r="Z7" s="7" t="s">
        <v>91</v>
      </c>
      <c r="AA7" s="7"/>
      <c r="AG7" s="10"/>
    </row>
    <row r="8" spans="2:34" ht="12">
      <c r="B8" t="s">
        <v>10</v>
      </c>
      <c r="D8" s="17">
        <v>78842917.78999999</v>
      </c>
      <c r="E8" s="17"/>
      <c r="F8" s="1">
        <v>78842917.78999999</v>
      </c>
      <c r="G8"/>
      <c r="H8"/>
      <c r="I8"/>
      <c r="K8" s="1"/>
      <c r="L8" t="s">
        <v>92</v>
      </c>
      <c r="M8"/>
      <c r="N8" s="8">
        <f>+F8</f>
        <v>78842917.78999999</v>
      </c>
      <c r="P8" s="1"/>
      <c r="Q8" t="s">
        <v>92</v>
      </c>
      <c r="S8" s="10">
        <v>447</v>
      </c>
      <c r="T8" s="10">
        <v>2</v>
      </c>
      <c r="U8" s="17">
        <f>+N8-Actual!$E8</f>
        <v>56244636.78999999</v>
      </c>
      <c r="V8" s="24" t="s">
        <v>93</v>
      </c>
      <c r="W8" s="25">
        <f>+Actual!G2</f>
        <v>0.37144</v>
      </c>
      <c r="X8" s="32">
        <f>+W8*U8</f>
        <v>20891507.889277596</v>
      </c>
      <c r="Z8" s="1"/>
      <c r="AA8" t="s">
        <v>92</v>
      </c>
      <c r="AC8" s="10">
        <v>447</v>
      </c>
      <c r="AD8" s="10">
        <v>2</v>
      </c>
      <c r="AE8" s="17">
        <f>+N8</f>
        <v>78842917.78999999</v>
      </c>
      <c r="AF8" s="24" t="s">
        <v>93</v>
      </c>
      <c r="AG8" s="25">
        <f>+Actual!G2</f>
        <v>0.37144</v>
      </c>
      <c r="AH8" s="32">
        <f>+AG8*AE8</f>
        <v>29285413.383917596</v>
      </c>
    </row>
    <row r="9" spans="2:34" ht="12">
      <c r="B9"/>
      <c r="D9" s="17"/>
      <c r="E9" s="17"/>
      <c r="F9" s="1"/>
      <c r="G9" s="7"/>
      <c r="H9" s="7"/>
      <c r="I9" s="7"/>
      <c r="K9" s="1"/>
      <c r="L9" s="7" t="s">
        <v>94</v>
      </c>
      <c r="M9" s="7"/>
      <c r="N9" s="7">
        <f>+F12</f>
        <v>12827235.5</v>
      </c>
      <c r="P9" s="1"/>
      <c r="Q9" s="7" t="s">
        <v>94</v>
      </c>
      <c r="S9" s="10">
        <v>447</v>
      </c>
      <c r="T9" s="10">
        <v>2</v>
      </c>
      <c r="U9" s="17">
        <f>+N9-Actual!$E9</f>
        <v>-17396698.5</v>
      </c>
      <c r="V9" s="24" t="s">
        <v>93</v>
      </c>
      <c r="W9" s="25">
        <f>+W8</f>
        <v>0.37144</v>
      </c>
      <c r="X9" s="32">
        <f>+W9*U9</f>
        <v>-6461829.69084</v>
      </c>
      <c r="Z9" s="1"/>
      <c r="AA9" s="7" t="s">
        <v>94</v>
      </c>
      <c r="AC9" s="10">
        <v>447</v>
      </c>
      <c r="AD9" s="10">
        <v>2</v>
      </c>
      <c r="AE9" s="17">
        <f>+N9</f>
        <v>12827235.5</v>
      </c>
      <c r="AF9" s="24" t="s">
        <v>93</v>
      </c>
      <c r="AG9" s="25">
        <f>+AG8</f>
        <v>0.37144</v>
      </c>
      <c r="AH9" s="32">
        <f>+AG9*AE9</f>
        <v>4764548.35412</v>
      </c>
    </row>
    <row r="10" spans="2:34" ht="12">
      <c r="B10" t="s">
        <v>11</v>
      </c>
      <c r="D10" s="17">
        <v>1998910949.8843913</v>
      </c>
      <c r="E10" s="17"/>
      <c r="F10" s="1"/>
      <c r="G10" s="7"/>
      <c r="H10" s="7"/>
      <c r="I10" s="7">
        <v>1998910949.8843913</v>
      </c>
      <c r="K10" s="1"/>
      <c r="L10" s="7" t="s">
        <v>95</v>
      </c>
      <c r="M10" s="7"/>
      <c r="N10" s="7">
        <f>+D10</f>
        <v>1998910949.8843913</v>
      </c>
      <c r="P10" s="1"/>
      <c r="Q10" s="7" t="s">
        <v>95</v>
      </c>
      <c r="S10" s="10">
        <v>447</v>
      </c>
      <c r="T10" s="10">
        <v>2</v>
      </c>
      <c r="U10" s="17">
        <f>+N10-Actual!$E10</f>
        <v>948416976.8843913</v>
      </c>
      <c r="V10" s="24" t="s">
        <v>93</v>
      </c>
      <c r="W10" s="25">
        <f>+W9</f>
        <v>0.37144</v>
      </c>
      <c r="X10" s="32">
        <f>+W10*U10</f>
        <v>352280001.8939383</v>
      </c>
      <c r="Z10" s="1"/>
      <c r="AA10" s="7" t="s">
        <v>95</v>
      </c>
      <c r="AC10" s="10">
        <v>447</v>
      </c>
      <c r="AD10" s="10">
        <v>2</v>
      </c>
      <c r="AE10" s="17">
        <f>+N10</f>
        <v>1998910949.8843913</v>
      </c>
      <c r="AF10" s="24" t="s">
        <v>93</v>
      </c>
      <c r="AG10" s="25">
        <f>+AG9</f>
        <v>0.37144</v>
      </c>
      <c r="AH10" s="32">
        <f>+AG10*AE10</f>
        <v>742475483.2250583</v>
      </c>
    </row>
    <row r="11" spans="2:34" ht="12">
      <c r="B11"/>
      <c r="D11" s="17"/>
      <c r="E11" s="17"/>
      <c r="F11" s="1"/>
      <c r="G11" s="7"/>
      <c r="H11" s="7"/>
      <c r="I11" s="7"/>
      <c r="K11" s="1"/>
      <c r="L11" s="7" t="s">
        <v>7</v>
      </c>
      <c r="M11" s="7"/>
      <c r="N11" s="17">
        <f>+D14</f>
        <v>34425920.07914908</v>
      </c>
      <c r="P11" s="1"/>
      <c r="Q11" s="7" t="s">
        <v>7</v>
      </c>
      <c r="S11" s="10">
        <v>447</v>
      </c>
      <c r="T11" s="10">
        <v>2</v>
      </c>
      <c r="U11" s="17">
        <f>+N11-Actual!$E11</f>
        <v>-6543863.920850918</v>
      </c>
      <c r="V11" s="24" t="s">
        <v>96</v>
      </c>
      <c r="W11" s="25">
        <f>+Actual!G3</f>
        <v>0.36893</v>
      </c>
      <c r="X11" s="32">
        <f>+W11*U11</f>
        <v>-2414227.716319529</v>
      </c>
      <c r="Z11" s="1"/>
      <c r="AA11" s="7" t="s">
        <v>7</v>
      </c>
      <c r="AC11" s="10">
        <v>447</v>
      </c>
      <c r="AD11" s="10">
        <v>2</v>
      </c>
      <c r="AE11" s="17">
        <f>+N11</f>
        <v>34425920.07914908</v>
      </c>
      <c r="AF11" s="24" t="s">
        <v>96</v>
      </c>
      <c r="AG11" s="25">
        <f>+Actual!G3</f>
        <v>0.36893</v>
      </c>
      <c r="AH11" s="32">
        <f>+AG11*AE11</f>
        <v>12700754.69480047</v>
      </c>
    </row>
    <row r="12" spans="2:34" ht="12">
      <c r="B12" t="s">
        <v>12</v>
      </c>
      <c r="D12" s="17">
        <v>12827235.5</v>
      </c>
      <c r="E12" s="17"/>
      <c r="F12" s="1">
        <v>12827235.5</v>
      </c>
      <c r="G12" s="7"/>
      <c r="H12" s="7"/>
      <c r="I12" s="7"/>
      <c r="K12" s="1"/>
      <c r="L12" s="7" t="s">
        <v>97</v>
      </c>
      <c r="M12" s="7"/>
      <c r="N12" s="26" t="s">
        <v>14</v>
      </c>
      <c r="P12" s="1"/>
      <c r="Q12" s="7"/>
      <c r="U12" s="27"/>
      <c r="V12" s="28"/>
      <c r="W12" s="25"/>
      <c r="X12" s="32"/>
      <c r="Z12" s="1"/>
      <c r="AA12" s="7"/>
      <c r="AE12" s="27"/>
      <c r="AF12" s="28"/>
      <c r="AG12" s="25"/>
      <c r="AH12" s="32"/>
    </row>
    <row r="13" spans="3:34" ht="12">
      <c r="C13"/>
      <c r="D13" s="17"/>
      <c r="E13" s="17"/>
      <c r="F13" s="7"/>
      <c r="G13" s="7"/>
      <c r="H13" s="7"/>
      <c r="I13" s="7"/>
      <c r="K13" s="7"/>
      <c r="L13" s="7"/>
      <c r="M13" s="7"/>
      <c r="W13" s="25"/>
      <c r="X13" s="32"/>
      <c r="AG13" s="25"/>
      <c r="AH13" s="32"/>
    </row>
    <row r="14" spans="2:34" ht="12">
      <c r="B14" s="3" t="s">
        <v>13</v>
      </c>
      <c r="C14"/>
      <c r="D14" s="17">
        <v>34425920.07914908</v>
      </c>
      <c r="E14" s="17"/>
      <c r="F14" s="7"/>
      <c r="G14" s="7"/>
      <c r="H14" s="7">
        <v>34425920.07914908</v>
      </c>
      <c r="I14" s="7"/>
      <c r="K14" s="7" t="s">
        <v>123</v>
      </c>
      <c r="L14" s="7"/>
      <c r="M14" s="7"/>
      <c r="N14" s="7">
        <f>SUM(N8:N12)</f>
        <v>2125007023.2535403</v>
      </c>
      <c r="P14" s="7" t="s">
        <v>98</v>
      </c>
      <c r="Q14" s="7"/>
      <c r="U14" s="17">
        <f>SUM(U8:U13)</f>
        <v>980721051.2535404</v>
      </c>
      <c r="V14" s="17"/>
      <c r="W14" s="25"/>
      <c r="X14" s="32">
        <f>SUM(X8:X13)</f>
        <v>364295452.3760564</v>
      </c>
      <c r="Z14" s="7" t="s">
        <v>98</v>
      </c>
      <c r="AA14" s="7"/>
      <c r="AE14" s="17">
        <f>SUM(AE8:AE13)</f>
        <v>2125007023.2535403</v>
      </c>
      <c r="AF14" s="17"/>
      <c r="AG14" s="25"/>
      <c r="AH14" s="32">
        <f>SUM(AH8:AH13)</f>
        <v>789226199.6578964</v>
      </c>
    </row>
    <row r="15" spans="4:34" ht="12">
      <c r="D15" s="6" t="s">
        <v>14</v>
      </c>
      <c r="E15" s="6" t="s">
        <v>15</v>
      </c>
      <c r="F15" s="7" t="s">
        <v>16</v>
      </c>
      <c r="G15" s="7" t="s">
        <v>16</v>
      </c>
      <c r="H15" s="7" t="s">
        <v>16</v>
      </c>
      <c r="I15" s="7" t="s">
        <v>16</v>
      </c>
      <c r="K15" s="7"/>
      <c r="L15" s="7"/>
      <c r="M15" s="7"/>
      <c r="N15" s="7"/>
      <c r="P15" s="7"/>
      <c r="Q15" s="7"/>
      <c r="W15" s="25"/>
      <c r="X15" s="32"/>
      <c r="Z15" s="7"/>
      <c r="AA15" s="7"/>
      <c r="AG15" s="25"/>
      <c r="AH15" s="32"/>
    </row>
    <row r="16" spans="1:34" ht="12">
      <c r="A16" s="3" t="s">
        <v>17</v>
      </c>
      <c r="D16" s="17">
        <v>2125007023.2535403</v>
      </c>
      <c r="E16" s="17"/>
      <c r="F16" s="17">
        <v>91670153.28999999</v>
      </c>
      <c r="G16" s="17">
        <v>0</v>
      </c>
      <c r="H16" s="17">
        <v>34425920.07914908</v>
      </c>
      <c r="I16" s="17">
        <v>1998910949.8843913</v>
      </c>
      <c r="K16" s="17"/>
      <c r="L16" s="17"/>
      <c r="M16" s="17"/>
      <c r="N16" s="17"/>
      <c r="P16" s="17"/>
      <c r="Q16" s="17"/>
      <c r="W16" s="25"/>
      <c r="X16" s="32"/>
      <c r="Z16" s="17"/>
      <c r="AA16" s="17"/>
      <c r="AG16" s="25"/>
      <c r="AH16" s="32"/>
    </row>
    <row r="17" spans="4:34" ht="12">
      <c r="D17" s="17"/>
      <c r="E17" s="17"/>
      <c r="F17" s="17"/>
      <c r="G17" s="17"/>
      <c r="H17" s="17"/>
      <c r="I17" s="17"/>
      <c r="K17" s="17" t="s">
        <v>124</v>
      </c>
      <c r="L17" s="17"/>
      <c r="M17" s="17"/>
      <c r="N17" s="17"/>
      <c r="P17" s="17" t="s">
        <v>99</v>
      </c>
      <c r="Q17" s="17"/>
      <c r="W17" s="25"/>
      <c r="X17" s="32"/>
      <c r="Z17" s="17" t="s">
        <v>99</v>
      </c>
      <c r="AA17" s="17"/>
      <c r="AG17" s="25"/>
      <c r="AH17" s="32"/>
    </row>
    <row r="18" spans="4:34" ht="12">
      <c r="D18" s="17"/>
      <c r="E18" s="17"/>
      <c r="F18" s="17"/>
      <c r="G18" s="17"/>
      <c r="H18" s="17"/>
      <c r="I18" s="17"/>
      <c r="K18" s="17" t="s">
        <v>100</v>
      </c>
      <c r="L18" s="17"/>
      <c r="M18" s="17"/>
      <c r="N18" s="17"/>
      <c r="P18" s="17" t="s">
        <v>101</v>
      </c>
      <c r="Q18" s="17"/>
      <c r="W18" s="25"/>
      <c r="X18" s="32"/>
      <c r="Z18" s="17" t="s">
        <v>101</v>
      </c>
      <c r="AA18" s="17"/>
      <c r="AG18" s="25"/>
      <c r="AH18" s="32"/>
    </row>
    <row r="19" spans="4:34" ht="12">
      <c r="D19"/>
      <c r="E19" s="7"/>
      <c r="F19" s="7"/>
      <c r="G19" s="7"/>
      <c r="H19" s="7"/>
      <c r="I19" s="7"/>
      <c r="K19" s="7"/>
      <c r="L19" s="7" t="s">
        <v>102</v>
      </c>
      <c r="M19" s="7"/>
      <c r="N19" s="7">
        <f>+F27</f>
        <v>63357927.816310406</v>
      </c>
      <c r="P19" s="7"/>
      <c r="Q19" s="7" t="s">
        <v>102</v>
      </c>
      <c r="S19" s="10">
        <v>555</v>
      </c>
      <c r="T19" s="10">
        <v>2</v>
      </c>
      <c r="U19" s="17">
        <f>+N19-Actual!$E19</f>
        <v>7105824.816310406</v>
      </c>
      <c r="V19" s="24" t="s">
        <v>93</v>
      </c>
      <c r="W19" s="25">
        <f>+W8</f>
        <v>0.37144</v>
      </c>
      <c r="X19" s="32">
        <f aca="true" t="shared" si="0" ref="X19:X24">+W19*U19</f>
        <v>2639387.569770337</v>
      </c>
      <c r="Z19" s="7"/>
      <c r="AA19" s="7" t="s">
        <v>102</v>
      </c>
      <c r="AC19" s="10">
        <v>555</v>
      </c>
      <c r="AD19" s="10">
        <v>2</v>
      </c>
      <c r="AE19" s="17">
        <f aca="true" t="shared" si="1" ref="AE19:AE24">+N19</f>
        <v>63357927.816310406</v>
      </c>
      <c r="AF19" s="24" t="s">
        <v>93</v>
      </c>
      <c r="AG19" s="25">
        <f>+AG8</f>
        <v>0.37144</v>
      </c>
      <c r="AH19" s="32">
        <f aca="true" t="shared" si="2" ref="AH19:AH24">+AG19*AE19</f>
        <v>23533668.708090335</v>
      </c>
    </row>
    <row r="20" spans="1:34" ht="12">
      <c r="A20" s="3" t="s">
        <v>18</v>
      </c>
      <c r="D20" s="17"/>
      <c r="E20" s="17"/>
      <c r="F20" s="7"/>
      <c r="G20" s="7"/>
      <c r="H20" s="7"/>
      <c r="I20" s="7"/>
      <c r="K20" s="7"/>
      <c r="L20" s="7" t="s">
        <v>103</v>
      </c>
      <c r="M20" s="7"/>
      <c r="N20" s="7">
        <f>+F35</f>
        <v>34508497.099999994</v>
      </c>
      <c r="P20" s="7"/>
      <c r="Q20" s="7" t="s">
        <v>103</v>
      </c>
      <c r="S20" s="10">
        <v>555</v>
      </c>
      <c r="T20" s="10">
        <v>2</v>
      </c>
      <c r="U20" s="17">
        <f>+N20-Actual!$E20</f>
        <v>14865566.099999994</v>
      </c>
      <c r="V20" s="24" t="s">
        <v>93</v>
      </c>
      <c r="W20" s="25">
        <f>+W8</f>
        <v>0.37144</v>
      </c>
      <c r="X20" s="32">
        <f t="shared" si="0"/>
        <v>5521665.872183998</v>
      </c>
      <c r="Z20" s="7"/>
      <c r="AA20" s="7" t="s">
        <v>103</v>
      </c>
      <c r="AC20" s="10">
        <v>555</v>
      </c>
      <c r="AD20" s="10">
        <v>2</v>
      </c>
      <c r="AE20" s="17">
        <f t="shared" si="1"/>
        <v>34508497.099999994</v>
      </c>
      <c r="AF20" s="24" t="s">
        <v>93</v>
      </c>
      <c r="AG20" s="25">
        <f>+AG8</f>
        <v>0.37144</v>
      </c>
      <c r="AH20" s="32">
        <f t="shared" si="2"/>
        <v>12817836.162823997</v>
      </c>
    </row>
    <row r="21" spans="2:34" ht="12">
      <c r="B21"/>
      <c r="C21" s="3" t="s">
        <v>19</v>
      </c>
      <c r="D21" s="17">
        <v>47874960</v>
      </c>
      <c r="E21" s="17"/>
      <c r="F21" s="7">
        <v>47874960</v>
      </c>
      <c r="G21" s="7"/>
      <c r="H21" s="7"/>
      <c r="I21" s="7"/>
      <c r="K21" s="7"/>
      <c r="L21" s="7" t="s">
        <v>104</v>
      </c>
      <c r="M21" s="7"/>
      <c r="N21" s="7">
        <f>+G60</f>
        <v>69818394.5836896</v>
      </c>
      <c r="P21" s="7"/>
      <c r="Q21" s="7" t="s">
        <v>104</v>
      </c>
      <c r="S21" s="10">
        <v>555</v>
      </c>
      <c r="T21" s="10">
        <v>2</v>
      </c>
      <c r="U21" s="17">
        <f>+N21-Actual!$E21</f>
        <v>16709666.5836896</v>
      </c>
      <c r="V21" s="24" t="s">
        <v>96</v>
      </c>
      <c r="W21" s="25">
        <f>+W11</f>
        <v>0.36893</v>
      </c>
      <c r="X21" s="32">
        <f t="shared" si="0"/>
        <v>6164697.292720604</v>
      </c>
      <c r="Z21" s="7"/>
      <c r="AA21" s="7" t="s">
        <v>104</v>
      </c>
      <c r="AC21" s="10">
        <v>555</v>
      </c>
      <c r="AD21" s="10">
        <v>2</v>
      </c>
      <c r="AE21" s="17">
        <f t="shared" si="1"/>
        <v>69818394.5836896</v>
      </c>
      <c r="AF21" s="24" t="s">
        <v>96</v>
      </c>
      <c r="AG21" s="25">
        <f>+AG11</f>
        <v>0.36893</v>
      </c>
      <c r="AH21" s="32">
        <f t="shared" si="2"/>
        <v>25758100.3137606</v>
      </c>
    </row>
    <row r="22" spans="2:34" ht="12">
      <c r="B22"/>
      <c r="C22" s="3" t="s">
        <v>20</v>
      </c>
      <c r="D22" s="17">
        <v>1834411</v>
      </c>
      <c r="E22" s="17"/>
      <c r="F22" s="7">
        <v>652248</v>
      </c>
      <c r="G22" s="7">
        <v>1182163</v>
      </c>
      <c r="H22" s="7"/>
      <c r="I22" s="7"/>
      <c r="K22" s="7"/>
      <c r="L22" s="7" t="s">
        <v>105</v>
      </c>
      <c r="M22" s="7"/>
      <c r="N22" s="7"/>
      <c r="P22" s="7"/>
      <c r="Q22" s="3" t="s">
        <v>131</v>
      </c>
      <c r="S22" s="10">
        <v>555</v>
      </c>
      <c r="T22" s="10">
        <v>2</v>
      </c>
      <c r="U22" s="17">
        <f>+N22-Actual!$E22</f>
        <v>-17000685</v>
      </c>
      <c r="V22" s="13" t="s">
        <v>93</v>
      </c>
      <c r="W22" s="25">
        <f>+W20</f>
        <v>0.37144</v>
      </c>
      <c r="X22" s="32">
        <f t="shared" si="0"/>
        <v>-6314734.4364</v>
      </c>
      <c r="Z22" s="7"/>
      <c r="AA22" s="3" t="s">
        <v>131</v>
      </c>
      <c r="AC22" s="10">
        <v>555</v>
      </c>
      <c r="AD22" s="10">
        <v>2</v>
      </c>
      <c r="AE22" s="17">
        <f t="shared" si="1"/>
        <v>0</v>
      </c>
      <c r="AF22" s="13" t="s">
        <v>93</v>
      </c>
      <c r="AG22" s="25">
        <f>+AG20</f>
        <v>0.37144</v>
      </c>
      <c r="AH22" s="32">
        <f t="shared" si="2"/>
        <v>0</v>
      </c>
    </row>
    <row r="23" spans="2:34" ht="12">
      <c r="B23"/>
      <c r="C23" s="3" t="s">
        <v>21</v>
      </c>
      <c r="D23" s="17">
        <v>17587893</v>
      </c>
      <c r="E23" s="17"/>
      <c r="F23" s="7">
        <v>5276367.9</v>
      </c>
      <c r="G23" s="7">
        <v>12311525.1</v>
      </c>
      <c r="H23" s="7"/>
      <c r="I23" s="7"/>
      <c r="K23" s="7"/>
      <c r="L23" s="7" t="s">
        <v>106</v>
      </c>
      <c r="M23" s="7"/>
      <c r="N23" s="7">
        <f>+D56</f>
        <v>1954311997.351415</v>
      </c>
      <c r="P23" s="7"/>
      <c r="Q23" s="7" t="s">
        <v>106</v>
      </c>
      <c r="S23" s="10">
        <v>555</v>
      </c>
      <c r="T23" s="10">
        <v>2</v>
      </c>
      <c r="U23" s="17">
        <f>+N23-Actual!$E23</f>
        <v>1005893017.3514149</v>
      </c>
      <c r="V23" s="10" t="s">
        <v>93</v>
      </c>
      <c r="W23" s="25">
        <f>+W22</f>
        <v>0.37144</v>
      </c>
      <c r="X23" s="32">
        <f t="shared" si="0"/>
        <v>373628902.36500955</v>
      </c>
      <c r="Z23" s="7"/>
      <c r="AA23" s="7" t="s">
        <v>106</v>
      </c>
      <c r="AC23" s="10">
        <v>555</v>
      </c>
      <c r="AD23" s="10">
        <v>2</v>
      </c>
      <c r="AE23" s="17">
        <f t="shared" si="1"/>
        <v>1954311997.351415</v>
      </c>
      <c r="AF23" s="10" t="s">
        <v>93</v>
      </c>
      <c r="AG23" s="25">
        <f>+AG22</f>
        <v>0.37144</v>
      </c>
      <c r="AH23" s="32">
        <f t="shared" si="2"/>
        <v>725909648.2962096</v>
      </c>
    </row>
    <row r="24" spans="2:34" ht="12">
      <c r="B24"/>
      <c r="C24" s="3" t="s">
        <v>22</v>
      </c>
      <c r="D24" s="17">
        <v>4285613</v>
      </c>
      <c r="E24" s="17"/>
      <c r="F24" s="7">
        <v>888676.7113964</v>
      </c>
      <c r="G24" s="7">
        <v>3396936.2886036</v>
      </c>
      <c r="H24" s="7"/>
      <c r="I24" s="7"/>
      <c r="K24" s="7"/>
      <c r="L24" s="7" t="s">
        <v>108</v>
      </c>
      <c r="M24" s="7"/>
      <c r="N24" s="29">
        <f>+D58</f>
        <v>273435453.67657715</v>
      </c>
      <c r="P24" s="7"/>
      <c r="Q24" s="7" t="s">
        <v>107</v>
      </c>
      <c r="S24" s="10">
        <v>555</v>
      </c>
      <c r="T24" s="10">
        <v>2</v>
      </c>
      <c r="U24" s="17">
        <f>+N24-Actual!$E24</f>
        <v>178753028.67657715</v>
      </c>
      <c r="V24" s="13" t="s">
        <v>96</v>
      </c>
      <c r="W24" s="25">
        <f>+W21</f>
        <v>0.36893</v>
      </c>
      <c r="X24" s="32">
        <f t="shared" si="0"/>
        <v>65947354.869649604</v>
      </c>
      <c r="Z24" s="7"/>
      <c r="AA24" s="7" t="s">
        <v>107</v>
      </c>
      <c r="AC24" s="10">
        <v>555</v>
      </c>
      <c r="AD24" s="10">
        <v>2</v>
      </c>
      <c r="AE24" s="17">
        <f t="shared" si="1"/>
        <v>273435453.67657715</v>
      </c>
      <c r="AF24" s="13" t="s">
        <v>96</v>
      </c>
      <c r="AG24" s="25">
        <f>+AG21</f>
        <v>0.36893</v>
      </c>
      <c r="AH24" s="32">
        <f t="shared" si="2"/>
        <v>100878541.92489961</v>
      </c>
    </row>
    <row r="25" spans="2:34" ht="12">
      <c r="B25"/>
      <c r="C25" s="3" t="s">
        <v>23</v>
      </c>
      <c r="D25" s="17">
        <v>50886108</v>
      </c>
      <c r="E25" s="17"/>
      <c r="F25" s="7">
        <v>8665675.204914</v>
      </c>
      <c r="G25" s="7">
        <v>42220432.795086</v>
      </c>
      <c r="H25" s="7"/>
      <c r="I25" s="7"/>
      <c r="K25" s="7"/>
      <c r="L25" s="7"/>
      <c r="M25" s="7"/>
      <c r="N25" s="7"/>
      <c r="W25" s="25"/>
      <c r="X25" s="32"/>
      <c r="AG25" s="25"/>
      <c r="AH25" s="32"/>
    </row>
    <row r="26" spans="2:34" ht="12">
      <c r="B26" s="15" t="s">
        <v>24</v>
      </c>
      <c r="C26" s="15"/>
      <c r="D26" s="15" t="s">
        <v>24</v>
      </c>
      <c r="E26" s="17"/>
      <c r="F26" s="15" t="s">
        <v>24</v>
      </c>
      <c r="G26" s="15" t="s">
        <v>24</v>
      </c>
      <c r="H26" s="15" t="s">
        <v>24</v>
      </c>
      <c r="I26" s="15" t="s">
        <v>24</v>
      </c>
      <c r="K26" s="7" t="s">
        <v>125</v>
      </c>
      <c r="L26" s="7"/>
      <c r="M26" s="7"/>
      <c r="N26" s="7">
        <f>SUM(N19:N24)</f>
        <v>2395432270.5279922</v>
      </c>
      <c r="P26" s="7" t="s">
        <v>109</v>
      </c>
      <c r="Q26" s="7"/>
      <c r="U26" s="7">
        <f>SUM(U19:U24)</f>
        <v>1206326418.527992</v>
      </c>
      <c r="V26" s="7"/>
      <c r="W26" s="25"/>
      <c r="X26" s="32">
        <f>SUM(X19:X24)</f>
        <v>447587273.53293407</v>
      </c>
      <c r="Z26" s="7" t="s">
        <v>109</v>
      </c>
      <c r="AA26" s="7"/>
      <c r="AE26" s="7">
        <f>SUM(AE19:AE24)</f>
        <v>2395432270.5279922</v>
      </c>
      <c r="AF26" s="7"/>
      <c r="AG26" s="25"/>
      <c r="AH26" s="32">
        <f>SUM(AH19:AH24)</f>
        <v>888897795.4057841</v>
      </c>
    </row>
    <row r="27" spans="2:34" ht="12">
      <c r="B27" s="3" t="s">
        <v>25</v>
      </c>
      <c r="C27"/>
      <c r="D27" s="1">
        <v>122468985</v>
      </c>
      <c r="E27" s="17"/>
      <c r="F27" s="1">
        <v>63357927.816310406</v>
      </c>
      <c r="G27" s="1">
        <v>59111057.183689594</v>
      </c>
      <c r="H27" s="1">
        <v>0</v>
      </c>
      <c r="I27" s="1">
        <v>0</v>
      </c>
      <c r="K27" s="15"/>
      <c r="L27" s="15"/>
      <c r="M27" s="15"/>
      <c r="N27" s="15"/>
      <c r="P27" s="15"/>
      <c r="Q27" s="15"/>
      <c r="W27" s="25"/>
      <c r="X27" s="32"/>
      <c r="Z27" s="15"/>
      <c r="AA27" s="15"/>
      <c r="AG27" s="25"/>
      <c r="AH27" s="32"/>
    </row>
    <row r="28" spans="4:34" ht="12">
      <c r="D28" s="1"/>
      <c r="E28" s="17"/>
      <c r="F28" s="1"/>
      <c r="G28" s="1"/>
      <c r="H28" s="7"/>
      <c r="I28" s="7"/>
      <c r="K28" s="1"/>
      <c r="L28" s="1"/>
      <c r="M28" s="1"/>
      <c r="N28" s="1"/>
      <c r="P28" s="1"/>
      <c r="Q28" s="1"/>
      <c r="W28" s="25"/>
      <c r="X28" s="32"/>
      <c r="Z28" s="1"/>
      <c r="AA28" s="1"/>
      <c r="AG28" s="25"/>
      <c r="AH28" s="32"/>
    </row>
    <row r="29" spans="2:34" ht="12">
      <c r="B29"/>
      <c r="C29" s="3" t="s">
        <v>26</v>
      </c>
      <c r="D29" s="17">
        <v>2302195</v>
      </c>
      <c r="E29" s="17"/>
      <c r="F29" s="7"/>
      <c r="G29" s="7">
        <v>2302195</v>
      </c>
      <c r="H29" s="7"/>
      <c r="I29" s="7"/>
      <c r="K29" s="1" t="s">
        <v>110</v>
      </c>
      <c r="L29" s="1"/>
      <c r="M29" s="1"/>
      <c r="N29" s="7"/>
      <c r="P29" s="1" t="s">
        <v>111</v>
      </c>
      <c r="Q29" s="1"/>
      <c r="W29" s="25"/>
      <c r="X29" s="32"/>
      <c r="Z29" s="1" t="s">
        <v>111</v>
      </c>
      <c r="AA29" s="1"/>
      <c r="AG29" s="25"/>
      <c r="AH29" s="32"/>
    </row>
    <row r="30" spans="2:34" ht="12">
      <c r="B30"/>
      <c r="C30" s="3" t="s">
        <v>27</v>
      </c>
      <c r="D30" s="17">
        <v>426316</v>
      </c>
      <c r="E30" s="17"/>
      <c r="F30" s="7"/>
      <c r="G30" s="7">
        <v>426316</v>
      </c>
      <c r="H30" s="7"/>
      <c r="I30" s="7"/>
      <c r="K30" s="7"/>
      <c r="L30" s="7" t="s">
        <v>92</v>
      </c>
      <c r="M30" s="7"/>
      <c r="N30" s="7">
        <f>+D72</f>
        <v>34809860</v>
      </c>
      <c r="P30" s="7"/>
      <c r="Q30" s="7" t="s">
        <v>92</v>
      </c>
      <c r="S30" s="10">
        <v>565</v>
      </c>
      <c r="T30" s="10">
        <v>2</v>
      </c>
      <c r="U30" s="17">
        <f>+N30-Actual!$E30</f>
        <v>5289399</v>
      </c>
      <c r="V30" s="24" t="s">
        <v>93</v>
      </c>
      <c r="W30" s="25">
        <f>+W22</f>
        <v>0.37144</v>
      </c>
      <c r="X30" s="32">
        <f>+W30*U30</f>
        <v>1964694.36456</v>
      </c>
      <c r="Z30" s="7"/>
      <c r="AA30" s="7" t="s">
        <v>92</v>
      </c>
      <c r="AC30" s="10">
        <v>565</v>
      </c>
      <c r="AD30" s="10">
        <v>2</v>
      </c>
      <c r="AE30" s="17">
        <f>+N30</f>
        <v>34809860</v>
      </c>
      <c r="AF30" s="24" t="s">
        <v>93</v>
      </c>
      <c r="AG30" s="25">
        <f>+AG22</f>
        <v>0.37144</v>
      </c>
      <c r="AH30" s="32">
        <f>+AG30*AE30</f>
        <v>12929774.3984</v>
      </c>
    </row>
    <row r="31" spans="2:34" ht="12">
      <c r="B31"/>
      <c r="C31" s="3" t="s">
        <v>28</v>
      </c>
      <c r="D31" s="17">
        <v>26596088</v>
      </c>
      <c r="E31" s="17"/>
      <c r="F31" s="7">
        <v>18617261.599999998</v>
      </c>
      <c r="G31" s="7">
        <v>7978826.400000002</v>
      </c>
      <c r="H31" s="7"/>
      <c r="I31" s="7"/>
      <c r="K31" s="7"/>
      <c r="L31" s="7" t="s">
        <v>94</v>
      </c>
      <c r="M31" s="7"/>
      <c r="N31" s="7">
        <f>+D74</f>
        <v>196444</v>
      </c>
      <c r="P31" s="7"/>
      <c r="Q31" s="7" t="s">
        <v>94</v>
      </c>
      <c r="S31" s="10">
        <v>565</v>
      </c>
      <c r="T31" s="10">
        <v>2</v>
      </c>
      <c r="U31" s="17">
        <f>+N31-Actual!$E31</f>
        <v>15612</v>
      </c>
      <c r="V31" s="24" t="s">
        <v>93</v>
      </c>
      <c r="W31" s="25">
        <f>+W30</f>
        <v>0.37144</v>
      </c>
      <c r="X31" s="32">
        <f>+W31*U31</f>
        <v>5798.92128</v>
      </c>
      <c r="Z31" s="7"/>
      <c r="AA31" s="7" t="s">
        <v>94</v>
      </c>
      <c r="AC31" s="10">
        <v>565</v>
      </c>
      <c r="AD31" s="10">
        <v>2</v>
      </c>
      <c r="AE31" s="17">
        <f>+N31</f>
        <v>196444</v>
      </c>
      <c r="AF31" s="24" t="s">
        <v>93</v>
      </c>
      <c r="AG31" s="25">
        <f>+AG30</f>
        <v>0.37144</v>
      </c>
      <c r="AH31" s="32">
        <f>+AG31*AE31</f>
        <v>72967.15936</v>
      </c>
    </row>
    <row r="32" spans="2:34" ht="12">
      <c r="B32"/>
      <c r="C32" s="3" t="s">
        <v>29</v>
      </c>
      <c r="D32" s="17">
        <v>15891235.5</v>
      </c>
      <c r="E32" s="17"/>
      <c r="F32" s="7">
        <v>15891235.5</v>
      </c>
      <c r="G32" s="7">
        <v>0</v>
      </c>
      <c r="H32" s="7"/>
      <c r="I32" s="7"/>
      <c r="K32" s="7"/>
      <c r="L32" s="7" t="s">
        <v>112</v>
      </c>
      <c r="M32" s="7"/>
      <c r="N32" s="7">
        <f>+D76</f>
        <v>36844490</v>
      </c>
      <c r="P32" s="7"/>
      <c r="Q32" s="7" t="s">
        <v>112</v>
      </c>
      <c r="S32" s="10">
        <v>565</v>
      </c>
      <c r="T32" s="10">
        <v>2</v>
      </c>
      <c r="U32" s="17">
        <f>+N32-Actual!$E32</f>
        <v>4013538</v>
      </c>
      <c r="V32" s="24" t="s">
        <v>93</v>
      </c>
      <c r="W32" s="25">
        <f>+W31</f>
        <v>0.37144</v>
      </c>
      <c r="X32" s="32">
        <f>+W32*U32</f>
        <v>1490788.55472</v>
      </c>
      <c r="Z32" s="7"/>
      <c r="AA32" s="7" t="s">
        <v>112</v>
      </c>
      <c r="AC32" s="10">
        <v>565</v>
      </c>
      <c r="AD32" s="10">
        <v>2</v>
      </c>
      <c r="AE32" s="17">
        <f>+N32</f>
        <v>36844490</v>
      </c>
      <c r="AF32" s="24" t="s">
        <v>93</v>
      </c>
      <c r="AG32" s="25">
        <f>+AG31</f>
        <v>0.37144</v>
      </c>
      <c r="AH32" s="32">
        <f>+AG32*AE32</f>
        <v>13685517.3656</v>
      </c>
    </row>
    <row r="33" spans="2:34" ht="12">
      <c r="B33"/>
      <c r="C33" s="3" t="s">
        <v>30</v>
      </c>
      <c r="D33" s="17">
        <v>0</v>
      </c>
      <c r="E33" s="17"/>
      <c r="F33" s="7">
        <v>0</v>
      </c>
      <c r="G33" s="7">
        <v>0</v>
      </c>
      <c r="H33" s="7"/>
      <c r="I33" s="7"/>
      <c r="K33" s="7"/>
      <c r="L33" s="7" t="s">
        <v>7</v>
      </c>
      <c r="M33" s="7"/>
      <c r="N33" s="7">
        <f>+D78</f>
        <v>3818662</v>
      </c>
      <c r="P33" s="7"/>
      <c r="Q33" s="7" t="s">
        <v>7</v>
      </c>
      <c r="R33" s="3" t="s">
        <v>15</v>
      </c>
      <c r="S33" s="10">
        <v>565</v>
      </c>
      <c r="T33" s="10">
        <v>2</v>
      </c>
      <c r="U33" s="17">
        <f>+N33-Actual!$E33</f>
        <v>372260</v>
      </c>
      <c r="V33" s="24" t="s">
        <v>96</v>
      </c>
      <c r="W33" s="25">
        <f>+W24</f>
        <v>0.36893</v>
      </c>
      <c r="X33" s="32">
        <f>+W33*U33</f>
        <v>137337.8818</v>
      </c>
      <c r="Z33" s="7"/>
      <c r="AA33" s="7" t="s">
        <v>7</v>
      </c>
      <c r="AB33" s="3" t="s">
        <v>15</v>
      </c>
      <c r="AC33" s="10">
        <v>565</v>
      </c>
      <c r="AD33" s="10">
        <v>2</v>
      </c>
      <c r="AE33" s="17">
        <f>+N33</f>
        <v>3818662</v>
      </c>
      <c r="AF33" s="24" t="s">
        <v>96</v>
      </c>
      <c r="AG33" s="25">
        <f>+AG24</f>
        <v>0.36893</v>
      </c>
      <c r="AH33" s="32">
        <f>+AG33*AE33</f>
        <v>1408818.97166</v>
      </c>
    </row>
    <row r="34" spans="2:34" ht="12">
      <c r="B34" s="15" t="s">
        <v>24</v>
      </c>
      <c r="C34" s="15"/>
      <c r="D34" s="15" t="s">
        <v>24</v>
      </c>
      <c r="E34" s="17"/>
      <c r="F34" s="15" t="s">
        <v>24</v>
      </c>
      <c r="G34" s="15" t="s">
        <v>24</v>
      </c>
      <c r="H34" s="15" t="s">
        <v>24</v>
      </c>
      <c r="I34" s="15" t="s">
        <v>24</v>
      </c>
      <c r="K34" s="15"/>
      <c r="L34" s="15"/>
      <c r="M34" s="15"/>
      <c r="N34" s="15"/>
      <c r="P34" s="15"/>
      <c r="Q34" s="15"/>
      <c r="W34" s="25"/>
      <c r="X34" s="32"/>
      <c r="Z34" s="15"/>
      <c r="AA34" s="15"/>
      <c r="AG34" s="25"/>
      <c r="AH34" s="32"/>
    </row>
    <row r="35" spans="2:34" ht="12">
      <c r="B35" s="3" t="s">
        <v>31</v>
      </c>
      <c r="C35"/>
      <c r="D35" s="1">
        <v>45215834.5</v>
      </c>
      <c r="E35" s="17"/>
      <c r="F35" s="1">
        <v>34508497.099999994</v>
      </c>
      <c r="G35" s="1">
        <v>10707337.400000002</v>
      </c>
      <c r="H35" s="7"/>
      <c r="I35" s="7"/>
      <c r="K35" s="1" t="s">
        <v>140</v>
      </c>
      <c r="L35" s="1"/>
      <c r="M35" s="1"/>
      <c r="N35" s="7">
        <f>SUM(N30:N34)</f>
        <v>75669456</v>
      </c>
      <c r="P35" s="1" t="s">
        <v>113</v>
      </c>
      <c r="Q35" s="1"/>
      <c r="U35" s="7">
        <f>SUM(U30:U34)</f>
        <v>9690809</v>
      </c>
      <c r="V35" s="7"/>
      <c r="W35" s="25"/>
      <c r="X35" s="32">
        <f>SUM(X30:X34)</f>
        <v>3598619.7223599995</v>
      </c>
      <c r="Z35" s="1" t="s">
        <v>113</v>
      </c>
      <c r="AA35" s="1"/>
      <c r="AE35" s="7">
        <f>SUM(AE30:AE34)</f>
        <v>75669456</v>
      </c>
      <c r="AF35" s="7"/>
      <c r="AG35" s="25"/>
      <c r="AH35" s="32">
        <f>SUM(AH30:AH34)</f>
        <v>28097077.895019997</v>
      </c>
    </row>
    <row r="36" spans="4:34" ht="12">
      <c r="D36" s="17"/>
      <c r="E36" s="17"/>
      <c r="F36" s="7"/>
      <c r="G36" s="7"/>
      <c r="H36" s="7"/>
      <c r="I36" s="7"/>
      <c r="K36" s="7"/>
      <c r="L36" s="7"/>
      <c r="M36" s="7"/>
      <c r="N36" s="7"/>
      <c r="P36" s="7"/>
      <c r="Q36" s="7"/>
      <c r="W36" s="25"/>
      <c r="X36" s="31"/>
      <c r="Z36" s="7"/>
      <c r="AA36" s="7"/>
      <c r="AG36" s="25"/>
      <c r="AH36" s="31"/>
    </row>
    <row r="37" spans="3:34" ht="12">
      <c r="C37" s="3" t="s">
        <v>19</v>
      </c>
      <c r="D37" s="17">
        <v>14285040</v>
      </c>
      <c r="E37" s="17"/>
      <c r="F37" s="7"/>
      <c r="G37" s="7"/>
      <c r="H37" s="7"/>
      <c r="I37" s="7">
        <v>14285040</v>
      </c>
      <c r="K37" s="7"/>
      <c r="L37" s="7"/>
      <c r="M37" s="7"/>
      <c r="N37" s="7"/>
      <c r="P37" s="7"/>
      <c r="Q37" s="7"/>
      <c r="W37" s="25"/>
      <c r="X37" s="31"/>
      <c r="Z37" s="7"/>
      <c r="AA37" s="7"/>
      <c r="AG37" s="25"/>
      <c r="AH37" s="31"/>
    </row>
    <row r="38" spans="2:34" ht="12">
      <c r="B38"/>
      <c r="C38" s="3" t="s">
        <v>32</v>
      </c>
      <c r="D38" s="17">
        <v>8974981</v>
      </c>
      <c r="E38" s="17"/>
      <c r="F38" s="7"/>
      <c r="G38" s="7"/>
      <c r="H38" s="7"/>
      <c r="I38" s="7">
        <v>8974981</v>
      </c>
      <c r="K38" s="7" t="s">
        <v>114</v>
      </c>
      <c r="L38" s="7"/>
      <c r="M38" s="7"/>
      <c r="N38" s="7"/>
      <c r="P38" s="7"/>
      <c r="Q38" s="7"/>
      <c r="W38" s="25"/>
      <c r="X38" s="31"/>
      <c r="Z38" s="7"/>
      <c r="AA38" s="7"/>
      <c r="AG38" s="25"/>
      <c r="AH38" s="31"/>
    </row>
    <row r="39" spans="2:34" ht="12">
      <c r="B39"/>
      <c r="C39" s="3" t="s">
        <v>33</v>
      </c>
      <c r="D39" s="17">
        <v>6978290.72</v>
      </c>
      <c r="E39" s="17"/>
      <c r="F39" s="7"/>
      <c r="G39" s="7"/>
      <c r="H39" s="7"/>
      <c r="I39" s="7">
        <v>6978290.72</v>
      </c>
      <c r="K39" s="7"/>
      <c r="L39" s="7" t="s">
        <v>115</v>
      </c>
      <c r="M39" s="7"/>
      <c r="N39" s="7"/>
      <c r="P39" s="7"/>
      <c r="Q39" s="7"/>
      <c r="W39" s="25"/>
      <c r="X39" s="31"/>
      <c r="Z39" s="7"/>
      <c r="AA39" s="7"/>
      <c r="AG39" s="25"/>
      <c r="AH39" s="31"/>
    </row>
    <row r="40" spans="2:34" ht="12">
      <c r="B40"/>
      <c r="C40" s="3" t="s">
        <v>34</v>
      </c>
      <c r="D40" s="17">
        <v>13766762.906249357</v>
      </c>
      <c r="E40" s="17"/>
      <c r="F40" s="7"/>
      <c r="G40" s="7"/>
      <c r="H40" s="7"/>
      <c r="I40" s="7">
        <v>13766762.906249357</v>
      </c>
      <c r="K40" s="7"/>
      <c r="L40" s="7" t="s">
        <v>116</v>
      </c>
      <c r="M40" s="7"/>
      <c r="N40" s="7"/>
      <c r="P40" s="7"/>
      <c r="Q40" s="7"/>
      <c r="W40" s="25"/>
      <c r="X40" s="31"/>
      <c r="Z40" s="7"/>
      <c r="AA40" s="7"/>
      <c r="AG40" s="25"/>
      <c r="AH40" s="31"/>
    </row>
    <row r="41" spans="2:34" ht="12">
      <c r="B41"/>
      <c r="C41" s="3" t="s">
        <v>35</v>
      </c>
      <c r="D41" s="17">
        <v>-328740</v>
      </c>
      <c r="E41" s="17"/>
      <c r="F41" s="7"/>
      <c r="G41" s="7"/>
      <c r="H41" s="7"/>
      <c r="I41" s="7">
        <v>-328740</v>
      </c>
      <c r="K41" s="7"/>
      <c r="L41" s="7" t="s">
        <v>117</v>
      </c>
      <c r="M41" s="7"/>
      <c r="N41" s="7"/>
      <c r="P41" s="7"/>
      <c r="Q41" s="7"/>
      <c r="W41" s="25"/>
      <c r="X41" s="31"/>
      <c r="Z41" s="7"/>
      <c r="AA41" s="7"/>
      <c r="AG41" s="25"/>
      <c r="AH41" s="31"/>
    </row>
    <row r="42" spans="2:34" ht="12">
      <c r="B42"/>
      <c r="C42" t="s">
        <v>36</v>
      </c>
      <c r="D42" s="17">
        <v>16892285.55</v>
      </c>
      <c r="E42" s="17"/>
      <c r="F42" s="7"/>
      <c r="G42" s="7"/>
      <c r="H42" s="7"/>
      <c r="I42" s="7">
        <v>16892285.55</v>
      </c>
      <c r="K42" s="7"/>
      <c r="L42" s="7" t="s">
        <v>118</v>
      </c>
      <c r="M42" s="7"/>
      <c r="N42" s="7"/>
      <c r="P42" s="7"/>
      <c r="Q42" s="7"/>
      <c r="W42" s="25"/>
      <c r="X42" s="31"/>
      <c r="Z42" s="7"/>
      <c r="AA42" s="7"/>
      <c r="AG42" s="25"/>
      <c r="AH42" s="31"/>
    </row>
    <row r="43" spans="2:34" ht="12">
      <c r="B43"/>
      <c r="C43" t="s">
        <v>37</v>
      </c>
      <c r="D43" s="17">
        <v>1699780196.1751657</v>
      </c>
      <c r="E43" s="17"/>
      <c r="F43" s="7"/>
      <c r="G43" s="7"/>
      <c r="H43" s="7"/>
      <c r="I43" s="7">
        <v>1699780196.1751657</v>
      </c>
      <c r="K43" s="7"/>
      <c r="L43" s="7" t="s">
        <v>105</v>
      </c>
      <c r="M43" s="7"/>
      <c r="N43" s="29"/>
      <c r="P43" s="7"/>
      <c r="Q43" s="7"/>
      <c r="W43" s="25"/>
      <c r="X43" s="31"/>
      <c r="Z43" s="7"/>
      <c r="AA43" s="7"/>
      <c r="AG43" s="25"/>
      <c r="AH43" s="31"/>
    </row>
    <row r="44" spans="2:34" ht="12">
      <c r="B44"/>
      <c r="C44" t="s">
        <v>38</v>
      </c>
      <c r="D44" s="17">
        <v>10348518</v>
      </c>
      <c r="E44" s="17"/>
      <c r="F44" s="7"/>
      <c r="G44" s="7"/>
      <c r="H44" s="7"/>
      <c r="I44" s="7">
        <v>10348518</v>
      </c>
      <c r="K44" s="7"/>
      <c r="L44" s="7"/>
      <c r="M44" s="7"/>
      <c r="N44" s="7"/>
      <c r="P44" s="7"/>
      <c r="Q44" s="7"/>
      <c r="W44" s="25"/>
      <c r="X44" s="31"/>
      <c r="Z44" s="7"/>
      <c r="AA44" s="7"/>
      <c r="AG44" s="25"/>
      <c r="AH44" s="31"/>
    </row>
    <row r="45" spans="2:34" ht="12">
      <c r="B45"/>
      <c r="C45" t="s">
        <v>39</v>
      </c>
      <c r="D45" s="17">
        <v>2726652.755</v>
      </c>
      <c r="E45" s="17"/>
      <c r="F45" s="7"/>
      <c r="G45" s="7"/>
      <c r="H45" s="7"/>
      <c r="I45" s="7">
        <v>2726652.755</v>
      </c>
      <c r="K45" s="7" t="s">
        <v>119</v>
      </c>
      <c r="L45" s="7"/>
      <c r="M45" s="7"/>
      <c r="N45" s="7">
        <f>+D100</f>
        <v>466479484.7257751</v>
      </c>
      <c r="P45" s="7" t="s">
        <v>114</v>
      </c>
      <c r="Q45" s="7"/>
      <c r="S45" s="10">
        <v>501</v>
      </c>
      <c r="T45" s="10">
        <v>2</v>
      </c>
      <c r="U45" s="17">
        <f>+N45-Actual!$E45</f>
        <v>-24795355.274224877</v>
      </c>
      <c r="V45" s="13" t="s">
        <v>96</v>
      </c>
      <c r="W45" s="25">
        <f>+W33</f>
        <v>0.36893</v>
      </c>
      <c r="X45" s="33">
        <f>+W45*U45</f>
        <v>-9147750.421319783</v>
      </c>
      <c r="Z45" s="7" t="s">
        <v>114</v>
      </c>
      <c r="AA45" s="7"/>
      <c r="AC45" s="10">
        <v>501</v>
      </c>
      <c r="AD45" s="10">
        <v>2</v>
      </c>
      <c r="AE45" s="17">
        <f>+N45</f>
        <v>466479484.7257751</v>
      </c>
      <c r="AF45" s="13" t="s">
        <v>96</v>
      </c>
      <c r="AG45" s="25">
        <f>+AG33</f>
        <v>0.36893</v>
      </c>
      <c r="AH45" s="33">
        <f>+AG45*AE45</f>
        <v>172098276.2998802</v>
      </c>
    </row>
    <row r="46" spans="2:34" ht="12">
      <c r="B46"/>
      <c r="C46" t="s">
        <v>40</v>
      </c>
      <c r="D46" s="17">
        <v>72915590.485</v>
      </c>
      <c r="E46" s="17"/>
      <c r="F46" s="7"/>
      <c r="G46" s="7"/>
      <c r="H46" s="7"/>
      <c r="I46" s="7">
        <v>72915590.485</v>
      </c>
      <c r="K46" s="7"/>
      <c r="L46" s="7"/>
      <c r="M46" s="7"/>
      <c r="N46" s="7"/>
      <c r="P46" s="7"/>
      <c r="Q46" s="7"/>
      <c r="W46" s="25"/>
      <c r="X46" s="33"/>
      <c r="Z46" s="7"/>
      <c r="AA46" s="7"/>
      <c r="AG46" s="25"/>
      <c r="AH46" s="33"/>
    </row>
    <row r="47" spans="2:34" ht="12">
      <c r="B47"/>
      <c r="C47" t="s">
        <v>41</v>
      </c>
      <c r="D47" s="17">
        <v>0</v>
      </c>
      <c r="E47" s="17"/>
      <c r="F47" s="7"/>
      <c r="G47" s="7"/>
      <c r="H47" s="7"/>
      <c r="I47" s="7">
        <v>0</v>
      </c>
      <c r="K47" s="7"/>
      <c r="L47" s="7"/>
      <c r="M47" s="7"/>
      <c r="N47" s="7"/>
      <c r="P47" s="7"/>
      <c r="Q47" s="7"/>
      <c r="W47" s="25"/>
      <c r="X47" s="33"/>
      <c r="Z47" s="7"/>
      <c r="AA47" s="7"/>
      <c r="AG47" s="25"/>
      <c r="AH47" s="33"/>
    </row>
    <row r="48" spans="2:34" ht="12">
      <c r="B48"/>
      <c r="C48" t="s">
        <v>42</v>
      </c>
      <c r="D48" s="17">
        <v>0</v>
      </c>
      <c r="E48" s="17"/>
      <c r="F48" s="7"/>
      <c r="G48" s="7"/>
      <c r="H48" s="7"/>
      <c r="I48" s="7">
        <v>0</v>
      </c>
      <c r="K48" s="7" t="s">
        <v>120</v>
      </c>
      <c r="L48" s="7"/>
      <c r="M48" s="7"/>
      <c r="N48" s="7">
        <f>+N45+N35+N26-N14</f>
        <v>812574188.0002272</v>
      </c>
      <c r="P48" s="7" t="s">
        <v>120</v>
      </c>
      <c r="Q48" s="7"/>
      <c r="U48" s="17">
        <f>+N48-Actual!$E48</f>
        <v>210500821.0002272</v>
      </c>
      <c r="V48" s="7"/>
      <c r="W48" s="25"/>
      <c r="X48" s="33">
        <f>+X45+X35+X26-X14</f>
        <v>77742690.45791793</v>
      </c>
      <c r="Z48" s="7" t="s">
        <v>120</v>
      </c>
      <c r="AA48" s="7"/>
      <c r="AE48" s="17">
        <f>+N48</f>
        <v>812574188.0002272</v>
      </c>
      <c r="AF48" s="7"/>
      <c r="AG48" s="25"/>
      <c r="AH48" s="33">
        <f>+AH45+AH35+AH26-AH14</f>
        <v>299866949.942788</v>
      </c>
    </row>
    <row r="49" spans="2:9" ht="12">
      <c r="B49"/>
      <c r="C49" t="s">
        <v>43</v>
      </c>
      <c r="D49" s="17">
        <v>1441336</v>
      </c>
      <c r="E49" s="17"/>
      <c r="F49" s="7"/>
      <c r="G49" s="7"/>
      <c r="H49" s="7"/>
      <c r="I49" s="7">
        <v>1441336</v>
      </c>
    </row>
    <row r="50" spans="2:9" ht="12">
      <c r="B50"/>
      <c r="C50" t="s">
        <v>44</v>
      </c>
      <c r="D50" s="17">
        <v>7987173.36</v>
      </c>
      <c r="E50" s="17"/>
      <c r="F50" s="7"/>
      <c r="G50" s="7"/>
      <c r="H50" s="7"/>
      <c r="I50" s="7">
        <v>7987173.36</v>
      </c>
    </row>
    <row r="51" spans="2:9" ht="12">
      <c r="B51"/>
      <c r="C51" t="s">
        <v>45</v>
      </c>
      <c r="D51" s="17">
        <v>4869014</v>
      </c>
      <c r="E51" s="17"/>
      <c r="F51" s="7"/>
      <c r="G51" s="7"/>
      <c r="H51" s="7"/>
      <c r="I51" s="7">
        <v>4869014</v>
      </c>
    </row>
    <row r="52" spans="2:9" ht="12">
      <c r="B52"/>
      <c r="C52" t="s">
        <v>46</v>
      </c>
      <c r="D52" s="17">
        <v>30544</v>
      </c>
      <c r="E52" s="17"/>
      <c r="F52" s="7"/>
      <c r="G52" s="7"/>
      <c r="H52" s="7"/>
      <c r="I52" s="7">
        <v>30544</v>
      </c>
    </row>
    <row r="53" spans="2:9" ht="12">
      <c r="B53"/>
      <c r="C53" t="s">
        <v>46</v>
      </c>
      <c r="D53" s="17">
        <v>2233500</v>
      </c>
      <c r="E53" s="17"/>
      <c r="F53" s="7"/>
      <c r="G53" s="7"/>
      <c r="H53" s="7"/>
      <c r="I53" s="7">
        <v>2233500</v>
      </c>
    </row>
    <row r="54" spans="2:9" ht="12">
      <c r="B54"/>
      <c r="C54" t="s">
        <v>47</v>
      </c>
      <c r="D54" s="17">
        <v>91410852.39999999</v>
      </c>
      <c r="E54" s="17"/>
      <c r="F54" s="7"/>
      <c r="G54" s="7"/>
      <c r="H54" s="7"/>
      <c r="I54" s="7">
        <v>91410852.39999999</v>
      </c>
    </row>
    <row r="55" spans="2:9" ht="12">
      <c r="B55" s="15" t="s">
        <v>24</v>
      </c>
      <c r="C55" s="15"/>
      <c r="D55" s="15" t="s">
        <v>24</v>
      </c>
      <c r="E55" s="17"/>
      <c r="F55" s="15" t="s">
        <v>24</v>
      </c>
      <c r="G55" s="15" t="s">
        <v>24</v>
      </c>
      <c r="H55" s="15" t="s">
        <v>24</v>
      </c>
      <c r="I55" s="15" t="s">
        <v>24</v>
      </c>
    </row>
    <row r="56" spans="2:9" ht="12">
      <c r="B56" s="3" t="s">
        <v>48</v>
      </c>
      <c r="C56"/>
      <c r="D56" s="1">
        <v>1954311997.351415</v>
      </c>
      <c r="E56" s="17"/>
      <c r="F56" s="1">
        <v>0</v>
      </c>
      <c r="G56" s="1">
        <v>0</v>
      </c>
      <c r="H56" s="1">
        <v>0</v>
      </c>
      <c r="I56" s="1">
        <v>1954311997.351415</v>
      </c>
    </row>
    <row r="57" spans="4:9" ht="12">
      <c r="D57" s="17"/>
      <c r="E57" s="17"/>
      <c r="F57" s="7"/>
      <c r="G57" s="7"/>
      <c r="H57" s="7"/>
      <c r="I57" s="7"/>
    </row>
    <row r="58" spans="2:9" ht="12">
      <c r="B58" s="3" t="s">
        <v>49</v>
      </c>
      <c r="C58"/>
      <c r="D58" s="17">
        <v>273435453.67657715</v>
      </c>
      <c r="E58" s="17"/>
      <c r="F58" s="7"/>
      <c r="G58" s="7"/>
      <c r="H58" s="7">
        <v>273435453.67657715</v>
      </c>
      <c r="I58" s="7"/>
    </row>
    <row r="59" spans="4:9" ht="12">
      <c r="D59" s="15" t="s">
        <v>14</v>
      </c>
      <c r="E59" s="15" t="s">
        <v>15</v>
      </c>
      <c r="F59" s="15" t="s">
        <v>14</v>
      </c>
      <c r="G59" s="15" t="s">
        <v>14</v>
      </c>
      <c r="H59" s="15" t="s">
        <v>14</v>
      </c>
      <c r="I59" s="15" t="s">
        <v>14</v>
      </c>
    </row>
    <row r="60" spans="1:9" ht="12">
      <c r="A60" s="3" t="s">
        <v>50</v>
      </c>
      <c r="D60" s="17">
        <v>2395432270.5279922</v>
      </c>
      <c r="E60" s="17"/>
      <c r="F60" s="17">
        <v>97866424.9163104</v>
      </c>
      <c r="G60" s="17">
        <v>69818394.5836896</v>
      </c>
      <c r="H60" s="17">
        <v>273435453.67657715</v>
      </c>
      <c r="I60" s="17">
        <v>1954311997.351415</v>
      </c>
    </row>
    <row r="61" spans="4:9" ht="12">
      <c r="D61" s="17"/>
      <c r="E61" s="17"/>
      <c r="F61" s="17"/>
      <c r="G61" s="17"/>
      <c r="H61" s="17"/>
      <c r="I61" s="17"/>
    </row>
    <row r="62" spans="1:6" ht="12">
      <c r="A62" s="4"/>
      <c r="D62"/>
      <c r="E62" s="9"/>
      <c r="F62" s="9" t="s">
        <v>79</v>
      </c>
    </row>
    <row r="63" spans="1:6" ht="12">
      <c r="A63" s="4" t="str">
        <f>A2</f>
        <v>Merged System</v>
      </c>
      <c r="D63"/>
      <c r="E63" s="10"/>
      <c r="F63" s="10" t="s">
        <v>1</v>
      </c>
    </row>
    <row r="64" spans="1:6" ht="12">
      <c r="A64" s="5" t="str">
        <f>A3</f>
        <v>09/00 Study</v>
      </c>
      <c r="D64"/>
      <c r="E64" s="10"/>
      <c r="F64" s="10" t="s">
        <v>2</v>
      </c>
    </row>
    <row r="65" spans="1:6" ht="12">
      <c r="A65" s="5" t="str">
        <f>A4</f>
        <v>Semi-annual Type 2, UT</v>
      </c>
      <c r="D65" s="11"/>
      <c r="E65" s="11"/>
      <c r="F65" s="10"/>
    </row>
    <row r="66" spans="2:9" ht="12">
      <c r="B66" s="5"/>
      <c r="D66" s="12" t="s">
        <v>3</v>
      </c>
      <c r="E66" s="12"/>
      <c r="F66" s="13" t="s">
        <v>4</v>
      </c>
      <c r="G66" s="13" t="s">
        <v>4</v>
      </c>
      <c r="H66" s="13"/>
      <c r="I66" s="13"/>
    </row>
    <row r="67" spans="1:9" s="12" customFormat="1" ht="12">
      <c r="A67" s="3"/>
      <c r="B67" s="3"/>
      <c r="C67" s="3"/>
      <c r="D67" s="19" t="s">
        <v>77</v>
      </c>
      <c r="E67" s="16"/>
      <c r="F67" s="14" t="s">
        <v>5</v>
      </c>
      <c r="G67" s="14" t="s">
        <v>6</v>
      </c>
      <c r="H67" s="14" t="s">
        <v>7</v>
      </c>
      <c r="I67" s="14" t="s">
        <v>8</v>
      </c>
    </row>
    <row r="68" spans="4:9" ht="12">
      <c r="D68" s="17"/>
      <c r="E68" s="17"/>
      <c r="F68" s="17"/>
      <c r="G68" s="17"/>
      <c r="H68" s="17"/>
      <c r="I68" s="17"/>
    </row>
    <row r="69" spans="4:9" ht="12">
      <c r="D69" s="17"/>
      <c r="E69" s="17"/>
      <c r="F69" s="17"/>
      <c r="G69" s="17"/>
      <c r="H69" s="17"/>
      <c r="I69" s="17"/>
    </row>
    <row r="70" spans="1:9" ht="12">
      <c r="A70" s="3" t="s">
        <v>51</v>
      </c>
      <c r="F70" s="7"/>
      <c r="G70" s="7"/>
      <c r="H70" s="7"/>
      <c r="I70" s="7"/>
    </row>
    <row r="71" spans="6:9" ht="12">
      <c r="F71" s="7"/>
      <c r="G71" s="7"/>
      <c r="H71" s="7"/>
      <c r="I71" s="7"/>
    </row>
    <row r="72" spans="2:9" ht="12">
      <c r="B72" s="3" t="s">
        <v>52</v>
      </c>
      <c r="C72"/>
      <c r="D72" s="17">
        <v>34809860</v>
      </c>
      <c r="E72" s="17"/>
      <c r="F72" s="7">
        <v>34809860</v>
      </c>
      <c r="G72" s="7"/>
      <c r="H72" s="7"/>
      <c r="I72" s="7"/>
    </row>
    <row r="73" ht="12"/>
    <row r="74" spans="2:9" ht="12">
      <c r="B74" s="3" t="s">
        <v>53</v>
      </c>
      <c r="C74"/>
      <c r="D74" s="8">
        <v>196444</v>
      </c>
      <c r="E74" s="17"/>
      <c r="F74" s="1">
        <v>196444</v>
      </c>
      <c r="G74" s="7"/>
      <c r="H74" s="7"/>
      <c r="I74" s="7"/>
    </row>
    <row r="75" spans="3:9" ht="12">
      <c r="C75"/>
      <c r="D75" s="17"/>
      <c r="E75" s="17"/>
      <c r="F75" s="7"/>
      <c r="G75" s="7"/>
      <c r="H75" s="7"/>
      <c r="I75" s="7"/>
    </row>
    <row r="76" spans="2:9" ht="12">
      <c r="B76" s="3" t="s">
        <v>48</v>
      </c>
      <c r="C76"/>
      <c r="D76" s="8">
        <v>36844490</v>
      </c>
      <c r="E76" s="17"/>
      <c r="F76" s="18"/>
      <c r="G76" s="7"/>
      <c r="H76" s="7"/>
      <c r="I76" s="7">
        <v>36844490</v>
      </c>
    </row>
    <row r="77" spans="6:9" ht="10.5">
      <c r="F77" s="7"/>
      <c r="G77" s="7"/>
      <c r="H77" s="7"/>
      <c r="I77" s="7"/>
    </row>
    <row r="78" spans="2:9" ht="10.5">
      <c r="B78" t="s">
        <v>54</v>
      </c>
      <c r="D78" s="8">
        <v>3818662</v>
      </c>
      <c r="E78" s="17"/>
      <c r="F78" s="7"/>
      <c r="G78"/>
      <c r="H78" s="7">
        <v>3818662</v>
      </c>
      <c r="I78" s="7"/>
    </row>
    <row r="79" ht="10.5"/>
    <row r="80" spans="4:9" ht="10.5">
      <c r="D80" s="15" t="s">
        <v>14</v>
      </c>
      <c r="E80" s="15" t="s">
        <v>15</v>
      </c>
      <c r="F80" s="12" t="s">
        <v>16</v>
      </c>
      <c r="G80" s="12" t="s">
        <v>16</v>
      </c>
      <c r="H80" s="12" t="s">
        <v>16</v>
      </c>
      <c r="I80" s="12" t="s">
        <v>16</v>
      </c>
    </row>
    <row r="81" spans="1:9" ht="10.5">
      <c r="A81" s="3" t="s">
        <v>55</v>
      </c>
      <c r="D81" s="17">
        <v>75535417</v>
      </c>
      <c r="E81" s="17"/>
      <c r="F81" s="17">
        <v>34872265</v>
      </c>
      <c r="G81" s="17">
        <v>0</v>
      </c>
      <c r="H81" s="17">
        <v>3818662</v>
      </c>
      <c r="I81" s="17">
        <v>36844490</v>
      </c>
    </row>
    <row r="82" ht="10.5"/>
    <row r="83" ht="10.5">
      <c r="A83" s="3" t="s">
        <v>56</v>
      </c>
    </row>
    <row r="84" spans="1:9" ht="10.5">
      <c r="A84" s="3"/>
      <c r="B84" t="s">
        <v>57</v>
      </c>
      <c r="C84" s="3"/>
      <c r="D84" s="17">
        <v>0</v>
      </c>
      <c r="E84" s="17"/>
      <c r="G84" s="3"/>
      <c r="H84" s="2">
        <v>0</v>
      </c>
      <c r="I84" s="2"/>
    </row>
    <row r="85" spans="1:9" ht="10.5">
      <c r="A85" s="3"/>
      <c r="B85" t="s">
        <v>58</v>
      </c>
      <c r="C85" s="3"/>
      <c r="D85" s="17">
        <v>29529955.060185693</v>
      </c>
      <c r="E85" s="17"/>
      <c r="G85" s="3"/>
      <c r="H85" s="2">
        <v>29529955.060185693</v>
      </c>
      <c r="I85" s="2"/>
    </row>
    <row r="86" spans="1:9" ht="10.5">
      <c r="A86" s="3"/>
      <c r="B86" t="s">
        <v>59</v>
      </c>
      <c r="C86" s="3"/>
      <c r="D86" s="17">
        <v>92026242.78511585</v>
      </c>
      <c r="E86" s="17"/>
      <c r="G86" s="3"/>
      <c r="H86" s="2">
        <v>92026242.78511585</v>
      </c>
      <c r="I86" s="2"/>
    </row>
    <row r="87" spans="1:9" ht="10.5">
      <c r="A87" s="3"/>
      <c r="B87" t="s">
        <v>60</v>
      </c>
      <c r="C87" s="3"/>
      <c r="D87" s="17">
        <v>20732622.752887532</v>
      </c>
      <c r="E87" s="17"/>
      <c r="G87" s="3"/>
      <c r="H87" s="2">
        <v>20732622.752887532</v>
      </c>
      <c r="I87" s="2"/>
    </row>
    <row r="88" spans="1:9" ht="10.5">
      <c r="A88" s="3"/>
      <c r="B88" t="s">
        <v>61</v>
      </c>
      <c r="C88" s="3"/>
      <c r="D88" s="17">
        <v>6743931.038868976</v>
      </c>
      <c r="E88" s="17"/>
      <c r="G88" s="3"/>
      <c r="H88" s="2">
        <v>6743931.038868976</v>
      </c>
      <c r="I88" s="2"/>
    </row>
    <row r="89" spans="1:9" ht="10.5">
      <c r="A89" s="3"/>
      <c r="B89" t="s">
        <v>71</v>
      </c>
      <c r="C89" s="3"/>
      <c r="D89" s="17">
        <v>40945936.85628799</v>
      </c>
      <c r="E89" s="17"/>
      <c r="G89" s="3"/>
      <c r="H89" s="2">
        <v>40945936.85628799</v>
      </c>
      <c r="I89" s="2"/>
    </row>
    <row r="90" spans="1:9" ht="10.5">
      <c r="A90" s="3"/>
      <c r="B90" t="s">
        <v>62</v>
      </c>
      <c r="C90" s="3"/>
      <c r="D90" s="17">
        <v>8446061.759478053</v>
      </c>
      <c r="E90" s="17"/>
      <c r="G90" s="3"/>
      <c r="H90" s="2">
        <v>8446061.759478053</v>
      </c>
      <c r="I90" s="2"/>
    </row>
    <row r="91" spans="1:9" ht="10.5">
      <c r="A91" s="3"/>
      <c r="B91" t="s">
        <v>63</v>
      </c>
      <c r="C91" s="3"/>
      <c r="D91" s="17">
        <v>57825925.62192203</v>
      </c>
      <c r="E91" s="17"/>
      <c r="G91" s="3"/>
      <c r="H91" s="2">
        <v>57825925.62192203</v>
      </c>
      <c r="I91" s="2"/>
    </row>
    <row r="92" spans="1:9" ht="10.5">
      <c r="A92" s="3"/>
      <c r="B92" t="s">
        <v>64</v>
      </c>
      <c r="C92" s="3"/>
      <c r="D92" s="17">
        <v>40648320.33221565</v>
      </c>
      <c r="E92" s="17"/>
      <c r="G92" s="3"/>
      <c r="H92" s="2">
        <v>40648320.33221565</v>
      </c>
      <c r="I92" s="2"/>
    </row>
    <row r="93" spans="1:9" ht="10.5">
      <c r="A93" s="3"/>
      <c r="B93" t="s">
        <v>65</v>
      </c>
      <c r="C93" s="3"/>
      <c r="D93" s="17">
        <v>55843244.87905667</v>
      </c>
      <c r="E93" s="17"/>
      <c r="F93" s="15"/>
      <c r="H93" s="2">
        <v>55843244.87905667</v>
      </c>
      <c r="I93" s="2"/>
    </row>
    <row r="94" spans="1:9" ht="10.5">
      <c r="A94" s="3"/>
      <c r="B94" t="s">
        <v>66</v>
      </c>
      <c r="C94" s="3"/>
      <c r="D94" s="17">
        <v>4039129.218868416</v>
      </c>
      <c r="E94" s="17"/>
      <c r="F94" s="15"/>
      <c r="H94" s="2">
        <v>4039129.218868416</v>
      </c>
      <c r="I94" s="2"/>
    </row>
    <row r="95" spans="1:9" ht="10.5">
      <c r="A95" s="3"/>
      <c r="B95" t="s">
        <v>68</v>
      </c>
      <c r="C95" s="3"/>
      <c r="D95" s="17">
        <v>38963739.4684902</v>
      </c>
      <c r="E95" s="17"/>
      <c r="F95" s="15"/>
      <c r="H95" s="2">
        <v>38963739.4684902</v>
      </c>
      <c r="I95" s="2"/>
    </row>
    <row r="96" spans="1:9" ht="10.5">
      <c r="A96" s="3"/>
      <c r="B96" t="s">
        <v>69</v>
      </c>
      <c r="C96" s="3"/>
      <c r="D96" s="17">
        <v>13609991.895750524</v>
      </c>
      <c r="E96" s="17"/>
      <c r="F96" s="15"/>
      <c r="H96" s="2">
        <v>13609991.895750524</v>
      </c>
      <c r="I96" s="2"/>
    </row>
    <row r="97" spans="1:9" ht="10.5">
      <c r="A97" s="3"/>
      <c r="B97" t="s">
        <v>70</v>
      </c>
      <c r="C97" s="3"/>
      <c r="D97" s="17">
        <v>5666609.885236601</v>
      </c>
      <c r="E97" s="17"/>
      <c r="F97" s="15"/>
      <c r="H97" s="2">
        <v>5666609.885236601</v>
      </c>
      <c r="I97" s="2"/>
    </row>
    <row r="98" spans="1:9" ht="10.5">
      <c r="A98" s="3"/>
      <c r="B98" t="s">
        <v>67</v>
      </c>
      <c r="C98" s="3"/>
      <c r="D98" s="17">
        <v>51457773.17141089</v>
      </c>
      <c r="E98" s="17"/>
      <c r="F98" s="15"/>
      <c r="H98" s="2">
        <v>51457773.17141089</v>
      </c>
      <c r="I98" s="2"/>
    </row>
    <row r="99" spans="4:9" ht="10.5">
      <c r="D99" s="15" t="s">
        <v>14</v>
      </c>
      <c r="E99" s="15" t="s">
        <v>15</v>
      </c>
      <c r="F99" s="15" t="s">
        <v>14</v>
      </c>
      <c r="G99" s="15" t="s">
        <v>14</v>
      </c>
      <c r="H99" s="15" t="s">
        <v>14</v>
      </c>
      <c r="I99" s="15" t="s">
        <v>14</v>
      </c>
    </row>
    <row r="100" spans="1:9" ht="10.5">
      <c r="A100" s="3" t="s">
        <v>72</v>
      </c>
      <c r="D100" s="8">
        <v>466479484.7257751</v>
      </c>
      <c r="E100" s="17"/>
      <c r="F100" s="17">
        <v>0</v>
      </c>
      <c r="G100" s="17">
        <v>0</v>
      </c>
      <c r="H100" s="17">
        <v>466479484.7257751</v>
      </c>
      <c r="I100" s="17">
        <v>0</v>
      </c>
    </row>
    <row r="101" spans="4:9" ht="10.5">
      <c r="D101" s="15" t="s">
        <v>73</v>
      </c>
      <c r="E101" s="15" t="s">
        <v>15</v>
      </c>
      <c r="F101" s="15" t="s">
        <v>73</v>
      </c>
      <c r="G101" s="15" t="s">
        <v>73</v>
      </c>
      <c r="H101" s="15" t="s">
        <v>73</v>
      </c>
      <c r="I101" s="15" t="s">
        <v>73</v>
      </c>
    </row>
    <row r="102" spans="1:9" ht="10.5">
      <c r="A102" s="3" t="s">
        <v>74</v>
      </c>
      <c r="D102" s="17">
        <v>812440149.0002272</v>
      </c>
      <c r="E102" s="17" t="s">
        <v>15</v>
      </c>
      <c r="F102" s="17">
        <v>41068536.62631041</v>
      </c>
      <c r="G102" s="17">
        <v>69818394.5836896</v>
      </c>
      <c r="H102" s="17">
        <v>709307680.3232032</v>
      </c>
      <c r="I102" s="17">
        <v>-7754462.532976389</v>
      </c>
    </row>
    <row r="103" spans="4:9" ht="10.5">
      <c r="D103" s="15" t="s">
        <v>73</v>
      </c>
      <c r="E103" s="15" t="s">
        <v>15</v>
      </c>
      <c r="F103" s="15" t="s">
        <v>73</v>
      </c>
      <c r="G103" s="15" t="s">
        <v>73</v>
      </c>
      <c r="H103" s="15" t="s">
        <v>73</v>
      </c>
      <c r="I103" s="15" t="s">
        <v>73</v>
      </c>
    </row>
    <row r="104" spans="1:9" ht="10.5">
      <c r="A104"/>
      <c r="B104"/>
      <c r="C104"/>
      <c r="D104" s="1"/>
      <c r="E104" s="1"/>
      <c r="F104"/>
      <c r="G104"/>
      <c r="H104"/>
      <c r="I104"/>
    </row>
    <row r="105" spans="1:9" ht="10.5">
      <c r="A105"/>
      <c r="B105"/>
      <c r="C105"/>
      <c r="D105" s="1">
        <v>812440149.0002269</v>
      </c>
      <c r="E105" s="1"/>
      <c r="F105"/>
      <c r="G105"/>
      <c r="H105"/>
      <c r="I105"/>
    </row>
    <row r="106" spans="1:9" ht="10.5">
      <c r="A106"/>
      <c r="B106"/>
      <c r="C106" s="21" t="s">
        <v>75</v>
      </c>
      <c r="D106" s="1">
        <v>812440149.0002269</v>
      </c>
      <c r="E106"/>
      <c r="F106" s="17"/>
      <c r="G106"/>
      <c r="H106"/>
      <c r="I106"/>
    </row>
    <row r="107" spans="1:9" ht="10.5">
      <c r="A107"/>
      <c r="B107"/>
      <c r="C107"/>
      <c r="D107"/>
      <c r="E107"/>
      <c r="F107"/>
      <c r="G107"/>
      <c r="H107"/>
      <c r="I107"/>
    </row>
    <row r="108" spans="1:9" ht="10.5">
      <c r="A108"/>
      <c r="B108"/>
      <c r="C108"/>
      <c r="D108"/>
      <c r="E108"/>
      <c r="F108"/>
      <c r="G108"/>
      <c r="H108"/>
      <c r="I108"/>
    </row>
    <row r="109" spans="1:9" ht="10.5">
      <c r="A109"/>
      <c r="B109"/>
      <c r="C109"/>
      <c r="D109"/>
      <c r="E109"/>
      <c r="F109"/>
      <c r="G109"/>
      <c r="H109"/>
      <c r="I109"/>
    </row>
    <row r="110" spans="1:9" ht="10.5">
      <c r="A110"/>
      <c r="B110"/>
      <c r="C110"/>
      <c r="D110"/>
      <c r="E110"/>
      <c r="F110"/>
      <c r="G110"/>
      <c r="H110"/>
      <c r="I110"/>
    </row>
    <row r="111" spans="1:9" ht="10.5">
      <c r="A111"/>
      <c r="B111"/>
      <c r="C111"/>
      <c r="D111"/>
      <c r="E111"/>
      <c r="F111"/>
      <c r="G111"/>
      <c r="H111"/>
      <c r="I111"/>
    </row>
    <row r="112" spans="1:9" ht="10.5">
      <c r="A112"/>
      <c r="B112"/>
      <c r="C112"/>
      <c r="D112"/>
      <c r="E112"/>
      <c r="F112"/>
      <c r="G112"/>
      <c r="H112"/>
      <c r="I112"/>
    </row>
    <row r="113" spans="1:9" ht="10.5">
      <c r="A113"/>
      <c r="B113"/>
      <c r="C113"/>
      <c r="D113"/>
      <c r="E113"/>
      <c r="F113"/>
      <c r="G113"/>
      <c r="H113"/>
      <c r="I113"/>
    </row>
    <row r="114" spans="1:9" ht="10.5">
      <c r="A114"/>
      <c r="B114"/>
      <c r="C114"/>
      <c r="D114"/>
      <c r="E114"/>
      <c r="F114"/>
      <c r="G114"/>
      <c r="H114"/>
      <c r="I114"/>
    </row>
    <row r="115" spans="1:9" ht="10.5">
      <c r="A115"/>
      <c r="B115"/>
      <c r="C115"/>
      <c r="D115"/>
      <c r="E115"/>
      <c r="F115"/>
      <c r="G115"/>
      <c r="H115"/>
      <c r="I115"/>
    </row>
    <row r="116" spans="1:9" ht="10.5">
      <c r="A116"/>
      <c r="B116"/>
      <c r="C116"/>
      <c r="D116"/>
      <c r="E116"/>
      <c r="F116"/>
      <c r="G116"/>
      <c r="H116"/>
      <c r="I116"/>
    </row>
    <row r="117" spans="1:9" ht="10.5">
      <c r="A117"/>
      <c r="B117"/>
      <c r="C117"/>
      <c r="D117"/>
      <c r="E117"/>
      <c r="F117"/>
      <c r="G117"/>
      <c r="H117"/>
      <c r="I117"/>
    </row>
    <row r="118" spans="1:9" ht="10.5">
      <c r="A118"/>
      <c r="B118"/>
      <c r="C118"/>
      <c r="D118"/>
      <c r="E118"/>
      <c r="F118"/>
      <c r="G118"/>
      <c r="H118"/>
      <c r="I118"/>
    </row>
    <row r="119" spans="1:9" ht="10.5">
      <c r="A119"/>
      <c r="B119"/>
      <c r="C119"/>
      <c r="D119"/>
      <c r="E119"/>
      <c r="F119"/>
      <c r="G119"/>
      <c r="H119"/>
      <c r="I119"/>
    </row>
    <row r="120" spans="1:9" ht="10.5">
      <c r="A120"/>
      <c r="B120"/>
      <c r="C120"/>
      <c r="D120"/>
      <c r="E120"/>
      <c r="F120"/>
      <c r="G120"/>
      <c r="H120"/>
      <c r="I120"/>
    </row>
    <row r="121" spans="1:9" ht="10.5">
      <c r="A121"/>
      <c r="B121"/>
      <c r="C121"/>
      <c r="D121"/>
      <c r="E121"/>
      <c r="F121"/>
      <c r="G121"/>
      <c r="H121"/>
      <c r="I121"/>
    </row>
    <row r="122" spans="1:9" ht="10.5">
      <c r="A122"/>
      <c r="B122"/>
      <c r="C122"/>
      <c r="D122"/>
      <c r="E122"/>
      <c r="F122"/>
      <c r="G122"/>
      <c r="H122"/>
      <c r="I122"/>
    </row>
    <row r="123" spans="1:9" ht="10.5">
      <c r="A123"/>
      <c r="B123"/>
      <c r="C123"/>
      <c r="D123"/>
      <c r="E123"/>
      <c r="F123"/>
      <c r="G123"/>
      <c r="H123"/>
      <c r="I123"/>
    </row>
    <row r="124" spans="1:9" s="12" customFormat="1" ht="10.5">
      <c r="A124"/>
      <c r="B124"/>
      <c r="C124"/>
      <c r="D124"/>
      <c r="E124"/>
      <c r="F124"/>
      <c r="G124"/>
      <c r="H124"/>
      <c r="I124"/>
    </row>
    <row r="125" spans="1:9" ht="10.5">
      <c r="A125"/>
      <c r="B125"/>
      <c r="C125"/>
      <c r="D125"/>
      <c r="E125"/>
      <c r="F125"/>
      <c r="G125"/>
      <c r="H125"/>
      <c r="I125"/>
    </row>
    <row r="126" spans="1:9" ht="10.5">
      <c r="A126"/>
      <c r="B126"/>
      <c r="C126"/>
      <c r="D126"/>
      <c r="E126"/>
      <c r="F126"/>
      <c r="G126"/>
      <c r="H126"/>
      <c r="I126"/>
    </row>
    <row r="127" spans="1:9" ht="10.5">
      <c r="A127"/>
      <c r="B127"/>
      <c r="C127"/>
      <c r="D127"/>
      <c r="E127"/>
      <c r="F127"/>
      <c r="G127"/>
      <c r="H127"/>
      <c r="I127"/>
    </row>
    <row r="128" spans="1:9" ht="10.5">
      <c r="A128"/>
      <c r="B128"/>
      <c r="C128"/>
      <c r="D128"/>
      <c r="E128"/>
      <c r="F128"/>
      <c r="G128"/>
      <c r="H128"/>
      <c r="I128"/>
    </row>
    <row r="129" spans="1:9" ht="10.5">
      <c r="A129"/>
      <c r="B129"/>
      <c r="C129"/>
      <c r="D129"/>
      <c r="E129"/>
      <c r="F129"/>
      <c r="G129"/>
      <c r="H129"/>
      <c r="I129"/>
    </row>
    <row r="130" spans="1:9" ht="10.5">
      <c r="A130"/>
      <c r="B130"/>
      <c r="C130"/>
      <c r="D130"/>
      <c r="E130"/>
      <c r="F130"/>
      <c r="G130"/>
      <c r="H130"/>
      <c r="I130"/>
    </row>
    <row r="131" spans="1:9" ht="10.5">
      <c r="A131"/>
      <c r="B131"/>
      <c r="C131"/>
      <c r="D131"/>
      <c r="E131"/>
      <c r="F131"/>
      <c r="G131"/>
      <c r="H131"/>
      <c r="I131"/>
    </row>
    <row r="132" spans="1:9" ht="10.5">
      <c r="A132"/>
      <c r="B132"/>
      <c r="C132"/>
      <c r="D132"/>
      <c r="E132"/>
      <c r="F132"/>
      <c r="G132"/>
      <c r="H132"/>
      <c r="I132"/>
    </row>
    <row r="133" spans="1:9" ht="10.5">
      <c r="A133"/>
      <c r="B133"/>
      <c r="C133"/>
      <c r="D133"/>
      <c r="E133"/>
      <c r="F133"/>
      <c r="G133"/>
      <c r="H133"/>
      <c r="I133"/>
    </row>
    <row r="134" spans="1:9" ht="10.5">
      <c r="A134"/>
      <c r="B134"/>
      <c r="C134"/>
      <c r="D134"/>
      <c r="E134"/>
      <c r="F134"/>
      <c r="G134"/>
      <c r="H134"/>
      <c r="I134"/>
    </row>
    <row r="135" spans="1:9" ht="10.5">
      <c r="A135"/>
      <c r="B135"/>
      <c r="C135"/>
      <c r="D135"/>
      <c r="E135"/>
      <c r="F135"/>
      <c r="G135"/>
      <c r="H135"/>
      <c r="I135"/>
    </row>
    <row r="136" spans="1:9" ht="10.5">
      <c r="A136"/>
      <c r="B136"/>
      <c r="C136"/>
      <c r="D136"/>
      <c r="E136"/>
      <c r="F136"/>
      <c r="G136"/>
      <c r="H136"/>
      <c r="I136"/>
    </row>
    <row r="137" spans="1:9" ht="10.5">
      <c r="A137"/>
      <c r="B137"/>
      <c r="C137"/>
      <c r="D137"/>
      <c r="E137"/>
      <c r="F137"/>
      <c r="G137"/>
      <c r="H137"/>
      <c r="I137"/>
    </row>
    <row r="138" spans="1:9" ht="10.5">
      <c r="A138"/>
      <c r="B138"/>
      <c r="C138"/>
      <c r="D138"/>
      <c r="E138"/>
      <c r="F138"/>
      <c r="G138"/>
      <c r="H138"/>
      <c r="I138"/>
    </row>
    <row r="139" spans="1:9" ht="10.5">
      <c r="A139"/>
      <c r="B139"/>
      <c r="C139"/>
      <c r="D139"/>
      <c r="E139"/>
      <c r="F139"/>
      <c r="G139"/>
      <c r="H139"/>
      <c r="I139"/>
    </row>
    <row r="140" spans="1:9" ht="10.5">
      <c r="A140"/>
      <c r="B140"/>
      <c r="C140"/>
      <c r="D140"/>
      <c r="E140"/>
      <c r="F140"/>
      <c r="G140"/>
      <c r="H140"/>
      <c r="I140"/>
    </row>
    <row r="141" spans="1:9" ht="10.5">
      <c r="A141"/>
      <c r="B141"/>
      <c r="C141"/>
      <c r="D141"/>
      <c r="E141"/>
      <c r="F141"/>
      <c r="G141"/>
      <c r="H141"/>
      <c r="I141"/>
    </row>
    <row r="142" spans="1:9" ht="10.5">
      <c r="A142"/>
      <c r="B142"/>
      <c r="C142"/>
      <c r="D142"/>
      <c r="E142"/>
      <c r="F142"/>
      <c r="G142"/>
      <c r="H142"/>
      <c r="I142"/>
    </row>
    <row r="143" spans="1:9" ht="10.5">
      <c r="A143"/>
      <c r="B143"/>
      <c r="C143"/>
      <c r="D143"/>
      <c r="E143"/>
      <c r="F143"/>
      <c r="G143"/>
      <c r="H143"/>
      <c r="I143"/>
    </row>
    <row r="144" spans="1:9" ht="10.5">
      <c r="A144"/>
      <c r="B144"/>
      <c r="C144"/>
      <c r="D144"/>
      <c r="E144"/>
      <c r="F144"/>
      <c r="G144"/>
      <c r="H144"/>
      <c r="I144"/>
    </row>
    <row r="145" spans="1:9" ht="10.5">
      <c r="A145"/>
      <c r="B145"/>
      <c r="C145"/>
      <c r="D145"/>
      <c r="E145"/>
      <c r="F145"/>
      <c r="G145"/>
      <c r="H145"/>
      <c r="I145"/>
    </row>
    <row r="146" spans="1:9" ht="10.5">
      <c r="A146"/>
      <c r="B146"/>
      <c r="C146"/>
      <c r="D146"/>
      <c r="E146"/>
      <c r="F146"/>
      <c r="G146"/>
      <c r="H146"/>
      <c r="I146"/>
    </row>
    <row r="147" spans="1:9" ht="10.5">
      <c r="A147"/>
      <c r="B147"/>
      <c r="C147"/>
      <c r="D147"/>
      <c r="E147"/>
      <c r="F147"/>
      <c r="G147"/>
      <c r="H147"/>
      <c r="I147"/>
    </row>
    <row r="148" spans="1:9" ht="10.5">
      <c r="A148"/>
      <c r="B148"/>
      <c r="C148"/>
      <c r="D148"/>
      <c r="E148"/>
      <c r="F148"/>
      <c r="G148"/>
      <c r="H148"/>
      <c r="I148"/>
    </row>
    <row r="149" spans="1:9" ht="10.5">
      <c r="A149"/>
      <c r="B149"/>
      <c r="C149"/>
      <c r="D149"/>
      <c r="E149"/>
      <c r="F149"/>
      <c r="G149"/>
      <c r="H149"/>
      <c r="I149"/>
    </row>
    <row r="150" spans="1:9" ht="10.5">
      <c r="A150"/>
      <c r="B150"/>
      <c r="C150"/>
      <c r="D150"/>
      <c r="E150"/>
      <c r="F150"/>
      <c r="G150"/>
      <c r="H150"/>
      <c r="I150"/>
    </row>
    <row r="151" spans="1:9" ht="10.5">
      <c r="A151"/>
      <c r="B151"/>
      <c r="C151"/>
      <c r="D151"/>
      <c r="E151"/>
      <c r="F151"/>
      <c r="G151"/>
      <c r="H151"/>
      <c r="I151"/>
    </row>
    <row r="152" spans="1:9" ht="10.5">
      <c r="A152"/>
      <c r="B152"/>
      <c r="C152"/>
      <c r="D152"/>
      <c r="E152"/>
      <c r="F152"/>
      <c r="G152"/>
      <c r="H152"/>
      <c r="I152"/>
    </row>
    <row r="153" spans="1:9" ht="10.5">
      <c r="A153"/>
      <c r="B153"/>
      <c r="C153"/>
      <c r="D153"/>
      <c r="E153"/>
      <c r="F153"/>
      <c r="G153"/>
      <c r="H153"/>
      <c r="I153"/>
    </row>
    <row r="154" spans="1:9" ht="10.5">
      <c r="A154"/>
      <c r="B154"/>
      <c r="C154"/>
      <c r="D154"/>
      <c r="E154"/>
      <c r="F154"/>
      <c r="G154"/>
      <c r="H154"/>
      <c r="I154"/>
    </row>
    <row r="155" spans="1:9" ht="10.5">
      <c r="A155"/>
      <c r="B155"/>
      <c r="C155"/>
      <c r="D155"/>
      <c r="E155"/>
      <c r="F155"/>
      <c r="G155"/>
      <c r="H155"/>
      <c r="I155"/>
    </row>
    <row r="156" spans="1:9" ht="10.5">
      <c r="A156"/>
      <c r="B156"/>
      <c r="C156"/>
      <c r="D156"/>
      <c r="E156"/>
      <c r="F156"/>
      <c r="G156"/>
      <c r="H156"/>
      <c r="I156"/>
    </row>
    <row r="157" spans="1:9" ht="10.5">
      <c r="A157"/>
      <c r="B157"/>
      <c r="C157"/>
      <c r="D157"/>
      <c r="E157"/>
      <c r="F157"/>
      <c r="G157"/>
      <c r="H157"/>
      <c r="I157"/>
    </row>
    <row r="158" spans="1:9" ht="10.5">
      <c r="A158"/>
      <c r="B158"/>
      <c r="C158"/>
      <c r="D158"/>
      <c r="E158"/>
      <c r="F158"/>
      <c r="G158"/>
      <c r="H158"/>
      <c r="I158"/>
    </row>
    <row r="159" spans="1:9" ht="10.5">
      <c r="A159"/>
      <c r="B159"/>
      <c r="C159"/>
      <c r="D159"/>
      <c r="E159"/>
      <c r="F159"/>
      <c r="G159"/>
      <c r="H159"/>
      <c r="I159"/>
    </row>
    <row r="160" spans="1:9" ht="10.5">
      <c r="A160"/>
      <c r="B160"/>
      <c r="C160"/>
      <c r="D160"/>
      <c r="E160"/>
      <c r="F160"/>
      <c r="G160"/>
      <c r="H160"/>
      <c r="I160"/>
    </row>
    <row r="161" spans="1:9" ht="10.5">
      <c r="A161"/>
      <c r="B161"/>
      <c r="C161"/>
      <c r="D161"/>
      <c r="E161"/>
      <c r="F161"/>
      <c r="G161"/>
      <c r="H161"/>
      <c r="I161"/>
    </row>
    <row r="162" spans="1:9" ht="10.5">
      <c r="A162"/>
      <c r="B162"/>
      <c r="C162"/>
      <c r="D162"/>
      <c r="E162"/>
      <c r="F162"/>
      <c r="G162"/>
      <c r="H162"/>
      <c r="I162"/>
    </row>
    <row r="163" spans="1:9" ht="10.5">
      <c r="A163"/>
      <c r="B163"/>
      <c r="C163"/>
      <c r="D163"/>
      <c r="E163"/>
      <c r="F163"/>
      <c r="G163"/>
      <c r="H163"/>
      <c r="I163"/>
    </row>
    <row r="164" spans="1:9" ht="10.5">
      <c r="A164"/>
      <c r="B164"/>
      <c r="C164"/>
      <c r="D164"/>
      <c r="E164"/>
      <c r="F164"/>
      <c r="G164"/>
      <c r="H164"/>
      <c r="I164"/>
    </row>
    <row r="165" spans="1:9" ht="10.5">
      <c r="A165"/>
      <c r="B165"/>
      <c r="C165"/>
      <c r="D165"/>
      <c r="E165"/>
      <c r="F165"/>
      <c r="G165"/>
      <c r="H165"/>
      <c r="I165"/>
    </row>
    <row r="166" spans="1:9" ht="10.5">
      <c r="A166"/>
      <c r="B166"/>
      <c r="C166"/>
      <c r="D166"/>
      <c r="E166"/>
      <c r="F166"/>
      <c r="G166"/>
      <c r="H166"/>
      <c r="I166"/>
    </row>
    <row r="167" spans="1:9" ht="10.5">
      <c r="A167"/>
      <c r="B167"/>
      <c r="C167"/>
      <c r="D167"/>
      <c r="E167"/>
      <c r="F167"/>
      <c r="G167"/>
      <c r="H167"/>
      <c r="I167"/>
    </row>
    <row r="168" spans="1:9" ht="10.5">
      <c r="A168"/>
      <c r="B168"/>
      <c r="C168"/>
      <c r="D168"/>
      <c r="E168"/>
      <c r="F168"/>
      <c r="G168"/>
      <c r="H168"/>
      <c r="I168"/>
    </row>
    <row r="169" spans="1:9" ht="10.5">
      <c r="A169"/>
      <c r="B169"/>
      <c r="C169"/>
      <c r="D169"/>
      <c r="E169"/>
      <c r="F169"/>
      <c r="G169"/>
      <c r="H169"/>
      <c r="I169"/>
    </row>
    <row r="170" spans="1:9" ht="10.5">
      <c r="A170"/>
      <c r="B170"/>
      <c r="C170"/>
      <c r="D170"/>
      <c r="E170"/>
      <c r="F170"/>
      <c r="G170"/>
      <c r="H170"/>
      <c r="I170"/>
    </row>
    <row r="171" spans="1:9" ht="10.5">
      <c r="A171"/>
      <c r="B171"/>
      <c r="C171"/>
      <c r="D171"/>
      <c r="E171"/>
      <c r="F171"/>
      <c r="G171"/>
      <c r="H171"/>
      <c r="I171"/>
    </row>
    <row r="172" spans="1:9" ht="10.5">
      <c r="A172"/>
      <c r="B172"/>
      <c r="C172"/>
      <c r="D172"/>
      <c r="E172"/>
      <c r="F172"/>
      <c r="G172"/>
      <c r="H172"/>
      <c r="I172"/>
    </row>
    <row r="173" spans="1:9" ht="10.5">
      <c r="A173"/>
      <c r="B173"/>
      <c r="C173"/>
      <c r="D173"/>
      <c r="E173"/>
      <c r="F173"/>
      <c r="G173"/>
      <c r="H173"/>
      <c r="I173"/>
    </row>
    <row r="174" spans="1:9" ht="10.5">
      <c r="A174"/>
      <c r="B174"/>
      <c r="C174"/>
      <c r="D174"/>
      <c r="E174"/>
      <c r="F174"/>
      <c r="G174"/>
      <c r="H174"/>
      <c r="I174"/>
    </row>
    <row r="175" spans="1:9" ht="10.5">
      <c r="A175"/>
      <c r="B175"/>
      <c r="C175"/>
      <c r="D175"/>
      <c r="E175"/>
      <c r="F175"/>
      <c r="G175"/>
      <c r="H175"/>
      <c r="I175"/>
    </row>
    <row r="176" spans="1:9" ht="10.5">
      <c r="A176"/>
      <c r="B176"/>
      <c r="C176"/>
      <c r="D176"/>
      <c r="E176"/>
      <c r="F176"/>
      <c r="G176"/>
      <c r="H176"/>
      <c r="I176"/>
    </row>
    <row r="177" spans="1:9" ht="10.5">
      <c r="A177"/>
      <c r="B177"/>
      <c r="C177"/>
      <c r="D177"/>
      <c r="E177"/>
      <c r="F177"/>
      <c r="G177"/>
      <c r="H177"/>
      <c r="I177"/>
    </row>
    <row r="178" spans="1:9" ht="10.5">
      <c r="A178"/>
      <c r="B178"/>
      <c r="C178"/>
      <c r="D178"/>
      <c r="E178"/>
      <c r="F178"/>
      <c r="G178"/>
      <c r="H178"/>
      <c r="I178"/>
    </row>
    <row r="179" spans="1:9" ht="10.5">
      <c r="A179"/>
      <c r="B179"/>
      <c r="C179"/>
      <c r="D179"/>
      <c r="E179"/>
      <c r="F179"/>
      <c r="G179"/>
      <c r="H179"/>
      <c r="I179"/>
    </row>
    <row r="180" spans="1:9" ht="10.5">
      <c r="A180"/>
      <c r="B180"/>
      <c r="C180"/>
      <c r="D180"/>
      <c r="E180"/>
      <c r="F180"/>
      <c r="G180"/>
      <c r="H180"/>
      <c r="I180"/>
    </row>
    <row r="181" spans="1:9" ht="10.5">
      <c r="A181"/>
      <c r="B181"/>
      <c r="C181"/>
      <c r="D181"/>
      <c r="E181"/>
      <c r="F181"/>
      <c r="G181"/>
      <c r="H181"/>
      <c r="I181"/>
    </row>
    <row r="182" spans="1:9" ht="10.5">
      <c r="A182"/>
      <c r="B182"/>
      <c r="C182"/>
      <c r="D182"/>
      <c r="E182"/>
      <c r="F182"/>
      <c r="G182"/>
      <c r="H182"/>
      <c r="I182"/>
    </row>
    <row r="183" spans="1:9" ht="10.5">
      <c r="A183"/>
      <c r="B183"/>
      <c r="C183"/>
      <c r="D183"/>
      <c r="E183"/>
      <c r="F183"/>
      <c r="G183"/>
      <c r="H183"/>
      <c r="I183"/>
    </row>
    <row r="184" spans="1:9" ht="10.5">
      <c r="A184"/>
      <c r="B184"/>
      <c r="C184"/>
      <c r="D184"/>
      <c r="E184"/>
      <c r="F184"/>
      <c r="G184"/>
      <c r="H184"/>
      <c r="I184"/>
    </row>
    <row r="185" spans="1:9" ht="10.5">
      <c r="A185"/>
      <c r="B185"/>
      <c r="C185"/>
      <c r="D185"/>
      <c r="E185"/>
      <c r="F185"/>
      <c r="G185"/>
      <c r="H185"/>
      <c r="I185"/>
    </row>
    <row r="186" spans="1:9" ht="10.5">
      <c r="A186"/>
      <c r="B186"/>
      <c r="C186"/>
      <c r="D186"/>
      <c r="E186"/>
      <c r="F186"/>
      <c r="G186"/>
      <c r="H186"/>
      <c r="I186"/>
    </row>
    <row r="187" spans="1:9" ht="10.5">
      <c r="A187"/>
      <c r="B187"/>
      <c r="C187"/>
      <c r="D187"/>
      <c r="E187"/>
      <c r="F187"/>
      <c r="G187"/>
      <c r="H187"/>
      <c r="I187"/>
    </row>
    <row r="188" spans="1:9" ht="10.5">
      <c r="A188"/>
      <c r="B188"/>
      <c r="C188"/>
      <c r="D188"/>
      <c r="E188"/>
      <c r="F188"/>
      <c r="G188"/>
      <c r="H188"/>
      <c r="I188"/>
    </row>
    <row r="189" spans="1:9" ht="10.5">
      <c r="A189"/>
      <c r="B189"/>
      <c r="C189"/>
      <c r="D189"/>
      <c r="E189"/>
      <c r="F189"/>
      <c r="G189"/>
      <c r="H189"/>
      <c r="I189"/>
    </row>
    <row r="190" spans="1:9" ht="10.5">
      <c r="A190"/>
      <c r="B190"/>
      <c r="C190"/>
      <c r="D190"/>
      <c r="E190"/>
      <c r="F190"/>
      <c r="G190"/>
      <c r="H190"/>
      <c r="I190"/>
    </row>
    <row r="191" spans="1:9" ht="10.5">
      <c r="A191"/>
      <c r="B191"/>
      <c r="C191"/>
      <c r="D191"/>
      <c r="E191"/>
      <c r="F191"/>
      <c r="G191"/>
      <c r="H191"/>
      <c r="I191"/>
    </row>
    <row r="192" spans="1:9" ht="10.5">
      <c r="A192"/>
      <c r="B192"/>
      <c r="C192"/>
      <c r="D192"/>
      <c r="E192"/>
      <c r="F192"/>
      <c r="G192"/>
      <c r="H192"/>
      <c r="I192"/>
    </row>
    <row r="193" spans="1:9" ht="10.5">
      <c r="A193"/>
      <c r="B193"/>
      <c r="C193"/>
      <c r="D193"/>
      <c r="E193"/>
      <c r="F193"/>
      <c r="G193"/>
      <c r="H193"/>
      <c r="I193"/>
    </row>
    <row r="194" spans="1:9" ht="10.5">
      <c r="A194"/>
      <c r="B194"/>
      <c r="C194"/>
      <c r="D194"/>
      <c r="E194"/>
      <c r="F194"/>
      <c r="G194"/>
      <c r="H194"/>
      <c r="I194"/>
    </row>
    <row r="195" spans="1:9" ht="10.5">
      <c r="A195"/>
      <c r="B195"/>
      <c r="C195"/>
      <c r="D195"/>
      <c r="E195"/>
      <c r="F195"/>
      <c r="G195"/>
      <c r="H195"/>
      <c r="I195"/>
    </row>
    <row r="196" spans="1:9" ht="10.5">
      <c r="A196"/>
      <c r="B196"/>
      <c r="C196"/>
      <c r="D196"/>
      <c r="E196"/>
      <c r="F196"/>
      <c r="G196"/>
      <c r="H196"/>
      <c r="I196"/>
    </row>
    <row r="197" spans="1:9" ht="10.5">
      <c r="A197"/>
      <c r="B197"/>
      <c r="C197"/>
      <c r="D197"/>
      <c r="E197"/>
      <c r="F197"/>
      <c r="G197"/>
      <c r="H197"/>
      <c r="I197"/>
    </row>
    <row r="198" spans="1:9" ht="10.5">
      <c r="A198"/>
      <c r="B198"/>
      <c r="C198"/>
      <c r="D198"/>
      <c r="E198"/>
      <c r="F198"/>
      <c r="G198"/>
      <c r="H198"/>
      <c r="I198"/>
    </row>
    <row r="199" spans="1:9" ht="10.5">
      <c r="A199"/>
      <c r="B199"/>
      <c r="C199"/>
      <c r="D199"/>
      <c r="E199"/>
      <c r="F199"/>
      <c r="G199"/>
      <c r="H199"/>
      <c r="I199"/>
    </row>
    <row r="200" spans="1:9" ht="10.5">
      <c r="A200"/>
      <c r="B200"/>
      <c r="C200"/>
      <c r="D200"/>
      <c r="E200"/>
      <c r="F200"/>
      <c r="G200"/>
      <c r="H200"/>
      <c r="I200"/>
    </row>
    <row r="201" spans="1:9" ht="10.5">
      <c r="A201"/>
      <c r="B201"/>
      <c r="C201"/>
      <c r="D201"/>
      <c r="E201"/>
      <c r="F201"/>
      <c r="G201"/>
      <c r="H201"/>
      <c r="I201"/>
    </row>
    <row r="202" spans="1:9" ht="10.5">
      <c r="A202"/>
      <c r="B202"/>
      <c r="C202"/>
      <c r="D202"/>
      <c r="E202"/>
      <c r="F202"/>
      <c r="G202"/>
      <c r="H202"/>
      <c r="I202"/>
    </row>
    <row r="203" spans="1:9" ht="10.5">
      <c r="A203"/>
      <c r="B203"/>
      <c r="C203"/>
      <c r="D203"/>
      <c r="E203"/>
      <c r="F203"/>
      <c r="G203"/>
      <c r="H203"/>
      <c r="I203"/>
    </row>
    <row r="204" spans="1:9" ht="10.5">
      <c r="A204"/>
      <c r="B204"/>
      <c r="C204"/>
      <c r="D204"/>
      <c r="E204"/>
      <c r="F204"/>
      <c r="G204"/>
      <c r="H204"/>
      <c r="I204"/>
    </row>
    <row r="205" spans="1:9" s="12" customFormat="1" ht="10.5">
      <c r="A205"/>
      <c r="B205"/>
      <c r="C205"/>
      <c r="D205"/>
      <c r="E205"/>
      <c r="F205"/>
      <c r="G205"/>
      <c r="H205"/>
      <c r="I205"/>
    </row>
    <row r="206" spans="1:9" ht="10.5">
      <c r="A206"/>
      <c r="B206"/>
      <c r="C206"/>
      <c r="D206"/>
      <c r="E206"/>
      <c r="F206"/>
      <c r="G206"/>
      <c r="H206"/>
      <c r="I206"/>
    </row>
    <row r="207" spans="1:9" ht="10.5">
      <c r="A207"/>
      <c r="B207"/>
      <c r="C207"/>
      <c r="D207"/>
      <c r="E207"/>
      <c r="F207"/>
      <c r="G207"/>
      <c r="H207"/>
      <c r="I207"/>
    </row>
    <row r="208" spans="1:9" ht="10.5">
      <c r="A208"/>
      <c r="B208"/>
      <c r="C208"/>
      <c r="D208"/>
      <c r="E208"/>
      <c r="F208"/>
      <c r="G208"/>
      <c r="H208"/>
      <c r="I208"/>
    </row>
    <row r="209" spans="1:9" ht="10.5">
      <c r="A209"/>
      <c r="B209"/>
      <c r="C209"/>
      <c r="D209"/>
      <c r="E209"/>
      <c r="F209"/>
      <c r="G209"/>
      <c r="H209"/>
      <c r="I209"/>
    </row>
    <row r="210" spans="1:9" ht="10.5">
      <c r="A210"/>
      <c r="B210"/>
      <c r="C210"/>
      <c r="D210"/>
      <c r="E210"/>
      <c r="F210"/>
      <c r="G210"/>
      <c r="H210"/>
      <c r="I210"/>
    </row>
    <row r="211" spans="1:9" ht="10.5">
      <c r="A211"/>
      <c r="B211"/>
      <c r="C211"/>
      <c r="D211"/>
      <c r="E211"/>
      <c r="F211"/>
      <c r="G211"/>
      <c r="H211"/>
      <c r="I211"/>
    </row>
    <row r="212" spans="1:9" ht="10.5">
      <c r="A212"/>
      <c r="B212"/>
      <c r="C212"/>
      <c r="D212"/>
      <c r="E212"/>
      <c r="F212"/>
      <c r="G212"/>
      <c r="H212"/>
      <c r="I212"/>
    </row>
    <row r="213" spans="1:9" ht="10.5">
      <c r="A213"/>
      <c r="B213"/>
      <c r="C213"/>
      <c r="D213"/>
      <c r="E213"/>
      <c r="F213"/>
      <c r="G213"/>
      <c r="H213"/>
      <c r="I213"/>
    </row>
    <row r="214" spans="1:9" ht="10.5">
      <c r="A214"/>
      <c r="B214"/>
      <c r="C214"/>
      <c r="D214"/>
      <c r="E214"/>
      <c r="F214"/>
      <c r="G214"/>
      <c r="H214"/>
      <c r="I214"/>
    </row>
    <row r="215" spans="1:9" ht="10.5">
      <c r="A215"/>
      <c r="B215"/>
      <c r="C215"/>
      <c r="D215"/>
      <c r="E215"/>
      <c r="F215"/>
      <c r="G215"/>
      <c r="H215"/>
      <c r="I215"/>
    </row>
    <row r="216" spans="1:9" ht="10.5">
      <c r="A216"/>
      <c r="B216"/>
      <c r="C216"/>
      <c r="D216"/>
      <c r="E216"/>
      <c r="F216"/>
      <c r="G216"/>
      <c r="H216"/>
      <c r="I216"/>
    </row>
    <row r="217" spans="1:9" ht="10.5">
      <c r="A217"/>
      <c r="B217"/>
      <c r="C217"/>
      <c r="D217"/>
      <c r="E217"/>
      <c r="F217"/>
      <c r="G217"/>
      <c r="H217"/>
      <c r="I217"/>
    </row>
    <row r="218" spans="1:9" ht="10.5">
      <c r="A218"/>
      <c r="B218"/>
      <c r="C218"/>
      <c r="D218"/>
      <c r="E218"/>
      <c r="F218"/>
      <c r="G218"/>
      <c r="H218"/>
      <c r="I218"/>
    </row>
    <row r="219" spans="1:9" ht="10.5">
      <c r="A219"/>
      <c r="B219"/>
      <c r="C219"/>
      <c r="D219"/>
      <c r="E219"/>
      <c r="F219"/>
      <c r="G219"/>
      <c r="H219"/>
      <c r="I219"/>
    </row>
    <row r="220" spans="1:9" ht="10.5">
      <c r="A220"/>
      <c r="B220"/>
      <c r="C220"/>
      <c r="D220"/>
      <c r="E220"/>
      <c r="F220"/>
      <c r="G220"/>
      <c r="H220"/>
      <c r="I220"/>
    </row>
    <row r="221" spans="1:9" ht="10.5">
      <c r="A221"/>
      <c r="B221"/>
      <c r="C221"/>
      <c r="D221"/>
      <c r="E221"/>
      <c r="F221"/>
      <c r="G221"/>
      <c r="H221"/>
      <c r="I221"/>
    </row>
    <row r="222" spans="1:9" ht="10.5">
      <c r="A222"/>
      <c r="B222"/>
      <c r="C222"/>
      <c r="D222"/>
      <c r="E222"/>
      <c r="F222"/>
      <c r="G222"/>
      <c r="H222"/>
      <c r="I222"/>
    </row>
    <row r="223" spans="1:9" ht="10.5">
      <c r="A223"/>
      <c r="B223"/>
      <c r="C223"/>
      <c r="D223"/>
      <c r="E223"/>
      <c r="F223"/>
      <c r="G223"/>
      <c r="H223"/>
      <c r="I223"/>
    </row>
    <row r="224" spans="1:9" ht="10.5">
      <c r="A224"/>
      <c r="B224"/>
      <c r="C224"/>
      <c r="D224"/>
      <c r="E224"/>
      <c r="F224"/>
      <c r="G224"/>
      <c r="H224"/>
      <c r="I224"/>
    </row>
    <row r="225" spans="1:9" ht="10.5">
      <c r="A225"/>
      <c r="B225"/>
      <c r="C225"/>
      <c r="D225"/>
      <c r="E225"/>
      <c r="F225"/>
      <c r="G225"/>
      <c r="H225"/>
      <c r="I225"/>
    </row>
    <row r="226" spans="1:9" ht="10.5">
      <c r="A226"/>
      <c r="B226"/>
      <c r="C226"/>
      <c r="D226"/>
      <c r="E226"/>
      <c r="F226"/>
      <c r="G226"/>
      <c r="H226"/>
      <c r="I226"/>
    </row>
    <row r="227" spans="1:9" ht="10.5">
      <c r="A227"/>
      <c r="B227"/>
      <c r="C227"/>
      <c r="D227"/>
      <c r="E227"/>
      <c r="F227"/>
      <c r="G227"/>
      <c r="H227"/>
      <c r="I227"/>
    </row>
    <row r="228" spans="1:9" ht="10.5">
      <c r="A228"/>
      <c r="B228"/>
      <c r="C228"/>
      <c r="D228"/>
      <c r="E228"/>
      <c r="F228"/>
      <c r="G228"/>
      <c r="H228"/>
      <c r="I228"/>
    </row>
    <row r="229" spans="1:9" ht="10.5">
      <c r="A229"/>
      <c r="B229"/>
      <c r="C229"/>
      <c r="D229"/>
      <c r="E229"/>
      <c r="F229"/>
      <c r="G229"/>
      <c r="H229"/>
      <c r="I229"/>
    </row>
    <row r="230" spans="1:9" ht="10.5">
      <c r="A230"/>
      <c r="B230"/>
      <c r="C230"/>
      <c r="D230"/>
      <c r="E230"/>
      <c r="F230"/>
      <c r="G230"/>
      <c r="H230"/>
      <c r="I230"/>
    </row>
    <row r="231" spans="1:9" ht="10.5">
      <c r="A231"/>
      <c r="B231"/>
      <c r="C231"/>
      <c r="D231"/>
      <c r="E231"/>
      <c r="F231"/>
      <c r="G231"/>
      <c r="H231"/>
      <c r="I231"/>
    </row>
    <row r="232" spans="1:9" ht="10.5">
      <c r="A232"/>
      <c r="B232"/>
      <c r="C232"/>
      <c r="D232"/>
      <c r="E232"/>
      <c r="F232"/>
      <c r="G232"/>
      <c r="H232"/>
      <c r="I232"/>
    </row>
    <row r="233" spans="1:9" ht="10.5">
      <c r="A233"/>
      <c r="B233"/>
      <c r="C233"/>
      <c r="D233"/>
      <c r="E233"/>
      <c r="F233"/>
      <c r="G233"/>
      <c r="H233"/>
      <c r="I233"/>
    </row>
    <row r="234" spans="1:9" ht="10.5">
      <c r="A234"/>
      <c r="B234"/>
      <c r="C234"/>
      <c r="D234"/>
      <c r="E234"/>
      <c r="F234"/>
      <c r="G234"/>
      <c r="H234"/>
      <c r="I234"/>
    </row>
    <row r="235" spans="1:9" ht="10.5">
      <c r="A235"/>
      <c r="B235"/>
      <c r="C235"/>
      <c r="D235"/>
      <c r="E235"/>
      <c r="F235"/>
      <c r="G235"/>
      <c r="H235"/>
      <c r="I235"/>
    </row>
    <row r="236" spans="1:9" ht="10.5">
      <c r="A236"/>
      <c r="B236"/>
      <c r="C236"/>
      <c r="D236"/>
      <c r="E236"/>
      <c r="F236"/>
      <c r="G236"/>
      <c r="H236"/>
      <c r="I236"/>
    </row>
    <row r="237" spans="1:9" ht="10.5">
      <c r="A237"/>
      <c r="B237"/>
      <c r="C237"/>
      <c r="D237"/>
      <c r="E237"/>
      <c r="F237"/>
      <c r="G237"/>
      <c r="H237"/>
      <c r="I237"/>
    </row>
    <row r="238" spans="1:9" ht="10.5">
      <c r="A238"/>
      <c r="B238"/>
      <c r="C238"/>
      <c r="D238"/>
      <c r="E238"/>
      <c r="F238"/>
      <c r="G238"/>
      <c r="H238"/>
      <c r="I238"/>
    </row>
    <row r="239" spans="1:9" ht="10.5">
      <c r="A239"/>
      <c r="B239"/>
      <c r="C239"/>
      <c r="D239"/>
      <c r="E239"/>
      <c r="F239"/>
      <c r="G239"/>
      <c r="H239"/>
      <c r="I239"/>
    </row>
    <row r="240" spans="1:9" ht="10.5">
      <c r="A240"/>
      <c r="B240"/>
      <c r="C240"/>
      <c r="D240"/>
      <c r="E240"/>
      <c r="F240"/>
      <c r="G240"/>
      <c r="H240"/>
      <c r="I240"/>
    </row>
    <row r="241" spans="1:9" ht="10.5">
      <c r="A241"/>
      <c r="B241"/>
      <c r="C241"/>
      <c r="D241"/>
      <c r="E241"/>
      <c r="F241"/>
      <c r="G241"/>
      <c r="H241"/>
      <c r="I241"/>
    </row>
    <row r="242" spans="1:9" ht="10.5">
      <c r="A242"/>
      <c r="B242"/>
      <c r="C242"/>
      <c r="D242"/>
      <c r="E242"/>
      <c r="F242"/>
      <c r="G242"/>
      <c r="H242"/>
      <c r="I242"/>
    </row>
    <row r="243" spans="1:9" ht="10.5">
      <c r="A243"/>
      <c r="B243"/>
      <c r="C243"/>
      <c r="D243"/>
      <c r="E243"/>
      <c r="F243"/>
      <c r="G243"/>
      <c r="H243"/>
      <c r="I243"/>
    </row>
    <row r="244" spans="1:9" ht="10.5">
      <c r="A244"/>
      <c r="B244"/>
      <c r="C244"/>
      <c r="D244"/>
      <c r="E244"/>
      <c r="F244"/>
      <c r="G244"/>
      <c r="H244"/>
      <c r="I244"/>
    </row>
    <row r="245" spans="1:9" ht="10.5">
      <c r="A245"/>
      <c r="B245"/>
      <c r="C245"/>
      <c r="D245"/>
      <c r="E245"/>
      <c r="F245"/>
      <c r="G245"/>
      <c r="H245"/>
      <c r="I245"/>
    </row>
    <row r="246" spans="1:9" ht="10.5">
      <c r="A246"/>
      <c r="B246"/>
      <c r="C246"/>
      <c r="D246"/>
      <c r="E246"/>
      <c r="F246"/>
      <c r="G246"/>
      <c r="H246"/>
      <c r="I246"/>
    </row>
    <row r="247" spans="1:9" ht="10.5">
      <c r="A247"/>
      <c r="B247"/>
      <c r="C247"/>
      <c r="D247"/>
      <c r="E247"/>
      <c r="F247"/>
      <c r="G247"/>
      <c r="H247"/>
      <c r="I247"/>
    </row>
    <row r="248" spans="1:9" ht="10.5">
      <c r="A248"/>
      <c r="B248"/>
      <c r="C248"/>
      <c r="D248"/>
      <c r="E248"/>
      <c r="F248"/>
      <c r="G248"/>
      <c r="H248"/>
      <c r="I248"/>
    </row>
    <row r="249" spans="1:9" ht="10.5">
      <c r="A249"/>
      <c r="B249"/>
      <c r="C249"/>
      <c r="D249"/>
      <c r="E249"/>
      <c r="F249"/>
      <c r="G249"/>
      <c r="H249"/>
      <c r="I249"/>
    </row>
    <row r="250" spans="1:9" ht="10.5">
      <c r="A250"/>
      <c r="B250"/>
      <c r="C250"/>
      <c r="D250"/>
      <c r="E250"/>
      <c r="F250"/>
      <c r="G250"/>
      <c r="H250"/>
      <c r="I250"/>
    </row>
    <row r="251" spans="1:9" ht="10.5">
      <c r="A251"/>
      <c r="B251"/>
      <c r="C251"/>
      <c r="D251"/>
      <c r="E251"/>
      <c r="F251"/>
      <c r="G251"/>
      <c r="H251"/>
      <c r="I251"/>
    </row>
    <row r="252" spans="1:9" ht="10.5">
      <c r="A252"/>
      <c r="B252"/>
      <c r="C252"/>
      <c r="D252"/>
      <c r="E252"/>
      <c r="F252"/>
      <c r="G252"/>
      <c r="H252"/>
      <c r="I252"/>
    </row>
    <row r="253" spans="1:9" ht="10.5">
      <c r="A253"/>
      <c r="B253"/>
      <c r="C253"/>
      <c r="D253"/>
      <c r="E253"/>
      <c r="F253"/>
      <c r="G253"/>
      <c r="H253"/>
      <c r="I253"/>
    </row>
    <row r="254" spans="1:9" ht="10.5">
      <c r="A254"/>
      <c r="B254"/>
      <c r="C254"/>
      <c r="D254"/>
      <c r="E254"/>
      <c r="F254"/>
      <c r="G254"/>
      <c r="H254"/>
      <c r="I254"/>
    </row>
    <row r="255" spans="1:9" ht="10.5">
      <c r="A255"/>
      <c r="B255"/>
      <c r="C255"/>
      <c r="D255"/>
      <c r="E255"/>
      <c r="F255"/>
      <c r="G255"/>
      <c r="H255"/>
      <c r="I255"/>
    </row>
    <row r="256" spans="1:9" ht="10.5">
      <c r="A256"/>
      <c r="B256"/>
      <c r="C256"/>
      <c r="D256"/>
      <c r="E256"/>
      <c r="F256"/>
      <c r="G256"/>
      <c r="H256"/>
      <c r="I256"/>
    </row>
    <row r="257" spans="1:9" ht="10.5">
      <c r="A257"/>
      <c r="B257"/>
      <c r="C257"/>
      <c r="D257"/>
      <c r="E257"/>
      <c r="F257"/>
      <c r="G257"/>
      <c r="H257"/>
      <c r="I257"/>
    </row>
    <row r="258" spans="1:9" ht="10.5">
      <c r="A258"/>
      <c r="B258"/>
      <c r="C258"/>
      <c r="D258"/>
      <c r="E258"/>
      <c r="F258"/>
      <c r="G258"/>
      <c r="H258"/>
      <c r="I258"/>
    </row>
    <row r="259" spans="1:9" ht="10.5">
      <c r="A259"/>
      <c r="B259"/>
      <c r="C259"/>
      <c r="D259"/>
      <c r="E259"/>
      <c r="F259"/>
      <c r="G259"/>
      <c r="H259"/>
      <c r="I259"/>
    </row>
    <row r="260" spans="1:9" ht="10.5">
      <c r="A260"/>
      <c r="B260"/>
      <c r="C260"/>
      <c r="D260"/>
      <c r="E260"/>
      <c r="F260"/>
      <c r="G260"/>
      <c r="H260"/>
      <c r="I260"/>
    </row>
    <row r="261" spans="1:9" ht="10.5">
      <c r="A261"/>
      <c r="B261"/>
      <c r="C261"/>
      <c r="D261"/>
      <c r="E261"/>
      <c r="F261"/>
      <c r="G261"/>
      <c r="H261"/>
      <c r="I261"/>
    </row>
    <row r="262" spans="1:9" ht="10.5">
      <c r="A262"/>
      <c r="B262"/>
      <c r="C262"/>
      <c r="D262"/>
      <c r="E262"/>
      <c r="F262"/>
      <c r="G262"/>
      <c r="H262"/>
      <c r="I262"/>
    </row>
    <row r="263" spans="1:9" ht="10.5">
      <c r="A263"/>
      <c r="B263"/>
      <c r="C263"/>
      <c r="D263"/>
      <c r="E263"/>
      <c r="F263"/>
      <c r="G263"/>
      <c r="H263"/>
      <c r="I263"/>
    </row>
    <row r="264" spans="1:9" ht="10.5">
      <c r="A264"/>
      <c r="B264"/>
      <c r="C264"/>
      <c r="D264"/>
      <c r="E264"/>
      <c r="F264"/>
      <c r="G264"/>
      <c r="H264"/>
      <c r="I264"/>
    </row>
    <row r="265" spans="1:9" ht="10.5">
      <c r="A265"/>
      <c r="B265"/>
      <c r="C265"/>
      <c r="D265"/>
      <c r="E265"/>
      <c r="F265"/>
      <c r="G265"/>
      <c r="H265"/>
      <c r="I265"/>
    </row>
    <row r="266" spans="1:9" ht="10.5">
      <c r="A266"/>
      <c r="B266"/>
      <c r="C266"/>
      <c r="D266"/>
      <c r="E266"/>
      <c r="F266"/>
      <c r="G266"/>
      <c r="H266"/>
      <c r="I266"/>
    </row>
    <row r="267" spans="1:9" ht="10.5">
      <c r="A267"/>
      <c r="B267"/>
      <c r="C267"/>
      <c r="D267"/>
      <c r="E267"/>
      <c r="F267"/>
      <c r="G267"/>
      <c r="H267"/>
      <c r="I267"/>
    </row>
    <row r="268" spans="1:9" ht="10.5">
      <c r="A268"/>
      <c r="B268"/>
      <c r="C268"/>
      <c r="D268"/>
      <c r="E268"/>
      <c r="F268"/>
      <c r="G268"/>
      <c r="H268"/>
      <c r="I268"/>
    </row>
    <row r="269" spans="1:9" ht="10.5">
      <c r="A269"/>
      <c r="B269"/>
      <c r="C269"/>
      <c r="D269"/>
      <c r="E269"/>
      <c r="F269"/>
      <c r="G269"/>
      <c r="H269"/>
      <c r="I269"/>
    </row>
    <row r="270" spans="1:9" ht="10.5">
      <c r="A270"/>
      <c r="B270"/>
      <c r="C270"/>
      <c r="D270"/>
      <c r="E270"/>
      <c r="F270"/>
      <c r="G270"/>
      <c r="H270"/>
      <c r="I270"/>
    </row>
    <row r="271" spans="1:9" ht="10.5">
      <c r="A271"/>
      <c r="B271"/>
      <c r="C271"/>
      <c r="D271"/>
      <c r="E271"/>
      <c r="F271"/>
      <c r="G271"/>
      <c r="H271"/>
      <c r="I271"/>
    </row>
    <row r="272" spans="1:9" ht="10.5">
      <c r="A272"/>
      <c r="B272"/>
      <c r="C272"/>
      <c r="D272"/>
      <c r="E272"/>
      <c r="F272"/>
      <c r="G272"/>
      <c r="H272"/>
      <c r="I272"/>
    </row>
    <row r="273" spans="1:9" ht="10.5">
      <c r="A273"/>
      <c r="B273"/>
      <c r="C273"/>
      <c r="D273"/>
      <c r="E273"/>
      <c r="F273"/>
      <c r="G273"/>
      <c r="H273"/>
      <c r="I273"/>
    </row>
    <row r="274" spans="1:9" ht="10.5">
      <c r="A274"/>
      <c r="B274"/>
      <c r="C274"/>
      <c r="D274"/>
      <c r="E274"/>
      <c r="F274"/>
      <c r="G274"/>
      <c r="H274"/>
      <c r="I274"/>
    </row>
    <row r="275" spans="1:9" ht="10.5">
      <c r="A275"/>
      <c r="B275"/>
      <c r="C275"/>
      <c r="D275"/>
      <c r="E275"/>
      <c r="F275"/>
      <c r="G275"/>
      <c r="H275"/>
      <c r="I275"/>
    </row>
    <row r="276" spans="1:9" ht="10.5">
      <c r="A276"/>
      <c r="B276"/>
      <c r="C276"/>
      <c r="D276"/>
      <c r="E276"/>
      <c r="F276"/>
      <c r="G276"/>
      <c r="H276"/>
      <c r="I276"/>
    </row>
    <row r="277" spans="1:9" ht="10.5">
      <c r="A277"/>
      <c r="B277"/>
      <c r="C277"/>
      <c r="D277"/>
      <c r="E277"/>
      <c r="F277"/>
      <c r="G277"/>
      <c r="H277"/>
      <c r="I277"/>
    </row>
    <row r="278" spans="1:9" ht="10.5">
      <c r="A278"/>
      <c r="B278"/>
      <c r="C278"/>
      <c r="D278"/>
      <c r="E278"/>
      <c r="F278"/>
      <c r="G278"/>
      <c r="H278"/>
      <c r="I278"/>
    </row>
    <row r="279" spans="1:9" ht="10.5">
      <c r="A279"/>
      <c r="B279"/>
      <c r="C279"/>
      <c r="D279"/>
      <c r="E279"/>
      <c r="F279"/>
      <c r="G279"/>
      <c r="H279"/>
      <c r="I279"/>
    </row>
    <row r="280" spans="1:9" s="12" customFormat="1" ht="10.5">
      <c r="A280"/>
      <c r="B280"/>
      <c r="C280"/>
      <c r="D280"/>
      <c r="E280"/>
      <c r="F280"/>
      <c r="G280"/>
      <c r="H280"/>
      <c r="I280"/>
    </row>
    <row r="281" spans="1:9" ht="10.5">
      <c r="A281"/>
      <c r="B281"/>
      <c r="C281"/>
      <c r="D281"/>
      <c r="E281"/>
      <c r="F281"/>
      <c r="G281"/>
      <c r="H281"/>
      <c r="I281"/>
    </row>
    <row r="282" spans="1:9" ht="10.5">
      <c r="A282"/>
      <c r="B282"/>
      <c r="C282"/>
      <c r="D282"/>
      <c r="E282"/>
      <c r="F282"/>
      <c r="G282"/>
      <c r="H282"/>
      <c r="I282"/>
    </row>
    <row r="283" spans="1:9" ht="10.5">
      <c r="A283"/>
      <c r="B283"/>
      <c r="C283"/>
      <c r="D283"/>
      <c r="E283"/>
      <c r="F283"/>
      <c r="G283"/>
      <c r="H283"/>
      <c r="I283"/>
    </row>
    <row r="284" spans="1:9" ht="10.5">
      <c r="A284"/>
      <c r="B284"/>
      <c r="C284"/>
      <c r="D284"/>
      <c r="E284"/>
      <c r="F284"/>
      <c r="G284"/>
      <c r="H284"/>
      <c r="I284"/>
    </row>
    <row r="285" spans="1:9" ht="10.5">
      <c r="A285"/>
      <c r="B285"/>
      <c r="C285"/>
      <c r="D285"/>
      <c r="E285"/>
      <c r="F285"/>
      <c r="G285"/>
      <c r="H285"/>
      <c r="I285"/>
    </row>
    <row r="286" spans="1:9" ht="10.5">
      <c r="A286"/>
      <c r="B286"/>
      <c r="C286"/>
      <c r="D286"/>
      <c r="E286"/>
      <c r="F286"/>
      <c r="G286"/>
      <c r="H286"/>
      <c r="I286"/>
    </row>
    <row r="287" spans="1:9" ht="10.5">
      <c r="A287"/>
      <c r="B287"/>
      <c r="C287"/>
      <c r="D287"/>
      <c r="E287"/>
      <c r="F287"/>
      <c r="G287"/>
      <c r="H287"/>
      <c r="I287"/>
    </row>
    <row r="288" spans="1:9" ht="10.5">
      <c r="A288"/>
      <c r="B288"/>
      <c r="C288"/>
      <c r="D288"/>
      <c r="E288"/>
      <c r="F288"/>
      <c r="G288"/>
      <c r="H288"/>
      <c r="I288"/>
    </row>
    <row r="289" spans="1:9" ht="10.5">
      <c r="A289"/>
      <c r="B289"/>
      <c r="C289"/>
      <c r="D289"/>
      <c r="E289"/>
      <c r="F289"/>
      <c r="G289"/>
      <c r="H289"/>
      <c r="I289"/>
    </row>
    <row r="290" spans="1:9" ht="10.5">
      <c r="A290"/>
      <c r="B290"/>
      <c r="C290"/>
      <c r="D290"/>
      <c r="E290"/>
      <c r="F290"/>
      <c r="G290"/>
      <c r="H290"/>
      <c r="I290"/>
    </row>
    <row r="291" spans="1:9" ht="10.5">
      <c r="A291"/>
      <c r="B291"/>
      <c r="C291"/>
      <c r="D291"/>
      <c r="E291"/>
      <c r="F291"/>
      <c r="G291"/>
      <c r="H291"/>
      <c r="I291"/>
    </row>
    <row r="292" spans="1:9" ht="10.5">
      <c r="A292"/>
      <c r="B292"/>
      <c r="C292"/>
      <c r="D292"/>
      <c r="E292"/>
      <c r="F292"/>
      <c r="G292"/>
      <c r="H292"/>
      <c r="I292"/>
    </row>
    <row r="293" spans="1:9" ht="10.5">
      <c r="A293"/>
      <c r="B293"/>
      <c r="C293"/>
      <c r="D293"/>
      <c r="E293"/>
      <c r="F293"/>
      <c r="G293"/>
      <c r="H293"/>
      <c r="I293"/>
    </row>
    <row r="294" spans="1:9" ht="10.5">
      <c r="A294"/>
      <c r="B294"/>
      <c r="C294"/>
      <c r="D294"/>
      <c r="E294"/>
      <c r="F294"/>
      <c r="G294"/>
      <c r="H294"/>
      <c r="I294"/>
    </row>
    <row r="295" spans="1:9" ht="10.5">
      <c r="A295"/>
      <c r="B295"/>
      <c r="C295"/>
      <c r="D295"/>
      <c r="E295"/>
      <c r="F295"/>
      <c r="G295"/>
      <c r="H295"/>
      <c r="I295"/>
    </row>
    <row r="296" spans="1:9" ht="10.5">
      <c r="A296"/>
      <c r="B296"/>
      <c r="C296"/>
      <c r="D296"/>
      <c r="E296"/>
      <c r="F296"/>
      <c r="G296"/>
      <c r="H296"/>
      <c r="I296"/>
    </row>
    <row r="297" spans="1:9" ht="10.5">
      <c r="A297"/>
      <c r="B297"/>
      <c r="C297"/>
      <c r="D297"/>
      <c r="E297"/>
      <c r="F297"/>
      <c r="G297"/>
      <c r="H297"/>
      <c r="I297"/>
    </row>
    <row r="298" spans="1:9" ht="10.5">
      <c r="A298"/>
      <c r="B298"/>
      <c r="C298"/>
      <c r="D298"/>
      <c r="E298"/>
      <c r="F298"/>
      <c r="G298"/>
      <c r="H298"/>
      <c r="I298"/>
    </row>
    <row r="299" spans="1:9" ht="10.5">
      <c r="A299"/>
      <c r="B299"/>
      <c r="C299"/>
      <c r="D299"/>
      <c r="E299"/>
      <c r="F299"/>
      <c r="G299"/>
      <c r="H299"/>
      <c r="I299"/>
    </row>
    <row r="300" spans="1:9" ht="10.5">
      <c r="A300"/>
      <c r="B300"/>
      <c r="C300"/>
      <c r="D300"/>
      <c r="E300"/>
      <c r="F300"/>
      <c r="G300"/>
      <c r="H300"/>
      <c r="I300"/>
    </row>
    <row r="301" spans="1:9" ht="10.5">
      <c r="A301"/>
      <c r="B301"/>
      <c r="C301"/>
      <c r="D301"/>
      <c r="E301"/>
      <c r="F301"/>
      <c r="G301"/>
      <c r="H301"/>
      <c r="I301"/>
    </row>
    <row r="302" spans="1:9" ht="10.5">
      <c r="A302"/>
      <c r="B302"/>
      <c r="C302"/>
      <c r="D302"/>
      <c r="E302"/>
      <c r="F302"/>
      <c r="G302"/>
      <c r="H302"/>
      <c r="I302"/>
    </row>
    <row r="303" spans="1:9" ht="10.5">
      <c r="A303"/>
      <c r="B303"/>
      <c r="C303"/>
      <c r="D303"/>
      <c r="E303"/>
      <c r="F303"/>
      <c r="G303"/>
      <c r="H303"/>
      <c r="I303"/>
    </row>
    <row r="304" spans="1:9" ht="10.5">
      <c r="A304"/>
      <c r="B304"/>
      <c r="C304"/>
      <c r="D304"/>
      <c r="E304"/>
      <c r="F304"/>
      <c r="G304"/>
      <c r="H304"/>
      <c r="I304"/>
    </row>
    <row r="305" spans="1:9" ht="10.5">
      <c r="A305"/>
      <c r="B305"/>
      <c r="C305"/>
      <c r="D305"/>
      <c r="E305"/>
      <c r="F305"/>
      <c r="G305"/>
      <c r="H305"/>
      <c r="I305"/>
    </row>
    <row r="306" spans="1:9" ht="10.5">
      <c r="A306"/>
      <c r="B306"/>
      <c r="C306"/>
      <c r="D306"/>
      <c r="E306"/>
      <c r="F306"/>
      <c r="G306"/>
      <c r="H306"/>
      <c r="I306"/>
    </row>
    <row r="307" spans="1:9" ht="10.5">
      <c r="A307"/>
      <c r="B307"/>
      <c r="C307"/>
      <c r="D307"/>
      <c r="E307"/>
      <c r="F307"/>
      <c r="G307"/>
      <c r="H307"/>
      <c r="I307"/>
    </row>
    <row r="308" spans="1:9" ht="10.5">
      <c r="A308"/>
      <c r="B308"/>
      <c r="C308"/>
      <c r="D308"/>
      <c r="E308"/>
      <c r="F308"/>
      <c r="G308"/>
      <c r="H308"/>
      <c r="I308"/>
    </row>
    <row r="309" spans="1:9" ht="10.5">
      <c r="A309"/>
      <c r="B309"/>
      <c r="C309"/>
      <c r="D309"/>
      <c r="E309"/>
      <c r="F309"/>
      <c r="G309"/>
      <c r="H309"/>
      <c r="I309"/>
    </row>
    <row r="310" spans="1:9" ht="10.5">
      <c r="A310"/>
      <c r="B310"/>
      <c r="C310"/>
      <c r="D310"/>
      <c r="E310"/>
      <c r="F310"/>
      <c r="G310"/>
      <c r="H310"/>
      <c r="I310"/>
    </row>
  </sheetData>
  <mergeCells count="6">
    <mergeCell ref="Z1:AH1"/>
    <mergeCell ref="Z2:AH2"/>
    <mergeCell ref="J1:O1"/>
    <mergeCell ref="P1:X1"/>
    <mergeCell ref="J2:O2"/>
    <mergeCell ref="P2:X2"/>
  </mergeCells>
  <printOptions horizontalCentered="1"/>
  <pageMargins left="0.75" right="0.75" top="0.75" bottom="0.75" header="0.25" footer="0.25"/>
  <pageSetup orientation="portrait" scale="85" r:id="rId3"/>
  <headerFooter alignWithMargins="0">
    <oddFooter>&amp;L&amp;7Power Planning  &amp;D  &amp;T&amp;C&amp;7Page &amp;P &amp;R&amp;7&amp;F - &amp;A</oddFooter>
  </headerFooter>
  <rowBreaks count="1" manualBreakCount="1">
    <brk id="61" max="255"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R310"/>
  <sheetViews>
    <sheetView defaultGridColor="0" zoomScaleSheetLayoutView="100" colorId="14" workbookViewId="0" topLeftCell="AH1">
      <pane ySplit="6" topLeftCell="O39" activePane="bottomLeft" state="frozen"/>
      <selection pane="topLeft" activeCell="D61" sqref="D61:I61"/>
      <selection pane="bottomLeft" activeCell="AO45" sqref="AO45"/>
    </sheetView>
  </sheetViews>
  <sheetFormatPr defaultColWidth="9.28125" defaultRowHeight="12"/>
  <cols>
    <col min="1" max="1" width="3.00390625" style="3" customWidth="1"/>
    <col min="2" max="2" width="2.7109375" style="3" customWidth="1"/>
    <col min="3" max="3" width="33.140625" style="3" customWidth="1"/>
    <col min="4" max="4" width="13.8515625" style="3" customWidth="1"/>
    <col min="5" max="5" width="2.28125" style="3" customWidth="1"/>
    <col min="6" max="7" width="12.00390625" style="3" customWidth="1"/>
    <col min="8" max="8" width="13.140625" style="3" customWidth="1"/>
    <col min="9" max="9" width="13.7109375" style="3" customWidth="1"/>
    <col min="10" max="10" width="11.00390625" style="3" customWidth="1"/>
    <col min="11" max="11" width="3.140625" style="3" customWidth="1"/>
    <col min="12" max="13" width="11.00390625" style="3" customWidth="1"/>
    <col min="14" max="14" width="13.421875" style="3" customWidth="1"/>
    <col min="15" max="15" width="11.00390625" style="3" customWidth="1"/>
    <col min="16" max="16" width="4.140625" style="3" customWidth="1"/>
    <col min="17" max="20" width="11.00390625" style="3" customWidth="1"/>
    <col min="21" max="21" width="15.00390625" style="3" customWidth="1"/>
    <col min="22" max="23" width="11.00390625" style="3" customWidth="1"/>
    <col min="24" max="24" width="15.7109375" style="3" customWidth="1"/>
    <col min="25" max="25" width="11.00390625" style="3" customWidth="1"/>
    <col min="26" max="26" width="5.140625" style="3" customWidth="1"/>
    <col min="27" max="30" width="11.00390625" style="3" customWidth="1"/>
    <col min="31" max="31" width="14.7109375" style="3" customWidth="1"/>
    <col min="32" max="35" width="11.00390625" style="3" customWidth="1"/>
    <col min="36" max="36" width="4.7109375" style="3" customWidth="1"/>
    <col min="37" max="40" width="11.00390625" style="3" customWidth="1"/>
    <col min="41" max="41" width="13.8515625" style="3" customWidth="1"/>
    <col min="42" max="43" width="11.00390625" style="3" customWidth="1"/>
    <col min="44" max="44" width="11.7109375" style="3" customWidth="1"/>
    <col min="45" max="16384" width="11.00390625" style="3" customWidth="1"/>
  </cols>
  <sheetData>
    <row r="1" spans="1:44" ht="10.5">
      <c r="A1" s="4"/>
      <c r="D1"/>
      <c r="E1" s="9"/>
      <c r="F1" s="9" t="s">
        <v>79</v>
      </c>
      <c r="J1" s="70" t="s">
        <v>145</v>
      </c>
      <c r="K1" s="70"/>
      <c r="L1" s="70"/>
      <c r="M1" s="70"/>
      <c r="N1" s="70"/>
      <c r="O1" s="70"/>
      <c r="P1" s="70" t="str">
        <f>+J1</f>
        <v>Case 1 "Actual STF and NF"</v>
      </c>
      <c r="Q1" s="70"/>
      <c r="R1" s="70"/>
      <c r="S1" s="70"/>
      <c r="T1" s="70"/>
      <c r="U1" s="70"/>
      <c r="V1" s="70"/>
      <c r="W1" s="70"/>
      <c r="X1" s="70"/>
      <c r="Z1" s="70" t="str">
        <f>+P1</f>
        <v>Case 1 "Actual STF and NF"</v>
      </c>
      <c r="AA1" s="70"/>
      <c r="AB1" s="70"/>
      <c r="AC1" s="70"/>
      <c r="AD1" s="70"/>
      <c r="AE1" s="70"/>
      <c r="AF1" s="70"/>
      <c r="AG1" s="70"/>
      <c r="AH1" s="70"/>
      <c r="AJ1" s="70" t="str">
        <f>+Z1</f>
        <v>Case 1 "Actual STF and NF"</v>
      </c>
      <c r="AK1" s="70"/>
      <c r="AL1" s="70"/>
      <c r="AM1" s="70"/>
      <c r="AN1" s="70"/>
      <c r="AO1" s="70"/>
      <c r="AP1" s="70"/>
      <c r="AQ1" s="70"/>
      <c r="AR1" s="70"/>
    </row>
    <row r="2" spans="1:44" ht="10.5">
      <c r="A2" s="4" t="s">
        <v>0</v>
      </c>
      <c r="D2"/>
      <c r="E2" s="10"/>
      <c r="F2" s="10" t="s">
        <v>1</v>
      </c>
      <c r="J2" s="71" t="s">
        <v>76</v>
      </c>
      <c r="K2" s="71"/>
      <c r="L2" s="71"/>
      <c r="M2" s="71"/>
      <c r="N2" s="71"/>
      <c r="O2" s="71"/>
      <c r="P2" s="71" t="s">
        <v>138</v>
      </c>
      <c r="Q2" s="71"/>
      <c r="R2" s="71"/>
      <c r="S2" s="71"/>
      <c r="T2" s="71"/>
      <c r="U2" s="71"/>
      <c r="V2" s="71"/>
      <c r="W2" s="71"/>
      <c r="X2" s="71"/>
      <c r="Z2" s="71" t="s">
        <v>137</v>
      </c>
      <c r="AA2" s="71"/>
      <c r="AB2" s="71"/>
      <c r="AC2" s="71"/>
      <c r="AD2" s="71"/>
      <c r="AE2" s="71"/>
      <c r="AF2" s="71"/>
      <c r="AG2" s="71"/>
      <c r="AH2" s="71"/>
      <c r="AJ2" s="71" t="s">
        <v>138</v>
      </c>
      <c r="AK2" s="71"/>
      <c r="AL2" s="71"/>
      <c r="AM2" s="71"/>
      <c r="AN2" s="71"/>
      <c r="AO2" s="71"/>
      <c r="AP2" s="71"/>
      <c r="AQ2" s="71"/>
      <c r="AR2" s="71"/>
    </row>
    <row r="3" spans="1:44" ht="10.5">
      <c r="A3" s="5" t="s">
        <v>76</v>
      </c>
      <c r="D3"/>
      <c r="E3" s="10"/>
      <c r="F3" s="10" t="s">
        <v>2</v>
      </c>
      <c r="P3" s="10"/>
      <c r="U3" s="22" t="s">
        <v>81</v>
      </c>
      <c r="V3" s="22"/>
      <c r="W3" s="10"/>
      <c r="X3" s="10" t="s">
        <v>82</v>
      </c>
      <c r="Z3" s="10"/>
      <c r="AE3" s="22" t="s">
        <v>81</v>
      </c>
      <c r="AF3" s="22"/>
      <c r="AG3" s="10"/>
      <c r="AH3" s="10" t="s">
        <v>82</v>
      </c>
      <c r="AJ3" s="10"/>
      <c r="AO3" s="22" t="s">
        <v>81</v>
      </c>
      <c r="AP3" s="22"/>
      <c r="AQ3" s="10"/>
      <c r="AR3" s="10" t="s">
        <v>82</v>
      </c>
    </row>
    <row r="4" spans="1:44" ht="10.5">
      <c r="A4" s="5" t="s">
        <v>78</v>
      </c>
      <c r="D4" s="11"/>
      <c r="E4" s="11"/>
      <c r="F4" s="10"/>
      <c r="P4" s="10"/>
      <c r="S4" s="22" t="s">
        <v>83</v>
      </c>
      <c r="T4" s="22" t="s">
        <v>84</v>
      </c>
      <c r="U4" s="22" t="s">
        <v>85</v>
      </c>
      <c r="V4" s="22" t="s">
        <v>86</v>
      </c>
      <c r="W4" s="22" t="s">
        <v>87</v>
      </c>
      <c r="X4" s="22" t="s">
        <v>88</v>
      </c>
      <c r="Z4" s="10"/>
      <c r="AC4" s="22" t="s">
        <v>83</v>
      </c>
      <c r="AD4" s="22" t="s">
        <v>84</v>
      </c>
      <c r="AE4" s="22" t="s">
        <v>85</v>
      </c>
      <c r="AF4" s="22" t="s">
        <v>86</v>
      </c>
      <c r="AG4" s="22" t="s">
        <v>87</v>
      </c>
      <c r="AH4" s="22" t="s">
        <v>88</v>
      </c>
      <c r="AJ4" s="10"/>
      <c r="AM4" s="22" t="s">
        <v>83</v>
      </c>
      <c r="AN4" s="22" t="s">
        <v>84</v>
      </c>
      <c r="AO4" s="22" t="s">
        <v>85</v>
      </c>
      <c r="AP4" s="22" t="s">
        <v>86</v>
      </c>
      <c r="AQ4" s="22" t="s">
        <v>87</v>
      </c>
      <c r="AR4" s="22" t="s">
        <v>88</v>
      </c>
    </row>
    <row r="5" spans="2:43" ht="10.5">
      <c r="B5" s="5"/>
      <c r="D5" s="12" t="s">
        <v>3</v>
      </c>
      <c r="E5" s="12"/>
      <c r="F5" s="13" t="s">
        <v>4</v>
      </c>
      <c r="G5" s="13" t="s">
        <v>4</v>
      </c>
      <c r="H5" s="13"/>
      <c r="I5" s="13"/>
      <c r="P5" s="13"/>
      <c r="Q5" s="13"/>
      <c r="W5" s="10"/>
      <c r="Z5" s="13"/>
      <c r="AA5" s="13"/>
      <c r="AG5" s="10"/>
      <c r="AJ5" s="13"/>
      <c r="AK5" s="13"/>
      <c r="AQ5" s="10"/>
    </row>
    <row r="6" spans="1:43" s="12" customFormat="1" ht="10.5">
      <c r="A6" s="3"/>
      <c r="B6" s="3"/>
      <c r="C6" s="3"/>
      <c r="D6" s="20" t="s">
        <v>77</v>
      </c>
      <c r="E6" s="16"/>
      <c r="F6" s="14" t="s">
        <v>5</v>
      </c>
      <c r="G6" s="14" t="s">
        <v>6</v>
      </c>
      <c r="H6" s="14" t="s">
        <v>7</v>
      </c>
      <c r="I6" s="14" t="s">
        <v>8</v>
      </c>
      <c r="J6" s="3"/>
      <c r="K6" s="23" t="s">
        <v>122</v>
      </c>
      <c r="L6" s="14"/>
      <c r="M6" s="14"/>
      <c r="N6" s="14"/>
      <c r="P6" s="23" t="s">
        <v>89</v>
      </c>
      <c r="Q6" s="14"/>
      <c r="S6" s="10"/>
      <c r="T6" s="10"/>
      <c r="W6" s="10"/>
      <c r="Z6" s="23" t="s">
        <v>89</v>
      </c>
      <c r="AA6" s="14"/>
      <c r="AC6" s="10"/>
      <c r="AD6" s="10"/>
      <c r="AG6" s="10"/>
      <c r="AJ6" s="23" t="s">
        <v>89</v>
      </c>
      <c r="AK6" s="14"/>
      <c r="AM6" s="10"/>
      <c r="AN6" s="10"/>
      <c r="AQ6" s="10"/>
    </row>
    <row r="7" spans="1:43" ht="10.5">
      <c r="A7" s="3" t="s">
        <v>9</v>
      </c>
      <c r="F7" s="7"/>
      <c r="G7" s="7"/>
      <c r="H7" s="7"/>
      <c r="I7" s="7"/>
      <c r="K7" s="7" t="s">
        <v>90</v>
      </c>
      <c r="L7" s="7"/>
      <c r="M7" s="7"/>
      <c r="N7" s="7"/>
      <c r="P7" s="7" t="s">
        <v>91</v>
      </c>
      <c r="Q7" s="7"/>
      <c r="W7" s="10"/>
      <c r="Z7" s="7" t="s">
        <v>91</v>
      </c>
      <c r="AA7" s="7"/>
      <c r="AG7" s="10"/>
      <c r="AJ7" s="7" t="s">
        <v>91</v>
      </c>
      <c r="AK7" s="7"/>
      <c r="AQ7" s="10"/>
    </row>
    <row r="8" spans="2:44" ht="10.5">
      <c r="B8" t="s">
        <v>10</v>
      </c>
      <c r="D8" s="17">
        <v>78842917.78999999</v>
      </c>
      <c r="E8" s="17"/>
      <c r="F8" s="1">
        <v>78842917.78999999</v>
      </c>
      <c r="G8"/>
      <c r="H8"/>
      <c r="I8"/>
      <c r="K8" s="1"/>
      <c r="L8" t="s">
        <v>92</v>
      </c>
      <c r="M8"/>
      <c r="N8" s="8">
        <f>+F8</f>
        <v>78842917.78999999</v>
      </c>
      <c r="P8" s="1"/>
      <c r="Q8" t="s">
        <v>92</v>
      </c>
      <c r="S8" s="10">
        <v>447</v>
      </c>
      <c r="T8" s="10">
        <v>2</v>
      </c>
      <c r="U8" s="17">
        <f>+N8-Actual!$E8</f>
        <v>56244636.78999999</v>
      </c>
      <c r="V8" s="24" t="s">
        <v>93</v>
      </c>
      <c r="W8" s="25">
        <f>+Actual!$H2</f>
        <v>0.37155</v>
      </c>
      <c r="X8" s="33">
        <f>+W8*U8</f>
        <v>20897694.799324498</v>
      </c>
      <c r="Z8" s="1"/>
      <c r="AA8" t="s">
        <v>92</v>
      </c>
      <c r="AC8" s="10">
        <v>447</v>
      </c>
      <c r="AD8" s="10">
        <v>2</v>
      </c>
      <c r="AE8" s="17">
        <f>+N8-'PC Type II'!N8</f>
        <v>0</v>
      </c>
      <c r="AF8" s="24" t="s">
        <v>93</v>
      </c>
      <c r="AG8" s="25">
        <f>+Actual!$H2</f>
        <v>0.37155</v>
      </c>
      <c r="AH8" s="33">
        <f>+AG8*AE8</f>
        <v>0</v>
      </c>
      <c r="AJ8" s="1"/>
      <c r="AK8" t="s">
        <v>92</v>
      </c>
      <c r="AM8" s="10">
        <v>447</v>
      </c>
      <c r="AN8" s="10">
        <v>2</v>
      </c>
      <c r="AO8" s="17">
        <f>+N8-Actual!E8</f>
        <v>56244636.78999999</v>
      </c>
      <c r="AP8" s="24" t="s">
        <v>93</v>
      </c>
      <c r="AQ8" s="25">
        <f>+Actual!$H2</f>
        <v>0.37155</v>
      </c>
      <c r="AR8" s="33">
        <f>+AQ8*AO8</f>
        <v>20897694.799324498</v>
      </c>
    </row>
    <row r="9" spans="2:44" ht="10.5">
      <c r="B9"/>
      <c r="D9" s="17"/>
      <c r="E9" s="17"/>
      <c r="F9" s="1"/>
      <c r="G9" s="7"/>
      <c r="H9" s="7"/>
      <c r="I9" s="7"/>
      <c r="K9" s="1"/>
      <c r="L9" s="7" t="s">
        <v>94</v>
      </c>
      <c r="M9" s="7"/>
      <c r="N9" s="7">
        <f>+F12</f>
        <v>12827235.5</v>
      </c>
      <c r="P9" s="1"/>
      <c r="Q9" s="7" t="s">
        <v>94</v>
      </c>
      <c r="S9" s="10">
        <v>447</v>
      </c>
      <c r="T9" s="10">
        <v>2</v>
      </c>
      <c r="U9" s="17">
        <f>+N9-Actual!$E9</f>
        <v>-17396698.5</v>
      </c>
      <c r="V9" s="24" t="s">
        <v>93</v>
      </c>
      <c r="W9" s="25">
        <f>+W8</f>
        <v>0.37155</v>
      </c>
      <c r="X9" s="33">
        <f>+W9*U9</f>
        <v>-6463743.327675</v>
      </c>
      <c r="Z9" s="1"/>
      <c r="AA9" s="7" t="s">
        <v>94</v>
      </c>
      <c r="AC9" s="10">
        <v>447</v>
      </c>
      <c r="AD9" s="10">
        <v>2</v>
      </c>
      <c r="AE9" s="17">
        <f>+N9-'PC Type II'!N9</f>
        <v>0</v>
      </c>
      <c r="AF9" s="24" t="s">
        <v>93</v>
      </c>
      <c r="AG9" s="25">
        <f>+AG8</f>
        <v>0.37155</v>
      </c>
      <c r="AH9" s="33">
        <f>+AG9*AE9</f>
        <v>0</v>
      </c>
      <c r="AJ9" s="1"/>
      <c r="AK9" s="7" t="s">
        <v>94</v>
      </c>
      <c r="AM9" s="10">
        <v>447</v>
      </c>
      <c r="AN9" s="10">
        <v>2</v>
      </c>
      <c r="AO9" s="17">
        <f>+N9-Actual!E9</f>
        <v>-17396698.5</v>
      </c>
      <c r="AP9" s="24" t="s">
        <v>93</v>
      </c>
      <c r="AQ9" s="25">
        <f>+AQ8</f>
        <v>0.37155</v>
      </c>
      <c r="AR9" s="33">
        <f>+AQ9*AO9</f>
        <v>-6463743.327675</v>
      </c>
    </row>
    <row r="10" spans="2:44" ht="10.5">
      <c r="B10" t="s">
        <v>11</v>
      </c>
      <c r="D10" s="17">
        <v>1161842153.0394409</v>
      </c>
      <c r="E10" s="17"/>
      <c r="F10" s="1"/>
      <c r="G10" s="7"/>
      <c r="H10" s="7"/>
      <c r="I10" s="7">
        <v>1161842153.0394409</v>
      </c>
      <c r="K10" s="1"/>
      <c r="L10" s="7" t="s">
        <v>95</v>
      </c>
      <c r="M10" s="7"/>
      <c r="N10" s="7">
        <f>+D10</f>
        <v>1161842153.0394409</v>
      </c>
      <c r="P10" s="1"/>
      <c r="Q10" s="7" t="s">
        <v>95</v>
      </c>
      <c r="S10" s="10">
        <v>447</v>
      </c>
      <c r="T10" s="10">
        <v>2</v>
      </c>
      <c r="U10" s="17">
        <f>+N10-Actual!$E10</f>
        <v>111348180.03944087</v>
      </c>
      <c r="V10" s="24" t="s">
        <v>93</v>
      </c>
      <c r="W10" s="25">
        <f>+W9</f>
        <v>0.37155</v>
      </c>
      <c r="X10" s="33">
        <f>+W10*U10</f>
        <v>41371416.293654256</v>
      </c>
      <c r="Z10" s="1"/>
      <c r="AA10" s="7" t="s">
        <v>95</v>
      </c>
      <c r="AC10" s="10">
        <v>447</v>
      </c>
      <c r="AD10" s="10">
        <v>2</v>
      </c>
      <c r="AE10" s="17">
        <f>+N10-'PC Type II'!N10</f>
        <v>-837068796.8449504</v>
      </c>
      <c r="AF10" s="24" t="s">
        <v>93</v>
      </c>
      <c r="AG10" s="25">
        <f>+AG9</f>
        <v>0.37155</v>
      </c>
      <c r="AH10" s="33">
        <f>+AG10*AE10</f>
        <v>-311012911.4677413</v>
      </c>
      <c r="AJ10" s="1"/>
      <c r="AK10" s="7" t="s">
        <v>95</v>
      </c>
      <c r="AM10" s="10">
        <v>447</v>
      </c>
      <c r="AN10" s="10">
        <v>2</v>
      </c>
      <c r="AO10" s="17">
        <f>+N10-Actual!E10</f>
        <v>111348180.03944087</v>
      </c>
      <c r="AP10" s="24" t="s">
        <v>93</v>
      </c>
      <c r="AQ10" s="25">
        <f>+AQ9</f>
        <v>0.37155</v>
      </c>
      <c r="AR10" s="33">
        <f>+AQ10*AO10</f>
        <v>41371416.293654256</v>
      </c>
    </row>
    <row r="11" spans="2:44" ht="10.5">
      <c r="B11"/>
      <c r="D11" s="17"/>
      <c r="E11" s="17"/>
      <c r="F11" s="1"/>
      <c r="G11" s="7"/>
      <c r="H11" s="7"/>
      <c r="I11" s="7"/>
      <c r="K11" s="1"/>
      <c r="L11" s="7" t="s">
        <v>7</v>
      </c>
      <c r="M11" s="7"/>
      <c r="N11" s="17">
        <f>+D14</f>
        <v>39114780.82208625</v>
      </c>
      <c r="P11" s="1"/>
      <c r="Q11" s="7" t="s">
        <v>7</v>
      </c>
      <c r="S11" s="10">
        <v>447</v>
      </c>
      <c r="T11" s="10">
        <v>2</v>
      </c>
      <c r="U11" s="17">
        <f>+N11-Actual!$E11</f>
        <v>-1855003.1779137477</v>
      </c>
      <c r="V11" s="24" t="s">
        <v>96</v>
      </c>
      <c r="W11" s="25">
        <f>+Actual!$H3</f>
        <v>0.369976</v>
      </c>
      <c r="X11" s="33">
        <f>+W11*U11</f>
        <v>-686306.6557518168</v>
      </c>
      <c r="Z11" s="1"/>
      <c r="AA11" s="7" t="s">
        <v>7</v>
      </c>
      <c r="AC11" s="10">
        <v>447</v>
      </c>
      <c r="AD11" s="10">
        <v>2</v>
      </c>
      <c r="AE11" s="17">
        <f>+N11-'PC Type II'!N11</f>
        <v>4688860.74293717</v>
      </c>
      <c r="AF11" s="24" t="s">
        <v>96</v>
      </c>
      <c r="AG11" s="25">
        <f>+Actual!$H3</f>
        <v>0.369976</v>
      </c>
      <c r="AH11" s="33">
        <f>+AG11*AE11</f>
        <v>1734765.9422289226</v>
      </c>
      <c r="AJ11" s="1"/>
      <c r="AK11" s="7" t="s">
        <v>7</v>
      </c>
      <c r="AM11" s="10">
        <v>447</v>
      </c>
      <c r="AN11" s="10">
        <v>2</v>
      </c>
      <c r="AO11" s="17">
        <f>+N11-Actual!E11</f>
        <v>-1855003.1779137477</v>
      </c>
      <c r="AP11" s="24" t="s">
        <v>96</v>
      </c>
      <c r="AQ11" s="25">
        <f>+Actual!$H3</f>
        <v>0.369976</v>
      </c>
      <c r="AR11" s="33">
        <f>+AQ11*AO11</f>
        <v>-686306.6557518168</v>
      </c>
    </row>
    <row r="12" spans="2:44" ht="10.5">
      <c r="B12" t="s">
        <v>12</v>
      </c>
      <c r="D12" s="17">
        <v>12827235.5</v>
      </c>
      <c r="E12" s="17"/>
      <c r="F12" s="1">
        <v>12827235.5</v>
      </c>
      <c r="G12" s="7"/>
      <c r="H12" s="7"/>
      <c r="I12" s="7"/>
      <c r="K12" s="1"/>
      <c r="L12" s="7" t="s">
        <v>97</v>
      </c>
      <c r="M12" s="7"/>
      <c r="N12" s="26" t="s">
        <v>14</v>
      </c>
      <c r="P12" s="1"/>
      <c r="Q12" s="7"/>
      <c r="U12" s="27"/>
      <c r="V12" s="28"/>
      <c r="W12" s="25"/>
      <c r="X12" s="33"/>
      <c r="Z12" s="1"/>
      <c r="AA12" s="7"/>
      <c r="AE12" s="27"/>
      <c r="AF12" s="28"/>
      <c r="AG12" s="25"/>
      <c r="AH12" s="33"/>
      <c r="AJ12" s="1"/>
      <c r="AK12" s="7"/>
      <c r="AO12" s="27"/>
      <c r="AP12" s="28"/>
      <c r="AQ12" s="25"/>
      <c r="AR12" s="33"/>
    </row>
    <row r="13" spans="3:44" ht="10.5">
      <c r="C13"/>
      <c r="D13" s="17"/>
      <c r="E13" s="17"/>
      <c r="F13" s="7"/>
      <c r="G13" s="7"/>
      <c r="H13" s="7"/>
      <c r="I13" s="7"/>
      <c r="K13" s="7"/>
      <c r="L13" s="7"/>
      <c r="M13" s="7"/>
      <c r="W13" s="25"/>
      <c r="X13" s="33"/>
      <c r="AG13" s="25"/>
      <c r="AH13" s="33"/>
      <c r="AQ13" s="25"/>
      <c r="AR13" s="33"/>
    </row>
    <row r="14" spans="2:44" ht="10.5">
      <c r="B14" s="3" t="s">
        <v>13</v>
      </c>
      <c r="C14"/>
      <c r="D14" s="17">
        <v>39114780.82208625</v>
      </c>
      <c r="E14" s="17"/>
      <c r="F14" s="7"/>
      <c r="G14" s="7"/>
      <c r="H14" s="7">
        <v>39114780.82208625</v>
      </c>
      <c r="I14" s="7"/>
      <c r="K14" s="7" t="s">
        <v>123</v>
      </c>
      <c r="L14" s="7"/>
      <c r="M14" s="7"/>
      <c r="N14" s="7">
        <f>SUM(N8:N12)</f>
        <v>1292627087.1515272</v>
      </c>
      <c r="P14" s="7" t="s">
        <v>98</v>
      </c>
      <c r="Q14" s="7"/>
      <c r="U14" s="17">
        <f>SUM(U8:U13)</f>
        <v>148341115.1515271</v>
      </c>
      <c r="V14" s="17"/>
      <c r="W14" s="25"/>
      <c r="X14" s="33">
        <f>SUM(X8:X13)</f>
        <v>55119061.10955194</v>
      </c>
      <c r="Z14" s="7" t="s">
        <v>98</v>
      </c>
      <c r="AA14" s="7"/>
      <c r="AE14" s="17">
        <f>SUM(AE8:AE13)</f>
        <v>-832379936.1020132</v>
      </c>
      <c r="AF14" s="17"/>
      <c r="AG14" s="25"/>
      <c r="AH14" s="33">
        <f>SUM(AH8:AH13)</f>
        <v>-309278145.5255124</v>
      </c>
      <c r="AJ14" s="7" t="s">
        <v>98</v>
      </c>
      <c r="AK14" s="7"/>
      <c r="AO14" s="17">
        <f>SUM(AO8:AO13)</f>
        <v>148341115.1515271</v>
      </c>
      <c r="AP14" s="17"/>
      <c r="AQ14" s="25"/>
      <c r="AR14" s="33">
        <f>SUM(AR8:AR13)</f>
        <v>55119061.10955194</v>
      </c>
    </row>
    <row r="15" spans="4:44" ht="10.5">
      <c r="D15" s="6" t="s">
        <v>14</v>
      </c>
      <c r="E15" s="6" t="s">
        <v>15</v>
      </c>
      <c r="F15" s="7" t="s">
        <v>16</v>
      </c>
      <c r="G15" s="7" t="s">
        <v>16</v>
      </c>
      <c r="H15" s="7" t="s">
        <v>16</v>
      </c>
      <c r="I15" s="7" t="s">
        <v>16</v>
      </c>
      <c r="K15" s="7"/>
      <c r="L15" s="7"/>
      <c r="M15" s="7"/>
      <c r="N15" s="7"/>
      <c r="P15" s="7"/>
      <c r="Q15" s="7"/>
      <c r="W15" s="25"/>
      <c r="X15" s="33"/>
      <c r="Z15" s="7"/>
      <c r="AA15" s="7"/>
      <c r="AG15" s="25"/>
      <c r="AH15" s="33"/>
      <c r="AJ15" s="7"/>
      <c r="AK15" s="7"/>
      <c r="AQ15" s="25"/>
      <c r="AR15" s="33"/>
    </row>
    <row r="16" spans="1:44" ht="10.5">
      <c r="A16" s="3" t="s">
        <v>17</v>
      </c>
      <c r="D16" s="17">
        <v>1292627087.1515272</v>
      </c>
      <c r="E16" s="17"/>
      <c r="F16" s="17">
        <v>91670153.28999999</v>
      </c>
      <c r="G16" s="17">
        <v>0</v>
      </c>
      <c r="H16" s="17">
        <v>39114780.82208625</v>
      </c>
      <c r="I16" s="17">
        <v>1161842153.0394409</v>
      </c>
      <c r="K16" s="17"/>
      <c r="L16" s="17"/>
      <c r="M16" s="17"/>
      <c r="N16" s="17"/>
      <c r="P16" s="17"/>
      <c r="Q16" s="17"/>
      <c r="W16" s="25"/>
      <c r="X16" s="33"/>
      <c r="Z16" s="17"/>
      <c r="AA16" s="17"/>
      <c r="AG16" s="25"/>
      <c r="AH16" s="33"/>
      <c r="AJ16" s="17"/>
      <c r="AK16" s="17"/>
      <c r="AQ16" s="25"/>
      <c r="AR16" s="33"/>
    </row>
    <row r="17" spans="4:44" ht="10.5">
      <c r="D17" s="17"/>
      <c r="E17" s="17"/>
      <c r="F17" s="17"/>
      <c r="G17" s="17"/>
      <c r="H17" s="17"/>
      <c r="I17" s="17"/>
      <c r="K17" s="17" t="s">
        <v>124</v>
      </c>
      <c r="L17" s="17"/>
      <c r="M17" s="17"/>
      <c r="N17" s="17"/>
      <c r="P17" s="17" t="s">
        <v>99</v>
      </c>
      <c r="Q17" s="17"/>
      <c r="W17" s="25"/>
      <c r="X17" s="33"/>
      <c r="Z17" s="17" t="s">
        <v>99</v>
      </c>
      <c r="AA17" s="17"/>
      <c r="AG17" s="25"/>
      <c r="AH17" s="33"/>
      <c r="AJ17" s="17" t="s">
        <v>99</v>
      </c>
      <c r="AK17" s="17"/>
      <c r="AQ17" s="25"/>
      <c r="AR17" s="33"/>
    </row>
    <row r="18" spans="4:44" ht="10.5">
      <c r="D18" s="17"/>
      <c r="E18" s="17"/>
      <c r="F18" s="17"/>
      <c r="G18" s="17"/>
      <c r="H18" s="17"/>
      <c r="I18" s="17"/>
      <c r="K18" s="17" t="s">
        <v>100</v>
      </c>
      <c r="L18" s="17"/>
      <c r="M18" s="17"/>
      <c r="N18" s="17"/>
      <c r="P18" s="17" t="s">
        <v>101</v>
      </c>
      <c r="Q18" s="17"/>
      <c r="W18" s="25"/>
      <c r="X18" s="33"/>
      <c r="Z18" s="17" t="s">
        <v>101</v>
      </c>
      <c r="AA18" s="17"/>
      <c r="AG18" s="25"/>
      <c r="AH18" s="33"/>
      <c r="AJ18" s="17" t="s">
        <v>101</v>
      </c>
      <c r="AK18" s="17"/>
      <c r="AQ18" s="25"/>
      <c r="AR18" s="33"/>
    </row>
    <row r="19" spans="4:44" ht="10.5">
      <c r="D19"/>
      <c r="E19" s="7"/>
      <c r="F19" s="7"/>
      <c r="G19" s="7"/>
      <c r="H19" s="7"/>
      <c r="I19" s="7"/>
      <c r="K19" s="7"/>
      <c r="L19" s="7" t="s">
        <v>102</v>
      </c>
      <c r="M19" s="7"/>
      <c r="N19" s="7">
        <f>+F27</f>
        <v>63357927.816310406</v>
      </c>
      <c r="P19" s="7"/>
      <c r="Q19" s="7" t="s">
        <v>102</v>
      </c>
      <c r="S19" s="10">
        <v>555</v>
      </c>
      <c r="T19" s="10">
        <v>2</v>
      </c>
      <c r="U19" s="17">
        <f>+N19-Actual!$E19</f>
        <v>7105824.816310406</v>
      </c>
      <c r="V19" s="24" t="s">
        <v>93</v>
      </c>
      <c r="W19" s="25">
        <f>+W10</f>
        <v>0.37155</v>
      </c>
      <c r="X19" s="33">
        <f aca="true" t="shared" si="0" ref="X19:X24">+W19*U19</f>
        <v>2640169.2105001314</v>
      </c>
      <c r="Z19" s="7"/>
      <c r="AA19" s="7" t="s">
        <v>102</v>
      </c>
      <c r="AC19" s="10">
        <v>555</v>
      </c>
      <c r="AD19" s="10">
        <v>2</v>
      </c>
      <c r="AE19" s="17">
        <f>+N19-'PC Type II'!N19</f>
        <v>0</v>
      </c>
      <c r="AF19" s="24" t="s">
        <v>93</v>
      </c>
      <c r="AG19" s="25">
        <f>+AG10</f>
        <v>0.37155</v>
      </c>
      <c r="AH19" s="33">
        <f aca="true" t="shared" si="1" ref="AH19:AH24">+AG19*AE19</f>
        <v>0</v>
      </c>
      <c r="AJ19" s="7"/>
      <c r="AK19" s="7" t="s">
        <v>102</v>
      </c>
      <c r="AM19" s="10">
        <v>555</v>
      </c>
      <c r="AN19" s="10">
        <v>2</v>
      </c>
      <c r="AO19" s="17">
        <f>+N19-Actual!E19</f>
        <v>7105824.816310406</v>
      </c>
      <c r="AP19" s="24" t="s">
        <v>93</v>
      </c>
      <c r="AQ19" s="25">
        <f>+AQ10</f>
        <v>0.37155</v>
      </c>
      <c r="AR19" s="33">
        <f aca="true" t="shared" si="2" ref="AR19:AR24">+AQ19*AO19</f>
        <v>2640169.2105001314</v>
      </c>
    </row>
    <row r="20" spans="1:44" ht="10.5">
      <c r="A20" s="3" t="s">
        <v>18</v>
      </c>
      <c r="D20" s="17"/>
      <c r="E20" s="17"/>
      <c r="F20" s="7"/>
      <c r="G20" s="7"/>
      <c r="H20" s="7"/>
      <c r="I20" s="7"/>
      <c r="K20" s="7"/>
      <c r="L20" s="7" t="s">
        <v>103</v>
      </c>
      <c r="M20" s="7"/>
      <c r="N20" s="7">
        <f>+F35</f>
        <v>34508497.099999994</v>
      </c>
      <c r="P20" s="7"/>
      <c r="Q20" s="7" t="s">
        <v>103</v>
      </c>
      <c r="S20" s="10">
        <v>555</v>
      </c>
      <c r="T20" s="10">
        <v>2</v>
      </c>
      <c r="U20" s="17">
        <f>+N20-Actual!$E20</f>
        <v>14865566.099999994</v>
      </c>
      <c r="V20" s="24" t="s">
        <v>93</v>
      </c>
      <c r="W20" s="25">
        <f>+W19</f>
        <v>0.37155</v>
      </c>
      <c r="X20" s="33">
        <f t="shared" si="0"/>
        <v>5523301.084454997</v>
      </c>
      <c r="Z20" s="7"/>
      <c r="AA20" s="7" t="s">
        <v>103</v>
      </c>
      <c r="AC20" s="10">
        <v>555</v>
      </c>
      <c r="AD20" s="10">
        <v>2</v>
      </c>
      <c r="AE20" s="17">
        <f>+N20-'PC Type II'!N20</f>
        <v>0</v>
      </c>
      <c r="AF20" s="24" t="s">
        <v>93</v>
      </c>
      <c r="AG20" s="25">
        <f>+AG19</f>
        <v>0.37155</v>
      </c>
      <c r="AH20" s="33">
        <f t="shared" si="1"/>
        <v>0</v>
      </c>
      <c r="AJ20" s="7"/>
      <c r="AK20" s="7" t="s">
        <v>103</v>
      </c>
      <c r="AM20" s="10">
        <v>555</v>
      </c>
      <c r="AN20" s="10">
        <v>2</v>
      </c>
      <c r="AO20" s="17">
        <f>+N20-Actual!E20</f>
        <v>14865566.099999994</v>
      </c>
      <c r="AP20" s="24" t="s">
        <v>93</v>
      </c>
      <c r="AQ20" s="25">
        <f>+AQ19</f>
        <v>0.37155</v>
      </c>
      <c r="AR20" s="33">
        <f t="shared" si="2"/>
        <v>5523301.084454997</v>
      </c>
    </row>
    <row r="21" spans="2:44" ht="10.5">
      <c r="B21"/>
      <c r="C21" s="3" t="s">
        <v>19</v>
      </c>
      <c r="D21" s="17">
        <v>47874960</v>
      </c>
      <c r="E21" s="17"/>
      <c r="F21" s="7">
        <v>47874960</v>
      </c>
      <c r="G21" s="7"/>
      <c r="H21" s="7"/>
      <c r="I21" s="7"/>
      <c r="K21" s="7"/>
      <c r="L21" s="7" t="s">
        <v>104</v>
      </c>
      <c r="M21" s="7"/>
      <c r="N21" s="7">
        <f>+G60</f>
        <v>69818394.5836896</v>
      </c>
      <c r="P21" s="7"/>
      <c r="Q21" s="7" t="s">
        <v>104</v>
      </c>
      <c r="S21" s="10">
        <v>555</v>
      </c>
      <c r="T21" s="10">
        <v>2</v>
      </c>
      <c r="U21" s="17">
        <f>+N21-Actual!$E21</f>
        <v>16709666.5836896</v>
      </c>
      <c r="V21" s="24" t="s">
        <v>96</v>
      </c>
      <c r="W21" s="25">
        <f>+W11</f>
        <v>0.369976</v>
      </c>
      <c r="X21" s="33">
        <f t="shared" si="0"/>
        <v>6182175.603967144</v>
      </c>
      <c r="Z21" s="7"/>
      <c r="AA21" s="7" t="s">
        <v>104</v>
      </c>
      <c r="AC21" s="10">
        <v>555</v>
      </c>
      <c r="AD21" s="10">
        <v>2</v>
      </c>
      <c r="AE21" s="17">
        <f>+N21-'PC Type II'!N21</f>
        <v>0</v>
      </c>
      <c r="AF21" s="24" t="s">
        <v>96</v>
      </c>
      <c r="AG21" s="25">
        <f>+AG11</f>
        <v>0.369976</v>
      </c>
      <c r="AH21" s="33">
        <f t="shared" si="1"/>
        <v>0</v>
      </c>
      <c r="AJ21" s="7"/>
      <c r="AK21" s="7" t="s">
        <v>104</v>
      </c>
      <c r="AM21" s="10">
        <v>555</v>
      </c>
      <c r="AN21" s="10">
        <v>2</v>
      </c>
      <c r="AO21" s="17">
        <f>+N21-Actual!E21</f>
        <v>16709666.5836896</v>
      </c>
      <c r="AP21" s="24" t="s">
        <v>96</v>
      </c>
      <c r="AQ21" s="25">
        <f>+AQ11</f>
        <v>0.369976</v>
      </c>
      <c r="AR21" s="33">
        <f t="shared" si="2"/>
        <v>6182175.603967144</v>
      </c>
    </row>
    <row r="22" spans="2:44" ht="10.5">
      <c r="B22"/>
      <c r="C22" s="3" t="s">
        <v>20</v>
      </c>
      <c r="D22" s="17">
        <v>1834411</v>
      </c>
      <c r="E22" s="17"/>
      <c r="F22" s="7">
        <v>652248</v>
      </c>
      <c r="G22" s="7">
        <v>1182163</v>
      </c>
      <c r="H22" s="7"/>
      <c r="I22" s="7"/>
      <c r="K22" s="7"/>
      <c r="L22" s="7" t="s">
        <v>105</v>
      </c>
      <c r="M22" s="7"/>
      <c r="N22" s="7"/>
      <c r="P22" s="7"/>
      <c r="Q22" s="3" t="s">
        <v>131</v>
      </c>
      <c r="S22" s="10">
        <v>555</v>
      </c>
      <c r="T22" s="10">
        <v>2</v>
      </c>
      <c r="U22" s="17">
        <f>+N22-Actual!$E22</f>
        <v>-17000685</v>
      </c>
      <c r="V22" s="13" t="s">
        <v>93</v>
      </c>
      <c r="W22" s="25">
        <f>+W20</f>
        <v>0.37155</v>
      </c>
      <c r="X22" s="32">
        <f t="shared" si="0"/>
        <v>-6316604.51175</v>
      </c>
      <c r="Z22" s="7"/>
      <c r="AA22" s="3" t="s">
        <v>131</v>
      </c>
      <c r="AC22" s="10">
        <v>555</v>
      </c>
      <c r="AD22" s="10">
        <v>2</v>
      </c>
      <c r="AE22" s="17">
        <f>+N22-'PC Type II'!N22</f>
        <v>0</v>
      </c>
      <c r="AF22" s="13" t="s">
        <v>93</v>
      </c>
      <c r="AG22" s="25">
        <f>+AG20</f>
        <v>0.37155</v>
      </c>
      <c r="AH22" s="32">
        <f t="shared" si="1"/>
        <v>0</v>
      </c>
      <c r="AJ22" s="7"/>
      <c r="AK22" s="3" t="s">
        <v>131</v>
      </c>
      <c r="AM22" s="10">
        <v>555</v>
      </c>
      <c r="AN22" s="10">
        <v>2</v>
      </c>
      <c r="AO22" s="17">
        <f>+N22-Actual!E22</f>
        <v>-17000685</v>
      </c>
      <c r="AP22" s="13" t="s">
        <v>93</v>
      </c>
      <c r="AQ22" s="25">
        <f>+AQ20</f>
        <v>0.37155</v>
      </c>
      <c r="AR22" s="32">
        <f t="shared" si="2"/>
        <v>-6316604.51175</v>
      </c>
    </row>
    <row r="23" spans="2:44" ht="10.5">
      <c r="B23"/>
      <c r="C23" s="3" t="s">
        <v>21</v>
      </c>
      <c r="D23" s="17">
        <v>17587893</v>
      </c>
      <c r="E23" s="17"/>
      <c r="F23" s="7">
        <v>5276367.9</v>
      </c>
      <c r="G23" s="7">
        <v>12311525.1</v>
      </c>
      <c r="H23" s="7"/>
      <c r="I23" s="7"/>
      <c r="K23" s="7"/>
      <c r="L23" s="7" t="s">
        <v>106</v>
      </c>
      <c r="M23" s="7"/>
      <c r="N23" s="7">
        <f>+D56</f>
        <v>1164154883.1762495</v>
      </c>
      <c r="P23" s="7"/>
      <c r="Q23" s="7" t="s">
        <v>106</v>
      </c>
      <c r="S23" s="10">
        <v>555</v>
      </c>
      <c r="T23" s="10">
        <v>2</v>
      </c>
      <c r="U23" s="17">
        <f>+N23-Actual!$E23</f>
        <v>215735903.1762495</v>
      </c>
      <c r="V23" s="13" t="s">
        <v>93</v>
      </c>
      <c r="W23" s="25">
        <f>+W20</f>
        <v>0.37155</v>
      </c>
      <c r="X23" s="33">
        <f t="shared" si="0"/>
        <v>80156674.8251355</v>
      </c>
      <c r="Z23" s="7"/>
      <c r="AA23" s="7" t="s">
        <v>106</v>
      </c>
      <c r="AC23" s="10">
        <v>555</v>
      </c>
      <c r="AD23" s="10">
        <v>2</v>
      </c>
      <c r="AE23" s="17">
        <f>+N23-'PC Type II'!N23</f>
        <v>-790157114.1751654</v>
      </c>
      <c r="AF23" s="13" t="s">
        <v>93</v>
      </c>
      <c r="AG23" s="25">
        <f>+AG20</f>
        <v>0.37155</v>
      </c>
      <c r="AH23" s="33">
        <f t="shared" si="1"/>
        <v>-293582875.7717827</v>
      </c>
      <c r="AJ23" s="7"/>
      <c r="AK23" s="7" t="s">
        <v>106</v>
      </c>
      <c r="AM23" s="10">
        <v>555</v>
      </c>
      <c r="AN23" s="10">
        <v>2</v>
      </c>
      <c r="AO23" s="17">
        <f>+N23-Actual!E23</f>
        <v>215735903.1762495</v>
      </c>
      <c r="AP23" s="13" t="s">
        <v>93</v>
      </c>
      <c r="AQ23" s="25">
        <f>+AQ20</f>
        <v>0.37155</v>
      </c>
      <c r="AR23" s="33">
        <f t="shared" si="2"/>
        <v>80156674.8251355</v>
      </c>
    </row>
    <row r="24" spans="2:44" ht="10.5">
      <c r="B24"/>
      <c r="C24" s="3" t="s">
        <v>22</v>
      </c>
      <c r="D24" s="17">
        <v>4285613</v>
      </c>
      <c r="E24" s="17"/>
      <c r="F24" s="7">
        <v>888676.7113964</v>
      </c>
      <c r="G24" s="7">
        <v>3396936.2886036</v>
      </c>
      <c r="H24" s="7"/>
      <c r="I24" s="7"/>
      <c r="K24" s="7"/>
      <c r="L24" s="7" t="s">
        <v>108</v>
      </c>
      <c r="M24" s="7"/>
      <c r="N24" s="29">
        <f>+D58</f>
        <v>117875237.46044779</v>
      </c>
      <c r="P24" s="7"/>
      <c r="Q24" s="7" t="s">
        <v>107</v>
      </c>
      <c r="S24" s="10">
        <v>555</v>
      </c>
      <c r="T24" s="10">
        <v>2</v>
      </c>
      <c r="U24" s="17">
        <f>+N24-Actual!$E24</f>
        <v>23192812.46044779</v>
      </c>
      <c r="V24" s="13" t="s">
        <v>96</v>
      </c>
      <c r="W24" s="25">
        <f>+W21</f>
        <v>0.369976</v>
      </c>
      <c r="X24" s="33">
        <f t="shared" si="0"/>
        <v>8580783.982866632</v>
      </c>
      <c r="Z24" s="7"/>
      <c r="AA24" s="7" t="s">
        <v>107</v>
      </c>
      <c r="AC24" s="10">
        <v>555</v>
      </c>
      <c r="AD24" s="10">
        <v>2</v>
      </c>
      <c r="AE24" s="17">
        <f>+N24-'PC Type II'!N24</f>
        <v>-155560216.21612936</v>
      </c>
      <c r="AF24" s="13" t="s">
        <v>96</v>
      </c>
      <c r="AG24" s="25">
        <f>+AG21</f>
        <v>0.369976</v>
      </c>
      <c r="AH24" s="33">
        <f t="shared" si="1"/>
        <v>-57553546.55477868</v>
      </c>
      <c r="AJ24" s="7"/>
      <c r="AK24" s="7" t="s">
        <v>107</v>
      </c>
      <c r="AM24" s="10">
        <v>555</v>
      </c>
      <c r="AN24" s="10">
        <v>2</v>
      </c>
      <c r="AO24" s="17">
        <f>+N24-Actual!E24</f>
        <v>23192812.46044779</v>
      </c>
      <c r="AP24" s="13" t="s">
        <v>96</v>
      </c>
      <c r="AQ24" s="25">
        <f>+AQ21</f>
        <v>0.369976</v>
      </c>
      <c r="AR24" s="33">
        <f t="shared" si="2"/>
        <v>8580783.982866632</v>
      </c>
    </row>
    <row r="25" spans="2:44" ht="10.5">
      <c r="B25"/>
      <c r="C25" s="3" t="s">
        <v>23</v>
      </c>
      <c r="D25" s="17">
        <v>50886108</v>
      </c>
      <c r="E25" s="17"/>
      <c r="F25" s="7">
        <v>8665675.204914</v>
      </c>
      <c r="G25" s="7">
        <v>42220432.795086</v>
      </c>
      <c r="H25" s="7"/>
      <c r="I25" s="7"/>
      <c r="K25" s="7"/>
      <c r="L25" s="7"/>
      <c r="M25" s="7"/>
      <c r="N25" s="7"/>
      <c r="W25" s="25"/>
      <c r="X25" s="33"/>
      <c r="AG25" s="25"/>
      <c r="AH25" s="33"/>
      <c r="AQ25" s="25"/>
      <c r="AR25" s="33"/>
    </row>
    <row r="26" spans="2:44" ht="10.5">
      <c r="B26" s="15" t="s">
        <v>24</v>
      </c>
      <c r="C26" s="15"/>
      <c r="D26" s="15" t="s">
        <v>24</v>
      </c>
      <c r="E26" s="17"/>
      <c r="F26" s="15" t="s">
        <v>24</v>
      </c>
      <c r="G26" s="15" t="s">
        <v>24</v>
      </c>
      <c r="H26" s="15" t="s">
        <v>24</v>
      </c>
      <c r="I26" s="15" t="s">
        <v>24</v>
      </c>
      <c r="K26" s="7" t="s">
        <v>125</v>
      </c>
      <c r="L26" s="7"/>
      <c r="M26" s="7"/>
      <c r="N26" s="7">
        <f>SUM(N19:N24)</f>
        <v>1449714940.1366973</v>
      </c>
      <c r="P26" s="7" t="s">
        <v>109</v>
      </c>
      <c r="Q26" s="7"/>
      <c r="U26" s="7">
        <f>SUM(U19:U24)</f>
        <v>260609088.1366973</v>
      </c>
      <c r="V26" s="7"/>
      <c r="W26" s="25"/>
      <c r="X26" s="33">
        <f>SUM(X19:X24)</f>
        <v>96766500.1951744</v>
      </c>
      <c r="Z26" s="7" t="s">
        <v>109</v>
      </c>
      <c r="AA26" s="7"/>
      <c r="AE26" s="7">
        <f>SUM(AE19:AE24)</f>
        <v>-945717330.3912947</v>
      </c>
      <c r="AF26" s="7"/>
      <c r="AG26" s="25"/>
      <c r="AH26" s="33">
        <f>SUM(AH19:AH24)</f>
        <v>-351136422.3265614</v>
      </c>
      <c r="AJ26" s="7" t="s">
        <v>109</v>
      </c>
      <c r="AK26" s="7"/>
      <c r="AO26" s="7">
        <f>SUM(AO19:AO24)</f>
        <v>260609088.1366973</v>
      </c>
      <c r="AP26" s="7"/>
      <c r="AQ26" s="25"/>
      <c r="AR26" s="33">
        <f>SUM(AR19:AR24)</f>
        <v>96766500.1951744</v>
      </c>
    </row>
    <row r="27" spans="2:44" ht="10.5">
      <c r="B27" s="3" t="s">
        <v>25</v>
      </c>
      <c r="C27"/>
      <c r="D27" s="1">
        <v>122468985</v>
      </c>
      <c r="E27" s="17"/>
      <c r="F27" s="1">
        <v>63357927.816310406</v>
      </c>
      <c r="G27" s="1">
        <v>59111057.183689594</v>
      </c>
      <c r="H27" s="1">
        <v>0</v>
      </c>
      <c r="I27" s="1">
        <v>0</v>
      </c>
      <c r="K27" s="15"/>
      <c r="L27" s="15"/>
      <c r="M27" s="15"/>
      <c r="N27" s="15"/>
      <c r="P27" s="15"/>
      <c r="Q27" s="15"/>
      <c r="W27" s="25"/>
      <c r="X27" s="33"/>
      <c r="Z27" s="15"/>
      <c r="AA27" s="15"/>
      <c r="AG27" s="25"/>
      <c r="AH27" s="33"/>
      <c r="AJ27" s="15"/>
      <c r="AK27" s="15"/>
      <c r="AQ27" s="25"/>
      <c r="AR27" s="33"/>
    </row>
    <row r="28" spans="4:44" ht="10.5">
      <c r="D28" s="1"/>
      <c r="E28" s="17"/>
      <c r="F28" s="1"/>
      <c r="G28" s="1"/>
      <c r="H28" s="7"/>
      <c r="I28" s="7"/>
      <c r="K28" s="1"/>
      <c r="L28" s="1"/>
      <c r="M28" s="1"/>
      <c r="N28" s="1"/>
      <c r="P28" s="1"/>
      <c r="Q28" s="1"/>
      <c r="W28" s="25"/>
      <c r="X28" s="33"/>
      <c r="Z28" s="1"/>
      <c r="AA28" s="1"/>
      <c r="AG28" s="25"/>
      <c r="AH28" s="33"/>
      <c r="AJ28" s="1"/>
      <c r="AK28" s="1"/>
      <c r="AQ28" s="25"/>
      <c r="AR28" s="33"/>
    </row>
    <row r="29" spans="2:44" ht="10.5">
      <c r="B29"/>
      <c r="C29" s="3" t="s">
        <v>26</v>
      </c>
      <c r="D29" s="17">
        <v>2302195</v>
      </c>
      <c r="E29" s="17"/>
      <c r="F29" s="7"/>
      <c r="G29" s="7">
        <v>2302195</v>
      </c>
      <c r="H29" s="7"/>
      <c r="I29" s="7"/>
      <c r="K29" s="1" t="s">
        <v>110</v>
      </c>
      <c r="L29" s="1"/>
      <c r="M29" s="1"/>
      <c r="N29" s="7"/>
      <c r="P29" s="1" t="s">
        <v>111</v>
      </c>
      <c r="Q29" s="1"/>
      <c r="W29" s="25"/>
      <c r="X29" s="33"/>
      <c r="Z29" s="1" t="s">
        <v>111</v>
      </c>
      <c r="AA29" s="1"/>
      <c r="AG29" s="25"/>
      <c r="AH29" s="33"/>
      <c r="AJ29" s="1" t="s">
        <v>111</v>
      </c>
      <c r="AK29" s="1"/>
      <c r="AQ29" s="25"/>
      <c r="AR29" s="33"/>
    </row>
    <row r="30" spans="2:44" ht="10.5">
      <c r="B30"/>
      <c r="C30" s="3" t="s">
        <v>27</v>
      </c>
      <c r="D30" s="17">
        <v>426316</v>
      </c>
      <c r="E30" s="17"/>
      <c r="F30" s="7"/>
      <c r="G30" s="7">
        <v>426316</v>
      </c>
      <c r="H30" s="7"/>
      <c r="I30" s="7"/>
      <c r="K30" s="7"/>
      <c r="L30" s="7" t="s">
        <v>92</v>
      </c>
      <c r="M30" s="7"/>
      <c r="N30" s="7">
        <f>+D72</f>
        <v>34675821</v>
      </c>
      <c r="P30" s="7"/>
      <c r="Q30" s="7" t="s">
        <v>92</v>
      </c>
      <c r="S30" s="10">
        <v>565</v>
      </c>
      <c r="T30" s="10">
        <v>2</v>
      </c>
      <c r="U30" s="17">
        <f>+N30-Actual!$E30</f>
        <v>5155360</v>
      </c>
      <c r="V30" s="24" t="s">
        <v>93</v>
      </c>
      <c r="W30" s="25">
        <f>+W23</f>
        <v>0.37155</v>
      </c>
      <c r="X30" s="33">
        <f>+W30*U30</f>
        <v>1915474.008</v>
      </c>
      <c r="Z30" s="7"/>
      <c r="AA30" s="7" t="s">
        <v>92</v>
      </c>
      <c r="AC30" s="10">
        <v>565</v>
      </c>
      <c r="AD30" s="10">
        <v>2</v>
      </c>
      <c r="AE30" s="17">
        <f>+N30-'PC Type II'!N30</f>
        <v>-134039</v>
      </c>
      <c r="AF30" s="24" t="s">
        <v>93</v>
      </c>
      <c r="AG30" s="25">
        <f>+AG23</f>
        <v>0.37155</v>
      </c>
      <c r="AH30" s="33">
        <f>+AG30*AE30</f>
        <v>-49802.19045</v>
      </c>
      <c r="AJ30" s="7"/>
      <c r="AK30" s="7" t="s">
        <v>92</v>
      </c>
      <c r="AM30" s="10">
        <v>565</v>
      </c>
      <c r="AN30" s="10">
        <v>2</v>
      </c>
      <c r="AO30" s="17">
        <f>+N30-Actual!E30</f>
        <v>5155360</v>
      </c>
      <c r="AP30" s="24" t="s">
        <v>93</v>
      </c>
      <c r="AQ30" s="25">
        <f>+AQ23</f>
        <v>0.37155</v>
      </c>
      <c r="AR30" s="33">
        <f>+AQ30*AO30</f>
        <v>1915474.008</v>
      </c>
    </row>
    <row r="31" spans="2:44" ht="10.5">
      <c r="B31"/>
      <c r="C31" s="3" t="s">
        <v>28</v>
      </c>
      <c r="D31" s="17">
        <v>26596088</v>
      </c>
      <c r="E31" s="17"/>
      <c r="F31" s="7">
        <v>18617261.599999998</v>
      </c>
      <c r="G31" s="7">
        <v>7978826.400000002</v>
      </c>
      <c r="H31" s="7"/>
      <c r="I31" s="7"/>
      <c r="K31" s="7"/>
      <c r="L31" s="7" t="s">
        <v>94</v>
      </c>
      <c r="M31" s="7"/>
      <c r="N31" s="7">
        <f>+D74</f>
        <v>196444</v>
      </c>
      <c r="P31" s="7"/>
      <c r="Q31" s="7" t="s">
        <v>94</v>
      </c>
      <c r="S31" s="10">
        <v>565</v>
      </c>
      <c r="T31" s="10">
        <v>2</v>
      </c>
      <c r="U31" s="17">
        <f>+N31-Actual!$E31</f>
        <v>15612</v>
      </c>
      <c r="V31" s="24" t="s">
        <v>93</v>
      </c>
      <c r="W31" s="25">
        <f>+W30</f>
        <v>0.37155</v>
      </c>
      <c r="X31" s="33">
        <f>+W31*U31</f>
        <v>5800.6386</v>
      </c>
      <c r="Z31" s="7"/>
      <c r="AA31" s="7" t="s">
        <v>94</v>
      </c>
      <c r="AC31" s="10">
        <v>565</v>
      </c>
      <c r="AD31" s="10">
        <v>2</v>
      </c>
      <c r="AE31" s="17">
        <f>+N31-'PC Type II'!N31</f>
        <v>0</v>
      </c>
      <c r="AF31" s="24" t="s">
        <v>93</v>
      </c>
      <c r="AG31" s="25">
        <f>+AG30</f>
        <v>0.37155</v>
      </c>
      <c r="AH31" s="33">
        <f>+AG31*AE31</f>
        <v>0</v>
      </c>
      <c r="AJ31" s="7"/>
      <c r="AK31" s="7" t="s">
        <v>94</v>
      </c>
      <c r="AM31" s="10">
        <v>565</v>
      </c>
      <c r="AN31" s="10">
        <v>2</v>
      </c>
      <c r="AO31" s="17">
        <f>+N31-Actual!E31</f>
        <v>15612</v>
      </c>
      <c r="AP31" s="24" t="s">
        <v>93</v>
      </c>
      <c r="AQ31" s="25">
        <f>+AQ30</f>
        <v>0.37155</v>
      </c>
      <c r="AR31" s="33">
        <f>+AQ31*AO31</f>
        <v>5800.6386</v>
      </c>
    </row>
    <row r="32" spans="2:44" ht="10.5">
      <c r="B32"/>
      <c r="C32" s="3" t="s">
        <v>29</v>
      </c>
      <c r="D32" s="17">
        <v>15891235.5</v>
      </c>
      <c r="E32" s="17"/>
      <c r="F32" s="7">
        <v>15891235.5</v>
      </c>
      <c r="G32" s="7">
        <v>0</v>
      </c>
      <c r="H32" s="7"/>
      <c r="I32" s="7"/>
      <c r="K32" s="7"/>
      <c r="L32" s="7" t="s">
        <v>112</v>
      </c>
      <c r="M32" s="7"/>
      <c r="N32" s="7">
        <f>+D76</f>
        <v>36844490</v>
      </c>
      <c r="P32" s="7"/>
      <c r="Q32" s="7" t="s">
        <v>112</v>
      </c>
      <c r="S32" s="10">
        <v>565</v>
      </c>
      <c r="T32" s="10">
        <v>2</v>
      </c>
      <c r="U32" s="17">
        <f>+N32-Actual!$E32</f>
        <v>4013538</v>
      </c>
      <c r="V32" s="24" t="s">
        <v>93</v>
      </c>
      <c r="W32" s="25">
        <f>+W31</f>
        <v>0.37155</v>
      </c>
      <c r="X32" s="33">
        <f>+W32*U32</f>
        <v>1491230.0439</v>
      </c>
      <c r="Z32" s="7"/>
      <c r="AA32" s="7" t="s">
        <v>112</v>
      </c>
      <c r="AC32" s="10">
        <v>565</v>
      </c>
      <c r="AD32" s="10">
        <v>2</v>
      </c>
      <c r="AE32" s="17">
        <f>+N32-'PC Type II'!N32</f>
        <v>0</v>
      </c>
      <c r="AF32" s="24" t="s">
        <v>93</v>
      </c>
      <c r="AG32" s="25">
        <f>+AG31</f>
        <v>0.37155</v>
      </c>
      <c r="AH32" s="33">
        <f>+AG32*AE32</f>
        <v>0</v>
      </c>
      <c r="AJ32" s="7"/>
      <c r="AK32" s="7" t="s">
        <v>112</v>
      </c>
      <c r="AM32" s="10">
        <v>565</v>
      </c>
      <c r="AN32" s="10">
        <v>2</v>
      </c>
      <c r="AO32" s="17">
        <f>+N32-Actual!E32</f>
        <v>4013538</v>
      </c>
      <c r="AP32" s="24" t="s">
        <v>93</v>
      </c>
      <c r="AQ32" s="25">
        <f>+AQ31</f>
        <v>0.37155</v>
      </c>
      <c r="AR32" s="33">
        <f>+AQ32*AO32</f>
        <v>1491230.0439</v>
      </c>
    </row>
    <row r="33" spans="2:44" ht="10.5">
      <c r="B33"/>
      <c r="C33" s="3" t="s">
        <v>30</v>
      </c>
      <c r="D33" s="17">
        <v>0</v>
      </c>
      <c r="E33" s="17"/>
      <c r="F33" s="7">
        <v>0</v>
      </c>
      <c r="G33" s="7">
        <v>0</v>
      </c>
      <c r="H33" s="7"/>
      <c r="I33" s="7"/>
      <c r="K33" s="7"/>
      <c r="L33" s="7" t="s">
        <v>7</v>
      </c>
      <c r="M33" s="7"/>
      <c r="N33" s="7">
        <f>+D78</f>
        <v>3818662</v>
      </c>
      <c r="P33" s="7"/>
      <c r="Q33" s="7" t="s">
        <v>7</v>
      </c>
      <c r="R33" s="3" t="s">
        <v>15</v>
      </c>
      <c r="S33" s="10">
        <v>565</v>
      </c>
      <c r="T33" s="10">
        <v>2</v>
      </c>
      <c r="U33" s="17">
        <f>+N33-Actual!$E33</f>
        <v>372260</v>
      </c>
      <c r="V33" s="24" t="s">
        <v>96</v>
      </c>
      <c r="W33" s="25">
        <f>+W24</f>
        <v>0.369976</v>
      </c>
      <c r="X33" s="33">
        <f>+W33*U33</f>
        <v>137727.26576</v>
      </c>
      <c r="Z33" s="7"/>
      <c r="AA33" s="7" t="s">
        <v>7</v>
      </c>
      <c r="AB33" s="3" t="s">
        <v>15</v>
      </c>
      <c r="AC33" s="10">
        <v>565</v>
      </c>
      <c r="AD33" s="10">
        <v>2</v>
      </c>
      <c r="AE33" s="17">
        <f>+N33-'PC Type II'!N33</f>
        <v>0</v>
      </c>
      <c r="AF33" s="24" t="s">
        <v>96</v>
      </c>
      <c r="AG33" s="25">
        <f>+AG24</f>
        <v>0.369976</v>
      </c>
      <c r="AH33" s="33">
        <f>+AG33*AE33</f>
        <v>0</v>
      </c>
      <c r="AJ33" s="7"/>
      <c r="AK33" s="7" t="s">
        <v>7</v>
      </c>
      <c r="AL33" s="3" t="s">
        <v>15</v>
      </c>
      <c r="AM33" s="10">
        <v>565</v>
      </c>
      <c r="AN33" s="10">
        <v>2</v>
      </c>
      <c r="AO33" s="17">
        <f>+N33-Actual!E33</f>
        <v>372260</v>
      </c>
      <c r="AP33" s="24" t="s">
        <v>96</v>
      </c>
      <c r="AQ33" s="25">
        <f>+AQ24</f>
        <v>0.369976</v>
      </c>
      <c r="AR33" s="33">
        <f>+AQ33*AO33</f>
        <v>137727.26576</v>
      </c>
    </row>
    <row r="34" spans="2:44" ht="10.5">
      <c r="B34" s="15" t="s">
        <v>24</v>
      </c>
      <c r="C34" s="15"/>
      <c r="D34" s="15" t="s">
        <v>24</v>
      </c>
      <c r="E34" s="17"/>
      <c r="F34" s="15" t="s">
        <v>24</v>
      </c>
      <c r="G34" s="15" t="s">
        <v>24</v>
      </c>
      <c r="H34" s="15" t="s">
        <v>24</v>
      </c>
      <c r="I34" s="15" t="s">
        <v>24</v>
      </c>
      <c r="K34" s="15"/>
      <c r="L34" s="15"/>
      <c r="M34" s="15"/>
      <c r="N34" s="15"/>
      <c r="P34" s="15"/>
      <c r="Q34" s="15"/>
      <c r="W34" s="25"/>
      <c r="X34" s="33"/>
      <c r="Z34" s="15"/>
      <c r="AA34" s="15"/>
      <c r="AG34" s="25"/>
      <c r="AH34" s="33"/>
      <c r="AJ34" s="15"/>
      <c r="AK34" s="15"/>
      <c r="AQ34" s="25"/>
      <c r="AR34" s="33"/>
    </row>
    <row r="35" spans="2:44" ht="10.5">
      <c r="B35" s="3" t="s">
        <v>31</v>
      </c>
      <c r="C35"/>
      <c r="D35" s="1">
        <v>45215834.5</v>
      </c>
      <c r="E35" s="17"/>
      <c r="F35" s="1">
        <v>34508497.099999994</v>
      </c>
      <c r="G35" s="1">
        <v>10707337.400000002</v>
      </c>
      <c r="H35" s="7"/>
      <c r="I35" s="7"/>
      <c r="K35" s="1" t="s">
        <v>140</v>
      </c>
      <c r="L35" s="1"/>
      <c r="M35" s="1"/>
      <c r="N35" s="7">
        <f>SUM(N30:N34)</f>
        <v>75535417</v>
      </c>
      <c r="P35" s="1" t="s">
        <v>113</v>
      </c>
      <c r="Q35" s="1"/>
      <c r="U35" s="7">
        <f>SUM(U30:U34)</f>
        <v>9556770</v>
      </c>
      <c r="V35" s="7"/>
      <c r="W35" s="25"/>
      <c r="X35" s="33">
        <f>SUM(X30:X34)</f>
        <v>3550231.9562599994</v>
      </c>
      <c r="Z35" s="1" t="s">
        <v>113</v>
      </c>
      <c r="AA35" s="1"/>
      <c r="AE35" s="7">
        <f>SUM(AE30:AE34)</f>
        <v>-134039</v>
      </c>
      <c r="AF35" s="7"/>
      <c r="AG35" s="25"/>
      <c r="AH35" s="33">
        <f>SUM(AH30:AH34)</f>
        <v>-49802.19045</v>
      </c>
      <c r="AJ35" s="1" t="s">
        <v>113</v>
      </c>
      <c r="AK35" s="1"/>
      <c r="AO35" s="7">
        <f>SUM(AO30:AO34)</f>
        <v>9556770</v>
      </c>
      <c r="AP35" s="7"/>
      <c r="AQ35" s="25"/>
      <c r="AR35" s="33">
        <f>SUM(AR30:AR34)</f>
        <v>3550231.9562599994</v>
      </c>
    </row>
    <row r="36" spans="4:44" ht="10.5">
      <c r="D36" s="17"/>
      <c r="E36" s="17"/>
      <c r="F36" s="7"/>
      <c r="G36" s="7"/>
      <c r="H36" s="7"/>
      <c r="I36" s="7"/>
      <c r="K36" s="7"/>
      <c r="L36" s="7"/>
      <c r="M36" s="7"/>
      <c r="N36" s="7"/>
      <c r="P36" s="7"/>
      <c r="Q36" s="7"/>
      <c r="W36" s="25"/>
      <c r="X36" s="33"/>
      <c r="Z36" s="7"/>
      <c r="AA36" s="7"/>
      <c r="AG36" s="25"/>
      <c r="AH36" s="33"/>
      <c r="AJ36" s="7"/>
      <c r="AK36" s="7"/>
      <c r="AQ36" s="25"/>
      <c r="AR36" s="33"/>
    </row>
    <row r="37" spans="3:44" ht="10.5">
      <c r="C37" s="3" t="s">
        <v>19</v>
      </c>
      <c r="D37" s="17">
        <v>14285040</v>
      </c>
      <c r="E37" s="17"/>
      <c r="F37" s="7"/>
      <c r="G37" s="7"/>
      <c r="H37" s="7"/>
      <c r="I37" s="7">
        <v>14285040</v>
      </c>
      <c r="K37" s="7"/>
      <c r="L37" s="7"/>
      <c r="M37" s="7"/>
      <c r="N37" s="7"/>
      <c r="P37" s="7"/>
      <c r="Q37" s="7"/>
      <c r="W37" s="25"/>
      <c r="X37" s="33"/>
      <c r="Z37" s="7"/>
      <c r="AA37" s="7"/>
      <c r="AG37" s="25"/>
      <c r="AH37" s="33"/>
      <c r="AJ37" s="7"/>
      <c r="AK37" s="7"/>
      <c r="AQ37" s="25"/>
      <c r="AR37" s="33"/>
    </row>
    <row r="38" spans="2:44" ht="10.5">
      <c r="B38"/>
      <c r="C38" s="3" t="s">
        <v>32</v>
      </c>
      <c r="D38" s="17">
        <v>8974981</v>
      </c>
      <c r="E38" s="17"/>
      <c r="F38" s="7"/>
      <c r="G38" s="7"/>
      <c r="H38" s="7"/>
      <c r="I38" s="7">
        <v>8974981</v>
      </c>
      <c r="K38" s="7" t="s">
        <v>114</v>
      </c>
      <c r="L38" s="7"/>
      <c r="M38" s="7"/>
      <c r="N38" s="7"/>
      <c r="P38" s="7"/>
      <c r="Q38" s="7"/>
      <c r="W38" s="25"/>
      <c r="X38" s="33"/>
      <c r="Z38" s="7"/>
      <c r="AA38" s="7"/>
      <c r="AG38" s="25"/>
      <c r="AH38" s="33"/>
      <c r="AJ38" s="7"/>
      <c r="AK38" s="7"/>
      <c r="AQ38" s="25"/>
      <c r="AR38" s="33"/>
    </row>
    <row r="39" spans="2:44" ht="10.5">
      <c r="B39"/>
      <c r="C39" s="3" t="s">
        <v>33</v>
      </c>
      <c r="D39" s="17">
        <v>6978290.72</v>
      </c>
      <c r="E39" s="17"/>
      <c r="F39" s="7"/>
      <c r="G39" s="7"/>
      <c r="H39" s="7"/>
      <c r="I39" s="7">
        <v>6978290.72</v>
      </c>
      <c r="K39" s="7"/>
      <c r="L39" s="7" t="s">
        <v>115</v>
      </c>
      <c r="M39" s="7"/>
      <c r="N39" s="7"/>
      <c r="P39" s="7"/>
      <c r="Q39" s="7"/>
      <c r="W39" s="25"/>
      <c r="X39" s="33"/>
      <c r="Z39" s="7"/>
      <c r="AA39" s="7"/>
      <c r="AG39" s="25"/>
      <c r="AH39" s="33"/>
      <c r="AJ39" s="7"/>
      <c r="AK39" s="7"/>
      <c r="AQ39" s="25"/>
      <c r="AR39" s="33"/>
    </row>
    <row r="40" spans="2:44" ht="10.5">
      <c r="B40"/>
      <c r="C40" s="3" t="s">
        <v>34</v>
      </c>
      <c r="D40" s="17">
        <v>13766762.906249357</v>
      </c>
      <c r="E40" s="17"/>
      <c r="F40" s="7"/>
      <c r="G40" s="7"/>
      <c r="H40" s="7"/>
      <c r="I40" s="7">
        <v>13766762.906249357</v>
      </c>
      <c r="K40" s="7"/>
      <c r="L40" s="7" t="s">
        <v>116</v>
      </c>
      <c r="M40" s="7"/>
      <c r="N40" s="7"/>
      <c r="P40" s="7"/>
      <c r="Q40" s="7"/>
      <c r="W40" s="25"/>
      <c r="X40" s="33"/>
      <c r="Z40" s="7"/>
      <c r="AA40" s="7"/>
      <c r="AG40" s="25"/>
      <c r="AH40" s="33"/>
      <c r="AJ40" s="7"/>
      <c r="AK40" s="7"/>
      <c r="AQ40" s="25"/>
      <c r="AR40" s="33"/>
    </row>
    <row r="41" spans="2:44" ht="10.5">
      <c r="B41"/>
      <c r="C41" s="3" t="s">
        <v>35</v>
      </c>
      <c r="D41" s="17">
        <v>-328740</v>
      </c>
      <c r="E41" s="17"/>
      <c r="F41" s="7"/>
      <c r="G41" s="7"/>
      <c r="H41" s="7"/>
      <c r="I41" s="7">
        <v>-328740</v>
      </c>
      <c r="K41" s="7"/>
      <c r="L41" s="7" t="s">
        <v>117</v>
      </c>
      <c r="M41" s="7"/>
      <c r="N41" s="7"/>
      <c r="P41" s="7"/>
      <c r="Q41" s="7"/>
      <c r="W41" s="25"/>
      <c r="X41" s="33"/>
      <c r="Z41" s="7"/>
      <c r="AA41" s="7"/>
      <c r="AG41" s="25"/>
      <c r="AH41" s="33"/>
      <c r="AJ41" s="7"/>
      <c r="AK41" s="7"/>
      <c r="AQ41" s="25"/>
      <c r="AR41" s="33"/>
    </row>
    <row r="42" spans="2:44" ht="10.5">
      <c r="B42"/>
      <c r="C42" t="s">
        <v>36</v>
      </c>
      <c r="D42" s="17">
        <v>16892285.55</v>
      </c>
      <c r="E42" s="17"/>
      <c r="F42" s="7"/>
      <c r="G42" s="7"/>
      <c r="H42" s="7"/>
      <c r="I42" s="7">
        <v>16892285.55</v>
      </c>
      <c r="K42" s="7"/>
      <c r="L42" s="7" t="s">
        <v>118</v>
      </c>
      <c r="M42" s="7"/>
      <c r="N42" s="7"/>
      <c r="P42" s="7"/>
      <c r="Q42" s="7"/>
      <c r="W42" s="25"/>
      <c r="X42" s="33"/>
      <c r="Z42" s="7"/>
      <c r="AA42" s="7"/>
      <c r="AG42" s="25"/>
      <c r="AH42" s="33"/>
      <c r="AJ42" s="7"/>
      <c r="AK42" s="7"/>
      <c r="AQ42" s="25"/>
      <c r="AR42" s="33"/>
    </row>
    <row r="43" spans="2:44" ht="10.5">
      <c r="B43"/>
      <c r="C43" t="s">
        <v>37</v>
      </c>
      <c r="D43" s="17">
        <v>909623082</v>
      </c>
      <c r="E43" s="17"/>
      <c r="F43" s="7"/>
      <c r="G43" s="7"/>
      <c r="H43" s="7"/>
      <c r="I43" s="7">
        <v>909623082</v>
      </c>
      <c r="K43" s="7"/>
      <c r="L43" s="7" t="s">
        <v>105</v>
      </c>
      <c r="M43" s="7"/>
      <c r="N43" s="29"/>
      <c r="P43" s="7"/>
      <c r="Q43" s="7"/>
      <c r="W43" s="25"/>
      <c r="X43" s="33"/>
      <c r="Z43" s="7"/>
      <c r="AA43" s="7"/>
      <c r="AG43" s="25"/>
      <c r="AH43" s="33"/>
      <c r="AJ43" s="7"/>
      <c r="AK43" s="7"/>
      <c r="AQ43" s="25"/>
      <c r="AR43" s="33"/>
    </row>
    <row r="44" spans="2:44" ht="10.5">
      <c r="B44"/>
      <c r="C44" t="s">
        <v>38</v>
      </c>
      <c r="D44" s="17">
        <v>10348518</v>
      </c>
      <c r="E44" s="17"/>
      <c r="F44" s="7"/>
      <c r="G44" s="7"/>
      <c r="H44" s="7"/>
      <c r="I44" s="7">
        <v>10348518</v>
      </c>
      <c r="K44" s="7"/>
      <c r="L44" s="7"/>
      <c r="M44" s="7"/>
      <c r="N44" s="7"/>
      <c r="P44" s="7"/>
      <c r="Q44" s="7"/>
      <c r="W44" s="25"/>
      <c r="X44" s="33"/>
      <c r="Z44" s="7"/>
      <c r="AA44" s="7"/>
      <c r="AG44" s="25"/>
      <c r="AH44" s="33"/>
      <c r="AJ44" s="7"/>
      <c r="AK44" s="7"/>
      <c r="AQ44" s="25"/>
      <c r="AR44" s="33"/>
    </row>
    <row r="45" spans="2:44" ht="10.5">
      <c r="B45"/>
      <c r="C45" t="s">
        <v>39</v>
      </c>
      <c r="D45" s="17">
        <v>2726652.755</v>
      </c>
      <c r="E45" s="17"/>
      <c r="F45" s="7"/>
      <c r="G45" s="7"/>
      <c r="H45" s="7"/>
      <c r="I45" s="7">
        <v>2726652.755</v>
      </c>
      <c r="K45" s="7" t="s">
        <v>119</v>
      </c>
      <c r="L45" s="7"/>
      <c r="M45" s="7"/>
      <c r="N45" s="7">
        <f>+D100</f>
        <v>453042398.8422728</v>
      </c>
      <c r="P45" s="7" t="s">
        <v>114</v>
      </c>
      <c r="Q45" s="7"/>
      <c r="S45" s="10">
        <v>501</v>
      </c>
      <c r="T45" s="10">
        <v>2</v>
      </c>
      <c r="U45" s="17">
        <f>+N45-Actual!$E45</f>
        <v>-38232441.15772718</v>
      </c>
      <c r="V45" s="13" t="s">
        <v>96</v>
      </c>
      <c r="W45" s="25">
        <f>+W33</f>
        <v>0.369976</v>
      </c>
      <c r="X45" s="33">
        <f>+W45*U45</f>
        <v>-14145085.649771273</v>
      </c>
      <c r="Z45" s="7" t="s">
        <v>114</v>
      </c>
      <c r="AA45" s="7"/>
      <c r="AC45" s="10">
        <v>501</v>
      </c>
      <c r="AD45" s="10">
        <v>2</v>
      </c>
      <c r="AE45" s="17">
        <f>+N45-'PC Type II'!N45</f>
        <v>-13437085.883502305</v>
      </c>
      <c r="AF45" s="13" t="s">
        <v>96</v>
      </c>
      <c r="AG45" s="25">
        <f>+AG33</f>
        <v>0.369976</v>
      </c>
      <c r="AH45" s="33">
        <f>+AG45*AE45</f>
        <v>-4971399.286834649</v>
      </c>
      <c r="AJ45" s="7" t="s">
        <v>114</v>
      </c>
      <c r="AK45" s="7"/>
      <c r="AM45" s="10">
        <v>501</v>
      </c>
      <c r="AN45" s="10">
        <v>2</v>
      </c>
      <c r="AO45" s="17">
        <f>+N45-Actual!E45</f>
        <v>-38232441.15772718</v>
      </c>
      <c r="AP45" s="13" t="s">
        <v>96</v>
      </c>
      <c r="AQ45" s="25">
        <f>+AQ33</f>
        <v>0.369976</v>
      </c>
      <c r="AR45" s="33">
        <f>+AQ45*AO45</f>
        <v>-14145085.649771273</v>
      </c>
    </row>
    <row r="46" spans="2:44" ht="10.5">
      <c r="B46"/>
      <c r="C46" t="s">
        <v>40</v>
      </c>
      <c r="D46" s="17">
        <v>72915590.485</v>
      </c>
      <c r="E46" s="17"/>
      <c r="F46" s="7"/>
      <c r="G46" s="7"/>
      <c r="H46" s="7"/>
      <c r="I46" s="7">
        <v>72915590.485</v>
      </c>
      <c r="K46" s="7"/>
      <c r="L46" s="7"/>
      <c r="M46" s="7"/>
      <c r="N46" s="7"/>
      <c r="P46" s="7"/>
      <c r="Q46" s="7"/>
      <c r="W46" s="25"/>
      <c r="X46" s="33"/>
      <c r="Z46" s="7"/>
      <c r="AA46" s="7"/>
      <c r="AG46" s="25"/>
      <c r="AH46" s="33"/>
      <c r="AJ46" s="7"/>
      <c r="AK46" s="7"/>
      <c r="AQ46" s="25"/>
      <c r="AR46" s="33"/>
    </row>
    <row r="47" spans="2:44" ht="10.5">
      <c r="B47"/>
      <c r="C47" t="s">
        <v>41</v>
      </c>
      <c r="D47" s="17">
        <v>0</v>
      </c>
      <c r="E47" s="17"/>
      <c r="F47" s="7"/>
      <c r="G47" s="7"/>
      <c r="H47" s="7"/>
      <c r="I47" s="7">
        <v>0</v>
      </c>
      <c r="K47" s="7"/>
      <c r="L47" s="7"/>
      <c r="M47" s="7"/>
      <c r="N47" s="7"/>
      <c r="P47" s="7"/>
      <c r="Q47" s="7"/>
      <c r="W47" s="25"/>
      <c r="X47" s="33"/>
      <c r="Z47" s="7"/>
      <c r="AA47" s="7"/>
      <c r="AG47" s="25"/>
      <c r="AH47" s="33"/>
      <c r="AJ47" s="7"/>
      <c r="AK47" s="7"/>
      <c r="AQ47" s="25"/>
      <c r="AR47" s="33"/>
    </row>
    <row r="48" spans="2:44" ht="10.5">
      <c r="B48"/>
      <c r="C48" t="s">
        <v>42</v>
      </c>
      <c r="D48" s="17">
        <v>0</v>
      </c>
      <c r="E48" s="17"/>
      <c r="F48" s="7"/>
      <c r="G48" s="7"/>
      <c r="H48" s="7"/>
      <c r="I48" s="7">
        <v>0</v>
      </c>
      <c r="K48" s="7" t="s">
        <v>120</v>
      </c>
      <c r="L48" s="7"/>
      <c r="M48" s="7"/>
      <c r="N48" s="7">
        <f>+N45+N35+N26-N14</f>
        <v>685665668.8274429</v>
      </c>
      <c r="P48" s="7" t="s">
        <v>120</v>
      </c>
      <c r="Q48" s="7"/>
      <c r="U48" s="33">
        <f>+N48-Actual!$E48</f>
        <v>83592301.82744288</v>
      </c>
      <c r="V48" s="7"/>
      <c r="W48" s="25"/>
      <c r="X48" s="33">
        <f>+X45+X35+X26-X14</f>
        <v>31052585.392111182</v>
      </c>
      <c r="Z48" s="7" t="s">
        <v>120</v>
      </c>
      <c r="AA48" s="7"/>
      <c r="AE48" s="17">
        <f>+N48-'PC Type II'!N48</f>
        <v>-126908519.17278433</v>
      </c>
      <c r="AF48" s="7"/>
      <c r="AG48" s="25"/>
      <c r="AH48" s="33">
        <f>+AH45+AH35+AH26-AH14</f>
        <v>-46879478.278333664</v>
      </c>
      <c r="AJ48" s="7" t="s">
        <v>120</v>
      </c>
      <c r="AK48" s="7"/>
      <c r="AO48" s="17">
        <f>+N48-Actual!E48</f>
        <v>83592301.82744288</v>
      </c>
      <c r="AP48" s="7"/>
      <c r="AQ48" s="25"/>
      <c r="AR48" s="33">
        <f>+AR45+AR35+AR26-AR14</f>
        <v>31052585.392111182</v>
      </c>
    </row>
    <row r="49" spans="2:41" ht="10.5">
      <c r="B49"/>
      <c r="C49" t="s">
        <v>43</v>
      </c>
      <c r="D49" s="17">
        <v>1441336</v>
      </c>
      <c r="E49" s="17"/>
      <c r="F49" s="7"/>
      <c r="G49" s="7"/>
      <c r="H49" s="7"/>
      <c r="I49" s="7">
        <v>1441336</v>
      </c>
      <c r="T49" s="12" t="s">
        <v>75</v>
      </c>
      <c r="U49" s="32">
        <f>+U45+U35+U26-U14</f>
        <v>83592301.827443</v>
      </c>
      <c r="AD49" s="12" t="s">
        <v>75</v>
      </c>
      <c r="AE49" s="32">
        <f>+AE45+AE35+AE26-AE14</f>
        <v>-126908519.17278373</v>
      </c>
      <c r="AN49" s="12" t="s">
        <v>75</v>
      </c>
      <c r="AO49" s="32">
        <f>+AO45+AO35+AO26-AO14</f>
        <v>83592301.827443</v>
      </c>
    </row>
    <row r="50" spans="2:9" ht="10.5">
      <c r="B50"/>
      <c r="C50" t="s">
        <v>44</v>
      </c>
      <c r="D50" s="17">
        <v>7987173.36</v>
      </c>
      <c r="E50" s="17"/>
      <c r="F50" s="7"/>
      <c r="G50" s="7"/>
      <c r="H50" s="7"/>
      <c r="I50" s="7">
        <v>7987173.36</v>
      </c>
    </row>
    <row r="51" spans="2:9" ht="10.5">
      <c r="B51"/>
      <c r="C51" t="s">
        <v>45</v>
      </c>
      <c r="D51" s="17">
        <v>4869014</v>
      </c>
      <c r="E51" s="17"/>
      <c r="F51" s="7"/>
      <c r="G51" s="7"/>
      <c r="H51" s="7"/>
      <c r="I51" s="7">
        <v>4869014</v>
      </c>
    </row>
    <row r="52" spans="2:9" ht="10.5">
      <c r="B52"/>
      <c r="C52" t="s">
        <v>46</v>
      </c>
      <c r="D52" s="17">
        <v>30544</v>
      </c>
      <c r="E52" s="17"/>
      <c r="F52" s="7"/>
      <c r="G52" s="7"/>
      <c r="H52" s="7"/>
      <c r="I52" s="7">
        <v>30544</v>
      </c>
    </row>
    <row r="53" spans="2:9" ht="21.75" customHeight="1">
      <c r="B53"/>
      <c r="C53" t="s">
        <v>46</v>
      </c>
      <c r="D53" s="17">
        <v>2233500</v>
      </c>
      <c r="E53" s="17"/>
      <c r="F53" s="7"/>
      <c r="G53" s="7"/>
      <c r="H53" s="7"/>
      <c r="I53" s="7">
        <v>2233500</v>
      </c>
    </row>
    <row r="54" spans="2:9" ht="10.5">
      <c r="B54"/>
      <c r="C54" t="s">
        <v>47</v>
      </c>
      <c r="D54" s="17">
        <v>91410852.39999999</v>
      </c>
      <c r="E54" s="17"/>
      <c r="F54" s="7"/>
      <c r="G54" s="7"/>
      <c r="H54" s="7"/>
      <c r="I54" s="7">
        <v>91410852.39999999</v>
      </c>
    </row>
    <row r="55" spans="2:9" ht="10.5">
      <c r="B55" s="15" t="s">
        <v>24</v>
      </c>
      <c r="C55" s="15"/>
      <c r="D55" s="15" t="s">
        <v>24</v>
      </c>
      <c r="E55" s="17"/>
      <c r="F55" s="15" t="s">
        <v>24</v>
      </c>
      <c r="G55" s="15" t="s">
        <v>24</v>
      </c>
      <c r="H55" s="15" t="s">
        <v>24</v>
      </c>
      <c r="I55" s="15" t="s">
        <v>24</v>
      </c>
    </row>
    <row r="56" spans="2:9" ht="10.5">
      <c r="B56" s="3" t="s">
        <v>48</v>
      </c>
      <c r="C56"/>
      <c r="D56" s="1">
        <v>1164154883.1762495</v>
      </c>
      <c r="E56" s="17"/>
      <c r="F56" s="1">
        <v>0</v>
      </c>
      <c r="G56" s="1">
        <v>0</v>
      </c>
      <c r="H56" s="1">
        <v>0</v>
      </c>
      <c r="I56" s="1">
        <v>1164154883.1762495</v>
      </c>
    </row>
    <row r="57" spans="4:9" ht="10.5">
      <c r="D57" s="17"/>
      <c r="E57" s="17"/>
      <c r="F57" s="7"/>
      <c r="G57" s="7"/>
      <c r="H57" s="7"/>
      <c r="I57" s="7"/>
    </row>
    <row r="58" spans="2:9" ht="10.5">
      <c r="B58" s="3" t="s">
        <v>49</v>
      </c>
      <c r="C58"/>
      <c r="D58" s="17">
        <v>117875237.46044779</v>
      </c>
      <c r="E58" s="17"/>
      <c r="F58" s="7"/>
      <c r="G58" s="7"/>
      <c r="H58" s="7">
        <v>117875237.46044779</v>
      </c>
      <c r="I58" s="7"/>
    </row>
    <row r="59" spans="4:9" ht="10.5">
      <c r="D59" s="15" t="s">
        <v>14</v>
      </c>
      <c r="E59" s="15" t="s">
        <v>15</v>
      </c>
      <c r="F59" s="15" t="s">
        <v>14</v>
      </c>
      <c r="G59" s="15" t="s">
        <v>14</v>
      </c>
      <c r="H59" s="15" t="s">
        <v>14</v>
      </c>
      <c r="I59" s="15" t="s">
        <v>14</v>
      </c>
    </row>
    <row r="60" spans="1:9" ht="10.5">
      <c r="A60" s="3" t="s">
        <v>50</v>
      </c>
      <c r="D60" s="17">
        <v>1449714940.1366973</v>
      </c>
      <c r="E60" s="17"/>
      <c r="F60" s="17">
        <v>97866424.9163104</v>
      </c>
      <c r="G60" s="17">
        <v>69818394.5836896</v>
      </c>
      <c r="H60" s="17">
        <v>117875237.46044779</v>
      </c>
      <c r="I60" s="17">
        <v>1164154883.1762495</v>
      </c>
    </row>
    <row r="61" spans="4:9" ht="10.5">
      <c r="D61" s="17"/>
      <c r="E61" s="17"/>
      <c r="F61" s="17"/>
      <c r="G61" s="17"/>
      <c r="H61" s="17"/>
      <c r="I61" s="17"/>
    </row>
    <row r="62" spans="1:6" ht="10.5">
      <c r="A62" s="4"/>
      <c r="D62"/>
      <c r="E62" s="9"/>
      <c r="F62" s="9" t="s">
        <v>79</v>
      </c>
    </row>
    <row r="63" spans="1:6" ht="10.5">
      <c r="A63" s="4" t="s">
        <v>0</v>
      </c>
      <c r="D63"/>
      <c r="E63" s="10"/>
      <c r="F63" s="10" t="s">
        <v>1</v>
      </c>
    </row>
    <row r="64" spans="1:6" ht="10.5">
      <c r="A64" s="5" t="s">
        <v>76</v>
      </c>
      <c r="D64"/>
      <c r="E64" s="10"/>
      <c r="F64" s="10" t="s">
        <v>2</v>
      </c>
    </row>
    <row r="65" spans="1:43" ht="12.75">
      <c r="A65" s="5" t="s">
        <v>78</v>
      </c>
      <c r="D65" s="11"/>
      <c r="E65" s="11"/>
      <c r="F65" s="10"/>
      <c r="P65" s="38" t="s">
        <v>135</v>
      </c>
      <c r="Q65"/>
      <c r="R65"/>
      <c r="S65" s="39"/>
      <c r="T65"/>
      <c r="U65" s="40"/>
      <c r="V65"/>
      <c r="W65"/>
      <c r="Z65" s="38" t="s">
        <v>135</v>
      </c>
      <c r="AA65"/>
      <c r="AB65"/>
      <c r="AC65" s="39"/>
      <c r="AD65"/>
      <c r="AE65" s="40"/>
      <c r="AF65"/>
      <c r="AG65"/>
      <c r="AJ65" s="38" t="s">
        <v>135</v>
      </c>
      <c r="AK65"/>
      <c r="AL65"/>
      <c r="AM65" s="39"/>
      <c r="AN65"/>
      <c r="AO65" s="40"/>
      <c r="AP65"/>
      <c r="AQ65"/>
    </row>
    <row r="66" spans="2:44" ht="20.25" customHeight="1">
      <c r="B66" s="5"/>
      <c r="D66" s="12" t="s">
        <v>3</v>
      </c>
      <c r="E66" s="12"/>
      <c r="F66" s="13" t="s">
        <v>4</v>
      </c>
      <c r="G66" s="13" t="s">
        <v>4</v>
      </c>
      <c r="H66" s="13"/>
      <c r="I66" s="13"/>
      <c r="P66" s="72" t="s">
        <v>136</v>
      </c>
      <c r="Q66" s="73"/>
      <c r="R66" s="73"/>
      <c r="S66" s="73"/>
      <c r="T66" s="73"/>
      <c r="U66" s="73"/>
      <c r="V66" s="73"/>
      <c r="W66" s="73"/>
      <c r="X66" s="74"/>
      <c r="Z66" s="72" t="s">
        <v>136</v>
      </c>
      <c r="AA66" s="73"/>
      <c r="AB66" s="73"/>
      <c r="AC66" s="73"/>
      <c r="AD66" s="73"/>
      <c r="AE66" s="73"/>
      <c r="AF66" s="73"/>
      <c r="AG66" s="73"/>
      <c r="AH66" s="74"/>
      <c r="AJ66" s="72" t="s">
        <v>136</v>
      </c>
      <c r="AK66" s="73"/>
      <c r="AL66" s="73"/>
      <c r="AM66" s="73"/>
      <c r="AN66" s="73"/>
      <c r="AO66" s="73"/>
      <c r="AP66" s="73"/>
      <c r="AQ66" s="73"/>
      <c r="AR66" s="74"/>
    </row>
    <row r="67" spans="1:9" s="12" customFormat="1" ht="10.5">
      <c r="A67" s="3"/>
      <c r="B67" s="3"/>
      <c r="C67" s="3"/>
      <c r="D67" s="19" t="s">
        <v>77</v>
      </c>
      <c r="E67" s="16"/>
      <c r="F67" s="14" t="s">
        <v>5</v>
      </c>
      <c r="G67" s="14" t="s">
        <v>6</v>
      </c>
      <c r="H67" s="14" t="s">
        <v>7</v>
      </c>
      <c r="I67" s="14" t="s">
        <v>8</v>
      </c>
    </row>
    <row r="68" spans="4:9" ht="10.5">
      <c r="D68" s="17"/>
      <c r="E68" s="17"/>
      <c r="F68" s="17"/>
      <c r="G68" s="17"/>
      <c r="H68" s="17"/>
      <c r="I68" s="17"/>
    </row>
    <row r="69" spans="4:9" ht="10.5">
      <c r="D69" s="17"/>
      <c r="E69" s="17"/>
      <c r="F69" s="17"/>
      <c r="G69" s="17"/>
      <c r="H69" s="17"/>
      <c r="I69" s="17"/>
    </row>
    <row r="70" spans="1:24" ht="10.5">
      <c r="A70" s="3" t="s">
        <v>51</v>
      </c>
      <c r="F70" s="7"/>
      <c r="G70" s="7"/>
      <c r="H70" s="7"/>
      <c r="I70" s="7"/>
      <c r="X70" s="33">
        <f>+Actual!O48+'Case 1'!X48</f>
        <v>253176844.87698108</v>
      </c>
    </row>
    <row r="71" spans="6:9" ht="10.5">
      <c r="F71" s="7"/>
      <c r="G71" s="7"/>
      <c r="H71" s="7"/>
      <c r="I71" s="7"/>
    </row>
    <row r="72" spans="2:9" ht="10.5">
      <c r="B72" s="3" t="s">
        <v>52</v>
      </c>
      <c r="C72"/>
      <c r="D72" s="17">
        <v>34675821</v>
      </c>
      <c r="E72" s="17"/>
      <c r="F72" s="7">
        <v>34675821</v>
      </c>
      <c r="G72" s="7"/>
      <c r="H72" s="7"/>
      <c r="I72" s="7"/>
    </row>
    <row r="73" ht="10.5"/>
    <row r="74" spans="2:9" ht="10.5">
      <c r="B74" s="3" t="s">
        <v>53</v>
      </c>
      <c r="C74"/>
      <c r="D74" s="8">
        <v>196444</v>
      </c>
      <c r="E74" s="17"/>
      <c r="F74" s="1">
        <v>196444</v>
      </c>
      <c r="G74" s="7"/>
      <c r="H74" s="7"/>
      <c r="I74" s="7"/>
    </row>
    <row r="75" spans="3:9" ht="10.5">
      <c r="C75"/>
      <c r="D75" s="17"/>
      <c r="E75" s="17"/>
      <c r="F75" s="7"/>
      <c r="G75" s="7"/>
      <c r="H75" s="7"/>
      <c r="I75" s="7"/>
    </row>
    <row r="76" spans="2:9" ht="10.5">
      <c r="B76" s="3" t="s">
        <v>48</v>
      </c>
      <c r="C76"/>
      <c r="D76" s="8">
        <v>36844490</v>
      </c>
      <c r="E76" s="17"/>
      <c r="F76" s="18"/>
      <c r="G76" s="7"/>
      <c r="H76" s="7"/>
      <c r="I76" s="7">
        <v>36844490</v>
      </c>
    </row>
    <row r="77" spans="6:9" ht="10.5">
      <c r="F77" s="7"/>
      <c r="G77" s="7"/>
      <c r="H77" s="7"/>
      <c r="I77" s="7"/>
    </row>
    <row r="78" spans="2:9" ht="10.5">
      <c r="B78" t="s">
        <v>54</v>
      </c>
      <c r="D78" s="8">
        <v>3818662</v>
      </c>
      <c r="E78" s="17"/>
      <c r="F78" s="7"/>
      <c r="G78"/>
      <c r="H78" s="7">
        <v>3818662</v>
      </c>
      <c r="I78" s="7"/>
    </row>
    <row r="79" ht="10.5"/>
    <row r="80" spans="4:9" ht="10.5">
      <c r="D80" s="15" t="s">
        <v>14</v>
      </c>
      <c r="E80" s="15" t="s">
        <v>15</v>
      </c>
      <c r="F80" s="12" t="s">
        <v>16</v>
      </c>
      <c r="G80" s="12" t="s">
        <v>16</v>
      </c>
      <c r="H80" s="12" t="s">
        <v>16</v>
      </c>
      <c r="I80" s="12" t="s">
        <v>16</v>
      </c>
    </row>
    <row r="81" spans="1:9" ht="10.5">
      <c r="A81" s="3" t="s">
        <v>55</v>
      </c>
      <c r="D81" s="17">
        <v>75535417</v>
      </c>
      <c r="E81" s="17"/>
      <c r="F81" s="17">
        <v>34872265</v>
      </c>
      <c r="G81" s="17">
        <v>0</v>
      </c>
      <c r="H81" s="17">
        <v>3818662</v>
      </c>
      <c r="I81" s="17">
        <v>36844490</v>
      </c>
    </row>
    <row r="82" ht="10.5"/>
    <row r="83" ht="10.5">
      <c r="A83" s="3" t="s">
        <v>56</v>
      </c>
    </row>
    <row r="84" spans="1:9" ht="10.5">
      <c r="A84" s="3"/>
      <c r="B84" t="s">
        <v>57</v>
      </c>
      <c r="C84" s="3"/>
      <c r="D84" s="17">
        <v>0</v>
      </c>
      <c r="E84" s="17"/>
      <c r="G84" s="3"/>
      <c r="H84" s="2">
        <v>0</v>
      </c>
      <c r="I84" s="2"/>
    </row>
    <row r="85" spans="1:9" ht="10.5">
      <c r="A85" s="3"/>
      <c r="B85" t="s">
        <v>58</v>
      </c>
      <c r="C85" s="3"/>
      <c r="D85" s="17">
        <v>29529955.060185693</v>
      </c>
      <c r="E85" s="17"/>
      <c r="G85" s="3"/>
      <c r="H85" s="2">
        <v>29529955.060185693</v>
      </c>
      <c r="I85" s="2"/>
    </row>
    <row r="86" spans="1:9" ht="10.5">
      <c r="A86" s="3"/>
      <c r="B86" t="s">
        <v>59</v>
      </c>
      <c r="C86" s="3"/>
      <c r="D86" s="17">
        <v>92026242.78511585</v>
      </c>
      <c r="E86" s="17"/>
      <c r="G86" s="3"/>
      <c r="H86" s="2">
        <v>92026242.78511585</v>
      </c>
      <c r="I86" s="2"/>
    </row>
    <row r="87" spans="1:9" ht="10.5">
      <c r="A87" s="3"/>
      <c r="B87" t="s">
        <v>60</v>
      </c>
      <c r="C87" s="3"/>
      <c r="D87" s="17">
        <v>20732622.752887532</v>
      </c>
      <c r="E87" s="17"/>
      <c r="G87" s="3"/>
      <c r="H87" s="2">
        <v>20732622.752887532</v>
      </c>
      <c r="I87" s="2"/>
    </row>
    <row r="88" spans="1:9" ht="10.5">
      <c r="A88" s="3"/>
      <c r="B88" t="s">
        <v>61</v>
      </c>
      <c r="C88" s="3"/>
      <c r="D88" s="17">
        <v>6743931.038868976</v>
      </c>
      <c r="E88" s="17"/>
      <c r="G88" s="3"/>
      <c r="H88" s="2">
        <v>6743931.038868976</v>
      </c>
      <c r="I88" s="2"/>
    </row>
    <row r="89" spans="1:9" ht="10.5">
      <c r="A89" s="3"/>
      <c r="B89" t="s">
        <v>71</v>
      </c>
      <c r="C89" s="3"/>
      <c r="D89" s="17">
        <v>40945936.85628799</v>
      </c>
      <c r="E89" s="17"/>
      <c r="G89" s="3"/>
      <c r="H89" s="2">
        <v>40945936.85628799</v>
      </c>
      <c r="I89" s="2"/>
    </row>
    <row r="90" spans="1:9" ht="10.5">
      <c r="A90" s="3"/>
      <c r="B90" t="s">
        <v>62</v>
      </c>
      <c r="C90" s="3"/>
      <c r="D90" s="17">
        <v>8446061.759478053</v>
      </c>
      <c r="E90" s="17"/>
      <c r="G90" s="3"/>
      <c r="H90" s="2">
        <v>8446061.759478053</v>
      </c>
      <c r="I90" s="2"/>
    </row>
    <row r="91" spans="1:9" ht="10.5">
      <c r="A91" s="3"/>
      <c r="B91" t="s">
        <v>63</v>
      </c>
      <c r="C91" s="3"/>
      <c r="D91" s="17">
        <v>57825925.62192203</v>
      </c>
      <c r="E91" s="17"/>
      <c r="G91" s="3"/>
      <c r="H91" s="2">
        <v>57825925.62192203</v>
      </c>
      <c r="I91" s="2"/>
    </row>
    <row r="92" spans="1:9" ht="10.5">
      <c r="A92" s="3"/>
      <c r="B92" t="s">
        <v>64</v>
      </c>
      <c r="C92" s="3"/>
      <c r="D92" s="17">
        <v>40648320.33221565</v>
      </c>
      <c r="E92" s="17"/>
      <c r="G92" s="3"/>
      <c r="H92" s="2">
        <v>40648320.33221565</v>
      </c>
      <c r="I92" s="2"/>
    </row>
    <row r="93" spans="1:9" ht="10.5">
      <c r="A93" s="3"/>
      <c r="B93" t="s">
        <v>65</v>
      </c>
      <c r="C93" s="3"/>
      <c r="D93" s="17">
        <v>55843244.87905667</v>
      </c>
      <c r="E93" s="17"/>
      <c r="F93" s="15"/>
      <c r="H93" s="2">
        <v>55843244.87905667</v>
      </c>
      <c r="I93" s="2"/>
    </row>
    <row r="94" spans="1:9" ht="10.5">
      <c r="A94" s="3"/>
      <c r="B94" t="s">
        <v>66</v>
      </c>
      <c r="C94" s="3"/>
      <c r="D94" s="17">
        <v>4039129.218868416</v>
      </c>
      <c r="E94" s="17"/>
      <c r="F94" s="15"/>
      <c r="H94" s="2">
        <v>4039129.218868416</v>
      </c>
      <c r="I94" s="2"/>
    </row>
    <row r="95" spans="1:9" ht="10.5">
      <c r="A95" s="3"/>
      <c r="B95" t="s">
        <v>68</v>
      </c>
      <c r="C95" s="3"/>
      <c r="D95" s="17">
        <v>38963739.4684902</v>
      </c>
      <c r="E95" s="17"/>
      <c r="F95" s="15"/>
      <c r="H95" s="2">
        <v>38963739.4684902</v>
      </c>
      <c r="I95" s="2"/>
    </row>
    <row r="96" spans="1:9" ht="10.5">
      <c r="A96" s="3"/>
      <c r="B96" t="s">
        <v>69</v>
      </c>
      <c r="C96" s="3"/>
      <c r="D96" s="17">
        <v>13609991.895750524</v>
      </c>
      <c r="E96" s="17"/>
      <c r="F96" s="15"/>
      <c r="H96" s="2">
        <v>13609991.895750524</v>
      </c>
      <c r="I96" s="2"/>
    </row>
    <row r="97" spans="1:9" ht="10.5">
      <c r="A97" s="3"/>
      <c r="B97" t="s">
        <v>70</v>
      </c>
      <c r="C97" s="3"/>
      <c r="D97" s="17">
        <v>5666609.885236601</v>
      </c>
      <c r="E97" s="17"/>
      <c r="F97" s="15"/>
      <c r="H97" s="2">
        <v>5666609.885236601</v>
      </c>
      <c r="I97" s="2"/>
    </row>
    <row r="98" spans="1:9" ht="10.5">
      <c r="A98" s="3"/>
      <c r="B98" t="s">
        <v>67</v>
      </c>
      <c r="C98" s="3"/>
      <c r="D98" s="17">
        <v>38020687.2879086</v>
      </c>
      <c r="E98" s="17"/>
      <c r="F98" s="15"/>
      <c r="H98" s="2">
        <v>38020687.2879086</v>
      </c>
      <c r="I98" s="2"/>
    </row>
    <row r="99" spans="4:9" ht="10.5">
      <c r="D99" s="15" t="s">
        <v>14</v>
      </c>
      <c r="E99" s="15" t="s">
        <v>15</v>
      </c>
      <c r="F99" s="15" t="s">
        <v>14</v>
      </c>
      <c r="G99" s="15" t="s">
        <v>14</v>
      </c>
      <c r="H99" s="15" t="s">
        <v>14</v>
      </c>
      <c r="I99" s="15" t="s">
        <v>14</v>
      </c>
    </row>
    <row r="100" spans="1:9" ht="10.5">
      <c r="A100" s="3" t="s">
        <v>72</v>
      </c>
      <c r="D100" s="8">
        <v>453042398.8422728</v>
      </c>
      <c r="E100" s="17"/>
      <c r="F100" s="17">
        <v>0</v>
      </c>
      <c r="G100" s="17">
        <v>0</v>
      </c>
      <c r="H100" s="17">
        <v>453042398.8422728</v>
      </c>
      <c r="I100" s="17">
        <v>0</v>
      </c>
    </row>
    <row r="101" spans="4:9" ht="10.5">
      <c r="D101" s="15" t="s">
        <v>73</v>
      </c>
      <c r="E101" s="15" t="s">
        <v>15</v>
      </c>
      <c r="F101" s="15" t="s">
        <v>73</v>
      </c>
      <c r="G101" s="15" t="s">
        <v>73</v>
      </c>
      <c r="H101" s="15" t="s">
        <v>73</v>
      </c>
      <c r="I101" s="15" t="s">
        <v>73</v>
      </c>
    </row>
    <row r="102" spans="1:9" ht="10.5">
      <c r="A102" s="3" t="s">
        <v>74</v>
      </c>
      <c r="D102" s="17">
        <v>685665668.8274429</v>
      </c>
      <c r="E102" s="17" t="s">
        <v>15</v>
      </c>
      <c r="F102" s="17">
        <v>41068536.62631041</v>
      </c>
      <c r="G102" s="17">
        <v>69818394.5836896</v>
      </c>
      <c r="H102" s="17">
        <v>535621517.4806343</v>
      </c>
      <c r="I102" s="17">
        <v>39157220.136808634</v>
      </c>
    </row>
    <row r="103" spans="4:9" ht="10.5">
      <c r="D103" s="15" t="s">
        <v>73</v>
      </c>
      <c r="E103" s="15" t="s">
        <v>15</v>
      </c>
      <c r="F103" s="15" t="s">
        <v>73</v>
      </c>
      <c r="G103" s="15" t="s">
        <v>73</v>
      </c>
      <c r="H103" s="15" t="s">
        <v>73</v>
      </c>
      <c r="I103" s="15" t="s">
        <v>73</v>
      </c>
    </row>
    <row r="104" spans="1:9" ht="10.5">
      <c r="A104"/>
      <c r="B104"/>
      <c r="C104"/>
      <c r="D104" s="1"/>
      <c r="E104" s="1"/>
      <c r="F104"/>
      <c r="G104"/>
      <c r="H104"/>
      <c r="I104"/>
    </row>
    <row r="105" spans="1:9" ht="10.5">
      <c r="A105"/>
      <c r="B105"/>
      <c r="C105"/>
      <c r="D105" s="1">
        <v>685665668.8274429</v>
      </c>
      <c r="E105" s="1"/>
      <c r="F105"/>
      <c r="G105"/>
      <c r="H105"/>
      <c r="I105"/>
    </row>
    <row r="106" spans="1:9" ht="10.5">
      <c r="A106"/>
      <c r="B106"/>
      <c r="C106" s="21" t="s">
        <v>75</v>
      </c>
      <c r="D106" s="1">
        <f>+D105</f>
        <v>685665668.8274429</v>
      </c>
      <c r="E106"/>
      <c r="F106" s="17"/>
      <c r="G106"/>
      <c r="H106"/>
      <c r="I106"/>
    </row>
    <row r="107" spans="1:9" ht="10.5">
      <c r="A107"/>
      <c r="B107"/>
      <c r="C107"/>
      <c r="D107"/>
      <c r="E107"/>
      <c r="F107"/>
      <c r="G107"/>
      <c r="H107"/>
      <c r="I107"/>
    </row>
    <row r="108" spans="1:9" ht="10.5">
      <c r="A108"/>
      <c r="B108"/>
      <c r="C108"/>
      <c r="D108"/>
      <c r="E108"/>
      <c r="F108"/>
      <c r="G108"/>
      <c r="H108"/>
      <c r="I108"/>
    </row>
    <row r="109" spans="1:9" ht="10.5">
      <c r="A109"/>
      <c r="B109"/>
      <c r="C109"/>
      <c r="D109"/>
      <c r="E109"/>
      <c r="F109"/>
      <c r="G109"/>
      <c r="H109"/>
      <c r="I109"/>
    </row>
    <row r="110" spans="1:9" ht="10.5">
      <c r="A110"/>
      <c r="B110"/>
      <c r="C110"/>
      <c r="D110"/>
      <c r="E110"/>
      <c r="F110"/>
      <c r="G110"/>
      <c r="H110"/>
      <c r="I110"/>
    </row>
    <row r="111" spans="1:9" ht="10.5">
      <c r="A111"/>
      <c r="B111"/>
      <c r="C111"/>
      <c r="D111"/>
      <c r="E111"/>
      <c r="F111"/>
      <c r="G111"/>
      <c r="H111"/>
      <c r="I111"/>
    </row>
    <row r="112" spans="1:9" ht="10.5">
      <c r="A112"/>
      <c r="B112"/>
      <c r="C112"/>
      <c r="D112"/>
      <c r="E112"/>
      <c r="F112"/>
      <c r="G112"/>
      <c r="H112"/>
      <c r="I112"/>
    </row>
    <row r="113" spans="1:9" ht="10.5">
      <c r="A113"/>
      <c r="B113"/>
      <c r="C113"/>
      <c r="D113"/>
      <c r="E113"/>
      <c r="F113"/>
      <c r="G113"/>
      <c r="H113"/>
      <c r="I113"/>
    </row>
    <row r="114" spans="1:9" ht="10.5">
      <c r="A114"/>
      <c r="B114"/>
      <c r="C114"/>
      <c r="D114"/>
      <c r="E114"/>
      <c r="F114"/>
      <c r="G114"/>
      <c r="H114"/>
      <c r="I114"/>
    </row>
    <row r="115" spans="1:9" ht="10.5">
      <c r="A115"/>
      <c r="B115"/>
      <c r="C115"/>
      <c r="D115"/>
      <c r="E115"/>
      <c r="F115"/>
      <c r="G115"/>
      <c r="H115"/>
      <c r="I115"/>
    </row>
    <row r="116" spans="1:9" ht="10.5">
      <c r="A116"/>
      <c r="B116"/>
      <c r="C116"/>
      <c r="D116"/>
      <c r="E116"/>
      <c r="F116"/>
      <c r="G116"/>
      <c r="H116"/>
      <c r="I116"/>
    </row>
    <row r="117" spans="1:9" ht="10.5">
      <c r="A117"/>
      <c r="B117"/>
      <c r="C117"/>
      <c r="D117"/>
      <c r="E117"/>
      <c r="F117"/>
      <c r="G117"/>
      <c r="H117"/>
      <c r="I117"/>
    </row>
    <row r="118" spans="1:9" ht="10.5">
      <c r="A118"/>
      <c r="B118"/>
      <c r="C118"/>
      <c r="D118"/>
      <c r="E118"/>
      <c r="F118"/>
      <c r="G118"/>
      <c r="H118"/>
      <c r="I118"/>
    </row>
    <row r="119" spans="1:9" ht="10.5">
      <c r="A119"/>
      <c r="B119"/>
      <c r="C119"/>
      <c r="D119"/>
      <c r="E119"/>
      <c r="F119"/>
      <c r="G119"/>
      <c r="H119"/>
      <c r="I119"/>
    </row>
    <row r="120" spans="1:9" ht="10.5">
      <c r="A120"/>
      <c r="B120"/>
      <c r="C120"/>
      <c r="D120"/>
      <c r="E120"/>
      <c r="F120"/>
      <c r="G120"/>
      <c r="H120"/>
      <c r="I120"/>
    </row>
    <row r="121" spans="1:9" ht="10.5">
      <c r="A121"/>
      <c r="B121"/>
      <c r="C121"/>
      <c r="D121"/>
      <c r="E121"/>
      <c r="F121"/>
      <c r="G121"/>
      <c r="H121"/>
      <c r="I121"/>
    </row>
    <row r="122" spans="1:9" ht="10.5">
      <c r="A122"/>
      <c r="B122"/>
      <c r="C122"/>
      <c r="D122"/>
      <c r="E122"/>
      <c r="F122"/>
      <c r="G122"/>
      <c r="H122"/>
      <c r="I122"/>
    </row>
    <row r="123" spans="1:9" ht="10.5">
      <c r="A123"/>
      <c r="B123"/>
      <c r="C123"/>
      <c r="D123"/>
      <c r="E123"/>
      <c r="F123"/>
      <c r="G123"/>
      <c r="H123"/>
      <c r="I123"/>
    </row>
    <row r="124" spans="1:9" s="12" customFormat="1" ht="10.5">
      <c r="A124"/>
      <c r="B124"/>
      <c r="C124"/>
      <c r="D124"/>
      <c r="E124"/>
      <c r="F124"/>
      <c r="G124"/>
      <c r="H124"/>
      <c r="I124"/>
    </row>
    <row r="125" spans="1:9" ht="10.5">
      <c r="A125"/>
      <c r="B125"/>
      <c r="C125"/>
      <c r="D125"/>
      <c r="E125"/>
      <c r="F125"/>
      <c r="G125"/>
      <c r="H125"/>
      <c r="I125"/>
    </row>
    <row r="126" spans="1:9" ht="10.5">
      <c r="A126"/>
      <c r="B126"/>
      <c r="C126"/>
      <c r="D126"/>
      <c r="E126"/>
      <c r="F126"/>
      <c r="G126"/>
      <c r="H126"/>
      <c r="I126"/>
    </row>
    <row r="127" spans="1:9" ht="10.5">
      <c r="A127"/>
      <c r="B127"/>
      <c r="C127"/>
      <c r="D127"/>
      <c r="E127"/>
      <c r="F127"/>
      <c r="G127"/>
      <c r="H127"/>
      <c r="I127"/>
    </row>
    <row r="128" spans="1:9" ht="10.5">
      <c r="A128"/>
      <c r="B128"/>
      <c r="C128"/>
      <c r="D128"/>
      <c r="E128"/>
      <c r="F128"/>
      <c r="G128"/>
      <c r="H128"/>
      <c r="I128"/>
    </row>
    <row r="129" spans="1:9" ht="10.5">
      <c r="A129"/>
      <c r="B129"/>
      <c r="C129"/>
      <c r="D129"/>
      <c r="E129"/>
      <c r="F129"/>
      <c r="G129"/>
      <c r="H129"/>
      <c r="I129"/>
    </row>
    <row r="130" spans="1:9" ht="10.5">
      <c r="A130"/>
      <c r="B130"/>
      <c r="C130"/>
      <c r="D130"/>
      <c r="E130"/>
      <c r="F130"/>
      <c r="G130"/>
      <c r="H130"/>
      <c r="I130"/>
    </row>
    <row r="131" spans="1:9" ht="10.5">
      <c r="A131"/>
      <c r="B131"/>
      <c r="C131"/>
      <c r="D131"/>
      <c r="E131"/>
      <c r="F131"/>
      <c r="G131"/>
      <c r="H131"/>
      <c r="I131"/>
    </row>
    <row r="132" spans="1:9" ht="10.5">
      <c r="A132"/>
      <c r="B132"/>
      <c r="C132"/>
      <c r="D132"/>
      <c r="E132"/>
      <c r="F132"/>
      <c r="G132"/>
      <c r="H132"/>
      <c r="I132"/>
    </row>
    <row r="133" spans="1:9" ht="10.5">
      <c r="A133"/>
      <c r="B133"/>
      <c r="C133"/>
      <c r="D133"/>
      <c r="E133"/>
      <c r="F133"/>
      <c r="G133"/>
      <c r="H133"/>
      <c r="I133"/>
    </row>
    <row r="134" spans="1:9" ht="10.5">
      <c r="A134"/>
      <c r="B134"/>
      <c r="C134"/>
      <c r="D134"/>
      <c r="E134"/>
      <c r="F134"/>
      <c r="G134"/>
      <c r="H134"/>
      <c r="I134"/>
    </row>
    <row r="135" spans="1:9" ht="10.5">
      <c r="A135"/>
      <c r="B135"/>
      <c r="C135"/>
      <c r="D135"/>
      <c r="E135"/>
      <c r="F135"/>
      <c r="G135"/>
      <c r="H135"/>
      <c r="I135"/>
    </row>
    <row r="136" spans="1:9" ht="10.5">
      <c r="A136"/>
      <c r="B136"/>
      <c r="C136"/>
      <c r="D136"/>
      <c r="E136"/>
      <c r="F136"/>
      <c r="G136"/>
      <c r="H136"/>
      <c r="I136"/>
    </row>
    <row r="137" spans="1:9" ht="10.5">
      <c r="A137"/>
      <c r="B137"/>
      <c r="C137"/>
      <c r="D137"/>
      <c r="E137"/>
      <c r="F137"/>
      <c r="G137"/>
      <c r="H137"/>
      <c r="I137"/>
    </row>
    <row r="138" spans="1:9" ht="10.5">
      <c r="A138"/>
      <c r="B138"/>
      <c r="C138"/>
      <c r="D138"/>
      <c r="E138"/>
      <c r="F138"/>
      <c r="G138"/>
      <c r="H138"/>
      <c r="I138"/>
    </row>
    <row r="139" spans="1:9" ht="10.5">
      <c r="A139"/>
      <c r="B139"/>
      <c r="C139"/>
      <c r="D139"/>
      <c r="E139"/>
      <c r="F139"/>
      <c r="G139"/>
      <c r="H139"/>
      <c r="I139"/>
    </row>
    <row r="140" spans="1:9" ht="10.5">
      <c r="A140"/>
      <c r="B140"/>
      <c r="C140"/>
      <c r="D140"/>
      <c r="E140"/>
      <c r="F140"/>
      <c r="G140"/>
      <c r="H140"/>
      <c r="I140"/>
    </row>
    <row r="141" spans="1:9" ht="10.5">
      <c r="A141"/>
      <c r="B141"/>
      <c r="C141"/>
      <c r="D141"/>
      <c r="E141"/>
      <c r="F141"/>
      <c r="G141"/>
      <c r="H141"/>
      <c r="I141"/>
    </row>
    <row r="142" spans="1:9" ht="10.5">
      <c r="A142"/>
      <c r="B142"/>
      <c r="C142"/>
      <c r="D142"/>
      <c r="E142"/>
      <c r="F142"/>
      <c r="G142"/>
      <c r="H142"/>
      <c r="I142"/>
    </row>
    <row r="143" spans="1:9" ht="10.5">
      <c r="A143"/>
      <c r="B143"/>
      <c r="C143"/>
      <c r="D143"/>
      <c r="E143"/>
      <c r="F143"/>
      <c r="G143"/>
      <c r="H143"/>
      <c r="I143"/>
    </row>
    <row r="144" spans="1:9" ht="10.5">
      <c r="A144"/>
      <c r="B144"/>
      <c r="C144"/>
      <c r="D144"/>
      <c r="E144"/>
      <c r="F144"/>
      <c r="G144"/>
      <c r="H144"/>
      <c r="I144"/>
    </row>
    <row r="145" spans="1:9" ht="10.5">
      <c r="A145"/>
      <c r="B145"/>
      <c r="C145"/>
      <c r="D145"/>
      <c r="E145"/>
      <c r="F145"/>
      <c r="G145"/>
      <c r="H145"/>
      <c r="I145"/>
    </row>
    <row r="146" spans="1:9" ht="10.5">
      <c r="A146"/>
      <c r="B146"/>
      <c r="C146"/>
      <c r="D146"/>
      <c r="E146"/>
      <c r="F146"/>
      <c r="G146"/>
      <c r="H146"/>
      <c r="I146"/>
    </row>
    <row r="147" spans="1:9" ht="10.5">
      <c r="A147"/>
      <c r="B147"/>
      <c r="C147"/>
      <c r="D147"/>
      <c r="E147"/>
      <c r="F147"/>
      <c r="G147"/>
      <c r="H147"/>
      <c r="I147"/>
    </row>
    <row r="148" spans="1:9" ht="10.5">
      <c r="A148"/>
      <c r="B148"/>
      <c r="C148"/>
      <c r="D148"/>
      <c r="E148"/>
      <c r="F148"/>
      <c r="G148"/>
      <c r="H148"/>
      <c r="I148"/>
    </row>
    <row r="149" spans="1:9" ht="10.5">
      <c r="A149"/>
      <c r="B149"/>
      <c r="C149"/>
      <c r="D149"/>
      <c r="E149"/>
      <c r="F149"/>
      <c r="G149"/>
      <c r="H149"/>
      <c r="I149"/>
    </row>
    <row r="150" spans="1:9" ht="10.5">
      <c r="A150"/>
      <c r="B150"/>
      <c r="C150"/>
      <c r="D150"/>
      <c r="E150"/>
      <c r="F150"/>
      <c r="G150"/>
      <c r="H150"/>
      <c r="I150"/>
    </row>
    <row r="151" spans="1:9" ht="10.5">
      <c r="A151"/>
      <c r="B151"/>
      <c r="C151"/>
      <c r="D151"/>
      <c r="E151"/>
      <c r="F151"/>
      <c r="G151"/>
      <c r="H151"/>
      <c r="I151"/>
    </row>
    <row r="152" spans="1:9" ht="10.5">
      <c r="A152"/>
      <c r="B152"/>
      <c r="C152"/>
      <c r="D152"/>
      <c r="E152"/>
      <c r="F152"/>
      <c r="G152"/>
      <c r="H152"/>
      <c r="I152"/>
    </row>
    <row r="153" spans="1:9" ht="10.5">
      <c r="A153"/>
      <c r="B153"/>
      <c r="C153"/>
      <c r="D153"/>
      <c r="E153"/>
      <c r="F153"/>
      <c r="G153"/>
      <c r="H153"/>
      <c r="I153"/>
    </row>
    <row r="154" spans="1:9" ht="10.5">
      <c r="A154"/>
      <c r="B154"/>
      <c r="C154"/>
      <c r="D154"/>
      <c r="E154"/>
      <c r="F154"/>
      <c r="G154"/>
      <c r="H154"/>
      <c r="I154"/>
    </row>
    <row r="155" spans="1:9" ht="10.5">
      <c r="A155"/>
      <c r="B155"/>
      <c r="C155"/>
      <c r="D155"/>
      <c r="E155"/>
      <c r="F155"/>
      <c r="G155"/>
      <c r="H155"/>
      <c r="I155"/>
    </row>
    <row r="156" spans="1:9" ht="10.5">
      <c r="A156"/>
      <c r="B156"/>
      <c r="C156"/>
      <c r="D156"/>
      <c r="E156"/>
      <c r="F156"/>
      <c r="G156"/>
      <c r="H156"/>
      <c r="I156"/>
    </row>
    <row r="157" spans="1:9" ht="10.5">
      <c r="A157"/>
      <c r="B157"/>
      <c r="C157"/>
      <c r="D157"/>
      <c r="E157"/>
      <c r="F157"/>
      <c r="G157"/>
      <c r="H157"/>
      <c r="I157"/>
    </row>
    <row r="158" spans="1:9" ht="10.5">
      <c r="A158"/>
      <c r="B158"/>
      <c r="C158"/>
      <c r="D158"/>
      <c r="E158"/>
      <c r="F158"/>
      <c r="G158"/>
      <c r="H158"/>
      <c r="I158"/>
    </row>
    <row r="159" spans="1:9" ht="10.5">
      <c r="A159"/>
      <c r="B159"/>
      <c r="C159"/>
      <c r="D159"/>
      <c r="E159"/>
      <c r="F159"/>
      <c r="G159"/>
      <c r="H159"/>
      <c r="I159"/>
    </row>
    <row r="160" spans="1:9" ht="10.5">
      <c r="A160"/>
      <c r="B160"/>
      <c r="C160"/>
      <c r="D160"/>
      <c r="E160"/>
      <c r="F160"/>
      <c r="G160"/>
      <c r="H160"/>
      <c r="I160"/>
    </row>
    <row r="161" spans="1:9" ht="10.5">
      <c r="A161"/>
      <c r="B161"/>
      <c r="C161"/>
      <c r="D161"/>
      <c r="E161"/>
      <c r="F161"/>
      <c r="G161"/>
      <c r="H161"/>
      <c r="I161"/>
    </row>
    <row r="162" spans="1:9" ht="10.5">
      <c r="A162"/>
      <c r="B162"/>
      <c r="C162"/>
      <c r="D162"/>
      <c r="E162"/>
      <c r="F162"/>
      <c r="G162"/>
      <c r="H162"/>
      <c r="I162"/>
    </row>
    <row r="163" spans="1:9" ht="10.5">
      <c r="A163"/>
      <c r="B163"/>
      <c r="C163"/>
      <c r="D163"/>
      <c r="E163"/>
      <c r="F163"/>
      <c r="G163"/>
      <c r="H163"/>
      <c r="I163"/>
    </row>
    <row r="164" spans="1:9" ht="10.5">
      <c r="A164"/>
      <c r="B164"/>
      <c r="C164"/>
      <c r="D164"/>
      <c r="E164"/>
      <c r="F164"/>
      <c r="G164"/>
      <c r="H164"/>
      <c r="I164"/>
    </row>
    <row r="165" spans="1:9" ht="10.5">
      <c r="A165"/>
      <c r="B165"/>
      <c r="C165"/>
      <c r="D165"/>
      <c r="E165"/>
      <c r="F165"/>
      <c r="G165"/>
      <c r="H165"/>
      <c r="I165"/>
    </row>
    <row r="166" spans="1:9" ht="10.5">
      <c r="A166"/>
      <c r="B166"/>
      <c r="C166"/>
      <c r="D166"/>
      <c r="E166"/>
      <c r="F166"/>
      <c r="G166"/>
      <c r="H166"/>
      <c r="I166"/>
    </row>
    <row r="167" spans="1:9" ht="10.5">
      <c r="A167"/>
      <c r="B167"/>
      <c r="C167"/>
      <c r="D167"/>
      <c r="E167"/>
      <c r="F167"/>
      <c r="G167"/>
      <c r="H167"/>
      <c r="I167"/>
    </row>
    <row r="168" spans="1:9" ht="10.5">
      <c r="A168"/>
      <c r="B168"/>
      <c r="C168"/>
      <c r="D168"/>
      <c r="E168"/>
      <c r="F168"/>
      <c r="G168"/>
      <c r="H168"/>
      <c r="I168"/>
    </row>
    <row r="169" spans="1:9" ht="10.5">
      <c r="A169"/>
      <c r="B169"/>
      <c r="C169"/>
      <c r="D169"/>
      <c r="E169"/>
      <c r="F169"/>
      <c r="G169"/>
      <c r="H169"/>
      <c r="I169"/>
    </row>
    <row r="170" spans="1:9" ht="10.5">
      <c r="A170"/>
      <c r="B170"/>
      <c r="C170"/>
      <c r="D170"/>
      <c r="E170"/>
      <c r="F170"/>
      <c r="G170"/>
      <c r="H170"/>
      <c r="I170"/>
    </row>
    <row r="171" spans="1:9" ht="10.5">
      <c r="A171"/>
      <c r="B171"/>
      <c r="C171"/>
      <c r="D171"/>
      <c r="E171"/>
      <c r="F171"/>
      <c r="G171"/>
      <c r="H171"/>
      <c r="I171"/>
    </row>
    <row r="172" spans="1:9" ht="10.5">
      <c r="A172"/>
      <c r="B172"/>
      <c r="C172"/>
      <c r="D172"/>
      <c r="E172"/>
      <c r="F172"/>
      <c r="G172"/>
      <c r="H172"/>
      <c r="I172"/>
    </row>
    <row r="173" spans="1:9" ht="10.5">
      <c r="A173"/>
      <c r="B173"/>
      <c r="C173"/>
      <c r="D173"/>
      <c r="E173"/>
      <c r="F173"/>
      <c r="G173"/>
      <c r="H173"/>
      <c r="I173"/>
    </row>
    <row r="174" spans="1:9" ht="10.5">
      <c r="A174"/>
      <c r="B174"/>
      <c r="C174"/>
      <c r="D174"/>
      <c r="E174"/>
      <c r="F174"/>
      <c r="G174"/>
      <c r="H174"/>
      <c r="I174"/>
    </row>
    <row r="175" spans="1:9" ht="10.5">
      <c r="A175"/>
      <c r="B175"/>
      <c r="C175"/>
      <c r="D175"/>
      <c r="E175"/>
      <c r="F175"/>
      <c r="G175"/>
      <c r="H175"/>
      <c r="I175"/>
    </row>
    <row r="176" spans="1:9" ht="10.5">
      <c r="A176"/>
      <c r="B176"/>
      <c r="C176"/>
      <c r="D176"/>
      <c r="E176"/>
      <c r="F176"/>
      <c r="G176"/>
      <c r="H176"/>
      <c r="I176"/>
    </row>
    <row r="177" spans="1:9" ht="10.5">
      <c r="A177"/>
      <c r="B177"/>
      <c r="C177"/>
      <c r="D177"/>
      <c r="E177"/>
      <c r="F177"/>
      <c r="G177"/>
      <c r="H177"/>
      <c r="I177"/>
    </row>
    <row r="178" spans="1:9" ht="10.5">
      <c r="A178"/>
      <c r="B178"/>
      <c r="C178"/>
      <c r="D178"/>
      <c r="E178"/>
      <c r="F178"/>
      <c r="G178"/>
      <c r="H178"/>
      <c r="I178"/>
    </row>
    <row r="179" spans="1:9" ht="10.5">
      <c r="A179"/>
      <c r="B179"/>
      <c r="C179"/>
      <c r="D179"/>
      <c r="E179"/>
      <c r="F179"/>
      <c r="G179"/>
      <c r="H179"/>
      <c r="I179"/>
    </row>
    <row r="180" spans="1:9" ht="10.5">
      <c r="A180"/>
      <c r="B180"/>
      <c r="C180"/>
      <c r="D180"/>
      <c r="E180"/>
      <c r="F180"/>
      <c r="G180"/>
      <c r="H180"/>
      <c r="I180"/>
    </row>
    <row r="181" spans="1:9" ht="10.5">
      <c r="A181"/>
      <c r="B181"/>
      <c r="C181"/>
      <c r="D181"/>
      <c r="E181"/>
      <c r="F181"/>
      <c r="G181"/>
      <c r="H181"/>
      <c r="I181"/>
    </row>
    <row r="182" spans="1:9" ht="10.5">
      <c r="A182"/>
      <c r="B182"/>
      <c r="C182"/>
      <c r="D182"/>
      <c r="E182"/>
      <c r="F182"/>
      <c r="G182"/>
      <c r="H182"/>
      <c r="I182"/>
    </row>
    <row r="183" spans="1:9" ht="10.5">
      <c r="A183"/>
      <c r="B183"/>
      <c r="C183"/>
      <c r="D183"/>
      <c r="E183"/>
      <c r="F183"/>
      <c r="G183"/>
      <c r="H183"/>
      <c r="I183"/>
    </row>
    <row r="184" spans="1:9" ht="10.5">
      <c r="A184"/>
      <c r="B184"/>
      <c r="C184"/>
      <c r="D184"/>
      <c r="E184"/>
      <c r="F184"/>
      <c r="G184"/>
      <c r="H184"/>
      <c r="I184"/>
    </row>
    <row r="185" spans="1:9" ht="10.5">
      <c r="A185"/>
      <c r="B185"/>
      <c r="C185"/>
      <c r="D185"/>
      <c r="E185"/>
      <c r="F185"/>
      <c r="G185"/>
      <c r="H185"/>
      <c r="I185"/>
    </row>
    <row r="186" spans="1:9" ht="10.5">
      <c r="A186"/>
      <c r="B186"/>
      <c r="C186"/>
      <c r="D186"/>
      <c r="E186"/>
      <c r="F186"/>
      <c r="G186"/>
      <c r="H186"/>
      <c r="I186"/>
    </row>
    <row r="187" spans="1:9" ht="10.5">
      <c r="A187"/>
      <c r="B187"/>
      <c r="C187"/>
      <c r="D187"/>
      <c r="E187"/>
      <c r="F187"/>
      <c r="G187"/>
      <c r="H187"/>
      <c r="I187"/>
    </row>
    <row r="188" spans="1:9" ht="10.5">
      <c r="A188"/>
      <c r="B188"/>
      <c r="C188"/>
      <c r="D188"/>
      <c r="E188"/>
      <c r="F188"/>
      <c r="G188"/>
      <c r="H188"/>
      <c r="I188"/>
    </row>
    <row r="189" spans="1:9" ht="10.5">
      <c r="A189"/>
      <c r="B189"/>
      <c r="C189"/>
      <c r="D189"/>
      <c r="E189"/>
      <c r="F189"/>
      <c r="G189"/>
      <c r="H189"/>
      <c r="I189"/>
    </row>
    <row r="190" spans="1:9" ht="10.5">
      <c r="A190"/>
      <c r="B190"/>
      <c r="C190"/>
      <c r="D190"/>
      <c r="E190"/>
      <c r="F190"/>
      <c r="G190"/>
      <c r="H190"/>
      <c r="I190"/>
    </row>
    <row r="191" spans="1:9" ht="10.5">
      <c r="A191"/>
      <c r="B191"/>
      <c r="C191"/>
      <c r="D191"/>
      <c r="E191"/>
      <c r="F191"/>
      <c r="G191"/>
      <c r="H191"/>
      <c r="I191"/>
    </row>
    <row r="192" spans="1:9" ht="10.5">
      <c r="A192"/>
      <c r="B192"/>
      <c r="C192"/>
      <c r="D192"/>
      <c r="E192"/>
      <c r="F192"/>
      <c r="G192"/>
      <c r="H192"/>
      <c r="I192"/>
    </row>
    <row r="193" spans="1:9" ht="10.5">
      <c r="A193"/>
      <c r="B193"/>
      <c r="C193"/>
      <c r="D193"/>
      <c r="E193"/>
      <c r="F193"/>
      <c r="G193"/>
      <c r="H193"/>
      <c r="I193"/>
    </row>
    <row r="194" spans="1:9" ht="10.5">
      <c r="A194"/>
      <c r="B194"/>
      <c r="C194"/>
      <c r="D194"/>
      <c r="E194"/>
      <c r="F194"/>
      <c r="G194"/>
      <c r="H194"/>
      <c r="I194"/>
    </row>
    <row r="195" spans="1:9" ht="10.5">
      <c r="A195"/>
      <c r="B195"/>
      <c r="C195"/>
      <c r="D195"/>
      <c r="E195"/>
      <c r="F195"/>
      <c r="G195"/>
      <c r="H195"/>
      <c r="I195"/>
    </row>
    <row r="196" spans="1:9" ht="10.5">
      <c r="A196"/>
      <c r="B196"/>
      <c r="C196"/>
      <c r="D196"/>
      <c r="E196"/>
      <c r="F196"/>
      <c r="G196"/>
      <c r="H196"/>
      <c r="I196"/>
    </row>
    <row r="197" spans="1:9" ht="10.5">
      <c r="A197"/>
      <c r="B197"/>
      <c r="C197"/>
      <c r="D197"/>
      <c r="E197"/>
      <c r="F197"/>
      <c r="G197"/>
      <c r="H197"/>
      <c r="I197"/>
    </row>
    <row r="198" spans="1:9" ht="10.5">
      <c r="A198"/>
      <c r="B198"/>
      <c r="C198"/>
      <c r="D198"/>
      <c r="E198"/>
      <c r="F198"/>
      <c r="G198"/>
      <c r="H198"/>
      <c r="I198"/>
    </row>
    <row r="199" spans="1:9" ht="10.5">
      <c r="A199"/>
      <c r="B199"/>
      <c r="C199"/>
      <c r="D199"/>
      <c r="E199"/>
      <c r="F199"/>
      <c r="G199"/>
      <c r="H199"/>
      <c r="I199"/>
    </row>
    <row r="200" spans="1:9" ht="10.5">
      <c r="A200"/>
      <c r="B200"/>
      <c r="C200"/>
      <c r="D200"/>
      <c r="E200"/>
      <c r="F200"/>
      <c r="G200"/>
      <c r="H200"/>
      <c r="I200"/>
    </row>
    <row r="201" spans="1:9" ht="10.5">
      <c r="A201"/>
      <c r="B201"/>
      <c r="C201"/>
      <c r="D201"/>
      <c r="E201"/>
      <c r="F201"/>
      <c r="G201"/>
      <c r="H201"/>
      <c r="I201"/>
    </row>
    <row r="202" spans="1:9" ht="10.5">
      <c r="A202"/>
      <c r="B202"/>
      <c r="C202"/>
      <c r="D202"/>
      <c r="E202"/>
      <c r="F202"/>
      <c r="G202"/>
      <c r="H202"/>
      <c r="I202"/>
    </row>
    <row r="203" spans="1:9" ht="10.5">
      <c r="A203"/>
      <c r="B203"/>
      <c r="C203"/>
      <c r="D203"/>
      <c r="E203"/>
      <c r="F203"/>
      <c r="G203"/>
      <c r="H203"/>
      <c r="I203"/>
    </row>
    <row r="204" spans="1:9" ht="10.5">
      <c r="A204"/>
      <c r="B204"/>
      <c r="C204"/>
      <c r="D204"/>
      <c r="E204"/>
      <c r="F204"/>
      <c r="G204"/>
      <c r="H204"/>
      <c r="I204"/>
    </row>
    <row r="205" spans="1:9" s="12" customFormat="1" ht="10.5">
      <c r="A205"/>
      <c r="B205"/>
      <c r="C205"/>
      <c r="D205"/>
      <c r="E205"/>
      <c r="F205"/>
      <c r="G205"/>
      <c r="H205"/>
      <c r="I205"/>
    </row>
    <row r="206" spans="1:9" ht="10.5">
      <c r="A206"/>
      <c r="B206"/>
      <c r="C206"/>
      <c r="D206"/>
      <c r="E206"/>
      <c r="F206"/>
      <c r="G206"/>
      <c r="H206"/>
      <c r="I206"/>
    </row>
    <row r="207" spans="1:9" ht="10.5">
      <c r="A207"/>
      <c r="B207"/>
      <c r="C207"/>
      <c r="D207"/>
      <c r="E207"/>
      <c r="F207"/>
      <c r="G207"/>
      <c r="H207"/>
      <c r="I207"/>
    </row>
    <row r="208" spans="1:9" ht="10.5">
      <c r="A208"/>
      <c r="B208"/>
      <c r="C208"/>
      <c r="D208"/>
      <c r="E208"/>
      <c r="F208"/>
      <c r="G208"/>
      <c r="H208"/>
      <c r="I208"/>
    </row>
    <row r="209" spans="1:9" ht="10.5">
      <c r="A209"/>
      <c r="B209"/>
      <c r="C209"/>
      <c r="D209"/>
      <c r="E209"/>
      <c r="F209"/>
      <c r="G209"/>
      <c r="H209"/>
      <c r="I209"/>
    </row>
    <row r="210" spans="1:9" ht="10.5">
      <c r="A210"/>
      <c r="B210"/>
      <c r="C210"/>
      <c r="D210"/>
      <c r="E210"/>
      <c r="F210"/>
      <c r="G210"/>
      <c r="H210"/>
      <c r="I210"/>
    </row>
    <row r="211" spans="1:9" ht="10.5">
      <c r="A211"/>
      <c r="B211"/>
      <c r="C211"/>
      <c r="D211"/>
      <c r="E211"/>
      <c r="F211"/>
      <c r="G211"/>
      <c r="H211"/>
      <c r="I211"/>
    </row>
    <row r="212" spans="1:9" ht="10.5">
      <c r="A212"/>
      <c r="B212"/>
      <c r="C212"/>
      <c r="D212"/>
      <c r="E212"/>
      <c r="F212"/>
      <c r="G212"/>
      <c r="H212"/>
      <c r="I212"/>
    </row>
    <row r="213" spans="1:9" ht="10.5">
      <c r="A213"/>
      <c r="B213"/>
      <c r="C213"/>
      <c r="D213"/>
      <c r="E213"/>
      <c r="F213"/>
      <c r="G213"/>
      <c r="H213"/>
      <c r="I213"/>
    </row>
    <row r="214" spans="1:9" ht="10.5">
      <c r="A214"/>
      <c r="B214"/>
      <c r="C214"/>
      <c r="D214"/>
      <c r="E214"/>
      <c r="F214"/>
      <c r="G214"/>
      <c r="H214"/>
      <c r="I214"/>
    </row>
    <row r="215" spans="1:9" ht="10.5">
      <c r="A215"/>
      <c r="B215"/>
      <c r="C215"/>
      <c r="D215"/>
      <c r="E215"/>
      <c r="F215"/>
      <c r="G215"/>
      <c r="H215"/>
      <c r="I215"/>
    </row>
    <row r="216" spans="1:9" ht="10.5">
      <c r="A216"/>
      <c r="B216"/>
      <c r="C216"/>
      <c r="D216"/>
      <c r="E216"/>
      <c r="F216"/>
      <c r="G216"/>
      <c r="H216"/>
      <c r="I216"/>
    </row>
    <row r="217" spans="1:9" ht="10.5">
      <c r="A217"/>
      <c r="B217"/>
      <c r="C217"/>
      <c r="D217"/>
      <c r="E217"/>
      <c r="F217"/>
      <c r="G217"/>
      <c r="H217"/>
      <c r="I217"/>
    </row>
    <row r="218" spans="1:9" ht="10.5">
      <c r="A218"/>
      <c r="B218"/>
      <c r="C218"/>
      <c r="D218"/>
      <c r="E218"/>
      <c r="F218"/>
      <c r="G218"/>
      <c r="H218"/>
      <c r="I218"/>
    </row>
    <row r="219" spans="1:9" ht="10.5">
      <c r="A219"/>
      <c r="B219"/>
      <c r="C219"/>
      <c r="D219"/>
      <c r="E219"/>
      <c r="F219"/>
      <c r="G219"/>
      <c r="H219"/>
      <c r="I219"/>
    </row>
    <row r="220" spans="1:9" ht="10.5">
      <c r="A220"/>
      <c r="B220"/>
      <c r="C220"/>
      <c r="D220"/>
      <c r="E220"/>
      <c r="F220"/>
      <c r="G220"/>
      <c r="H220"/>
      <c r="I220"/>
    </row>
    <row r="221" spans="1:9" ht="10.5">
      <c r="A221"/>
      <c r="B221"/>
      <c r="C221"/>
      <c r="D221"/>
      <c r="E221"/>
      <c r="F221"/>
      <c r="G221"/>
      <c r="H221"/>
      <c r="I221"/>
    </row>
    <row r="222" spans="1:9" ht="10.5">
      <c r="A222"/>
      <c r="B222"/>
      <c r="C222"/>
      <c r="D222"/>
      <c r="E222"/>
      <c r="F222"/>
      <c r="G222"/>
      <c r="H222"/>
      <c r="I222"/>
    </row>
    <row r="223" spans="1:9" ht="10.5">
      <c r="A223"/>
      <c r="B223"/>
      <c r="C223"/>
      <c r="D223"/>
      <c r="E223"/>
      <c r="F223"/>
      <c r="G223"/>
      <c r="H223"/>
      <c r="I223"/>
    </row>
    <row r="224" spans="1:9" ht="10.5">
      <c r="A224"/>
      <c r="B224"/>
      <c r="C224"/>
      <c r="D224"/>
      <c r="E224"/>
      <c r="F224"/>
      <c r="G224"/>
      <c r="H224"/>
      <c r="I224"/>
    </row>
    <row r="225" spans="1:9" ht="10.5">
      <c r="A225"/>
      <c r="B225"/>
      <c r="C225"/>
      <c r="D225"/>
      <c r="E225"/>
      <c r="F225"/>
      <c r="G225"/>
      <c r="H225"/>
      <c r="I225"/>
    </row>
    <row r="226" spans="1:9" ht="10.5">
      <c r="A226"/>
      <c r="B226"/>
      <c r="C226"/>
      <c r="D226"/>
      <c r="E226"/>
      <c r="F226"/>
      <c r="G226"/>
      <c r="H226"/>
      <c r="I226"/>
    </row>
    <row r="227" spans="1:9" ht="10.5">
      <c r="A227"/>
      <c r="B227"/>
      <c r="C227"/>
      <c r="D227"/>
      <c r="E227"/>
      <c r="F227"/>
      <c r="G227"/>
      <c r="H227"/>
      <c r="I227"/>
    </row>
    <row r="228" spans="1:9" ht="10.5">
      <c r="A228"/>
      <c r="B228"/>
      <c r="C228"/>
      <c r="D228"/>
      <c r="E228"/>
      <c r="F228"/>
      <c r="G228"/>
      <c r="H228"/>
      <c r="I228"/>
    </row>
    <row r="229" spans="1:9" ht="10.5">
      <c r="A229"/>
      <c r="B229"/>
      <c r="C229"/>
      <c r="D229"/>
      <c r="E229"/>
      <c r="F229"/>
      <c r="G229"/>
      <c r="H229"/>
      <c r="I229"/>
    </row>
    <row r="230" spans="1:9" ht="10.5">
      <c r="A230"/>
      <c r="B230"/>
      <c r="C230"/>
      <c r="D230"/>
      <c r="E230"/>
      <c r="F230"/>
      <c r="G230"/>
      <c r="H230"/>
      <c r="I230"/>
    </row>
    <row r="231" spans="1:9" ht="10.5">
      <c r="A231"/>
      <c r="B231"/>
      <c r="C231"/>
      <c r="D231"/>
      <c r="E231"/>
      <c r="F231"/>
      <c r="G231"/>
      <c r="H231"/>
      <c r="I231"/>
    </row>
    <row r="232" spans="1:9" ht="10.5">
      <c r="A232"/>
      <c r="B232"/>
      <c r="C232"/>
      <c r="D232"/>
      <c r="E232"/>
      <c r="F232"/>
      <c r="G232"/>
      <c r="H232"/>
      <c r="I232"/>
    </row>
    <row r="233" spans="1:9" ht="10.5">
      <c r="A233"/>
      <c r="B233"/>
      <c r="C233"/>
      <c r="D233"/>
      <c r="E233"/>
      <c r="F233"/>
      <c r="G233"/>
      <c r="H233"/>
      <c r="I233"/>
    </row>
    <row r="234" spans="1:9" ht="10.5">
      <c r="A234"/>
      <c r="B234"/>
      <c r="C234"/>
      <c r="D234"/>
      <c r="E234"/>
      <c r="F234"/>
      <c r="G234"/>
      <c r="H234"/>
      <c r="I234"/>
    </row>
    <row r="235" spans="1:9" ht="10.5">
      <c r="A235"/>
      <c r="B235"/>
      <c r="C235"/>
      <c r="D235"/>
      <c r="E235"/>
      <c r="F235"/>
      <c r="G235"/>
      <c r="H235"/>
      <c r="I235"/>
    </row>
    <row r="236" spans="1:9" ht="10.5">
      <c r="A236"/>
      <c r="B236"/>
      <c r="C236"/>
      <c r="D236"/>
      <c r="E236"/>
      <c r="F236"/>
      <c r="G236"/>
      <c r="H236"/>
      <c r="I236"/>
    </row>
    <row r="237" spans="1:9" ht="10.5">
      <c r="A237"/>
      <c r="B237"/>
      <c r="C237"/>
      <c r="D237"/>
      <c r="E237"/>
      <c r="F237"/>
      <c r="G237"/>
      <c r="H237"/>
      <c r="I237"/>
    </row>
    <row r="238" spans="1:9" ht="10.5">
      <c r="A238"/>
      <c r="B238"/>
      <c r="C238"/>
      <c r="D238"/>
      <c r="E238"/>
      <c r="F238"/>
      <c r="G238"/>
      <c r="H238"/>
      <c r="I238"/>
    </row>
    <row r="239" spans="1:9" ht="10.5">
      <c r="A239"/>
      <c r="B239"/>
      <c r="C239"/>
      <c r="D239"/>
      <c r="E239"/>
      <c r="F239"/>
      <c r="G239"/>
      <c r="H239"/>
      <c r="I239"/>
    </row>
    <row r="240" spans="1:9" ht="10.5">
      <c r="A240"/>
      <c r="B240"/>
      <c r="C240"/>
      <c r="D240"/>
      <c r="E240"/>
      <c r="F240"/>
      <c r="G240"/>
      <c r="H240"/>
      <c r="I240"/>
    </row>
    <row r="241" spans="1:9" ht="10.5">
      <c r="A241"/>
      <c r="B241"/>
      <c r="C241"/>
      <c r="D241"/>
      <c r="E241"/>
      <c r="F241"/>
      <c r="G241"/>
      <c r="H241"/>
      <c r="I241"/>
    </row>
    <row r="242" spans="1:9" ht="10.5">
      <c r="A242"/>
      <c r="B242"/>
      <c r="C242"/>
      <c r="D242"/>
      <c r="E242"/>
      <c r="F242"/>
      <c r="G242"/>
      <c r="H242"/>
      <c r="I242"/>
    </row>
    <row r="243" spans="1:9" ht="10.5">
      <c r="A243"/>
      <c r="B243"/>
      <c r="C243"/>
      <c r="D243"/>
      <c r="E243"/>
      <c r="F243"/>
      <c r="G243"/>
      <c r="H243"/>
      <c r="I243"/>
    </row>
    <row r="244" spans="1:9" ht="10.5">
      <c r="A244"/>
      <c r="B244"/>
      <c r="C244"/>
      <c r="D244"/>
      <c r="E244"/>
      <c r="F244"/>
      <c r="G244"/>
      <c r="H244"/>
      <c r="I244"/>
    </row>
    <row r="245" spans="1:9" ht="10.5">
      <c r="A245"/>
      <c r="B245"/>
      <c r="C245"/>
      <c r="D245"/>
      <c r="E245"/>
      <c r="F245"/>
      <c r="G245"/>
      <c r="H245"/>
      <c r="I245"/>
    </row>
    <row r="246" spans="1:9" ht="10.5">
      <c r="A246"/>
      <c r="B246"/>
      <c r="C246"/>
      <c r="D246"/>
      <c r="E246"/>
      <c r="F246"/>
      <c r="G246"/>
      <c r="H246"/>
      <c r="I246"/>
    </row>
    <row r="247" spans="1:9" ht="10.5">
      <c r="A247"/>
      <c r="B247"/>
      <c r="C247"/>
      <c r="D247"/>
      <c r="E247"/>
      <c r="F247"/>
      <c r="G247"/>
      <c r="H247"/>
      <c r="I247"/>
    </row>
    <row r="248" spans="1:9" ht="10.5">
      <c r="A248"/>
      <c r="B248"/>
      <c r="C248"/>
      <c r="D248"/>
      <c r="E248"/>
      <c r="F248"/>
      <c r="G248"/>
      <c r="H248"/>
      <c r="I248"/>
    </row>
    <row r="249" spans="1:9" ht="10.5">
      <c r="A249"/>
      <c r="B249"/>
      <c r="C249"/>
      <c r="D249"/>
      <c r="E249"/>
      <c r="F249"/>
      <c r="G249"/>
      <c r="H249"/>
      <c r="I249"/>
    </row>
    <row r="250" spans="1:9" ht="10.5">
      <c r="A250"/>
      <c r="B250"/>
      <c r="C250"/>
      <c r="D250"/>
      <c r="E250"/>
      <c r="F250"/>
      <c r="G250"/>
      <c r="H250"/>
      <c r="I250"/>
    </row>
    <row r="251" spans="1:9" ht="10.5">
      <c r="A251"/>
      <c r="B251"/>
      <c r="C251"/>
      <c r="D251"/>
      <c r="E251"/>
      <c r="F251"/>
      <c r="G251"/>
      <c r="H251"/>
      <c r="I251"/>
    </row>
    <row r="252" spans="1:9" ht="10.5">
      <c r="A252"/>
      <c r="B252"/>
      <c r="C252"/>
      <c r="D252"/>
      <c r="E252"/>
      <c r="F252"/>
      <c r="G252"/>
      <c r="H252"/>
      <c r="I252"/>
    </row>
    <row r="253" spans="1:9" ht="10.5">
      <c r="A253"/>
      <c r="B253"/>
      <c r="C253"/>
      <c r="D253"/>
      <c r="E253"/>
      <c r="F253"/>
      <c r="G253"/>
      <c r="H253"/>
      <c r="I253"/>
    </row>
    <row r="254" spans="1:9" ht="10.5">
      <c r="A254"/>
      <c r="B254"/>
      <c r="C254"/>
      <c r="D254"/>
      <c r="E254"/>
      <c r="F254"/>
      <c r="G254"/>
      <c r="H254"/>
      <c r="I254"/>
    </row>
    <row r="255" spans="1:9" ht="10.5">
      <c r="A255"/>
      <c r="B255"/>
      <c r="C255"/>
      <c r="D255"/>
      <c r="E255"/>
      <c r="F255"/>
      <c r="G255"/>
      <c r="H255"/>
      <c r="I255"/>
    </row>
    <row r="256" spans="1:9" ht="10.5">
      <c r="A256"/>
      <c r="B256"/>
      <c r="C256"/>
      <c r="D256"/>
      <c r="E256"/>
      <c r="F256"/>
      <c r="G256"/>
      <c r="H256"/>
      <c r="I256"/>
    </row>
    <row r="257" spans="1:9" ht="10.5">
      <c r="A257"/>
      <c r="B257"/>
      <c r="C257"/>
      <c r="D257"/>
      <c r="E257"/>
      <c r="F257"/>
      <c r="G257"/>
      <c r="H257"/>
      <c r="I257"/>
    </row>
    <row r="258" spans="1:9" ht="10.5">
      <c r="A258"/>
      <c r="B258"/>
      <c r="C258"/>
      <c r="D258"/>
      <c r="E258"/>
      <c r="F258"/>
      <c r="G258"/>
      <c r="H258"/>
      <c r="I258"/>
    </row>
    <row r="259" spans="1:9" ht="10.5">
      <c r="A259"/>
      <c r="B259"/>
      <c r="C259"/>
      <c r="D259"/>
      <c r="E259"/>
      <c r="F259"/>
      <c r="G259"/>
      <c r="H259"/>
      <c r="I259"/>
    </row>
    <row r="260" spans="1:9" ht="10.5">
      <c r="A260"/>
      <c r="B260"/>
      <c r="C260"/>
      <c r="D260"/>
      <c r="E260"/>
      <c r="F260"/>
      <c r="G260"/>
      <c r="H260"/>
      <c r="I260"/>
    </row>
    <row r="261" spans="1:9" ht="10.5">
      <c r="A261"/>
      <c r="B261"/>
      <c r="C261"/>
      <c r="D261"/>
      <c r="E261"/>
      <c r="F261"/>
      <c r="G261"/>
      <c r="H261"/>
      <c r="I261"/>
    </row>
    <row r="262" spans="1:9" ht="10.5">
      <c r="A262"/>
      <c r="B262"/>
      <c r="C262"/>
      <c r="D262"/>
      <c r="E262"/>
      <c r="F262"/>
      <c r="G262"/>
      <c r="H262"/>
      <c r="I262"/>
    </row>
    <row r="263" spans="1:9" ht="10.5">
      <c r="A263"/>
      <c r="B263"/>
      <c r="C263"/>
      <c r="D263"/>
      <c r="E263"/>
      <c r="F263"/>
      <c r="G263"/>
      <c r="H263"/>
      <c r="I263"/>
    </row>
    <row r="264" spans="1:9" ht="10.5">
      <c r="A264"/>
      <c r="B264"/>
      <c r="C264"/>
      <c r="D264"/>
      <c r="E264"/>
      <c r="F264"/>
      <c r="G264"/>
      <c r="H264"/>
      <c r="I264"/>
    </row>
    <row r="265" spans="1:9" ht="10.5">
      <c r="A265"/>
      <c r="B265"/>
      <c r="C265"/>
      <c r="D265"/>
      <c r="E265"/>
      <c r="F265"/>
      <c r="G265"/>
      <c r="H265"/>
      <c r="I265"/>
    </row>
    <row r="266" spans="1:9" ht="10.5">
      <c r="A266"/>
      <c r="B266"/>
      <c r="C266"/>
      <c r="D266"/>
      <c r="E266"/>
      <c r="F266"/>
      <c r="G266"/>
      <c r="H266"/>
      <c r="I266"/>
    </row>
    <row r="267" spans="1:9" ht="10.5">
      <c r="A267"/>
      <c r="B267"/>
      <c r="C267"/>
      <c r="D267"/>
      <c r="E267"/>
      <c r="F267"/>
      <c r="G267"/>
      <c r="H267"/>
      <c r="I267"/>
    </row>
    <row r="268" spans="1:9" ht="10.5">
      <c r="A268"/>
      <c r="B268"/>
      <c r="C268"/>
      <c r="D268"/>
      <c r="E268"/>
      <c r="F268"/>
      <c r="G268"/>
      <c r="H268"/>
      <c r="I268"/>
    </row>
    <row r="269" spans="1:9" ht="10.5">
      <c r="A269"/>
      <c r="B269"/>
      <c r="C269"/>
      <c r="D269"/>
      <c r="E269"/>
      <c r="F269"/>
      <c r="G269"/>
      <c r="H269"/>
      <c r="I269"/>
    </row>
    <row r="270" spans="1:9" ht="10.5">
      <c r="A270"/>
      <c r="B270"/>
      <c r="C270"/>
      <c r="D270"/>
      <c r="E270"/>
      <c r="F270"/>
      <c r="G270"/>
      <c r="H270"/>
      <c r="I270"/>
    </row>
    <row r="271" spans="1:9" ht="10.5">
      <c r="A271"/>
      <c r="B271"/>
      <c r="C271"/>
      <c r="D271"/>
      <c r="E271"/>
      <c r="F271"/>
      <c r="G271"/>
      <c r="H271"/>
      <c r="I271"/>
    </row>
    <row r="272" spans="1:9" ht="10.5">
      <c r="A272"/>
      <c r="B272"/>
      <c r="C272"/>
      <c r="D272"/>
      <c r="E272"/>
      <c r="F272"/>
      <c r="G272"/>
      <c r="H272"/>
      <c r="I272"/>
    </row>
    <row r="273" spans="1:9" ht="10.5">
      <c r="A273"/>
      <c r="B273"/>
      <c r="C273"/>
      <c r="D273"/>
      <c r="E273"/>
      <c r="F273"/>
      <c r="G273"/>
      <c r="H273"/>
      <c r="I273"/>
    </row>
    <row r="274" spans="1:9" ht="10.5">
      <c r="A274"/>
      <c r="B274"/>
      <c r="C274"/>
      <c r="D274"/>
      <c r="E274"/>
      <c r="F274"/>
      <c r="G274"/>
      <c r="H274"/>
      <c r="I274"/>
    </row>
    <row r="275" spans="1:9" ht="10.5">
      <c r="A275"/>
      <c r="B275"/>
      <c r="C275"/>
      <c r="D275"/>
      <c r="E275"/>
      <c r="F275"/>
      <c r="G275"/>
      <c r="H275"/>
      <c r="I275"/>
    </row>
    <row r="276" spans="1:9" ht="10.5">
      <c r="A276"/>
      <c r="B276"/>
      <c r="C276"/>
      <c r="D276"/>
      <c r="E276"/>
      <c r="F276"/>
      <c r="G276"/>
      <c r="H276"/>
      <c r="I276"/>
    </row>
    <row r="277" spans="1:9" ht="10.5">
      <c r="A277"/>
      <c r="B277"/>
      <c r="C277"/>
      <c r="D277"/>
      <c r="E277"/>
      <c r="F277"/>
      <c r="G277"/>
      <c r="H277"/>
      <c r="I277"/>
    </row>
    <row r="278" spans="1:9" ht="10.5">
      <c r="A278"/>
      <c r="B278"/>
      <c r="C278"/>
      <c r="D278"/>
      <c r="E278"/>
      <c r="F278"/>
      <c r="G278"/>
      <c r="H278"/>
      <c r="I278"/>
    </row>
    <row r="279" spans="1:9" ht="10.5">
      <c r="A279"/>
      <c r="B279"/>
      <c r="C279"/>
      <c r="D279"/>
      <c r="E279"/>
      <c r="F279"/>
      <c r="G279"/>
      <c r="H279"/>
      <c r="I279"/>
    </row>
    <row r="280" spans="1:9" s="12" customFormat="1" ht="10.5">
      <c r="A280"/>
      <c r="B280"/>
      <c r="C280"/>
      <c r="D280"/>
      <c r="E280"/>
      <c r="F280"/>
      <c r="G280"/>
      <c r="H280"/>
      <c r="I280"/>
    </row>
    <row r="281" spans="1:9" ht="10.5">
      <c r="A281"/>
      <c r="B281"/>
      <c r="C281"/>
      <c r="D281"/>
      <c r="E281"/>
      <c r="F281"/>
      <c r="G281"/>
      <c r="H281"/>
      <c r="I281"/>
    </row>
    <row r="282" spans="1:9" ht="10.5">
      <c r="A282"/>
      <c r="B282"/>
      <c r="C282"/>
      <c r="D282"/>
      <c r="E282"/>
      <c r="F282"/>
      <c r="G282"/>
      <c r="H282"/>
      <c r="I282"/>
    </row>
    <row r="283" spans="1:9" ht="10.5">
      <c r="A283"/>
      <c r="B283"/>
      <c r="C283"/>
      <c r="D283"/>
      <c r="E283"/>
      <c r="F283"/>
      <c r="G283"/>
      <c r="H283"/>
      <c r="I283"/>
    </row>
    <row r="284" spans="1:9" ht="10.5">
      <c r="A284"/>
      <c r="B284"/>
      <c r="C284"/>
      <c r="D284"/>
      <c r="E284"/>
      <c r="F284"/>
      <c r="G284"/>
      <c r="H284"/>
      <c r="I284"/>
    </row>
    <row r="285" spans="1:9" ht="10.5">
      <c r="A285"/>
      <c r="B285"/>
      <c r="C285"/>
      <c r="D285"/>
      <c r="E285"/>
      <c r="F285"/>
      <c r="G285"/>
      <c r="H285"/>
      <c r="I285"/>
    </row>
    <row r="286" spans="1:9" ht="10.5">
      <c r="A286"/>
      <c r="B286"/>
      <c r="C286"/>
      <c r="D286"/>
      <c r="E286"/>
      <c r="F286"/>
      <c r="G286"/>
      <c r="H286"/>
      <c r="I286"/>
    </row>
    <row r="287" spans="1:9" ht="10.5">
      <c r="A287"/>
      <c r="B287"/>
      <c r="C287"/>
      <c r="D287"/>
      <c r="E287"/>
      <c r="F287"/>
      <c r="G287"/>
      <c r="H287"/>
      <c r="I287"/>
    </row>
    <row r="288" spans="1:9" ht="10.5">
      <c r="A288"/>
      <c r="B288"/>
      <c r="C288"/>
      <c r="D288"/>
      <c r="E288"/>
      <c r="F288"/>
      <c r="G288"/>
      <c r="H288"/>
      <c r="I288"/>
    </row>
    <row r="289" spans="1:9" ht="10.5">
      <c r="A289"/>
      <c r="B289"/>
      <c r="C289"/>
      <c r="D289"/>
      <c r="E289"/>
      <c r="F289"/>
      <c r="G289"/>
      <c r="H289"/>
      <c r="I289"/>
    </row>
    <row r="290" spans="1:9" ht="10.5">
      <c r="A290"/>
      <c r="B290"/>
      <c r="C290"/>
      <c r="D290"/>
      <c r="E290"/>
      <c r="F290"/>
      <c r="G290"/>
      <c r="H290"/>
      <c r="I290"/>
    </row>
    <row r="291" spans="1:9" ht="10.5">
      <c r="A291"/>
      <c r="B291"/>
      <c r="C291"/>
      <c r="D291"/>
      <c r="E291"/>
      <c r="F291"/>
      <c r="G291"/>
      <c r="H291"/>
      <c r="I291"/>
    </row>
    <row r="292" spans="1:9" ht="10.5">
      <c r="A292"/>
      <c r="B292"/>
      <c r="C292"/>
      <c r="D292"/>
      <c r="E292"/>
      <c r="F292"/>
      <c r="G292"/>
      <c r="H292"/>
      <c r="I292"/>
    </row>
    <row r="293" spans="1:9" ht="10.5">
      <c r="A293"/>
      <c r="B293"/>
      <c r="C293"/>
      <c r="D293"/>
      <c r="E293"/>
      <c r="F293"/>
      <c r="G293"/>
      <c r="H293"/>
      <c r="I293"/>
    </row>
    <row r="294" spans="1:9" ht="10.5">
      <c r="A294"/>
      <c r="B294"/>
      <c r="C294"/>
      <c r="D294"/>
      <c r="E294"/>
      <c r="F294"/>
      <c r="G294"/>
      <c r="H294"/>
      <c r="I294"/>
    </row>
    <row r="295" spans="1:9" ht="10.5">
      <c r="A295"/>
      <c r="B295"/>
      <c r="C295"/>
      <c r="D295"/>
      <c r="E295"/>
      <c r="F295"/>
      <c r="G295"/>
      <c r="H295"/>
      <c r="I295"/>
    </row>
    <row r="296" spans="1:9" ht="10.5">
      <c r="A296"/>
      <c r="B296"/>
      <c r="C296"/>
      <c r="D296"/>
      <c r="E296"/>
      <c r="F296"/>
      <c r="G296"/>
      <c r="H296"/>
      <c r="I296"/>
    </row>
    <row r="297" spans="1:9" ht="10.5">
      <c r="A297"/>
      <c r="B297"/>
      <c r="C297"/>
      <c r="D297"/>
      <c r="E297"/>
      <c r="F297"/>
      <c r="G297"/>
      <c r="H297"/>
      <c r="I297"/>
    </row>
    <row r="298" spans="1:9" ht="10.5">
      <c r="A298"/>
      <c r="B298"/>
      <c r="C298"/>
      <c r="D298"/>
      <c r="E298"/>
      <c r="F298"/>
      <c r="G298"/>
      <c r="H298"/>
      <c r="I298"/>
    </row>
    <row r="299" spans="1:9" ht="10.5">
      <c r="A299"/>
      <c r="B299"/>
      <c r="C299"/>
      <c r="D299"/>
      <c r="E299"/>
      <c r="F299"/>
      <c r="G299"/>
      <c r="H299"/>
      <c r="I299"/>
    </row>
    <row r="300" spans="1:9" ht="10.5">
      <c r="A300"/>
      <c r="B300"/>
      <c r="C300"/>
      <c r="D300"/>
      <c r="E300"/>
      <c r="F300"/>
      <c r="G300"/>
      <c r="H300"/>
      <c r="I300"/>
    </row>
    <row r="301" spans="1:9" ht="10.5">
      <c r="A301"/>
      <c r="B301"/>
      <c r="C301"/>
      <c r="D301"/>
      <c r="E301"/>
      <c r="F301"/>
      <c r="G301"/>
      <c r="H301"/>
      <c r="I301"/>
    </row>
    <row r="302" spans="1:9" ht="10.5">
      <c r="A302"/>
      <c r="B302"/>
      <c r="C302"/>
      <c r="D302"/>
      <c r="E302"/>
      <c r="F302"/>
      <c r="G302"/>
      <c r="H302"/>
      <c r="I302"/>
    </row>
    <row r="303" spans="1:9" ht="10.5">
      <c r="A303"/>
      <c r="B303"/>
      <c r="C303"/>
      <c r="D303"/>
      <c r="E303"/>
      <c r="F303"/>
      <c r="G303"/>
      <c r="H303"/>
      <c r="I303"/>
    </row>
    <row r="304" spans="1:9" ht="10.5">
      <c r="A304"/>
      <c r="B304"/>
      <c r="C304"/>
      <c r="D304"/>
      <c r="E304"/>
      <c r="F304"/>
      <c r="G304"/>
      <c r="H304"/>
      <c r="I304"/>
    </row>
    <row r="305" spans="1:9" ht="10.5">
      <c r="A305"/>
      <c r="B305"/>
      <c r="C305"/>
      <c r="D305"/>
      <c r="E305"/>
      <c r="F305"/>
      <c r="G305"/>
      <c r="H305"/>
      <c r="I305"/>
    </row>
    <row r="306" spans="1:9" ht="10.5">
      <c r="A306"/>
      <c r="B306"/>
      <c r="C306"/>
      <c r="D306"/>
      <c r="E306"/>
      <c r="F306"/>
      <c r="G306"/>
      <c r="H306"/>
      <c r="I306"/>
    </row>
    <row r="307" spans="1:9" ht="10.5">
      <c r="A307"/>
      <c r="B307"/>
      <c r="C307"/>
      <c r="D307"/>
      <c r="E307"/>
      <c r="F307"/>
      <c r="G307"/>
      <c r="H307"/>
      <c r="I307"/>
    </row>
    <row r="308" spans="1:9" ht="10.5">
      <c r="A308"/>
      <c r="B308"/>
      <c r="C308"/>
      <c r="D308"/>
      <c r="E308"/>
      <c r="F308"/>
      <c r="G308"/>
      <c r="H308"/>
      <c r="I308"/>
    </row>
    <row r="309" spans="1:9" ht="10.5">
      <c r="A309"/>
      <c r="B309"/>
      <c r="C309"/>
      <c r="D309"/>
      <c r="E309"/>
      <c r="F309"/>
      <c r="G309"/>
      <c r="H309"/>
      <c r="I309"/>
    </row>
    <row r="310" spans="1:9" ht="10.5">
      <c r="A310"/>
      <c r="B310"/>
      <c r="C310"/>
      <c r="D310"/>
      <c r="E310"/>
      <c r="F310"/>
      <c r="G310"/>
      <c r="H310"/>
      <c r="I310"/>
    </row>
  </sheetData>
  <mergeCells count="11">
    <mergeCell ref="Z1:AH1"/>
    <mergeCell ref="Z2:AH2"/>
    <mergeCell ref="Z66:AH66"/>
    <mergeCell ref="AJ1:AR1"/>
    <mergeCell ref="AJ2:AR2"/>
    <mergeCell ref="AJ66:AR66"/>
    <mergeCell ref="P66:X66"/>
    <mergeCell ref="J1:O1"/>
    <mergeCell ref="P1:X1"/>
    <mergeCell ref="J2:O2"/>
    <mergeCell ref="P2:X2"/>
  </mergeCells>
  <printOptions horizontalCentered="1"/>
  <pageMargins left="0.76" right="0.75" top="0.75" bottom="0.75" header="0.25" footer="0.25"/>
  <pageSetup fitToHeight="1" fitToWidth="1" orientation="portrait" scale="82" r:id="rId1"/>
  <headerFooter alignWithMargins="0">
    <oddFooter>&amp;L&amp;7Power Planning  &amp;D  &amp;T&amp;C&amp;7Page &amp;P &amp;R&amp;7&amp;F - &amp;A</oddFooter>
  </headerFooter>
  <colBreaks count="2" manualBreakCount="2">
    <brk id="9" max="65535" man="1"/>
    <brk id="15" max="65535" man="1"/>
  </colBreaks>
</worksheet>
</file>

<file path=xl/worksheets/sheet5.xml><?xml version="1.0" encoding="utf-8"?>
<worksheet xmlns="http://schemas.openxmlformats.org/spreadsheetml/2006/main" xmlns:r="http://schemas.openxmlformats.org/officeDocument/2006/relationships">
  <dimension ref="A1:AR310"/>
  <sheetViews>
    <sheetView defaultGridColor="0" colorId="14" workbookViewId="0" topLeftCell="K1">
      <pane ySplit="6" topLeftCell="O49" activePane="bottomLeft" state="frozen"/>
      <selection pane="topLeft" activeCell="D61" sqref="D61:I61"/>
      <selection pane="bottomLeft" activeCell="V49" sqref="V49"/>
    </sheetView>
  </sheetViews>
  <sheetFormatPr defaultColWidth="9.140625" defaultRowHeight="12"/>
  <cols>
    <col min="1" max="1" width="3.00390625" style="3" customWidth="1"/>
    <col min="2" max="2" width="2.7109375" style="3" customWidth="1"/>
    <col min="3" max="3" width="33.140625" style="3" customWidth="1"/>
    <col min="4" max="4" width="13.8515625" style="3" customWidth="1"/>
    <col min="5" max="5" width="2.28125" style="3" customWidth="1"/>
    <col min="6" max="7" width="12.00390625" style="3" customWidth="1"/>
    <col min="8" max="8" width="13.140625" style="3" customWidth="1"/>
    <col min="9" max="9" width="13.7109375" style="3" customWidth="1"/>
    <col min="10" max="10" width="11.00390625" style="3" customWidth="1"/>
    <col min="11" max="11" width="3.7109375" style="3" customWidth="1"/>
    <col min="12" max="13" width="11.00390625" style="3" customWidth="1"/>
    <col min="14" max="14" width="14.140625" style="3" customWidth="1"/>
    <col min="15" max="15" width="11.00390625" style="3" customWidth="1"/>
    <col min="16" max="16" width="4.28125" style="3" customWidth="1"/>
    <col min="17" max="20" width="11.00390625" style="3" customWidth="1"/>
    <col min="21" max="21" width="13.421875" style="3" customWidth="1"/>
    <col min="22" max="23" width="11.00390625" style="3" customWidth="1"/>
    <col min="24" max="24" width="12.28125" style="3" customWidth="1"/>
    <col min="25" max="25" width="11.00390625" style="3" customWidth="1"/>
    <col min="26" max="26" width="5.00390625" style="3" customWidth="1"/>
    <col min="27" max="16384" width="11.00390625" style="3" customWidth="1"/>
  </cols>
  <sheetData>
    <row r="1" spans="1:44" ht="10.5">
      <c r="A1" s="4"/>
      <c r="D1"/>
      <c r="E1" s="9"/>
      <c r="F1" s="9" t="s">
        <v>79</v>
      </c>
      <c r="J1" s="70" t="s">
        <v>146</v>
      </c>
      <c r="K1" s="70"/>
      <c r="L1" s="70"/>
      <c r="M1" s="70"/>
      <c r="N1" s="70"/>
      <c r="O1" s="70"/>
      <c r="P1" s="70" t="str">
        <f>+J1</f>
        <v>Case 2 "Remove Losses on STF"</v>
      </c>
      <c r="Q1" s="70"/>
      <c r="R1" s="70"/>
      <c r="S1" s="70"/>
      <c r="T1" s="70"/>
      <c r="U1" s="70"/>
      <c r="V1" s="70"/>
      <c r="W1" s="70"/>
      <c r="X1" s="70"/>
      <c r="Z1" s="70" t="s">
        <v>158</v>
      </c>
      <c r="AA1" s="70"/>
      <c r="AB1" s="70"/>
      <c r="AC1" s="70"/>
      <c r="AD1" s="70"/>
      <c r="AE1" s="70"/>
      <c r="AF1" s="70"/>
      <c r="AG1" s="70"/>
      <c r="AH1" s="70"/>
      <c r="AJ1" s="70" t="str">
        <f>+Z1</f>
        <v>Case 2 Only</v>
      </c>
      <c r="AK1" s="70"/>
      <c r="AL1" s="70"/>
      <c r="AM1" s="70"/>
      <c r="AN1" s="70"/>
      <c r="AO1" s="70"/>
      <c r="AP1" s="70"/>
      <c r="AQ1" s="70"/>
      <c r="AR1" s="70"/>
    </row>
    <row r="2" spans="1:44" ht="10.5">
      <c r="A2" s="4" t="s">
        <v>0</v>
      </c>
      <c r="D2"/>
      <c r="E2" s="10"/>
      <c r="F2" s="10" t="s">
        <v>1</v>
      </c>
      <c r="J2" s="71" t="s">
        <v>76</v>
      </c>
      <c r="K2" s="71"/>
      <c r="L2" s="71"/>
      <c r="M2" s="71"/>
      <c r="N2" s="71"/>
      <c r="O2" s="71"/>
      <c r="P2" s="71" t="s">
        <v>76</v>
      </c>
      <c r="Q2" s="71"/>
      <c r="R2" s="71"/>
      <c r="S2" s="71"/>
      <c r="T2" s="71"/>
      <c r="U2" s="71"/>
      <c r="V2" s="71"/>
      <c r="W2" s="71"/>
      <c r="X2" s="71"/>
      <c r="Z2" s="71" t="s">
        <v>76</v>
      </c>
      <c r="AA2" s="71"/>
      <c r="AB2" s="71"/>
      <c r="AC2" s="71"/>
      <c r="AD2" s="71"/>
      <c r="AE2" s="71"/>
      <c r="AF2" s="71"/>
      <c r="AG2" s="71"/>
      <c r="AH2" s="71"/>
      <c r="AJ2" s="71" t="s">
        <v>138</v>
      </c>
      <c r="AK2" s="71"/>
      <c r="AL2" s="71"/>
      <c r="AM2" s="71"/>
      <c r="AN2" s="71"/>
      <c r="AO2" s="71"/>
      <c r="AP2" s="71"/>
      <c r="AQ2" s="71"/>
      <c r="AR2" s="71"/>
    </row>
    <row r="3" spans="1:44" ht="10.5">
      <c r="A3" s="5" t="s">
        <v>76</v>
      </c>
      <c r="D3"/>
      <c r="E3" s="10"/>
      <c r="F3" s="10" t="s">
        <v>2</v>
      </c>
      <c r="P3" s="10"/>
      <c r="U3" s="22" t="s">
        <v>81</v>
      </c>
      <c r="V3" s="22"/>
      <c r="W3" s="10"/>
      <c r="X3" s="10" t="s">
        <v>82</v>
      </c>
      <c r="Z3" s="10"/>
      <c r="AE3" s="22" t="s">
        <v>81</v>
      </c>
      <c r="AF3" s="22"/>
      <c r="AG3" s="10"/>
      <c r="AH3" s="10" t="s">
        <v>82</v>
      </c>
      <c r="AJ3" s="10"/>
      <c r="AO3" s="22" t="s">
        <v>81</v>
      </c>
      <c r="AP3" s="22"/>
      <c r="AQ3" s="10"/>
      <c r="AR3" s="10" t="s">
        <v>82</v>
      </c>
    </row>
    <row r="4" spans="1:44" ht="10.5">
      <c r="A4" s="5" t="s">
        <v>78</v>
      </c>
      <c r="D4" s="11"/>
      <c r="E4" s="11"/>
      <c r="F4" s="10"/>
      <c r="P4" s="10"/>
      <c r="S4" s="22" t="s">
        <v>83</v>
      </c>
      <c r="T4" s="22" t="s">
        <v>84</v>
      </c>
      <c r="U4" s="22" t="s">
        <v>85</v>
      </c>
      <c r="V4" s="22" t="s">
        <v>86</v>
      </c>
      <c r="W4" s="22" t="s">
        <v>87</v>
      </c>
      <c r="X4" s="22" t="s">
        <v>88</v>
      </c>
      <c r="Z4" s="10"/>
      <c r="AC4" s="22" t="s">
        <v>83</v>
      </c>
      <c r="AD4" s="22" t="s">
        <v>84</v>
      </c>
      <c r="AE4" s="22" t="s">
        <v>85</v>
      </c>
      <c r="AF4" s="22" t="s">
        <v>86</v>
      </c>
      <c r="AG4" s="22" t="s">
        <v>87</v>
      </c>
      <c r="AH4" s="22" t="s">
        <v>88</v>
      </c>
      <c r="AJ4" s="10"/>
      <c r="AM4" s="22" t="s">
        <v>83</v>
      </c>
      <c r="AN4" s="22" t="s">
        <v>84</v>
      </c>
      <c r="AO4" s="22" t="s">
        <v>85</v>
      </c>
      <c r="AP4" s="22" t="s">
        <v>86</v>
      </c>
      <c r="AQ4" s="22" t="s">
        <v>87</v>
      </c>
      <c r="AR4" s="22" t="s">
        <v>88</v>
      </c>
    </row>
    <row r="5" spans="2:43" ht="10.5">
      <c r="B5" s="5"/>
      <c r="D5" s="12" t="s">
        <v>3</v>
      </c>
      <c r="E5" s="12"/>
      <c r="F5" s="13" t="s">
        <v>4</v>
      </c>
      <c r="G5" s="13" t="s">
        <v>4</v>
      </c>
      <c r="H5" s="13"/>
      <c r="I5" s="13"/>
      <c r="P5" s="13"/>
      <c r="Q5" s="13"/>
      <c r="W5" s="10"/>
      <c r="Z5" s="13"/>
      <c r="AA5" s="13"/>
      <c r="AG5" s="10"/>
      <c r="AJ5" s="13"/>
      <c r="AK5" s="13"/>
      <c r="AQ5" s="10"/>
    </row>
    <row r="6" spans="1:43" s="12" customFormat="1" ht="10.5">
      <c r="A6" s="3"/>
      <c r="B6" s="3"/>
      <c r="C6" s="3"/>
      <c r="D6" s="20" t="s">
        <v>77</v>
      </c>
      <c r="E6" s="16"/>
      <c r="F6" s="14" t="s">
        <v>5</v>
      </c>
      <c r="G6" s="14" t="s">
        <v>6</v>
      </c>
      <c r="H6" s="14" t="s">
        <v>7</v>
      </c>
      <c r="I6" s="14" t="s">
        <v>8</v>
      </c>
      <c r="J6" s="3"/>
      <c r="K6" s="23" t="s">
        <v>122</v>
      </c>
      <c r="L6" s="14"/>
      <c r="M6" s="14"/>
      <c r="N6" s="14"/>
      <c r="P6" s="23" t="s">
        <v>89</v>
      </c>
      <c r="Q6" s="14"/>
      <c r="S6" s="10"/>
      <c r="T6" s="10"/>
      <c r="W6" s="10"/>
      <c r="Z6" s="23" t="s">
        <v>89</v>
      </c>
      <c r="AA6" s="14"/>
      <c r="AC6" s="10"/>
      <c r="AD6" s="10"/>
      <c r="AG6" s="10"/>
      <c r="AJ6" s="23" t="s">
        <v>89</v>
      </c>
      <c r="AK6" s="14"/>
      <c r="AM6" s="10"/>
      <c r="AN6" s="10"/>
      <c r="AQ6" s="10"/>
    </row>
    <row r="7" spans="1:43" ht="10.5">
      <c r="A7" s="3" t="s">
        <v>9</v>
      </c>
      <c r="F7" s="7"/>
      <c r="G7" s="7"/>
      <c r="H7" s="7"/>
      <c r="I7" s="7"/>
      <c r="K7" s="7" t="s">
        <v>90</v>
      </c>
      <c r="L7" s="7"/>
      <c r="M7" s="7"/>
      <c r="N7" s="7"/>
      <c r="P7" s="7" t="s">
        <v>91</v>
      </c>
      <c r="Q7" s="7"/>
      <c r="W7" s="10"/>
      <c r="Z7" s="7" t="s">
        <v>91</v>
      </c>
      <c r="AA7" s="7"/>
      <c r="AG7" s="10"/>
      <c r="AJ7" s="7" t="s">
        <v>91</v>
      </c>
      <c r="AK7" s="7"/>
      <c r="AQ7" s="10"/>
    </row>
    <row r="8" spans="2:44" ht="10.5">
      <c r="B8" t="s">
        <v>10</v>
      </c>
      <c r="D8" s="17">
        <v>78842917.78999999</v>
      </c>
      <c r="E8" s="17"/>
      <c r="F8" s="1">
        <v>78842917.78999999</v>
      </c>
      <c r="G8"/>
      <c r="H8"/>
      <c r="I8"/>
      <c r="K8" s="1"/>
      <c r="L8" t="s">
        <v>92</v>
      </c>
      <c r="M8"/>
      <c r="N8" s="8">
        <f>+F8</f>
        <v>78842917.78999999</v>
      </c>
      <c r="P8" s="1"/>
      <c r="Q8" t="s">
        <v>92</v>
      </c>
      <c r="S8" s="10">
        <v>447</v>
      </c>
      <c r="T8" s="10">
        <v>2</v>
      </c>
      <c r="U8" s="17">
        <f>+N8-Actual!$E8</f>
        <v>56244636.78999999</v>
      </c>
      <c r="V8" s="24" t="s">
        <v>93</v>
      </c>
      <c r="W8" s="25">
        <f>+Actual!$H2</f>
        <v>0.37155</v>
      </c>
      <c r="X8" s="33">
        <f>+W8*U8</f>
        <v>20897694.799324498</v>
      </c>
      <c r="Z8" s="1"/>
      <c r="AA8" t="s">
        <v>92</v>
      </c>
      <c r="AC8" s="10">
        <v>447</v>
      </c>
      <c r="AD8" s="10">
        <v>2</v>
      </c>
      <c r="AE8" s="17">
        <f>+U8-'Case 1'!U8</f>
        <v>0</v>
      </c>
      <c r="AF8" s="24" t="s">
        <v>93</v>
      </c>
      <c r="AG8" s="25">
        <f>+Actual!$H2</f>
        <v>0.37155</v>
      </c>
      <c r="AH8" s="33">
        <f>+AG8*AE8</f>
        <v>0</v>
      </c>
      <c r="AJ8" s="1"/>
      <c r="AK8" t="s">
        <v>92</v>
      </c>
      <c r="AM8" s="10">
        <v>447</v>
      </c>
      <c r="AN8" s="10">
        <v>2</v>
      </c>
      <c r="AO8" s="17">
        <f>+N8-Actual!E8</f>
        <v>56244636.78999999</v>
      </c>
      <c r="AP8" s="24" t="s">
        <v>93</v>
      </c>
      <c r="AQ8" s="25">
        <f>+Actual!$H2</f>
        <v>0.37155</v>
      </c>
      <c r="AR8" s="33">
        <f>+AQ8*AO8</f>
        <v>20897694.799324498</v>
      </c>
    </row>
    <row r="9" spans="2:44" ht="10.5">
      <c r="B9"/>
      <c r="D9" s="17"/>
      <c r="E9" s="17"/>
      <c r="F9" s="1"/>
      <c r="G9" s="7"/>
      <c r="H9" s="7"/>
      <c r="I9" s="7"/>
      <c r="K9" s="1"/>
      <c r="L9" s="7" t="s">
        <v>94</v>
      </c>
      <c r="M9" s="7"/>
      <c r="N9" s="7">
        <f>+F12</f>
        <v>12827235.5</v>
      </c>
      <c r="P9" s="1"/>
      <c r="Q9" s="7" t="s">
        <v>94</v>
      </c>
      <c r="S9" s="10">
        <v>447</v>
      </c>
      <c r="T9" s="10">
        <v>2</v>
      </c>
      <c r="U9" s="17">
        <f>+N9-Actual!$E9</f>
        <v>-17396698.5</v>
      </c>
      <c r="V9" s="24" t="s">
        <v>93</v>
      </c>
      <c r="W9" s="25">
        <f>+W8</f>
        <v>0.37155</v>
      </c>
      <c r="X9" s="33">
        <f>+W9*U9</f>
        <v>-6463743.327675</v>
      </c>
      <c r="Z9" s="1"/>
      <c r="AA9" s="7" t="s">
        <v>94</v>
      </c>
      <c r="AC9" s="10">
        <v>447</v>
      </c>
      <c r="AD9" s="10">
        <v>2</v>
      </c>
      <c r="AE9" s="17">
        <f>+U9-'Case 1'!U9</f>
        <v>0</v>
      </c>
      <c r="AF9" s="24" t="s">
        <v>93</v>
      </c>
      <c r="AG9" s="25">
        <f>+AG8</f>
        <v>0.37155</v>
      </c>
      <c r="AH9" s="33">
        <f>+AG9*AE9</f>
        <v>0</v>
      </c>
      <c r="AJ9" s="1"/>
      <c r="AK9" s="7" t="s">
        <v>94</v>
      </c>
      <c r="AM9" s="10">
        <v>447</v>
      </c>
      <c r="AN9" s="10">
        <v>2</v>
      </c>
      <c r="AO9" s="17">
        <f>+N9-Actual!E9</f>
        <v>-17396698.5</v>
      </c>
      <c r="AP9" s="24" t="s">
        <v>93</v>
      </c>
      <c r="AQ9" s="25">
        <f>+AQ8</f>
        <v>0.37155</v>
      </c>
      <c r="AR9" s="33">
        <f>+AQ9*AO9</f>
        <v>-6463743.327675</v>
      </c>
    </row>
    <row r="10" spans="2:44" ht="10.5">
      <c r="B10" t="s">
        <v>11</v>
      </c>
      <c r="D10" s="17">
        <v>1161842153.0394409</v>
      </c>
      <c r="E10" s="17"/>
      <c r="F10" s="1"/>
      <c r="G10" s="7"/>
      <c r="H10" s="7"/>
      <c r="I10" s="7">
        <v>1161842153.0394409</v>
      </c>
      <c r="K10" s="1"/>
      <c r="L10" s="7" t="s">
        <v>95</v>
      </c>
      <c r="M10" s="7"/>
      <c r="N10" s="7">
        <f>+D10</f>
        <v>1161842153.0394409</v>
      </c>
      <c r="P10" s="1"/>
      <c r="Q10" s="7" t="s">
        <v>95</v>
      </c>
      <c r="S10" s="10">
        <v>447</v>
      </c>
      <c r="T10" s="10">
        <v>2</v>
      </c>
      <c r="U10" s="17">
        <f>+N10-Actual!$E10</f>
        <v>111348180.03944087</v>
      </c>
      <c r="V10" s="24" t="s">
        <v>93</v>
      </c>
      <c r="W10" s="25">
        <f>+W9</f>
        <v>0.37155</v>
      </c>
      <c r="X10" s="33">
        <f>+W10*U10</f>
        <v>41371416.293654256</v>
      </c>
      <c r="Z10" s="1"/>
      <c r="AA10" s="7" t="s">
        <v>95</v>
      </c>
      <c r="AC10" s="10">
        <v>447</v>
      </c>
      <c r="AD10" s="10">
        <v>2</v>
      </c>
      <c r="AE10" s="17">
        <f>+U10-'Case 1'!U10</f>
        <v>0</v>
      </c>
      <c r="AF10" s="24" t="s">
        <v>93</v>
      </c>
      <c r="AG10" s="25">
        <f>+AG9</f>
        <v>0.37155</v>
      </c>
      <c r="AH10" s="33">
        <f>+AG10*AE10</f>
        <v>0</v>
      </c>
      <c r="AJ10" s="1"/>
      <c r="AK10" s="7" t="s">
        <v>95</v>
      </c>
      <c r="AM10" s="10">
        <v>447</v>
      </c>
      <c r="AN10" s="10">
        <v>2</v>
      </c>
      <c r="AO10" s="17">
        <f>+N10-Actual!E10</f>
        <v>111348180.03944087</v>
      </c>
      <c r="AP10" s="24" t="s">
        <v>93</v>
      </c>
      <c r="AQ10" s="25">
        <f>+AQ9</f>
        <v>0.37155</v>
      </c>
      <c r="AR10" s="33">
        <f>+AQ10*AO10</f>
        <v>41371416.293654256</v>
      </c>
    </row>
    <row r="11" spans="2:44" ht="10.5">
      <c r="B11"/>
      <c r="D11" s="17"/>
      <c r="E11" s="17"/>
      <c r="F11" s="1"/>
      <c r="G11" s="7"/>
      <c r="H11" s="7"/>
      <c r="I11" s="7"/>
      <c r="K11" s="1"/>
      <c r="L11" s="7" t="s">
        <v>7</v>
      </c>
      <c r="M11" s="7"/>
      <c r="N11" s="17">
        <f>+D14</f>
        <v>39114780.82208625</v>
      </c>
      <c r="P11" s="1"/>
      <c r="Q11" s="7" t="s">
        <v>7</v>
      </c>
      <c r="S11" s="10">
        <v>447</v>
      </c>
      <c r="T11" s="10">
        <v>2</v>
      </c>
      <c r="U11" s="17">
        <f>+N11-Actual!$E11</f>
        <v>-1855003.1779137477</v>
      </c>
      <c r="V11" s="24" t="s">
        <v>96</v>
      </c>
      <c r="W11" s="25">
        <f>+Actual!$H3</f>
        <v>0.369976</v>
      </c>
      <c r="X11" s="33">
        <f>+W11*U11</f>
        <v>-686306.6557518168</v>
      </c>
      <c r="Z11" s="1"/>
      <c r="AA11" s="7" t="s">
        <v>7</v>
      </c>
      <c r="AC11" s="10">
        <v>447</v>
      </c>
      <c r="AD11" s="10">
        <v>2</v>
      </c>
      <c r="AE11" s="17">
        <f>+U11-'Case 1'!U11</f>
        <v>0</v>
      </c>
      <c r="AF11" s="24" t="s">
        <v>96</v>
      </c>
      <c r="AG11" s="25">
        <f>+Actual!$H3</f>
        <v>0.369976</v>
      </c>
      <c r="AH11" s="33">
        <f>+AG11*AE11</f>
        <v>0</v>
      </c>
      <c r="AJ11" s="1"/>
      <c r="AK11" s="7" t="s">
        <v>7</v>
      </c>
      <c r="AM11" s="10">
        <v>447</v>
      </c>
      <c r="AN11" s="10">
        <v>2</v>
      </c>
      <c r="AO11" s="17">
        <f>+N11-Actual!E11</f>
        <v>-1855003.1779137477</v>
      </c>
      <c r="AP11" s="24" t="s">
        <v>96</v>
      </c>
      <c r="AQ11" s="25">
        <f>+Actual!$H3</f>
        <v>0.369976</v>
      </c>
      <c r="AR11" s="33">
        <f>+AQ11*AO11</f>
        <v>-686306.6557518168</v>
      </c>
    </row>
    <row r="12" spans="2:44" ht="10.5">
      <c r="B12" t="s">
        <v>12</v>
      </c>
      <c r="D12" s="17">
        <v>12827235.5</v>
      </c>
      <c r="E12" s="17"/>
      <c r="F12" s="1">
        <v>12827235.5</v>
      </c>
      <c r="G12" s="7"/>
      <c r="H12" s="7"/>
      <c r="I12" s="7"/>
      <c r="K12" s="1"/>
      <c r="L12" s="7" t="s">
        <v>97</v>
      </c>
      <c r="M12" s="7"/>
      <c r="N12" s="26" t="s">
        <v>14</v>
      </c>
      <c r="P12" s="1"/>
      <c r="Q12" s="7"/>
      <c r="U12" s="27"/>
      <c r="V12" s="28"/>
      <c r="W12" s="25"/>
      <c r="X12" s="33"/>
      <c r="Z12" s="1"/>
      <c r="AA12" s="7"/>
      <c r="AE12" s="27"/>
      <c r="AF12" s="28"/>
      <c r="AG12" s="25"/>
      <c r="AH12" s="33"/>
      <c r="AJ12" s="1"/>
      <c r="AK12" s="7"/>
      <c r="AO12" s="27"/>
      <c r="AP12" s="28"/>
      <c r="AQ12" s="25"/>
      <c r="AR12" s="33"/>
    </row>
    <row r="13" spans="3:44" ht="10.5">
      <c r="C13"/>
      <c r="D13" s="17"/>
      <c r="E13" s="17"/>
      <c r="F13" s="7"/>
      <c r="G13" s="7"/>
      <c r="H13" s="7"/>
      <c r="I13" s="7"/>
      <c r="K13" s="7"/>
      <c r="L13" s="7"/>
      <c r="M13" s="7"/>
      <c r="W13" s="25"/>
      <c r="X13" s="33"/>
      <c r="AG13" s="25"/>
      <c r="AH13" s="33"/>
      <c r="AQ13" s="25"/>
      <c r="AR13" s="33"/>
    </row>
    <row r="14" spans="2:44" ht="10.5">
      <c r="B14" s="3" t="s">
        <v>13</v>
      </c>
      <c r="C14"/>
      <c r="D14" s="17">
        <v>39114780.82208625</v>
      </c>
      <c r="E14" s="17"/>
      <c r="F14" s="7"/>
      <c r="G14" s="7"/>
      <c r="H14" s="7">
        <v>39114780.82208625</v>
      </c>
      <c r="I14" s="7"/>
      <c r="K14" s="7" t="s">
        <v>123</v>
      </c>
      <c r="L14" s="7"/>
      <c r="M14" s="7"/>
      <c r="N14" s="7">
        <f>SUM(N8:N12)</f>
        <v>1292627087.1515272</v>
      </c>
      <c r="P14" s="7" t="s">
        <v>98</v>
      </c>
      <c r="Q14" s="7"/>
      <c r="U14" s="17">
        <f>SUM(U8:U13)</f>
        <v>148341115.1515271</v>
      </c>
      <c r="V14" s="17"/>
      <c r="W14" s="25"/>
      <c r="X14" s="33">
        <f>SUM(X8:X13)</f>
        <v>55119061.10955194</v>
      </c>
      <c r="Z14" s="7" t="s">
        <v>98</v>
      </c>
      <c r="AA14" s="7"/>
      <c r="AE14" s="17">
        <f>SUM(AE8:AE13)</f>
        <v>0</v>
      </c>
      <c r="AF14" s="17"/>
      <c r="AG14" s="25"/>
      <c r="AH14" s="33">
        <f>SUM(AH8:AH13)</f>
        <v>0</v>
      </c>
      <c r="AJ14" s="7" t="s">
        <v>98</v>
      </c>
      <c r="AK14" s="7"/>
      <c r="AO14" s="17">
        <f>SUM(AO8:AO13)</f>
        <v>148341115.1515271</v>
      </c>
      <c r="AP14" s="17"/>
      <c r="AQ14" s="25"/>
      <c r="AR14" s="33">
        <f>SUM(AR8:AR13)</f>
        <v>55119061.10955194</v>
      </c>
    </row>
    <row r="15" spans="4:44" ht="10.5">
      <c r="D15" s="6" t="s">
        <v>14</v>
      </c>
      <c r="E15" s="6" t="s">
        <v>15</v>
      </c>
      <c r="F15" s="7" t="s">
        <v>16</v>
      </c>
      <c r="G15" s="7" t="s">
        <v>16</v>
      </c>
      <c r="H15" s="7" t="s">
        <v>16</v>
      </c>
      <c r="I15" s="7" t="s">
        <v>16</v>
      </c>
      <c r="K15" s="7"/>
      <c r="L15" s="7"/>
      <c r="M15" s="7"/>
      <c r="N15" s="7"/>
      <c r="P15" s="7"/>
      <c r="Q15" s="7"/>
      <c r="W15" s="25"/>
      <c r="X15" s="33"/>
      <c r="Z15" s="7"/>
      <c r="AA15" s="7"/>
      <c r="AG15" s="25"/>
      <c r="AH15" s="33"/>
      <c r="AJ15" s="7"/>
      <c r="AK15" s="7"/>
      <c r="AQ15" s="25"/>
      <c r="AR15" s="33"/>
    </row>
    <row r="16" spans="1:44" ht="10.5">
      <c r="A16" s="3" t="s">
        <v>17</v>
      </c>
      <c r="D16" s="17">
        <f>SUM(D8:D14)</f>
        <v>1292627087.1515272</v>
      </c>
      <c r="E16" s="17"/>
      <c r="F16" s="17">
        <f>SUM(F8:F14)</f>
        <v>91670153.28999999</v>
      </c>
      <c r="G16" s="17">
        <v>0</v>
      </c>
      <c r="H16" s="17">
        <f>SUM(H8:H14)</f>
        <v>39114780.82208625</v>
      </c>
      <c r="I16" s="17">
        <f>SUM(I8:I14)</f>
        <v>1161842153.0394409</v>
      </c>
      <c r="K16" s="17"/>
      <c r="L16" s="17"/>
      <c r="M16" s="17"/>
      <c r="N16" s="17"/>
      <c r="P16" s="17"/>
      <c r="Q16" s="17"/>
      <c r="W16" s="25"/>
      <c r="X16" s="33"/>
      <c r="Z16" s="17"/>
      <c r="AA16" s="17"/>
      <c r="AG16" s="25"/>
      <c r="AH16" s="33"/>
      <c r="AJ16" s="17"/>
      <c r="AK16" s="17"/>
      <c r="AQ16" s="25"/>
      <c r="AR16" s="33"/>
    </row>
    <row r="17" spans="4:44" ht="10.5">
      <c r="D17" s="17"/>
      <c r="E17" s="17"/>
      <c r="F17" s="17"/>
      <c r="G17" s="17"/>
      <c r="H17" s="17"/>
      <c r="I17" s="17"/>
      <c r="K17" s="17" t="s">
        <v>124</v>
      </c>
      <c r="L17" s="17"/>
      <c r="M17" s="17"/>
      <c r="N17" s="17"/>
      <c r="P17" s="17" t="s">
        <v>99</v>
      </c>
      <c r="Q17" s="17"/>
      <c r="W17" s="25"/>
      <c r="X17" s="33"/>
      <c r="Z17" s="17" t="s">
        <v>99</v>
      </c>
      <c r="AA17" s="17"/>
      <c r="AG17" s="25"/>
      <c r="AH17" s="33"/>
      <c r="AJ17" s="17" t="s">
        <v>99</v>
      </c>
      <c r="AK17" s="17"/>
      <c r="AQ17" s="25"/>
      <c r="AR17" s="33"/>
    </row>
    <row r="18" spans="4:44" ht="10.5">
      <c r="D18" s="17"/>
      <c r="E18" s="17"/>
      <c r="F18" s="17"/>
      <c r="G18" s="17"/>
      <c r="H18" s="17"/>
      <c r="I18" s="17"/>
      <c r="K18" s="17" t="s">
        <v>100</v>
      </c>
      <c r="L18" s="17"/>
      <c r="M18" s="17"/>
      <c r="N18" s="17"/>
      <c r="P18" s="17" t="s">
        <v>101</v>
      </c>
      <c r="Q18" s="17"/>
      <c r="W18" s="25"/>
      <c r="X18" s="33"/>
      <c r="Z18" s="17" t="s">
        <v>101</v>
      </c>
      <c r="AA18" s="17"/>
      <c r="AG18" s="25"/>
      <c r="AH18" s="33"/>
      <c r="AJ18" s="17" t="s">
        <v>101</v>
      </c>
      <c r="AK18" s="17"/>
      <c r="AQ18" s="25"/>
      <c r="AR18" s="33"/>
    </row>
    <row r="19" spans="4:44" ht="10.5">
      <c r="D19"/>
      <c r="E19" s="7"/>
      <c r="F19" s="7"/>
      <c r="G19" s="7"/>
      <c r="H19" s="7"/>
      <c r="I19" s="7"/>
      <c r="K19" s="7"/>
      <c r="L19" s="7" t="s">
        <v>102</v>
      </c>
      <c r="M19" s="7"/>
      <c r="N19" s="7">
        <f>+F27</f>
        <v>63357927.816310406</v>
      </c>
      <c r="P19" s="7"/>
      <c r="Q19" s="7" t="s">
        <v>102</v>
      </c>
      <c r="S19" s="10">
        <v>555</v>
      </c>
      <c r="T19" s="10">
        <v>2</v>
      </c>
      <c r="U19" s="17">
        <f>+N19-Actual!$E19</f>
        <v>7105824.816310406</v>
      </c>
      <c r="V19" s="24" t="s">
        <v>93</v>
      </c>
      <c r="W19" s="25">
        <f>+W10</f>
        <v>0.37155</v>
      </c>
      <c r="X19" s="33">
        <f aca="true" t="shared" si="0" ref="X19:X24">+W19*U19</f>
        <v>2640169.2105001314</v>
      </c>
      <c r="Z19" s="7"/>
      <c r="AA19" s="7" t="s">
        <v>102</v>
      </c>
      <c r="AC19" s="10">
        <v>555</v>
      </c>
      <c r="AD19" s="10">
        <v>2</v>
      </c>
      <c r="AE19" s="17">
        <f>+U19-'Case 1'!U19</f>
        <v>0</v>
      </c>
      <c r="AF19" s="24" t="s">
        <v>93</v>
      </c>
      <c r="AG19" s="25">
        <f>+AG10</f>
        <v>0.37155</v>
      </c>
      <c r="AH19" s="33">
        <f aca="true" t="shared" si="1" ref="AH19:AH24">+AG19*AE19</f>
        <v>0</v>
      </c>
      <c r="AJ19" s="7"/>
      <c r="AK19" s="7" t="s">
        <v>102</v>
      </c>
      <c r="AM19" s="10">
        <v>555</v>
      </c>
      <c r="AN19" s="10">
        <v>2</v>
      </c>
      <c r="AO19" s="17">
        <f>+N19-Actual!E19</f>
        <v>7105824.816310406</v>
      </c>
      <c r="AP19" s="24" t="s">
        <v>93</v>
      </c>
      <c r="AQ19" s="25">
        <f>+AQ10</f>
        <v>0.37155</v>
      </c>
      <c r="AR19" s="33">
        <f aca="true" t="shared" si="2" ref="AR19:AR24">+AQ19*AO19</f>
        <v>2640169.2105001314</v>
      </c>
    </row>
    <row r="20" spans="1:44" ht="10.5">
      <c r="A20" s="3" t="s">
        <v>18</v>
      </c>
      <c r="D20" s="17"/>
      <c r="E20" s="17"/>
      <c r="F20" s="7"/>
      <c r="G20" s="7"/>
      <c r="H20" s="7"/>
      <c r="I20" s="7"/>
      <c r="K20" s="7"/>
      <c r="L20" s="7" t="s">
        <v>103</v>
      </c>
      <c r="M20" s="7"/>
      <c r="N20" s="7">
        <f>+F35</f>
        <v>34508497.099999994</v>
      </c>
      <c r="P20" s="7"/>
      <c r="Q20" s="7" t="s">
        <v>103</v>
      </c>
      <c r="S20" s="10">
        <v>555</v>
      </c>
      <c r="T20" s="10">
        <v>2</v>
      </c>
      <c r="U20" s="17">
        <f>+N20-Actual!$E20</f>
        <v>14865566.099999994</v>
      </c>
      <c r="V20" s="24" t="s">
        <v>93</v>
      </c>
      <c r="W20" s="25">
        <f>+W19</f>
        <v>0.37155</v>
      </c>
      <c r="X20" s="33">
        <f t="shared" si="0"/>
        <v>5523301.084454997</v>
      </c>
      <c r="Z20" s="7"/>
      <c r="AA20" s="7" t="s">
        <v>103</v>
      </c>
      <c r="AC20" s="10">
        <v>555</v>
      </c>
      <c r="AD20" s="10">
        <v>2</v>
      </c>
      <c r="AE20" s="17">
        <f>+U20-'Case 1'!U20</f>
        <v>0</v>
      </c>
      <c r="AF20" s="24" t="s">
        <v>93</v>
      </c>
      <c r="AG20" s="25">
        <f>+AG19</f>
        <v>0.37155</v>
      </c>
      <c r="AH20" s="33">
        <f t="shared" si="1"/>
        <v>0</v>
      </c>
      <c r="AJ20" s="7"/>
      <c r="AK20" s="7" t="s">
        <v>103</v>
      </c>
      <c r="AM20" s="10">
        <v>555</v>
      </c>
      <c r="AN20" s="10">
        <v>2</v>
      </c>
      <c r="AO20" s="17">
        <f>+N20-Actual!E20</f>
        <v>14865566.099999994</v>
      </c>
      <c r="AP20" s="24" t="s">
        <v>93</v>
      </c>
      <c r="AQ20" s="25">
        <f>+AQ19</f>
        <v>0.37155</v>
      </c>
      <c r="AR20" s="33">
        <f t="shared" si="2"/>
        <v>5523301.084454997</v>
      </c>
    </row>
    <row r="21" spans="2:44" ht="10.5">
      <c r="B21"/>
      <c r="C21" s="3" t="s">
        <v>19</v>
      </c>
      <c r="D21" s="17">
        <v>47874960</v>
      </c>
      <c r="E21" s="17"/>
      <c r="F21" s="7">
        <v>47874960</v>
      </c>
      <c r="G21" s="7"/>
      <c r="H21" s="7"/>
      <c r="I21" s="7"/>
      <c r="K21" s="7"/>
      <c r="L21" s="7" t="s">
        <v>104</v>
      </c>
      <c r="M21" s="7"/>
      <c r="N21" s="7">
        <f>+G60</f>
        <v>0</v>
      </c>
      <c r="P21" s="7"/>
      <c r="Q21" s="7" t="s">
        <v>104</v>
      </c>
      <c r="S21" s="10">
        <v>555</v>
      </c>
      <c r="T21" s="10">
        <v>2</v>
      </c>
      <c r="U21" s="17">
        <f>+N21-Actual!$E21</f>
        <v>-53108728</v>
      </c>
      <c r="V21" s="24" t="s">
        <v>96</v>
      </c>
      <c r="W21" s="25">
        <f>+W11</f>
        <v>0.369976</v>
      </c>
      <c r="X21" s="33">
        <f t="shared" si="0"/>
        <v>-19648954.750528</v>
      </c>
      <c r="Z21" s="7"/>
      <c r="AA21" s="7" t="s">
        <v>104</v>
      </c>
      <c r="AC21" s="10">
        <v>555</v>
      </c>
      <c r="AD21" s="10">
        <v>2</v>
      </c>
      <c r="AE21" s="17">
        <f>+U21-'Case 1'!U21</f>
        <v>-69818394.5836896</v>
      </c>
      <c r="AF21" s="24" t="s">
        <v>96</v>
      </c>
      <c r="AG21" s="25">
        <f>+AG11</f>
        <v>0.369976</v>
      </c>
      <c r="AH21" s="33">
        <f t="shared" si="1"/>
        <v>-25831130.354495145</v>
      </c>
      <c r="AJ21" s="7"/>
      <c r="AK21" s="7" t="s">
        <v>104</v>
      </c>
      <c r="AM21" s="10">
        <v>555</v>
      </c>
      <c r="AN21" s="10">
        <v>2</v>
      </c>
      <c r="AO21" s="17">
        <f>+N21-Actual!E21</f>
        <v>-53108728</v>
      </c>
      <c r="AP21" s="24" t="s">
        <v>96</v>
      </c>
      <c r="AQ21" s="25">
        <f>+AQ11</f>
        <v>0.369976</v>
      </c>
      <c r="AR21" s="33">
        <f t="shared" si="2"/>
        <v>-19648954.750528</v>
      </c>
    </row>
    <row r="22" spans="2:44" ht="10.5">
      <c r="B22"/>
      <c r="C22" s="3" t="s">
        <v>20</v>
      </c>
      <c r="D22" s="17">
        <v>1834411</v>
      </c>
      <c r="E22" s="17"/>
      <c r="F22" s="7">
        <v>652248</v>
      </c>
      <c r="G22" s="7">
        <v>1182163</v>
      </c>
      <c r="H22" s="7"/>
      <c r="I22" s="7"/>
      <c r="K22" s="7"/>
      <c r="L22" s="7" t="s">
        <v>105</v>
      </c>
      <c r="M22" s="7"/>
      <c r="N22" s="7"/>
      <c r="P22" s="7"/>
      <c r="Q22" s="3" t="s">
        <v>131</v>
      </c>
      <c r="S22" s="10">
        <v>555</v>
      </c>
      <c r="T22" s="10">
        <v>2</v>
      </c>
      <c r="U22" s="17">
        <f>+N22-Actual!$E22</f>
        <v>-17000685</v>
      </c>
      <c r="V22" s="13" t="s">
        <v>93</v>
      </c>
      <c r="W22" s="25">
        <f>+W20</f>
        <v>0.37155</v>
      </c>
      <c r="X22" s="32">
        <f t="shared" si="0"/>
        <v>-6316604.51175</v>
      </c>
      <c r="Z22" s="7"/>
      <c r="AA22" s="3" t="s">
        <v>131</v>
      </c>
      <c r="AC22" s="10">
        <v>555</v>
      </c>
      <c r="AD22" s="10">
        <v>2</v>
      </c>
      <c r="AE22" s="17">
        <f>+U22-'Case 1'!U22</f>
        <v>0</v>
      </c>
      <c r="AF22" s="13" t="s">
        <v>93</v>
      </c>
      <c r="AG22" s="25">
        <f>+AG20</f>
        <v>0.37155</v>
      </c>
      <c r="AH22" s="32">
        <f t="shared" si="1"/>
        <v>0</v>
      </c>
      <c r="AJ22" s="7"/>
      <c r="AK22" s="3" t="s">
        <v>131</v>
      </c>
      <c r="AM22" s="10">
        <v>555</v>
      </c>
      <c r="AN22" s="10">
        <v>2</v>
      </c>
      <c r="AO22" s="17">
        <f>+N22-Actual!E22</f>
        <v>-17000685</v>
      </c>
      <c r="AP22" s="13" t="s">
        <v>93</v>
      </c>
      <c r="AQ22" s="25">
        <f>+AQ20</f>
        <v>0.37155</v>
      </c>
      <c r="AR22" s="32">
        <f t="shared" si="2"/>
        <v>-6316604.51175</v>
      </c>
    </row>
    <row r="23" spans="2:44" ht="10.5">
      <c r="B23"/>
      <c r="C23" s="3" t="s">
        <v>21</v>
      </c>
      <c r="D23" s="17">
        <v>17587893</v>
      </c>
      <c r="E23" s="17"/>
      <c r="F23" s="7">
        <v>5276367.9</v>
      </c>
      <c r="G23" s="7">
        <v>12311525.1</v>
      </c>
      <c r="H23" s="7"/>
      <c r="I23" s="7"/>
      <c r="K23" s="7"/>
      <c r="L23" s="7" t="s">
        <v>106</v>
      </c>
      <c r="M23" s="7"/>
      <c r="N23" s="7">
        <f>+D56</f>
        <v>1164154883.00453</v>
      </c>
      <c r="P23" s="7"/>
      <c r="Q23" s="7" t="s">
        <v>106</v>
      </c>
      <c r="S23" s="10">
        <v>555</v>
      </c>
      <c r="T23" s="10">
        <v>2</v>
      </c>
      <c r="U23" s="17">
        <f>+N23-Actual!$E23</f>
        <v>215735903.00452995</v>
      </c>
      <c r="V23" s="13" t="s">
        <v>93</v>
      </c>
      <c r="W23" s="25">
        <f>+W20</f>
        <v>0.37155</v>
      </c>
      <c r="X23" s="33">
        <f t="shared" si="0"/>
        <v>80156674.76133311</v>
      </c>
      <c r="Z23" s="7"/>
      <c r="AA23" s="7" t="s">
        <v>106</v>
      </c>
      <c r="AC23" s="10">
        <v>555</v>
      </c>
      <c r="AD23" s="10">
        <v>2</v>
      </c>
      <c r="AE23" s="17">
        <f>+U23-'Case 1'!U23</f>
        <v>-0.17171955108642578</v>
      </c>
      <c r="AF23" s="13" t="s">
        <v>93</v>
      </c>
      <c r="AG23" s="25">
        <f>+AG20</f>
        <v>0.37155</v>
      </c>
      <c r="AH23" s="33">
        <f t="shared" si="1"/>
        <v>-0.0638023992061615</v>
      </c>
      <c r="AJ23" s="7"/>
      <c r="AK23" s="7" t="s">
        <v>106</v>
      </c>
      <c r="AM23" s="10">
        <v>555</v>
      </c>
      <c r="AN23" s="10">
        <v>2</v>
      </c>
      <c r="AO23" s="17">
        <f>+N23-Actual!E23</f>
        <v>215735903.00452995</v>
      </c>
      <c r="AP23" s="13" t="s">
        <v>93</v>
      </c>
      <c r="AQ23" s="25">
        <f>+AQ20</f>
        <v>0.37155</v>
      </c>
      <c r="AR23" s="33">
        <f t="shared" si="2"/>
        <v>80156674.76133311</v>
      </c>
    </row>
    <row r="24" spans="2:44" ht="10.5">
      <c r="B24"/>
      <c r="C24" s="3" t="s">
        <v>22</v>
      </c>
      <c r="D24" s="17">
        <v>4285613</v>
      </c>
      <c r="E24" s="17"/>
      <c r="F24" s="7">
        <v>888676.7113964</v>
      </c>
      <c r="G24" s="7">
        <v>3396936.2886036</v>
      </c>
      <c r="H24" s="7"/>
      <c r="I24" s="7"/>
      <c r="K24" s="7"/>
      <c r="L24" s="7" t="s">
        <v>108</v>
      </c>
      <c r="M24" s="7"/>
      <c r="N24" s="29">
        <f>+D58</f>
        <v>117875237.46044779</v>
      </c>
      <c r="P24" s="7"/>
      <c r="Q24" s="7" t="s">
        <v>107</v>
      </c>
      <c r="S24" s="10">
        <v>555</v>
      </c>
      <c r="T24" s="10">
        <v>2</v>
      </c>
      <c r="U24" s="17">
        <f>+N24-Actual!$E24</f>
        <v>23192812.46044779</v>
      </c>
      <c r="V24" s="13" t="s">
        <v>96</v>
      </c>
      <c r="W24" s="25">
        <f>+W21</f>
        <v>0.369976</v>
      </c>
      <c r="X24" s="33">
        <f t="shared" si="0"/>
        <v>8580783.982866632</v>
      </c>
      <c r="Z24" s="7"/>
      <c r="AA24" s="7" t="s">
        <v>107</v>
      </c>
      <c r="AC24" s="10">
        <v>555</v>
      </c>
      <c r="AD24" s="10">
        <v>2</v>
      </c>
      <c r="AE24" s="17">
        <f>+U24-'Case 1'!U24</f>
        <v>0</v>
      </c>
      <c r="AF24" s="13" t="s">
        <v>96</v>
      </c>
      <c r="AG24" s="25">
        <f>+AG21</f>
        <v>0.369976</v>
      </c>
      <c r="AH24" s="33">
        <f t="shared" si="1"/>
        <v>0</v>
      </c>
      <c r="AJ24" s="7"/>
      <c r="AK24" s="7" t="s">
        <v>107</v>
      </c>
      <c r="AM24" s="10">
        <v>555</v>
      </c>
      <c r="AN24" s="10">
        <v>2</v>
      </c>
      <c r="AO24" s="17">
        <f>+N24-Actual!E24</f>
        <v>23192812.46044779</v>
      </c>
      <c r="AP24" s="13" t="s">
        <v>96</v>
      </c>
      <c r="AQ24" s="25">
        <f>+AQ21</f>
        <v>0.369976</v>
      </c>
      <c r="AR24" s="33">
        <f t="shared" si="2"/>
        <v>8580783.982866632</v>
      </c>
    </row>
    <row r="25" spans="2:44" ht="10.5">
      <c r="B25"/>
      <c r="C25" s="3" t="s">
        <v>23</v>
      </c>
      <c r="D25" s="17">
        <v>50886108</v>
      </c>
      <c r="E25" s="17"/>
      <c r="F25" s="7">
        <v>8665675.204914</v>
      </c>
      <c r="G25" s="7">
        <v>42220432.795086</v>
      </c>
      <c r="H25" s="7"/>
      <c r="I25" s="7"/>
      <c r="K25" s="7"/>
      <c r="L25" s="7"/>
      <c r="M25" s="7"/>
      <c r="N25" s="7"/>
      <c r="W25" s="25"/>
      <c r="X25" s="33"/>
      <c r="AG25" s="25"/>
      <c r="AH25" s="33"/>
      <c r="AQ25" s="25"/>
      <c r="AR25" s="33"/>
    </row>
    <row r="26" spans="2:44" ht="10.5">
      <c r="B26" s="15" t="s">
        <v>24</v>
      </c>
      <c r="C26" s="15"/>
      <c r="D26" s="15" t="s">
        <v>24</v>
      </c>
      <c r="E26" s="17"/>
      <c r="F26" s="15" t="s">
        <v>24</v>
      </c>
      <c r="G26" s="15" t="s">
        <v>24</v>
      </c>
      <c r="H26" s="15" t="s">
        <v>24</v>
      </c>
      <c r="I26" s="15" t="s">
        <v>24</v>
      </c>
      <c r="K26" s="7" t="s">
        <v>125</v>
      </c>
      <c r="L26" s="7"/>
      <c r="M26" s="7"/>
      <c r="N26" s="7">
        <f>SUM(N19:N24)</f>
        <v>1379896545.381288</v>
      </c>
      <c r="P26" s="7" t="s">
        <v>109</v>
      </c>
      <c r="Q26" s="7"/>
      <c r="U26" s="7">
        <f>SUM(U19:U24)</f>
        <v>190790693.38128814</v>
      </c>
      <c r="V26" s="7"/>
      <c r="W26" s="25"/>
      <c r="X26" s="33">
        <f>SUM(X19:X24)</f>
        <v>70935369.77687687</v>
      </c>
      <c r="Z26" s="7" t="s">
        <v>109</v>
      </c>
      <c r="AA26" s="7"/>
      <c r="AE26" s="7">
        <f>SUM(AE19:AE24)</f>
        <v>-69818394.75540915</v>
      </c>
      <c r="AF26" s="7"/>
      <c r="AG26" s="25"/>
      <c r="AH26" s="33">
        <f>SUM(AH19:AH24)</f>
        <v>-25831130.418297544</v>
      </c>
      <c r="AJ26" s="7" t="s">
        <v>109</v>
      </c>
      <c r="AK26" s="7"/>
      <c r="AO26" s="7">
        <f>SUM(AO19:AO24)</f>
        <v>190790693.38128814</v>
      </c>
      <c r="AP26" s="7"/>
      <c r="AQ26" s="25"/>
      <c r="AR26" s="33">
        <f>SUM(AR19:AR24)</f>
        <v>70935369.77687687</v>
      </c>
    </row>
    <row r="27" spans="2:44" ht="10.5">
      <c r="B27" s="3" t="s">
        <v>25</v>
      </c>
      <c r="C27"/>
      <c r="D27" s="1">
        <f>SUM(D21:D25)</f>
        <v>122468985</v>
      </c>
      <c r="E27" s="17"/>
      <c r="F27" s="1">
        <f>SUM(F21:F25)</f>
        <v>63357927.816310406</v>
      </c>
      <c r="G27" s="1">
        <f>SUM(G21:G25)</f>
        <v>59111057.183689594</v>
      </c>
      <c r="H27" s="1">
        <v>0</v>
      </c>
      <c r="I27" s="1">
        <v>0</v>
      </c>
      <c r="K27" s="15"/>
      <c r="L27" s="15"/>
      <c r="M27" s="15"/>
      <c r="N27" s="15"/>
      <c r="P27" s="15"/>
      <c r="Q27" s="15"/>
      <c r="W27" s="25"/>
      <c r="X27" s="33"/>
      <c r="Z27" s="15"/>
      <c r="AA27" s="15"/>
      <c r="AG27" s="25"/>
      <c r="AH27" s="33"/>
      <c r="AJ27" s="15"/>
      <c r="AK27" s="15"/>
      <c r="AQ27" s="25"/>
      <c r="AR27" s="33"/>
    </row>
    <row r="28" spans="4:44" ht="10.5">
      <c r="D28" s="1"/>
      <c r="E28" s="17"/>
      <c r="F28" s="1"/>
      <c r="G28" s="1"/>
      <c r="H28" s="7"/>
      <c r="I28" s="7"/>
      <c r="K28" s="1"/>
      <c r="L28" s="1"/>
      <c r="M28" s="1"/>
      <c r="N28" s="1"/>
      <c r="P28" s="1"/>
      <c r="Q28" s="1"/>
      <c r="W28" s="25"/>
      <c r="X28" s="33"/>
      <c r="Z28" s="1"/>
      <c r="AA28" s="1"/>
      <c r="AG28" s="25"/>
      <c r="AH28" s="33"/>
      <c r="AJ28" s="1"/>
      <c r="AK28" s="1"/>
      <c r="AQ28" s="25"/>
      <c r="AR28" s="33"/>
    </row>
    <row r="29" spans="2:44" ht="10.5">
      <c r="B29"/>
      <c r="C29" s="3" t="s">
        <v>26</v>
      </c>
      <c r="D29" s="17">
        <v>2302195</v>
      </c>
      <c r="E29" s="17"/>
      <c r="F29" s="7"/>
      <c r="G29" s="7">
        <v>2302195</v>
      </c>
      <c r="H29" s="7"/>
      <c r="I29" s="7"/>
      <c r="K29" s="1" t="s">
        <v>110</v>
      </c>
      <c r="L29" s="1"/>
      <c r="M29" s="1"/>
      <c r="N29" s="7"/>
      <c r="P29" s="1" t="s">
        <v>111</v>
      </c>
      <c r="Q29" s="1"/>
      <c r="W29" s="25"/>
      <c r="X29" s="33"/>
      <c r="Z29" s="1" t="s">
        <v>111</v>
      </c>
      <c r="AA29" s="1"/>
      <c r="AG29" s="25"/>
      <c r="AH29" s="33"/>
      <c r="AJ29" s="1" t="s">
        <v>111</v>
      </c>
      <c r="AK29" s="1"/>
      <c r="AQ29" s="25"/>
      <c r="AR29" s="33"/>
    </row>
    <row r="30" spans="2:44" ht="10.5">
      <c r="B30"/>
      <c r="C30" s="3" t="s">
        <v>27</v>
      </c>
      <c r="D30" s="17">
        <v>426316</v>
      </c>
      <c r="E30" s="17"/>
      <c r="F30" s="7"/>
      <c r="G30" s="7">
        <v>426316</v>
      </c>
      <c r="H30" s="7"/>
      <c r="I30" s="7"/>
      <c r="K30" s="7"/>
      <c r="L30" s="7" t="s">
        <v>92</v>
      </c>
      <c r="M30" s="7"/>
      <c r="N30" s="7">
        <f>+D72</f>
        <v>34675821</v>
      </c>
      <c r="P30" s="7"/>
      <c r="Q30" s="7" t="s">
        <v>92</v>
      </c>
      <c r="S30" s="10">
        <v>565</v>
      </c>
      <c r="T30" s="10">
        <v>2</v>
      </c>
      <c r="U30" s="17">
        <f>+N30-Actual!$E30</f>
        <v>5155360</v>
      </c>
      <c r="V30" s="24" t="s">
        <v>93</v>
      </c>
      <c r="W30" s="25">
        <f>+W23</f>
        <v>0.37155</v>
      </c>
      <c r="X30" s="33">
        <f>+W30*U30</f>
        <v>1915474.008</v>
      </c>
      <c r="Z30" s="7"/>
      <c r="AA30" s="7" t="s">
        <v>92</v>
      </c>
      <c r="AC30" s="10">
        <v>565</v>
      </c>
      <c r="AD30" s="10">
        <v>2</v>
      </c>
      <c r="AE30" s="17">
        <f>+U30-'Case 1'!U30</f>
        <v>0</v>
      </c>
      <c r="AF30" s="24" t="s">
        <v>93</v>
      </c>
      <c r="AG30" s="25">
        <f>+AG23</f>
        <v>0.37155</v>
      </c>
      <c r="AH30" s="33">
        <f>+AG30*AE30</f>
        <v>0</v>
      </c>
      <c r="AJ30" s="7"/>
      <c r="AK30" s="7" t="s">
        <v>92</v>
      </c>
      <c r="AM30" s="10">
        <v>565</v>
      </c>
      <c r="AN30" s="10">
        <v>2</v>
      </c>
      <c r="AO30" s="17">
        <f>+N30-Actual!E30</f>
        <v>5155360</v>
      </c>
      <c r="AP30" s="24" t="s">
        <v>93</v>
      </c>
      <c r="AQ30" s="25">
        <f>+AQ23</f>
        <v>0.37155</v>
      </c>
      <c r="AR30" s="33">
        <f>+AQ30*AO30</f>
        <v>1915474.008</v>
      </c>
    </row>
    <row r="31" spans="2:44" ht="10.5">
      <c r="B31"/>
      <c r="C31" s="3" t="s">
        <v>28</v>
      </c>
      <c r="D31" s="17">
        <v>26596088</v>
      </c>
      <c r="E31" s="17"/>
      <c r="F31" s="7">
        <v>18617261.599999998</v>
      </c>
      <c r="G31" s="7">
        <v>7978826.400000002</v>
      </c>
      <c r="H31" s="7"/>
      <c r="I31" s="7"/>
      <c r="K31" s="7"/>
      <c r="L31" s="7" t="s">
        <v>94</v>
      </c>
      <c r="M31" s="7"/>
      <c r="N31" s="7">
        <f>+D74</f>
        <v>196444</v>
      </c>
      <c r="P31" s="7"/>
      <c r="Q31" s="7" t="s">
        <v>94</v>
      </c>
      <c r="S31" s="10">
        <v>565</v>
      </c>
      <c r="T31" s="10">
        <v>2</v>
      </c>
      <c r="U31" s="17">
        <f>+N31-Actual!$E31</f>
        <v>15612</v>
      </c>
      <c r="V31" s="24" t="s">
        <v>93</v>
      </c>
      <c r="W31" s="25">
        <f>+W30</f>
        <v>0.37155</v>
      </c>
      <c r="X31" s="33">
        <f>+W31*U31</f>
        <v>5800.6386</v>
      </c>
      <c r="Z31" s="7"/>
      <c r="AA31" s="7" t="s">
        <v>94</v>
      </c>
      <c r="AC31" s="10">
        <v>565</v>
      </c>
      <c r="AD31" s="10">
        <v>2</v>
      </c>
      <c r="AE31" s="17">
        <f>+U31-'Case 1'!U31</f>
        <v>0</v>
      </c>
      <c r="AF31" s="24" t="s">
        <v>93</v>
      </c>
      <c r="AG31" s="25">
        <f>+AG30</f>
        <v>0.37155</v>
      </c>
      <c r="AH31" s="33">
        <f>+AG31*AE31</f>
        <v>0</v>
      </c>
      <c r="AJ31" s="7"/>
      <c r="AK31" s="7" t="s">
        <v>94</v>
      </c>
      <c r="AM31" s="10">
        <v>565</v>
      </c>
      <c r="AN31" s="10">
        <v>2</v>
      </c>
      <c r="AO31" s="17">
        <f>+N31-Actual!E31</f>
        <v>15612</v>
      </c>
      <c r="AP31" s="24" t="s">
        <v>93</v>
      </c>
      <c r="AQ31" s="25">
        <f>+AQ30</f>
        <v>0.37155</v>
      </c>
      <c r="AR31" s="33">
        <f>+AQ31*AO31</f>
        <v>5800.6386</v>
      </c>
    </row>
    <row r="32" spans="2:44" ht="10.5">
      <c r="B32"/>
      <c r="C32" s="3" t="s">
        <v>29</v>
      </c>
      <c r="D32" s="17">
        <v>15891235.5</v>
      </c>
      <c r="E32" s="17"/>
      <c r="F32" s="7">
        <v>15891235.5</v>
      </c>
      <c r="G32" s="7">
        <v>0</v>
      </c>
      <c r="H32" s="7"/>
      <c r="I32" s="7"/>
      <c r="K32" s="7"/>
      <c r="L32" s="7" t="s">
        <v>112</v>
      </c>
      <c r="M32" s="7"/>
      <c r="N32" s="7">
        <f>+D76</f>
        <v>36844490</v>
      </c>
      <c r="P32" s="7"/>
      <c r="Q32" s="7" t="s">
        <v>112</v>
      </c>
      <c r="S32" s="10">
        <v>565</v>
      </c>
      <c r="T32" s="10">
        <v>2</v>
      </c>
      <c r="U32" s="17">
        <f>+N32-Actual!$E32</f>
        <v>4013538</v>
      </c>
      <c r="V32" s="24" t="s">
        <v>93</v>
      </c>
      <c r="W32" s="25">
        <f>+W31</f>
        <v>0.37155</v>
      </c>
      <c r="X32" s="33">
        <f>+W32*U32</f>
        <v>1491230.0439</v>
      </c>
      <c r="Z32" s="7"/>
      <c r="AA32" s="7" t="s">
        <v>112</v>
      </c>
      <c r="AC32" s="10">
        <v>565</v>
      </c>
      <c r="AD32" s="10">
        <v>2</v>
      </c>
      <c r="AE32" s="17">
        <f>+U32-'Case 1'!U32</f>
        <v>0</v>
      </c>
      <c r="AF32" s="24" t="s">
        <v>93</v>
      </c>
      <c r="AG32" s="25">
        <f>+AG31</f>
        <v>0.37155</v>
      </c>
      <c r="AH32" s="33">
        <f>+AG32*AE32</f>
        <v>0</v>
      </c>
      <c r="AJ32" s="7"/>
      <c r="AK32" s="7" t="s">
        <v>112</v>
      </c>
      <c r="AM32" s="10">
        <v>565</v>
      </c>
      <c r="AN32" s="10">
        <v>2</v>
      </c>
      <c r="AO32" s="17">
        <f>+N32-Actual!E32</f>
        <v>4013538</v>
      </c>
      <c r="AP32" s="24" t="s">
        <v>93</v>
      </c>
      <c r="AQ32" s="25">
        <f>+AQ31</f>
        <v>0.37155</v>
      </c>
      <c r="AR32" s="33">
        <f>+AQ32*AO32</f>
        <v>1491230.0439</v>
      </c>
    </row>
    <row r="33" spans="2:44" ht="10.5">
      <c r="B33"/>
      <c r="C33" s="3" t="s">
        <v>30</v>
      </c>
      <c r="D33" s="17">
        <v>0</v>
      </c>
      <c r="E33" s="17"/>
      <c r="F33" s="7">
        <v>0</v>
      </c>
      <c r="G33" s="7">
        <v>0</v>
      </c>
      <c r="H33" s="7"/>
      <c r="I33" s="7"/>
      <c r="K33" s="7"/>
      <c r="L33" s="7" t="s">
        <v>7</v>
      </c>
      <c r="M33" s="7"/>
      <c r="N33" s="7">
        <f>+D78</f>
        <v>3818662</v>
      </c>
      <c r="P33" s="7"/>
      <c r="Q33" s="7" t="s">
        <v>7</v>
      </c>
      <c r="R33" s="3" t="s">
        <v>15</v>
      </c>
      <c r="S33" s="10">
        <v>565</v>
      </c>
      <c r="T33" s="10">
        <v>2</v>
      </c>
      <c r="U33" s="17">
        <f>+N33-Actual!$E33</f>
        <v>372260</v>
      </c>
      <c r="V33" s="24" t="s">
        <v>96</v>
      </c>
      <c r="W33" s="25">
        <f>+W24</f>
        <v>0.369976</v>
      </c>
      <c r="X33" s="33">
        <f>+W33*U33</f>
        <v>137727.26576</v>
      </c>
      <c r="Z33" s="7"/>
      <c r="AA33" s="7" t="s">
        <v>7</v>
      </c>
      <c r="AB33" s="3" t="s">
        <v>15</v>
      </c>
      <c r="AC33" s="10">
        <v>565</v>
      </c>
      <c r="AD33" s="10">
        <v>2</v>
      </c>
      <c r="AE33" s="17">
        <f>+U33-'Case 1'!U33</f>
        <v>0</v>
      </c>
      <c r="AF33" s="24" t="s">
        <v>96</v>
      </c>
      <c r="AG33" s="25">
        <f>+AG24</f>
        <v>0.369976</v>
      </c>
      <c r="AH33" s="33">
        <f>+AG33*AE33</f>
        <v>0</v>
      </c>
      <c r="AJ33" s="7"/>
      <c r="AK33" s="7" t="s">
        <v>7</v>
      </c>
      <c r="AL33" s="3" t="s">
        <v>15</v>
      </c>
      <c r="AM33" s="10">
        <v>565</v>
      </c>
      <c r="AN33" s="10">
        <v>2</v>
      </c>
      <c r="AO33" s="17">
        <f>+N33-Actual!E33</f>
        <v>372260</v>
      </c>
      <c r="AP33" s="24" t="s">
        <v>96</v>
      </c>
      <c r="AQ33" s="25">
        <f>+AQ24</f>
        <v>0.369976</v>
      </c>
      <c r="AR33" s="33">
        <f>+AQ33*AO33</f>
        <v>137727.26576</v>
      </c>
    </row>
    <row r="34" spans="2:44" ht="10.5">
      <c r="B34" s="15" t="s">
        <v>24</v>
      </c>
      <c r="C34" s="15"/>
      <c r="D34" s="15" t="s">
        <v>24</v>
      </c>
      <c r="E34" s="17"/>
      <c r="F34" s="15" t="s">
        <v>24</v>
      </c>
      <c r="G34" s="15" t="s">
        <v>24</v>
      </c>
      <c r="H34" s="15" t="s">
        <v>24</v>
      </c>
      <c r="I34" s="15" t="s">
        <v>24</v>
      </c>
      <c r="K34" s="15"/>
      <c r="L34" s="15"/>
      <c r="M34" s="15"/>
      <c r="N34" s="15"/>
      <c r="P34" s="15"/>
      <c r="Q34" s="15"/>
      <c r="W34" s="25"/>
      <c r="X34" s="33"/>
      <c r="Z34" s="15"/>
      <c r="AA34" s="15"/>
      <c r="AG34" s="25"/>
      <c r="AH34" s="33"/>
      <c r="AJ34" s="15"/>
      <c r="AK34" s="15"/>
      <c r="AQ34" s="25"/>
      <c r="AR34" s="33"/>
    </row>
    <row r="35" spans="2:44" ht="10.5">
      <c r="B35" s="3" t="s">
        <v>31</v>
      </c>
      <c r="C35"/>
      <c r="D35" s="1">
        <f>SUM(D29:D33)</f>
        <v>45215834.5</v>
      </c>
      <c r="E35" s="17"/>
      <c r="F35" s="1">
        <f>SUM(F29:F33)</f>
        <v>34508497.099999994</v>
      </c>
      <c r="G35" s="1">
        <f>SUM(G29:G33)</f>
        <v>10707337.400000002</v>
      </c>
      <c r="H35" s="7"/>
      <c r="I35" s="7"/>
      <c r="K35" s="1" t="s">
        <v>140</v>
      </c>
      <c r="L35" s="1"/>
      <c r="M35" s="1"/>
      <c r="N35" s="7">
        <f>SUM(N30:N34)</f>
        <v>75535417</v>
      </c>
      <c r="P35" s="1" t="s">
        <v>113</v>
      </c>
      <c r="Q35" s="1"/>
      <c r="U35" s="7">
        <f>SUM(U30:U34)</f>
        <v>9556770</v>
      </c>
      <c r="V35" s="7"/>
      <c r="W35" s="25"/>
      <c r="X35" s="33">
        <f>SUM(X30:X34)</f>
        <v>3550231.9562599994</v>
      </c>
      <c r="Z35" s="1" t="s">
        <v>113</v>
      </c>
      <c r="AA35" s="1"/>
      <c r="AE35" s="7">
        <f>SUM(AE30:AE34)</f>
        <v>0</v>
      </c>
      <c r="AF35" s="7"/>
      <c r="AG35" s="25"/>
      <c r="AH35" s="33">
        <f>SUM(AH30:AH34)</f>
        <v>0</v>
      </c>
      <c r="AJ35" s="1" t="s">
        <v>113</v>
      </c>
      <c r="AK35" s="1"/>
      <c r="AO35" s="7">
        <f>SUM(AO30:AO34)</f>
        <v>9556770</v>
      </c>
      <c r="AP35" s="7"/>
      <c r="AQ35" s="25"/>
      <c r="AR35" s="33">
        <f>SUM(AR30:AR34)</f>
        <v>3550231.9562599994</v>
      </c>
    </row>
    <row r="36" spans="4:44" ht="10.5">
      <c r="D36" s="17"/>
      <c r="E36" s="17"/>
      <c r="F36" s="7"/>
      <c r="G36" s="7"/>
      <c r="H36" s="7"/>
      <c r="I36" s="7"/>
      <c r="K36" s="7"/>
      <c r="L36" s="7"/>
      <c r="M36" s="7"/>
      <c r="N36" s="7"/>
      <c r="P36" s="7"/>
      <c r="Q36" s="7"/>
      <c r="W36" s="25"/>
      <c r="X36" s="33"/>
      <c r="Z36" s="7"/>
      <c r="AA36" s="7"/>
      <c r="AG36" s="25"/>
      <c r="AH36" s="33"/>
      <c r="AJ36" s="7"/>
      <c r="AK36" s="7"/>
      <c r="AQ36" s="25"/>
      <c r="AR36" s="33"/>
    </row>
    <row r="37" spans="3:44" ht="10.5">
      <c r="C37" s="3" t="s">
        <v>19</v>
      </c>
      <c r="D37" s="17">
        <v>14285040</v>
      </c>
      <c r="E37" s="17"/>
      <c r="F37" s="7"/>
      <c r="G37" s="7"/>
      <c r="H37" s="7"/>
      <c r="I37" s="7">
        <v>14285040</v>
      </c>
      <c r="K37" s="7"/>
      <c r="L37" s="7"/>
      <c r="M37" s="7"/>
      <c r="N37" s="7"/>
      <c r="P37" s="7"/>
      <c r="Q37" s="7"/>
      <c r="W37" s="25"/>
      <c r="X37" s="33"/>
      <c r="Z37" s="7"/>
      <c r="AA37" s="7"/>
      <c r="AG37" s="25"/>
      <c r="AH37" s="33"/>
      <c r="AJ37" s="7"/>
      <c r="AK37" s="7"/>
      <c r="AQ37" s="25"/>
      <c r="AR37" s="33"/>
    </row>
    <row r="38" spans="2:44" ht="10.5">
      <c r="B38"/>
      <c r="C38" s="3" t="s">
        <v>32</v>
      </c>
      <c r="D38" s="17">
        <v>8974981</v>
      </c>
      <c r="E38" s="17"/>
      <c r="F38" s="7"/>
      <c r="G38" s="7"/>
      <c r="H38" s="7"/>
      <c r="I38" s="7">
        <v>8974981</v>
      </c>
      <c r="K38" s="7" t="s">
        <v>114</v>
      </c>
      <c r="L38" s="7"/>
      <c r="M38" s="7"/>
      <c r="N38" s="7"/>
      <c r="P38" s="7"/>
      <c r="Q38" s="7"/>
      <c r="W38" s="25"/>
      <c r="X38" s="33"/>
      <c r="Z38" s="7"/>
      <c r="AA38" s="7"/>
      <c r="AG38" s="25"/>
      <c r="AH38" s="33"/>
      <c r="AJ38" s="7"/>
      <c r="AK38" s="7"/>
      <c r="AQ38" s="25"/>
      <c r="AR38" s="33"/>
    </row>
    <row r="39" spans="2:44" ht="10.5">
      <c r="B39"/>
      <c r="C39" s="3" t="s">
        <v>33</v>
      </c>
      <c r="D39" s="17">
        <v>6978290.72</v>
      </c>
      <c r="E39" s="17"/>
      <c r="F39" s="7"/>
      <c r="G39" s="7"/>
      <c r="H39" s="7"/>
      <c r="I39" s="7">
        <v>6978290.72</v>
      </c>
      <c r="K39" s="7"/>
      <c r="L39" s="7" t="s">
        <v>115</v>
      </c>
      <c r="M39" s="7"/>
      <c r="N39" s="7"/>
      <c r="P39" s="7"/>
      <c r="Q39" s="7"/>
      <c r="W39" s="25"/>
      <c r="X39" s="33"/>
      <c r="Z39" s="7"/>
      <c r="AA39" s="7"/>
      <c r="AG39" s="25"/>
      <c r="AH39" s="33"/>
      <c r="AJ39" s="7"/>
      <c r="AK39" s="7"/>
      <c r="AQ39" s="25"/>
      <c r="AR39" s="33"/>
    </row>
    <row r="40" spans="2:44" ht="10.5">
      <c r="B40"/>
      <c r="C40" s="3" t="s">
        <v>34</v>
      </c>
      <c r="D40" s="17">
        <v>13766762.906249357</v>
      </c>
      <c r="E40" s="17"/>
      <c r="F40" s="7"/>
      <c r="G40" s="7"/>
      <c r="H40" s="7"/>
      <c r="I40" s="7">
        <v>13766762.906249357</v>
      </c>
      <c r="K40" s="7"/>
      <c r="L40" s="7" t="s">
        <v>116</v>
      </c>
      <c r="M40" s="7"/>
      <c r="N40" s="7"/>
      <c r="P40" s="7"/>
      <c r="Q40" s="7"/>
      <c r="W40" s="25"/>
      <c r="X40" s="33"/>
      <c r="Z40" s="7"/>
      <c r="AA40" s="7"/>
      <c r="AG40" s="25"/>
      <c r="AH40" s="33"/>
      <c r="AJ40" s="7"/>
      <c r="AK40" s="7"/>
      <c r="AQ40" s="25"/>
      <c r="AR40" s="33"/>
    </row>
    <row r="41" spans="2:44" ht="10.5">
      <c r="B41"/>
      <c r="C41" s="3" t="s">
        <v>35</v>
      </c>
      <c r="D41" s="17">
        <v>-328740</v>
      </c>
      <c r="E41" s="17"/>
      <c r="F41" s="7"/>
      <c r="G41" s="7"/>
      <c r="H41" s="7"/>
      <c r="I41" s="7">
        <v>-328740</v>
      </c>
      <c r="K41" s="7"/>
      <c r="L41" s="7" t="s">
        <v>117</v>
      </c>
      <c r="M41" s="7"/>
      <c r="N41" s="7"/>
      <c r="P41" s="7"/>
      <c r="Q41" s="7"/>
      <c r="W41" s="25"/>
      <c r="X41" s="33"/>
      <c r="Z41" s="7"/>
      <c r="AA41" s="7"/>
      <c r="AG41" s="25"/>
      <c r="AH41" s="33"/>
      <c r="AJ41" s="7"/>
      <c r="AK41" s="7"/>
      <c r="AQ41" s="25"/>
      <c r="AR41" s="33"/>
    </row>
    <row r="42" spans="2:44" ht="10.5">
      <c r="B42"/>
      <c r="C42" t="s">
        <v>36</v>
      </c>
      <c r="D42" s="17">
        <v>16892285.55</v>
      </c>
      <c r="E42" s="17"/>
      <c r="F42" s="7"/>
      <c r="G42" s="7"/>
      <c r="H42" s="7"/>
      <c r="I42" s="7">
        <v>16892285.55</v>
      </c>
      <c r="K42" s="7"/>
      <c r="L42" s="7" t="s">
        <v>118</v>
      </c>
      <c r="M42" s="7"/>
      <c r="N42" s="7"/>
      <c r="P42" s="7"/>
      <c r="Q42" s="7"/>
      <c r="W42" s="25"/>
      <c r="X42" s="33"/>
      <c r="Z42" s="7"/>
      <c r="AA42" s="7"/>
      <c r="AG42" s="25"/>
      <c r="AH42" s="33"/>
      <c r="AJ42" s="7"/>
      <c r="AK42" s="7"/>
      <c r="AQ42" s="25"/>
      <c r="AR42" s="33"/>
    </row>
    <row r="43" spans="2:44" ht="10.5">
      <c r="B43"/>
      <c r="C43" t="s">
        <v>37</v>
      </c>
      <c r="D43" s="17">
        <v>838569314.8282765</v>
      </c>
      <c r="E43" s="17"/>
      <c r="F43" s="7"/>
      <c r="G43" s="7"/>
      <c r="H43" s="7"/>
      <c r="I43" s="7">
        <v>838569314.8282765</v>
      </c>
      <c r="K43" s="7"/>
      <c r="L43" s="7" t="s">
        <v>105</v>
      </c>
      <c r="M43" s="7"/>
      <c r="N43" s="29"/>
      <c r="P43" s="7"/>
      <c r="Q43" s="7"/>
      <c r="W43" s="25"/>
      <c r="X43" s="33"/>
      <c r="Z43" s="7"/>
      <c r="AA43" s="7"/>
      <c r="AG43" s="25"/>
      <c r="AH43" s="33"/>
      <c r="AJ43" s="7"/>
      <c r="AK43" s="7"/>
      <c r="AQ43" s="25"/>
      <c r="AR43" s="33"/>
    </row>
    <row r="44" spans="2:44" ht="10.5">
      <c r="B44"/>
      <c r="C44" t="s">
        <v>38</v>
      </c>
      <c r="D44" s="17">
        <v>10348518</v>
      </c>
      <c r="E44" s="17"/>
      <c r="F44" s="7"/>
      <c r="G44" s="7"/>
      <c r="H44" s="7"/>
      <c r="I44" s="7">
        <v>10348518</v>
      </c>
      <c r="K44" s="7"/>
      <c r="L44" s="7"/>
      <c r="M44" s="7"/>
      <c r="N44" s="7"/>
      <c r="P44" s="7"/>
      <c r="Q44" s="7"/>
      <c r="W44" s="25"/>
      <c r="X44" s="33"/>
      <c r="Z44" s="7"/>
      <c r="AA44" s="7"/>
      <c r="AG44" s="25"/>
      <c r="AH44" s="33"/>
      <c r="AJ44" s="7"/>
      <c r="AK44" s="7"/>
      <c r="AQ44" s="25"/>
      <c r="AR44" s="33"/>
    </row>
    <row r="45" spans="2:44" ht="10.5">
      <c r="B45"/>
      <c r="C45" t="s">
        <v>39</v>
      </c>
      <c r="D45" s="17">
        <v>2726652.755</v>
      </c>
      <c r="E45" s="17"/>
      <c r="F45" s="7"/>
      <c r="G45" s="7"/>
      <c r="H45" s="7"/>
      <c r="I45" s="7">
        <v>2726652.755</v>
      </c>
      <c r="K45" s="7" t="s">
        <v>119</v>
      </c>
      <c r="L45" s="7"/>
      <c r="M45" s="7"/>
      <c r="N45" s="7">
        <f>+D100</f>
        <v>453042398.8422728</v>
      </c>
      <c r="P45" s="7" t="s">
        <v>114</v>
      </c>
      <c r="Q45" s="7"/>
      <c r="S45" s="10">
        <v>501</v>
      </c>
      <c r="T45" s="10">
        <v>2</v>
      </c>
      <c r="U45" s="17">
        <f>+N45-Actual!$E45</f>
        <v>-38232441.15772718</v>
      </c>
      <c r="V45" s="13" t="s">
        <v>96</v>
      </c>
      <c r="W45" s="25">
        <f>+W33</f>
        <v>0.369976</v>
      </c>
      <c r="X45" s="33">
        <f>+W45*U45</f>
        <v>-14145085.649771273</v>
      </c>
      <c r="Z45" s="7" t="s">
        <v>114</v>
      </c>
      <c r="AA45" s="7"/>
      <c r="AC45" s="10">
        <v>501</v>
      </c>
      <c r="AD45" s="10">
        <v>2</v>
      </c>
      <c r="AE45" s="17">
        <f>+U45-'Case 1'!U45</f>
        <v>0</v>
      </c>
      <c r="AF45" s="13" t="s">
        <v>96</v>
      </c>
      <c r="AG45" s="25">
        <f>+AG33</f>
        <v>0.369976</v>
      </c>
      <c r="AH45" s="33">
        <f>+AG45*AE45</f>
        <v>0</v>
      </c>
      <c r="AJ45" s="7" t="s">
        <v>114</v>
      </c>
      <c r="AK45" s="7"/>
      <c r="AM45" s="10">
        <v>501</v>
      </c>
      <c r="AN45" s="10">
        <v>2</v>
      </c>
      <c r="AO45" s="17">
        <f>+N45-Actual!E45</f>
        <v>-38232441.15772718</v>
      </c>
      <c r="AP45" s="13" t="s">
        <v>96</v>
      </c>
      <c r="AQ45" s="25">
        <f>+AQ33</f>
        <v>0.369976</v>
      </c>
      <c r="AR45" s="33">
        <f>+AQ45*AO45</f>
        <v>-14145085.649771273</v>
      </c>
    </row>
    <row r="46" spans="2:44" ht="10.5">
      <c r="B46"/>
      <c r="C46" t="s">
        <v>40</v>
      </c>
      <c r="D46" s="17">
        <v>72915590.485</v>
      </c>
      <c r="E46" s="17"/>
      <c r="F46" s="7"/>
      <c r="G46" s="7"/>
      <c r="H46" s="7"/>
      <c r="I46" s="7">
        <v>72915590.485</v>
      </c>
      <c r="K46" s="7"/>
      <c r="L46" s="7"/>
      <c r="M46" s="7"/>
      <c r="N46" s="7"/>
      <c r="P46" s="7"/>
      <c r="Q46" s="7"/>
      <c r="W46" s="25"/>
      <c r="X46" s="33"/>
      <c r="Z46" s="7"/>
      <c r="AA46" s="7"/>
      <c r="AG46" s="25"/>
      <c r="AH46" s="33"/>
      <c r="AJ46" s="7"/>
      <c r="AK46" s="7"/>
      <c r="AQ46" s="25"/>
      <c r="AR46" s="33"/>
    </row>
    <row r="47" spans="2:44" ht="10.5">
      <c r="B47"/>
      <c r="C47" t="s">
        <v>41</v>
      </c>
      <c r="D47" s="17">
        <v>0</v>
      </c>
      <c r="E47" s="17"/>
      <c r="F47" s="7"/>
      <c r="G47" s="7"/>
      <c r="H47" s="7"/>
      <c r="I47" s="7">
        <v>0</v>
      </c>
      <c r="K47" s="7"/>
      <c r="L47" s="7"/>
      <c r="M47" s="7"/>
      <c r="N47" s="7"/>
      <c r="P47" s="7"/>
      <c r="Q47" s="7"/>
      <c r="W47" s="25"/>
      <c r="X47" s="33"/>
      <c r="Z47" s="7"/>
      <c r="AA47" s="7"/>
      <c r="AG47" s="25"/>
      <c r="AH47" s="33"/>
      <c r="AJ47" s="7"/>
      <c r="AK47" s="7"/>
      <c r="AQ47" s="25"/>
      <c r="AR47" s="33"/>
    </row>
    <row r="48" spans="2:44" ht="10.5">
      <c r="B48"/>
      <c r="C48" t="s">
        <v>42</v>
      </c>
      <c r="D48" s="17">
        <v>0</v>
      </c>
      <c r="E48" s="17"/>
      <c r="F48" s="7"/>
      <c r="G48" s="7"/>
      <c r="H48" s="7"/>
      <c r="I48" s="7">
        <v>0</v>
      </c>
      <c r="K48" s="7" t="s">
        <v>120</v>
      </c>
      <c r="L48" s="7"/>
      <c r="M48" s="7"/>
      <c r="N48" s="7">
        <f>+N45+N35+N26-N14</f>
        <v>615847274.0720336</v>
      </c>
      <c r="P48" s="7" t="s">
        <v>120</v>
      </c>
      <c r="Q48" s="7"/>
      <c r="U48" s="33">
        <f>+N48-Actual!$E48</f>
        <v>13773907.072033644</v>
      </c>
      <c r="V48" s="7"/>
      <c r="W48" s="25"/>
      <c r="X48" s="33">
        <f>+X45+X35+X26-X14</f>
        <v>5221454.973813653</v>
      </c>
      <c r="Z48" s="7" t="s">
        <v>120</v>
      </c>
      <c r="AA48" s="7"/>
      <c r="AE48" s="17">
        <f>+U48-'Case 1'!U48</f>
        <v>-69818394.75540924</v>
      </c>
      <c r="AF48" s="7"/>
      <c r="AG48" s="25"/>
      <c r="AH48" s="33">
        <f>+AH45+AH35+AH26-AH14</f>
        <v>-25831130.418297544</v>
      </c>
      <c r="AJ48" s="7" t="s">
        <v>120</v>
      </c>
      <c r="AK48" s="7"/>
      <c r="AO48" s="17">
        <f>+N48-Actual!E48</f>
        <v>13773907.072033644</v>
      </c>
      <c r="AP48" s="7"/>
      <c r="AQ48" s="25"/>
      <c r="AR48" s="33">
        <f>+AR45+AR35+AR26-AR14</f>
        <v>5221454.973813653</v>
      </c>
    </row>
    <row r="49" spans="2:41" ht="10.5">
      <c r="B49"/>
      <c r="C49" t="s">
        <v>43</v>
      </c>
      <c r="D49" s="17">
        <v>1441336</v>
      </c>
      <c r="E49" s="17"/>
      <c r="F49" s="7"/>
      <c r="G49" s="7"/>
      <c r="H49" s="7"/>
      <c r="I49" s="7">
        <v>1441336</v>
      </c>
      <c r="U49" s="32">
        <f>+U45+U35+U26-U14</f>
        <v>13773907.072033852</v>
      </c>
      <c r="AE49" s="32">
        <f>+AE45+AE35+AE26-AE14</f>
        <v>-69818394.75540915</v>
      </c>
      <c r="AN49" s="12" t="s">
        <v>75</v>
      </c>
      <c r="AO49" s="32">
        <f>+AO45+AO35+AO26-AO14</f>
        <v>13773907.072033852</v>
      </c>
    </row>
    <row r="50" spans="2:9" ht="10.5">
      <c r="B50"/>
      <c r="C50" t="s">
        <v>44</v>
      </c>
      <c r="D50" s="17">
        <v>7987173.36</v>
      </c>
      <c r="E50" s="17"/>
      <c r="F50" s="7"/>
      <c r="G50" s="7"/>
      <c r="H50" s="7"/>
      <c r="I50" s="7">
        <v>7987173.36</v>
      </c>
    </row>
    <row r="51" spans="2:9" ht="10.5">
      <c r="B51"/>
      <c r="C51" t="s">
        <v>45</v>
      </c>
      <c r="D51" s="17">
        <v>4869014</v>
      </c>
      <c r="E51" s="17"/>
      <c r="F51" s="7"/>
      <c r="G51" s="7"/>
      <c r="H51" s="7"/>
      <c r="I51" s="7">
        <v>4869014</v>
      </c>
    </row>
    <row r="52" spans="2:9" ht="10.5">
      <c r="B52"/>
      <c r="C52" t="s">
        <v>46</v>
      </c>
      <c r="D52" s="17">
        <v>30544</v>
      </c>
      <c r="E52" s="17"/>
      <c r="F52" s="7"/>
      <c r="G52" s="7"/>
      <c r="H52" s="7"/>
      <c r="I52" s="7">
        <v>30544</v>
      </c>
    </row>
    <row r="53" spans="2:9" ht="10.5">
      <c r="B53"/>
      <c r="C53" t="s">
        <v>46</v>
      </c>
      <c r="D53" s="17">
        <v>2233500</v>
      </c>
      <c r="E53" s="17"/>
      <c r="F53" s="7"/>
      <c r="G53" s="7"/>
      <c r="H53" s="7"/>
      <c r="I53" s="7">
        <v>2233500</v>
      </c>
    </row>
    <row r="54" spans="2:9" ht="10.5">
      <c r="B54"/>
      <c r="C54" t="s">
        <v>47</v>
      </c>
      <c r="D54" s="17">
        <v>91410852.39999999</v>
      </c>
      <c r="E54" s="17"/>
      <c r="F54" s="7"/>
      <c r="G54" s="7"/>
      <c r="H54" s="7"/>
      <c r="I54" s="7">
        <v>91410852.39999999</v>
      </c>
    </row>
    <row r="55" spans="2:9" ht="10.5">
      <c r="B55" s="15" t="s">
        <v>24</v>
      </c>
      <c r="C55" s="15"/>
      <c r="D55" s="15" t="s">
        <v>24</v>
      </c>
      <c r="E55" s="17"/>
      <c r="F55" s="15" t="s">
        <v>24</v>
      </c>
      <c r="G55" s="15" t="s">
        <v>24</v>
      </c>
      <c r="H55" s="15" t="s">
        <v>24</v>
      </c>
      <c r="I55" s="15" t="s">
        <v>24</v>
      </c>
    </row>
    <row r="56" spans="2:9" ht="10.5">
      <c r="B56" s="3" t="s">
        <v>48</v>
      </c>
      <c r="C56"/>
      <c r="D56" s="1">
        <f>1093101116.00453+71053767</f>
        <v>1164154883.00453</v>
      </c>
      <c r="E56" s="17"/>
      <c r="F56" s="1">
        <v>0</v>
      </c>
      <c r="G56" s="1">
        <v>0</v>
      </c>
      <c r="H56" s="1">
        <v>0</v>
      </c>
      <c r="I56" s="1">
        <v>1093101116.004526</v>
      </c>
    </row>
    <row r="57" spans="4:9" ht="10.5">
      <c r="D57" s="17"/>
      <c r="E57" s="17"/>
      <c r="F57" s="7"/>
      <c r="G57" s="7"/>
      <c r="H57" s="7"/>
      <c r="I57" s="7"/>
    </row>
    <row r="58" spans="2:9" ht="10.5">
      <c r="B58" s="3" t="s">
        <v>49</v>
      </c>
      <c r="C58"/>
      <c r="D58" s="17">
        <v>117875237.46044779</v>
      </c>
      <c r="E58" s="17"/>
      <c r="F58" s="7"/>
      <c r="G58" s="7"/>
      <c r="H58" s="7">
        <v>117875237.46044779</v>
      </c>
      <c r="I58" s="7"/>
    </row>
    <row r="59" spans="4:9" ht="10.5">
      <c r="D59" s="15" t="s">
        <v>14</v>
      </c>
      <c r="E59" s="15" t="s">
        <v>15</v>
      </c>
      <c r="F59" s="15" t="s">
        <v>14</v>
      </c>
      <c r="G59" s="15" t="s">
        <v>14</v>
      </c>
      <c r="H59" s="15" t="s">
        <v>14</v>
      </c>
      <c r="I59" s="15" t="s">
        <v>14</v>
      </c>
    </row>
    <row r="60" spans="1:9" ht="10.5">
      <c r="A60" s="3" t="s">
        <v>50</v>
      </c>
      <c r="D60" s="17">
        <f>+D58+D56</f>
        <v>1282030120.4649777</v>
      </c>
      <c r="E60" s="17"/>
      <c r="F60" s="17">
        <f>+F58+F56</f>
        <v>0</v>
      </c>
      <c r="G60" s="17">
        <f>+G58+G56</f>
        <v>0</v>
      </c>
      <c r="H60" s="17">
        <f>+H58+H56</f>
        <v>117875237.46044779</v>
      </c>
      <c r="I60" s="17">
        <f>+I58+I56</f>
        <v>1093101116.004526</v>
      </c>
    </row>
    <row r="61" spans="4:9" ht="10.5">
      <c r="D61" s="17"/>
      <c r="E61" s="17"/>
      <c r="F61" s="17"/>
      <c r="G61" s="17"/>
      <c r="H61" s="17"/>
      <c r="I61" s="17"/>
    </row>
    <row r="62" spans="1:6" ht="10.5">
      <c r="A62" s="4"/>
      <c r="D62"/>
      <c r="E62" s="9"/>
      <c r="F62" s="9" t="s">
        <v>79</v>
      </c>
    </row>
    <row r="63" spans="1:6" ht="10.5">
      <c r="A63" s="4" t="s">
        <v>0</v>
      </c>
      <c r="D63"/>
      <c r="E63" s="10"/>
      <c r="F63" s="10" t="s">
        <v>1</v>
      </c>
    </row>
    <row r="64" spans="1:6" ht="10.5">
      <c r="A64" s="5" t="s">
        <v>76</v>
      </c>
      <c r="D64"/>
      <c r="E64" s="10"/>
      <c r="F64" s="10" t="s">
        <v>2</v>
      </c>
    </row>
    <row r="65" spans="1:43" ht="12.75">
      <c r="A65" s="5" t="s">
        <v>78</v>
      </c>
      <c r="D65" s="11"/>
      <c r="E65" s="11"/>
      <c r="F65" s="10"/>
      <c r="AJ65" s="38" t="s">
        <v>135</v>
      </c>
      <c r="AK65"/>
      <c r="AL65"/>
      <c r="AM65" s="39"/>
      <c r="AN65"/>
      <c r="AO65" s="40"/>
      <c r="AP65"/>
      <c r="AQ65"/>
    </row>
    <row r="66" spans="2:44" ht="10.5">
      <c r="B66" s="5"/>
      <c r="D66" s="12" t="s">
        <v>3</v>
      </c>
      <c r="E66" s="12"/>
      <c r="F66" s="13" t="s">
        <v>4</v>
      </c>
      <c r="G66" s="13" t="s">
        <v>4</v>
      </c>
      <c r="H66" s="13"/>
      <c r="I66" s="13"/>
      <c r="AJ66" s="72" t="s">
        <v>136</v>
      </c>
      <c r="AK66" s="73"/>
      <c r="AL66" s="73"/>
      <c r="AM66" s="73"/>
      <c r="AN66" s="73"/>
      <c r="AO66" s="73"/>
      <c r="AP66" s="73"/>
      <c r="AQ66" s="73"/>
      <c r="AR66" s="74"/>
    </row>
    <row r="67" spans="1:9" s="12" customFormat="1" ht="10.5">
      <c r="A67" s="3"/>
      <c r="B67" s="3"/>
      <c r="C67" s="3"/>
      <c r="D67" s="19" t="s">
        <v>77</v>
      </c>
      <c r="E67" s="16"/>
      <c r="F67" s="14" t="s">
        <v>5</v>
      </c>
      <c r="G67" s="14" t="s">
        <v>6</v>
      </c>
      <c r="H67" s="14" t="s">
        <v>7</v>
      </c>
      <c r="I67" s="14" t="s">
        <v>8</v>
      </c>
    </row>
    <row r="68" spans="4:9" ht="10.5">
      <c r="D68" s="17"/>
      <c r="E68" s="17"/>
      <c r="F68" s="17"/>
      <c r="G68" s="17"/>
      <c r="H68" s="17"/>
      <c r="I68" s="17"/>
    </row>
    <row r="69" spans="4:9" ht="10.5">
      <c r="D69" s="17"/>
      <c r="E69" s="17"/>
      <c r="F69" s="17"/>
      <c r="G69" s="17"/>
      <c r="H69" s="17"/>
      <c r="I69" s="17"/>
    </row>
    <row r="70" spans="1:24" ht="10.5">
      <c r="A70" s="3" t="s">
        <v>51</v>
      </c>
      <c r="F70" s="7"/>
      <c r="G70" s="7"/>
      <c r="H70" s="7"/>
      <c r="I70" s="7"/>
      <c r="X70" s="33">
        <f>+Actual!$O48+'Case 2'!X48</f>
        <v>227345714.45868355</v>
      </c>
    </row>
    <row r="71" spans="6:9" ht="10.5">
      <c r="F71" s="7"/>
      <c r="G71" s="7"/>
      <c r="H71" s="7"/>
      <c r="I71" s="7"/>
    </row>
    <row r="72" spans="2:9" ht="10.5">
      <c r="B72" s="3" t="s">
        <v>52</v>
      </c>
      <c r="C72"/>
      <c r="D72" s="17">
        <v>34675821</v>
      </c>
      <c r="E72" s="17"/>
      <c r="F72" s="7">
        <v>34675821</v>
      </c>
      <c r="G72" s="7"/>
      <c r="H72" s="7"/>
      <c r="I72" s="7"/>
    </row>
    <row r="73" ht="10.5"/>
    <row r="74" spans="2:9" ht="10.5">
      <c r="B74" s="3" t="s">
        <v>53</v>
      </c>
      <c r="C74"/>
      <c r="D74" s="8">
        <v>196444</v>
      </c>
      <c r="E74" s="17"/>
      <c r="F74" s="1">
        <v>196444</v>
      </c>
      <c r="G74" s="7"/>
      <c r="H74" s="7"/>
      <c r="I74" s="7"/>
    </row>
    <row r="75" spans="3:9" ht="10.5">
      <c r="C75"/>
      <c r="D75" s="17"/>
      <c r="E75" s="17"/>
      <c r="F75" s="7"/>
      <c r="G75" s="7"/>
      <c r="H75" s="7"/>
      <c r="I75" s="7"/>
    </row>
    <row r="76" spans="2:9" ht="10.5">
      <c r="B76" s="3" t="s">
        <v>48</v>
      </c>
      <c r="C76"/>
      <c r="D76" s="8">
        <v>36844490</v>
      </c>
      <c r="E76" s="17"/>
      <c r="F76" s="18"/>
      <c r="G76" s="7"/>
      <c r="H76" s="7"/>
      <c r="I76" s="7">
        <v>36844490</v>
      </c>
    </row>
    <row r="77" spans="6:9" ht="10.5">
      <c r="F77" s="7"/>
      <c r="G77" s="7"/>
      <c r="H77" s="7"/>
      <c r="I77" s="7"/>
    </row>
    <row r="78" spans="2:9" ht="10.5">
      <c r="B78" t="s">
        <v>54</v>
      </c>
      <c r="D78" s="8">
        <v>3818662</v>
      </c>
      <c r="E78" s="17"/>
      <c r="F78" s="7"/>
      <c r="G78"/>
      <c r="H78" s="7">
        <v>3818662</v>
      </c>
      <c r="I78" s="7"/>
    </row>
    <row r="79" ht="10.5"/>
    <row r="80" spans="4:9" ht="10.5">
      <c r="D80" s="15" t="s">
        <v>14</v>
      </c>
      <c r="E80" s="15" t="s">
        <v>15</v>
      </c>
      <c r="F80" s="12" t="s">
        <v>16</v>
      </c>
      <c r="G80" s="12" t="s">
        <v>16</v>
      </c>
      <c r="H80" s="12" t="s">
        <v>16</v>
      </c>
      <c r="I80" s="12" t="s">
        <v>16</v>
      </c>
    </row>
    <row r="81" spans="1:9" ht="10.5">
      <c r="A81" s="3" t="s">
        <v>55</v>
      </c>
      <c r="D81" s="17">
        <v>75535417</v>
      </c>
      <c r="E81" s="17"/>
      <c r="F81" s="17">
        <v>34872265</v>
      </c>
      <c r="G81" s="17">
        <v>0</v>
      </c>
      <c r="H81" s="17">
        <v>3818662</v>
      </c>
      <c r="I81" s="17">
        <v>36844490</v>
      </c>
    </row>
    <row r="82" ht="10.5"/>
    <row r="83" ht="10.5">
      <c r="A83" s="3" t="s">
        <v>56</v>
      </c>
    </row>
    <row r="84" spans="1:9" ht="10.5">
      <c r="A84" s="3"/>
      <c r="B84" t="s">
        <v>57</v>
      </c>
      <c r="C84" s="3"/>
      <c r="D84" s="17">
        <v>0</v>
      </c>
      <c r="E84" s="17"/>
      <c r="G84" s="3"/>
      <c r="H84" s="2">
        <v>0</v>
      </c>
      <c r="I84" s="2"/>
    </row>
    <row r="85" spans="1:9" ht="10.5">
      <c r="A85" s="3"/>
      <c r="B85" t="s">
        <v>58</v>
      </c>
      <c r="C85" s="3"/>
      <c r="D85" s="17">
        <v>29529955.060185693</v>
      </c>
      <c r="E85" s="17"/>
      <c r="G85" s="3"/>
      <c r="H85" s="2">
        <v>29529955.060185693</v>
      </c>
      <c r="I85" s="2"/>
    </row>
    <row r="86" spans="1:9" ht="10.5">
      <c r="A86" s="3"/>
      <c r="B86" t="s">
        <v>59</v>
      </c>
      <c r="C86" s="3"/>
      <c r="D86" s="17">
        <v>92026242.78511585</v>
      </c>
      <c r="E86" s="17"/>
      <c r="G86" s="3"/>
      <c r="H86" s="2">
        <v>92026242.78511585</v>
      </c>
      <c r="I86" s="2"/>
    </row>
    <row r="87" spans="1:9" ht="10.5">
      <c r="A87" s="3"/>
      <c r="B87" t="s">
        <v>60</v>
      </c>
      <c r="C87" s="3"/>
      <c r="D87" s="17">
        <v>20732622.752887532</v>
      </c>
      <c r="E87" s="17"/>
      <c r="G87" s="3"/>
      <c r="H87" s="2">
        <v>20732622.752887532</v>
      </c>
      <c r="I87" s="2"/>
    </row>
    <row r="88" spans="1:9" ht="10.5">
      <c r="A88" s="3"/>
      <c r="B88" t="s">
        <v>61</v>
      </c>
      <c r="C88" s="3"/>
      <c r="D88" s="17">
        <v>6743931.038868976</v>
      </c>
      <c r="E88" s="17"/>
      <c r="G88" s="3"/>
      <c r="H88" s="2">
        <v>6743931.038868976</v>
      </c>
      <c r="I88" s="2"/>
    </row>
    <row r="89" spans="1:9" ht="10.5">
      <c r="A89" s="3"/>
      <c r="B89" t="s">
        <v>71</v>
      </c>
      <c r="C89" s="3"/>
      <c r="D89" s="17">
        <v>40945936.85628799</v>
      </c>
      <c r="E89" s="17"/>
      <c r="G89" s="3"/>
      <c r="H89" s="2">
        <v>40945936.85628799</v>
      </c>
      <c r="I89" s="2"/>
    </row>
    <row r="90" spans="1:9" ht="10.5">
      <c r="A90" s="3"/>
      <c r="B90" t="s">
        <v>62</v>
      </c>
      <c r="C90" s="3"/>
      <c r="D90" s="17">
        <v>8446061.759478053</v>
      </c>
      <c r="E90" s="17"/>
      <c r="G90" s="3"/>
      <c r="H90" s="2">
        <v>8446061.759478053</v>
      </c>
      <c r="I90" s="2"/>
    </row>
    <row r="91" spans="1:9" ht="10.5">
      <c r="A91" s="3"/>
      <c r="B91" t="s">
        <v>63</v>
      </c>
      <c r="C91" s="3"/>
      <c r="D91" s="17">
        <v>57825925.62192203</v>
      </c>
      <c r="E91" s="17"/>
      <c r="G91" s="3"/>
      <c r="H91" s="2">
        <v>57825925.62192203</v>
      </c>
      <c r="I91" s="2"/>
    </row>
    <row r="92" spans="1:9" ht="10.5">
      <c r="A92" s="3"/>
      <c r="B92" t="s">
        <v>64</v>
      </c>
      <c r="C92" s="3"/>
      <c r="D92" s="17">
        <v>40648320.33221565</v>
      </c>
      <c r="E92" s="17"/>
      <c r="G92" s="3"/>
      <c r="H92" s="2">
        <v>40648320.33221565</v>
      </c>
      <c r="I92" s="2"/>
    </row>
    <row r="93" spans="1:9" ht="10.5">
      <c r="A93" s="3"/>
      <c r="B93" t="s">
        <v>65</v>
      </c>
      <c r="C93" s="3"/>
      <c r="D93" s="17">
        <v>55843244.87905667</v>
      </c>
      <c r="E93" s="17"/>
      <c r="F93" s="15"/>
      <c r="H93" s="2">
        <v>55843244.87905667</v>
      </c>
      <c r="I93" s="2"/>
    </row>
    <row r="94" spans="1:9" ht="10.5">
      <c r="A94" s="3"/>
      <c r="B94" t="s">
        <v>66</v>
      </c>
      <c r="C94" s="3"/>
      <c r="D94" s="17">
        <v>4039129.218868416</v>
      </c>
      <c r="E94" s="17"/>
      <c r="F94" s="15"/>
      <c r="H94" s="2">
        <v>4039129.218868416</v>
      </c>
      <c r="I94" s="2"/>
    </row>
    <row r="95" spans="1:9" ht="10.5">
      <c r="A95" s="3"/>
      <c r="B95" t="s">
        <v>68</v>
      </c>
      <c r="C95" s="3"/>
      <c r="D95" s="17">
        <v>38963739.4684902</v>
      </c>
      <c r="E95" s="17"/>
      <c r="F95" s="15"/>
      <c r="H95" s="2">
        <v>38963739.4684902</v>
      </c>
      <c r="I95" s="2"/>
    </row>
    <row r="96" spans="1:9" ht="10.5">
      <c r="A96" s="3"/>
      <c r="B96" t="s">
        <v>69</v>
      </c>
      <c r="C96" s="3"/>
      <c r="D96" s="17">
        <v>13609991.895750524</v>
      </c>
      <c r="E96" s="17"/>
      <c r="F96" s="15"/>
      <c r="H96" s="2">
        <v>13609991.895750524</v>
      </c>
      <c r="I96" s="2"/>
    </row>
    <row r="97" spans="1:9" ht="10.5">
      <c r="A97" s="3"/>
      <c r="B97" t="s">
        <v>70</v>
      </c>
      <c r="C97" s="3"/>
      <c r="D97" s="17">
        <v>5666609.885236601</v>
      </c>
      <c r="E97" s="17"/>
      <c r="F97" s="15"/>
      <c r="H97" s="2">
        <v>5666609.885236601</v>
      </c>
      <c r="I97" s="2"/>
    </row>
    <row r="98" spans="1:9" ht="10.5">
      <c r="A98" s="3"/>
      <c r="B98" t="s">
        <v>67</v>
      </c>
      <c r="C98" s="3"/>
      <c r="D98" s="17">
        <v>38020687.2879086</v>
      </c>
      <c r="E98" s="17"/>
      <c r="F98" s="15"/>
      <c r="H98" s="2">
        <v>38020687.2879086</v>
      </c>
      <c r="I98" s="2"/>
    </row>
    <row r="99" spans="4:9" ht="10.5">
      <c r="D99" s="15" t="s">
        <v>14</v>
      </c>
      <c r="E99" s="15" t="s">
        <v>15</v>
      </c>
      <c r="F99" s="15" t="s">
        <v>14</v>
      </c>
      <c r="G99" s="15" t="s">
        <v>14</v>
      </c>
      <c r="H99" s="15" t="s">
        <v>14</v>
      </c>
      <c r="I99" s="15" t="s">
        <v>14</v>
      </c>
    </row>
    <row r="100" spans="1:9" ht="10.5">
      <c r="A100" s="3" t="s">
        <v>72</v>
      </c>
      <c r="D100" s="8">
        <v>453042398.8422728</v>
      </c>
      <c r="E100" s="17"/>
      <c r="F100" s="17">
        <v>0</v>
      </c>
      <c r="G100" s="17">
        <v>0</v>
      </c>
      <c r="H100" s="17">
        <v>453042398.8422728</v>
      </c>
      <c r="I100" s="17">
        <v>0</v>
      </c>
    </row>
    <row r="101" spans="4:9" ht="10.5">
      <c r="D101" s="15" t="s">
        <v>73</v>
      </c>
      <c r="E101" s="15" t="s">
        <v>15</v>
      </c>
      <c r="F101" s="15" t="s">
        <v>73</v>
      </c>
      <c r="G101" s="15" t="s">
        <v>73</v>
      </c>
      <c r="H101" s="15" t="s">
        <v>73</v>
      </c>
      <c r="I101" s="15" t="s">
        <v>73</v>
      </c>
    </row>
    <row r="102" spans="1:9" ht="10.5">
      <c r="A102" s="3" t="s">
        <v>74</v>
      </c>
      <c r="D102" s="17">
        <f>+D100+D81+D60-D16</f>
        <v>517980849.15572333</v>
      </c>
      <c r="E102" s="17" t="s">
        <v>15</v>
      </c>
      <c r="F102" s="17">
        <v>41068536.62631041</v>
      </c>
      <c r="G102" s="17">
        <v>69818394.5836896</v>
      </c>
      <c r="H102" s="17">
        <v>535621517.4806343</v>
      </c>
      <c r="I102" s="17">
        <v>-31896547.03491497</v>
      </c>
    </row>
    <row r="103" spans="4:9" ht="10.5">
      <c r="D103" s="15" t="s">
        <v>73</v>
      </c>
      <c r="E103" s="15" t="s">
        <v>15</v>
      </c>
      <c r="F103" s="15" t="s">
        <v>73</v>
      </c>
      <c r="G103" s="15" t="s">
        <v>73</v>
      </c>
      <c r="H103" s="15" t="s">
        <v>73</v>
      </c>
      <c r="I103" s="15" t="s">
        <v>73</v>
      </c>
    </row>
    <row r="104" spans="1:9" ht="10.5">
      <c r="A104"/>
      <c r="B104"/>
      <c r="C104"/>
      <c r="D104" s="1"/>
      <c r="E104" s="1"/>
      <c r="F104"/>
      <c r="G104"/>
      <c r="H104"/>
      <c r="I104"/>
    </row>
    <row r="105" spans="1:9" ht="12">
      <c r="A105"/>
      <c r="B105"/>
      <c r="C105"/>
      <c r="D105" s="62">
        <f>SUM(F102:I102)</f>
        <v>614611901.6557193</v>
      </c>
      <c r="E105" s="1"/>
      <c r="F105"/>
      <c r="G105"/>
      <c r="H105"/>
      <c r="I105"/>
    </row>
    <row r="106" spans="1:9" ht="12">
      <c r="A106"/>
      <c r="B106"/>
      <c r="C106" s="21" t="s">
        <v>75</v>
      </c>
      <c r="D106" s="62"/>
      <c r="E106"/>
      <c r="F106" s="17"/>
      <c r="G106"/>
      <c r="H106"/>
      <c r="I106"/>
    </row>
    <row r="107" spans="1:9" ht="10.5">
      <c r="A107"/>
      <c r="B107"/>
      <c r="C107"/>
      <c r="D107"/>
      <c r="E107"/>
      <c r="F107"/>
      <c r="G107"/>
      <c r="H107"/>
      <c r="I107"/>
    </row>
    <row r="108" spans="1:9" ht="10.5">
      <c r="A108"/>
      <c r="B108"/>
      <c r="C108"/>
      <c r="D108"/>
      <c r="E108"/>
      <c r="F108"/>
      <c r="G108"/>
      <c r="H108"/>
      <c r="I108"/>
    </row>
    <row r="109" spans="1:9" ht="10.5">
      <c r="A109"/>
      <c r="B109"/>
      <c r="C109"/>
      <c r="D109"/>
      <c r="E109"/>
      <c r="F109"/>
      <c r="G109"/>
      <c r="H109"/>
      <c r="I109"/>
    </row>
    <row r="110" spans="1:9" ht="10.5">
      <c r="A110"/>
      <c r="B110"/>
      <c r="C110"/>
      <c r="D110"/>
      <c r="E110"/>
      <c r="F110"/>
      <c r="G110"/>
      <c r="H110"/>
      <c r="I110"/>
    </row>
    <row r="111" spans="1:9" ht="10.5">
      <c r="A111"/>
      <c r="B111"/>
      <c r="C111"/>
      <c r="D111"/>
      <c r="E111"/>
      <c r="F111"/>
      <c r="G111"/>
      <c r="H111"/>
      <c r="I111"/>
    </row>
    <row r="112" spans="1:9" ht="10.5">
      <c r="A112"/>
      <c r="B112"/>
      <c r="C112"/>
      <c r="D112"/>
      <c r="E112"/>
      <c r="F112"/>
      <c r="G112"/>
      <c r="H112"/>
      <c r="I112"/>
    </row>
    <row r="113" spans="1:9" ht="10.5">
      <c r="A113"/>
      <c r="B113"/>
      <c r="C113"/>
      <c r="D113"/>
      <c r="E113"/>
      <c r="F113"/>
      <c r="G113"/>
      <c r="H113"/>
      <c r="I113"/>
    </row>
    <row r="114" spans="1:9" ht="10.5">
      <c r="A114"/>
      <c r="B114"/>
      <c r="C114"/>
      <c r="D114"/>
      <c r="E114"/>
      <c r="F114"/>
      <c r="G114"/>
      <c r="H114"/>
      <c r="I114"/>
    </row>
    <row r="115" spans="1:9" ht="10.5">
      <c r="A115"/>
      <c r="B115"/>
      <c r="C115"/>
      <c r="D115"/>
      <c r="E115"/>
      <c r="F115"/>
      <c r="G115"/>
      <c r="H115"/>
      <c r="I115"/>
    </row>
    <row r="116" spans="1:9" ht="10.5">
      <c r="A116"/>
      <c r="B116"/>
      <c r="C116"/>
      <c r="D116"/>
      <c r="E116"/>
      <c r="F116"/>
      <c r="G116"/>
      <c r="H116"/>
      <c r="I116"/>
    </row>
    <row r="117" spans="1:9" ht="10.5">
      <c r="A117"/>
      <c r="B117"/>
      <c r="C117"/>
      <c r="D117"/>
      <c r="E117"/>
      <c r="F117"/>
      <c r="G117"/>
      <c r="H117"/>
      <c r="I117"/>
    </row>
    <row r="118" spans="1:9" ht="10.5">
      <c r="A118"/>
      <c r="B118"/>
      <c r="C118"/>
      <c r="D118"/>
      <c r="E118"/>
      <c r="F118"/>
      <c r="G118"/>
      <c r="H118"/>
      <c r="I118"/>
    </row>
    <row r="119" spans="1:9" ht="10.5">
      <c r="A119"/>
      <c r="B119"/>
      <c r="C119"/>
      <c r="D119"/>
      <c r="E119"/>
      <c r="F119"/>
      <c r="G119"/>
      <c r="H119"/>
      <c r="I119"/>
    </row>
    <row r="120" spans="1:9" ht="10.5">
      <c r="A120"/>
      <c r="B120"/>
      <c r="C120"/>
      <c r="D120"/>
      <c r="E120"/>
      <c r="F120"/>
      <c r="G120"/>
      <c r="H120"/>
      <c r="I120"/>
    </row>
    <row r="121" spans="1:9" ht="10.5">
      <c r="A121"/>
      <c r="B121"/>
      <c r="C121"/>
      <c r="D121"/>
      <c r="E121"/>
      <c r="F121"/>
      <c r="G121"/>
      <c r="H121"/>
      <c r="I121"/>
    </row>
    <row r="122" spans="1:9" ht="10.5">
      <c r="A122"/>
      <c r="B122"/>
      <c r="C122"/>
      <c r="D122"/>
      <c r="E122"/>
      <c r="F122"/>
      <c r="G122"/>
      <c r="H122"/>
      <c r="I122"/>
    </row>
    <row r="123" spans="1:9" ht="10.5">
      <c r="A123"/>
      <c r="B123"/>
      <c r="C123"/>
      <c r="D123"/>
      <c r="E123"/>
      <c r="F123"/>
      <c r="G123"/>
      <c r="H123"/>
      <c r="I123"/>
    </row>
    <row r="124" spans="1:9" s="12" customFormat="1" ht="10.5">
      <c r="A124"/>
      <c r="B124"/>
      <c r="C124"/>
      <c r="D124"/>
      <c r="E124"/>
      <c r="F124"/>
      <c r="G124"/>
      <c r="H124"/>
      <c r="I124"/>
    </row>
    <row r="125" spans="1:9" ht="10.5">
      <c r="A125"/>
      <c r="B125"/>
      <c r="C125"/>
      <c r="D125"/>
      <c r="E125"/>
      <c r="F125"/>
      <c r="G125"/>
      <c r="H125"/>
      <c r="I125"/>
    </row>
    <row r="126" spans="1:9" ht="10.5">
      <c r="A126"/>
      <c r="B126"/>
      <c r="C126"/>
      <c r="D126"/>
      <c r="E126"/>
      <c r="F126"/>
      <c r="G126"/>
      <c r="H126"/>
      <c r="I126"/>
    </row>
    <row r="127" spans="1:9" ht="10.5">
      <c r="A127"/>
      <c r="B127"/>
      <c r="C127"/>
      <c r="D127"/>
      <c r="E127"/>
      <c r="F127"/>
      <c r="G127"/>
      <c r="H127"/>
      <c r="I127"/>
    </row>
    <row r="128" spans="1:9" ht="10.5">
      <c r="A128"/>
      <c r="B128"/>
      <c r="C128"/>
      <c r="D128"/>
      <c r="E128"/>
      <c r="F128"/>
      <c r="G128"/>
      <c r="H128"/>
      <c r="I128"/>
    </row>
    <row r="129" spans="1:9" ht="10.5">
      <c r="A129"/>
      <c r="B129"/>
      <c r="C129"/>
      <c r="D129"/>
      <c r="E129"/>
      <c r="F129"/>
      <c r="G129"/>
      <c r="H129"/>
      <c r="I129"/>
    </row>
    <row r="130" spans="1:9" ht="10.5">
      <c r="A130"/>
      <c r="B130"/>
      <c r="C130"/>
      <c r="D130"/>
      <c r="E130"/>
      <c r="F130"/>
      <c r="G130"/>
      <c r="H130"/>
      <c r="I130"/>
    </row>
    <row r="131" spans="1:9" ht="10.5">
      <c r="A131"/>
      <c r="B131"/>
      <c r="C131"/>
      <c r="D131"/>
      <c r="E131"/>
      <c r="F131"/>
      <c r="G131"/>
      <c r="H131"/>
      <c r="I131"/>
    </row>
    <row r="132" spans="1:9" ht="10.5">
      <c r="A132"/>
      <c r="B132"/>
      <c r="C132"/>
      <c r="D132"/>
      <c r="E132"/>
      <c r="F132"/>
      <c r="G132"/>
      <c r="H132"/>
      <c r="I132"/>
    </row>
    <row r="133" spans="1:9" ht="10.5">
      <c r="A133"/>
      <c r="B133"/>
      <c r="C133"/>
      <c r="D133"/>
      <c r="E133"/>
      <c r="F133"/>
      <c r="G133"/>
      <c r="H133"/>
      <c r="I133"/>
    </row>
    <row r="134" spans="1:9" ht="10.5">
      <c r="A134"/>
      <c r="B134"/>
      <c r="C134"/>
      <c r="D134"/>
      <c r="E134"/>
      <c r="F134"/>
      <c r="G134"/>
      <c r="H134"/>
      <c r="I134"/>
    </row>
    <row r="135" spans="1:9" ht="10.5">
      <c r="A135"/>
      <c r="B135"/>
      <c r="C135"/>
      <c r="D135"/>
      <c r="E135"/>
      <c r="F135"/>
      <c r="G135"/>
      <c r="H135"/>
      <c r="I135"/>
    </row>
    <row r="136" spans="1:9" ht="10.5">
      <c r="A136"/>
      <c r="B136"/>
      <c r="C136"/>
      <c r="D136"/>
      <c r="E136"/>
      <c r="F136"/>
      <c r="G136"/>
      <c r="H136"/>
      <c r="I136"/>
    </row>
    <row r="137" spans="1:9" ht="10.5">
      <c r="A137"/>
      <c r="B137"/>
      <c r="C137"/>
      <c r="D137"/>
      <c r="E137"/>
      <c r="F137"/>
      <c r="G137"/>
      <c r="H137"/>
      <c r="I137"/>
    </row>
    <row r="138" spans="1:9" ht="10.5">
      <c r="A138"/>
      <c r="B138"/>
      <c r="C138"/>
      <c r="D138"/>
      <c r="E138"/>
      <c r="F138"/>
      <c r="G138"/>
      <c r="H138"/>
      <c r="I138"/>
    </row>
    <row r="139" spans="1:9" ht="10.5">
      <c r="A139"/>
      <c r="B139"/>
      <c r="C139"/>
      <c r="D139"/>
      <c r="E139"/>
      <c r="F139"/>
      <c r="G139"/>
      <c r="H139"/>
      <c r="I139"/>
    </row>
    <row r="140" spans="1:9" ht="10.5">
      <c r="A140"/>
      <c r="B140"/>
      <c r="C140"/>
      <c r="D140"/>
      <c r="E140"/>
      <c r="F140"/>
      <c r="G140"/>
      <c r="H140"/>
      <c r="I140"/>
    </row>
    <row r="141" spans="1:9" ht="10.5">
      <c r="A141"/>
      <c r="B141"/>
      <c r="C141"/>
      <c r="D141"/>
      <c r="E141"/>
      <c r="F141"/>
      <c r="G141"/>
      <c r="H141"/>
      <c r="I141"/>
    </row>
    <row r="142" spans="1:9" ht="10.5">
      <c r="A142"/>
      <c r="B142"/>
      <c r="C142"/>
      <c r="D142"/>
      <c r="E142"/>
      <c r="F142"/>
      <c r="G142"/>
      <c r="H142"/>
      <c r="I142"/>
    </row>
    <row r="143" spans="1:9" ht="10.5">
      <c r="A143"/>
      <c r="B143"/>
      <c r="C143"/>
      <c r="D143"/>
      <c r="E143"/>
      <c r="F143"/>
      <c r="G143"/>
      <c r="H143"/>
      <c r="I143"/>
    </row>
    <row r="144" spans="1:9" ht="10.5">
      <c r="A144"/>
      <c r="B144"/>
      <c r="C144"/>
      <c r="D144"/>
      <c r="E144"/>
      <c r="F144"/>
      <c r="G144"/>
      <c r="H144"/>
      <c r="I144"/>
    </row>
    <row r="145" spans="1:9" ht="10.5">
      <c r="A145"/>
      <c r="B145"/>
      <c r="C145"/>
      <c r="D145"/>
      <c r="E145"/>
      <c r="F145"/>
      <c r="G145"/>
      <c r="H145"/>
      <c r="I145"/>
    </row>
    <row r="146" spans="1:9" ht="10.5">
      <c r="A146"/>
      <c r="B146"/>
      <c r="C146"/>
      <c r="D146"/>
      <c r="E146"/>
      <c r="F146"/>
      <c r="G146"/>
      <c r="H146"/>
      <c r="I146"/>
    </row>
    <row r="147" spans="1:9" ht="10.5">
      <c r="A147"/>
      <c r="B147"/>
      <c r="C147"/>
      <c r="D147"/>
      <c r="E147"/>
      <c r="F147"/>
      <c r="G147"/>
      <c r="H147"/>
      <c r="I147"/>
    </row>
    <row r="148" spans="1:9" ht="10.5">
      <c r="A148"/>
      <c r="B148"/>
      <c r="C148"/>
      <c r="D148"/>
      <c r="E148"/>
      <c r="F148"/>
      <c r="G148"/>
      <c r="H148"/>
      <c r="I148"/>
    </row>
    <row r="149" spans="1:9" ht="10.5">
      <c r="A149"/>
      <c r="B149"/>
      <c r="C149"/>
      <c r="D149"/>
      <c r="E149"/>
      <c r="F149"/>
      <c r="G149"/>
      <c r="H149"/>
      <c r="I149"/>
    </row>
    <row r="150" spans="1:9" ht="10.5">
      <c r="A150"/>
      <c r="B150"/>
      <c r="C150"/>
      <c r="D150"/>
      <c r="E150"/>
      <c r="F150"/>
      <c r="G150"/>
      <c r="H150"/>
      <c r="I150"/>
    </row>
    <row r="151" spans="1:9" ht="10.5">
      <c r="A151"/>
      <c r="B151"/>
      <c r="C151"/>
      <c r="D151"/>
      <c r="E151"/>
      <c r="F151"/>
      <c r="G151"/>
      <c r="H151"/>
      <c r="I151"/>
    </row>
    <row r="152" spans="1:9" ht="10.5">
      <c r="A152"/>
      <c r="B152"/>
      <c r="C152"/>
      <c r="D152"/>
      <c r="E152"/>
      <c r="F152"/>
      <c r="G152"/>
      <c r="H152"/>
      <c r="I152"/>
    </row>
    <row r="153" spans="1:9" ht="10.5">
      <c r="A153"/>
      <c r="B153"/>
      <c r="C153"/>
      <c r="D153"/>
      <c r="E153"/>
      <c r="F153"/>
      <c r="G153"/>
      <c r="H153"/>
      <c r="I153"/>
    </row>
    <row r="154" spans="1:9" ht="10.5">
      <c r="A154"/>
      <c r="B154"/>
      <c r="C154"/>
      <c r="D154"/>
      <c r="E154"/>
      <c r="F154"/>
      <c r="G154"/>
      <c r="H154"/>
      <c r="I154"/>
    </row>
    <row r="155" spans="1:9" ht="10.5">
      <c r="A155"/>
      <c r="B155"/>
      <c r="C155"/>
      <c r="D155"/>
      <c r="E155"/>
      <c r="F155"/>
      <c r="G155"/>
      <c r="H155"/>
      <c r="I155"/>
    </row>
    <row r="156" spans="1:9" ht="10.5">
      <c r="A156"/>
      <c r="B156"/>
      <c r="C156"/>
      <c r="D156"/>
      <c r="E156"/>
      <c r="F156"/>
      <c r="G156"/>
      <c r="H156"/>
      <c r="I156"/>
    </row>
    <row r="157" spans="1:9" ht="10.5">
      <c r="A157"/>
      <c r="B157"/>
      <c r="C157"/>
      <c r="D157"/>
      <c r="E157"/>
      <c r="F157"/>
      <c r="G157"/>
      <c r="H157"/>
      <c r="I157"/>
    </row>
    <row r="158" spans="1:9" ht="10.5">
      <c r="A158"/>
      <c r="B158"/>
      <c r="C158"/>
      <c r="D158"/>
      <c r="E158"/>
      <c r="F158"/>
      <c r="G158"/>
      <c r="H158"/>
      <c r="I158"/>
    </row>
    <row r="159" spans="1:9" ht="10.5">
      <c r="A159"/>
      <c r="B159"/>
      <c r="C159"/>
      <c r="D159"/>
      <c r="E159"/>
      <c r="F159"/>
      <c r="G159"/>
      <c r="H159"/>
      <c r="I159"/>
    </row>
    <row r="160" spans="1:9" ht="10.5">
      <c r="A160"/>
      <c r="B160"/>
      <c r="C160"/>
      <c r="D160"/>
      <c r="E160"/>
      <c r="F160"/>
      <c r="G160"/>
      <c r="H160"/>
      <c r="I160"/>
    </row>
    <row r="161" spans="1:9" ht="10.5">
      <c r="A161"/>
      <c r="B161"/>
      <c r="C161"/>
      <c r="D161"/>
      <c r="E161"/>
      <c r="F161"/>
      <c r="G161"/>
      <c r="H161"/>
      <c r="I161"/>
    </row>
    <row r="162" spans="1:9" ht="10.5">
      <c r="A162"/>
      <c r="B162"/>
      <c r="C162"/>
      <c r="D162"/>
      <c r="E162"/>
      <c r="F162"/>
      <c r="G162"/>
      <c r="H162"/>
      <c r="I162"/>
    </row>
    <row r="163" spans="1:9" ht="10.5">
      <c r="A163"/>
      <c r="B163"/>
      <c r="C163"/>
      <c r="D163"/>
      <c r="E163"/>
      <c r="F163"/>
      <c r="G163"/>
      <c r="H163"/>
      <c r="I163"/>
    </row>
    <row r="164" spans="1:9" ht="10.5">
      <c r="A164"/>
      <c r="B164"/>
      <c r="C164"/>
      <c r="D164"/>
      <c r="E164"/>
      <c r="F164"/>
      <c r="G164"/>
      <c r="H164"/>
      <c r="I164"/>
    </row>
    <row r="165" spans="1:9" ht="10.5">
      <c r="A165"/>
      <c r="B165"/>
      <c r="C165"/>
      <c r="D165"/>
      <c r="E165"/>
      <c r="F165"/>
      <c r="G165"/>
      <c r="H165"/>
      <c r="I165"/>
    </row>
    <row r="166" spans="1:9" ht="10.5">
      <c r="A166"/>
      <c r="B166"/>
      <c r="C166"/>
      <c r="D166"/>
      <c r="E166"/>
      <c r="F166"/>
      <c r="G166"/>
      <c r="H166"/>
      <c r="I166"/>
    </row>
    <row r="167" spans="1:9" ht="10.5">
      <c r="A167"/>
      <c r="B167"/>
      <c r="C167"/>
      <c r="D167"/>
      <c r="E167"/>
      <c r="F167"/>
      <c r="G167"/>
      <c r="H167"/>
      <c r="I167"/>
    </row>
    <row r="168" spans="1:9" ht="10.5">
      <c r="A168"/>
      <c r="B168"/>
      <c r="C168"/>
      <c r="D168"/>
      <c r="E168"/>
      <c r="F168"/>
      <c r="G168"/>
      <c r="H168"/>
      <c r="I168"/>
    </row>
    <row r="169" spans="1:9" ht="10.5">
      <c r="A169"/>
      <c r="B169"/>
      <c r="C169"/>
      <c r="D169"/>
      <c r="E169"/>
      <c r="F169"/>
      <c r="G169"/>
      <c r="H169"/>
      <c r="I169"/>
    </row>
    <row r="170" spans="1:9" ht="10.5">
      <c r="A170"/>
      <c r="B170"/>
      <c r="C170"/>
      <c r="D170"/>
      <c r="E170"/>
      <c r="F170"/>
      <c r="G170"/>
      <c r="H170"/>
      <c r="I170"/>
    </row>
    <row r="171" spans="1:9" ht="10.5">
      <c r="A171"/>
      <c r="B171"/>
      <c r="C171"/>
      <c r="D171"/>
      <c r="E171"/>
      <c r="F171"/>
      <c r="G171"/>
      <c r="H171"/>
      <c r="I171"/>
    </row>
    <row r="172" spans="1:9" ht="10.5">
      <c r="A172"/>
      <c r="B172"/>
      <c r="C172"/>
      <c r="D172"/>
      <c r="E172"/>
      <c r="F172"/>
      <c r="G172"/>
      <c r="H172"/>
      <c r="I172"/>
    </row>
    <row r="173" spans="1:9" ht="10.5">
      <c r="A173"/>
      <c r="B173"/>
      <c r="C173"/>
      <c r="D173"/>
      <c r="E173"/>
      <c r="F173"/>
      <c r="G173"/>
      <c r="H173"/>
      <c r="I173"/>
    </row>
    <row r="174" spans="1:9" ht="10.5">
      <c r="A174"/>
      <c r="B174"/>
      <c r="C174"/>
      <c r="D174"/>
      <c r="E174"/>
      <c r="F174"/>
      <c r="G174"/>
      <c r="H174"/>
      <c r="I174"/>
    </row>
    <row r="175" spans="1:9" ht="10.5">
      <c r="A175"/>
      <c r="B175"/>
      <c r="C175"/>
      <c r="D175"/>
      <c r="E175"/>
      <c r="F175"/>
      <c r="G175"/>
      <c r="H175"/>
      <c r="I175"/>
    </row>
    <row r="176" spans="1:9" ht="10.5">
      <c r="A176"/>
      <c r="B176"/>
      <c r="C176"/>
      <c r="D176"/>
      <c r="E176"/>
      <c r="F176"/>
      <c r="G176"/>
      <c r="H176"/>
      <c r="I176"/>
    </row>
    <row r="177" spans="1:9" ht="10.5">
      <c r="A177"/>
      <c r="B177"/>
      <c r="C177"/>
      <c r="D177"/>
      <c r="E177"/>
      <c r="F177"/>
      <c r="G177"/>
      <c r="H177"/>
      <c r="I177"/>
    </row>
    <row r="178" spans="1:9" ht="10.5">
      <c r="A178"/>
      <c r="B178"/>
      <c r="C178"/>
      <c r="D178"/>
      <c r="E178"/>
      <c r="F178"/>
      <c r="G178"/>
      <c r="H178"/>
      <c r="I178"/>
    </row>
    <row r="179" spans="1:9" ht="10.5">
      <c r="A179"/>
      <c r="B179"/>
      <c r="C179"/>
      <c r="D179"/>
      <c r="E179"/>
      <c r="F179"/>
      <c r="G179"/>
      <c r="H179"/>
      <c r="I179"/>
    </row>
    <row r="180" spans="1:9" ht="10.5">
      <c r="A180"/>
      <c r="B180"/>
      <c r="C180"/>
      <c r="D180"/>
      <c r="E180"/>
      <c r="F180"/>
      <c r="G180"/>
      <c r="H180"/>
      <c r="I180"/>
    </row>
    <row r="181" spans="1:9" ht="10.5">
      <c r="A181"/>
      <c r="B181"/>
      <c r="C181"/>
      <c r="D181"/>
      <c r="E181"/>
      <c r="F181"/>
      <c r="G181"/>
      <c r="H181"/>
      <c r="I181"/>
    </row>
    <row r="182" spans="1:9" ht="10.5">
      <c r="A182"/>
      <c r="B182"/>
      <c r="C182"/>
      <c r="D182"/>
      <c r="E182"/>
      <c r="F182"/>
      <c r="G182"/>
      <c r="H182"/>
      <c r="I182"/>
    </row>
    <row r="183" spans="1:9" ht="10.5">
      <c r="A183"/>
      <c r="B183"/>
      <c r="C183"/>
      <c r="D183"/>
      <c r="E183"/>
      <c r="F183"/>
      <c r="G183"/>
      <c r="H183"/>
      <c r="I183"/>
    </row>
    <row r="184" spans="1:9" ht="10.5">
      <c r="A184"/>
      <c r="B184"/>
      <c r="C184"/>
      <c r="D184"/>
      <c r="E184"/>
      <c r="F184"/>
      <c r="G184"/>
      <c r="H184"/>
      <c r="I184"/>
    </row>
    <row r="185" spans="1:9" ht="10.5">
      <c r="A185"/>
      <c r="B185"/>
      <c r="C185"/>
      <c r="D185"/>
      <c r="E185"/>
      <c r="F185"/>
      <c r="G185"/>
      <c r="H185"/>
      <c r="I185"/>
    </row>
    <row r="186" spans="1:9" ht="10.5">
      <c r="A186"/>
      <c r="B186"/>
      <c r="C186"/>
      <c r="D186"/>
      <c r="E186"/>
      <c r="F186"/>
      <c r="G186"/>
      <c r="H186"/>
      <c r="I186"/>
    </row>
    <row r="187" spans="1:9" ht="10.5">
      <c r="A187"/>
      <c r="B187"/>
      <c r="C187"/>
      <c r="D187"/>
      <c r="E187"/>
      <c r="F187"/>
      <c r="G187"/>
      <c r="H187"/>
      <c r="I187"/>
    </row>
    <row r="188" spans="1:9" ht="10.5">
      <c r="A188"/>
      <c r="B188"/>
      <c r="C188"/>
      <c r="D188"/>
      <c r="E188"/>
      <c r="F188"/>
      <c r="G188"/>
      <c r="H188"/>
      <c r="I188"/>
    </row>
    <row r="189" spans="1:9" ht="10.5">
      <c r="A189"/>
      <c r="B189"/>
      <c r="C189"/>
      <c r="D189"/>
      <c r="E189"/>
      <c r="F189"/>
      <c r="G189"/>
      <c r="H189"/>
      <c r="I189"/>
    </row>
    <row r="190" spans="1:9" ht="10.5">
      <c r="A190"/>
      <c r="B190"/>
      <c r="C190"/>
      <c r="D190"/>
      <c r="E190"/>
      <c r="F190"/>
      <c r="G190"/>
      <c r="H190"/>
      <c r="I190"/>
    </row>
    <row r="191" spans="1:9" ht="10.5">
      <c r="A191"/>
      <c r="B191"/>
      <c r="C191"/>
      <c r="D191"/>
      <c r="E191"/>
      <c r="F191"/>
      <c r="G191"/>
      <c r="H191"/>
      <c r="I191"/>
    </row>
    <row r="192" spans="1:9" ht="10.5">
      <c r="A192"/>
      <c r="B192"/>
      <c r="C192"/>
      <c r="D192"/>
      <c r="E192"/>
      <c r="F192"/>
      <c r="G192"/>
      <c r="H192"/>
      <c r="I192"/>
    </row>
    <row r="193" spans="1:9" ht="10.5">
      <c r="A193"/>
      <c r="B193"/>
      <c r="C193"/>
      <c r="D193"/>
      <c r="E193"/>
      <c r="F193"/>
      <c r="G193"/>
      <c r="H193"/>
      <c r="I193"/>
    </row>
    <row r="194" spans="1:9" ht="10.5">
      <c r="A194"/>
      <c r="B194"/>
      <c r="C194"/>
      <c r="D194"/>
      <c r="E194"/>
      <c r="F194"/>
      <c r="G194"/>
      <c r="H194"/>
      <c r="I194"/>
    </row>
    <row r="195" spans="1:9" ht="10.5">
      <c r="A195"/>
      <c r="B195"/>
      <c r="C195"/>
      <c r="D195"/>
      <c r="E195"/>
      <c r="F195"/>
      <c r="G195"/>
      <c r="H195"/>
      <c r="I195"/>
    </row>
    <row r="196" spans="1:9" ht="10.5">
      <c r="A196"/>
      <c r="B196"/>
      <c r="C196"/>
      <c r="D196"/>
      <c r="E196"/>
      <c r="F196"/>
      <c r="G196"/>
      <c r="H196"/>
      <c r="I196"/>
    </row>
    <row r="197" spans="1:9" ht="10.5">
      <c r="A197"/>
      <c r="B197"/>
      <c r="C197"/>
      <c r="D197"/>
      <c r="E197"/>
      <c r="F197"/>
      <c r="G197"/>
      <c r="H197"/>
      <c r="I197"/>
    </row>
    <row r="198" spans="1:9" ht="10.5">
      <c r="A198"/>
      <c r="B198"/>
      <c r="C198"/>
      <c r="D198"/>
      <c r="E198"/>
      <c r="F198"/>
      <c r="G198"/>
      <c r="H198"/>
      <c r="I198"/>
    </row>
    <row r="199" spans="1:9" ht="10.5">
      <c r="A199"/>
      <c r="B199"/>
      <c r="C199"/>
      <c r="D199"/>
      <c r="E199"/>
      <c r="F199"/>
      <c r="G199"/>
      <c r="H199"/>
      <c r="I199"/>
    </row>
    <row r="200" spans="1:9" ht="10.5">
      <c r="A200"/>
      <c r="B200"/>
      <c r="C200"/>
      <c r="D200"/>
      <c r="E200"/>
      <c r="F200"/>
      <c r="G200"/>
      <c r="H200"/>
      <c r="I200"/>
    </row>
    <row r="201" spans="1:9" ht="10.5">
      <c r="A201"/>
      <c r="B201"/>
      <c r="C201"/>
      <c r="D201"/>
      <c r="E201"/>
      <c r="F201"/>
      <c r="G201"/>
      <c r="H201"/>
      <c r="I201"/>
    </row>
    <row r="202" spans="1:9" ht="10.5">
      <c r="A202"/>
      <c r="B202"/>
      <c r="C202"/>
      <c r="D202"/>
      <c r="E202"/>
      <c r="F202"/>
      <c r="G202"/>
      <c r="H202"/>
      <c r="I202"/>
    </row>
    <row r="203" spans="1:9" ht="10.5">
      <c r="A203"/>
      <c r="B203"/>
      <c r="C203"/>
      <c r="D203"/>
      <c r="E203"/>
      <c r="F203"/>
      <c r="G203"/>
      <c r="H203"/>
      <c r="I203"/>
    </row>
    <row r="204" spans="1:9" ht="10.5">
      <c r="A204"/>
      <c r="B204"/>
      <c r="C204"/>
      <c r="D204"/>
      <c r="E204"/>
      <c r="F204"/>
      <c r="G204"/>
      <c r="H204"/>
      <c r="I204"/>
    </row>
    <row r="205" spans="1:9" s="12" customFormat="1" ht="10.5">
      <c r="A205"/>
      <c r="B205"/>
      <c r="C205"/>
      <c r="D205"/>
      <c r="E205"/>
      <c r="F205"/>
      <c r="G205"/>
      <c r="H205"/>
      <c r="I205"/>
    </row>
    <row r="206" spans="1:9" ht="10.5">
      <c r="A206"/>
      <c r="B206"/>
      <c r="C206"/>
      <c r="D206"/>
      <c r="E206"/>
      <c r="F206"/>
      <c r="G206"/>
      <c r="H206"/>
      <c r="I206"/>
    </row>
    <row r="207" spans="1:9" ht="10.5">
      <c r="A207"/>
      <c r="B207"/>
      <c r="C207"/>
      <c r="D207"/>
      <c r="E207"/>
      <c r="F207"/>
      <c r="G207"/>
      <c r="H207"/>
      <c r="I207"/>
    </row>
    <row r="208" spans="1:9" ht="10.5">
      <c r="A208"/>
      <c r="B208"/>
      <c r="C208"/>
      <c r="D208"/>
      <c r="E208"/>
      <c r="F208"/>
      <c r="G208"/>
      <c r="H208"/>
      <c r="I208"/>
    </row>
    <row r="209" spans="1:9" ht="10.5">
      <c r="A209"/>
      <c r="B209"/>
      <c r="C209"/>
      <c r="D209"/>
      <c r="E209"/>
      <c r="F209"/>
      <c r="G209"/>
      <c r="H209"/>
      <c r="I209"/>
    </row>
    <row r="210" spans="1:9" ht="10.5">
      <c r="A210"/>
      <c r="B210"/>
      <c r="C210"/>
      <c r="D210"/>
      <c r="E210"/>
      <c r="F210"/>
      <c r="G210"/>
      <c r="H210"/>
      <c r="I210"/>
    </row>
    <row r="211" spans="1:9" ht="10.5">
      <c r="A211"/>
      <c r="B211"/>
      <c r="C211"/>
      <c r="D211"/>
      <c r="E211"/>
      <c r="F211"/>
      <c r="G211"/>
      <c r="H211"/>
      <c r="I211"/>
    </row>
    <row r="212" spans="1:9" ht="10.5">
      <c r="A212"/>
      <c r="B212"/>
      <c r="C212"/>
      <c r="D212"/>
      <c r="E212"/>
      <c r="F212"/>
      <c r="G212"/>
      <c r="H212"/>
      <c r="I212"/>
    </row>
    <row r="213" spans="1:9" ht="10.5">
      <c r="A213"/>
      <c r="B213"/>
      <c r="C213"/>
      <c r="D213"/>
      <c r="E213"/>
      <c r="F213"/>
      <c r="G213"/>
      <c r="H213"/>
      <c r="I213"/>
    </row>
    <row r="214" spans="1:9" ht="10.5">
      <c r="A214"/>
      <c r="B214"/>
      <c r="C214"/>
      <c r="D214"/>
      <c r="E214"/>
      <c r="F214"/>
      <c r="G214"/>
      <c r="H214"/>
      <c r="I214"/>
    </row>
    <row r="215" spans="1:9" ht="10.5">
      <c r="A215"/>
      <c r="B215"/>
      <c r="C215"/>
      <c r="D215"/>
      <c r="E215"/>
      <c r="F215"/>
      <c r="G215"/>
      <c r="H215"/>
      <c r="I215"/>
    </row>
    <row r="216" spans="1:9" ht="10.5">
      <c r="A216"/>
      <c r="B216"/>
      <c r="C216"/>
      <c r="D216"/>
      <c r="E216"/>
      <c r="F216"/>
      <c r="G216"/>
      <c r="H216"/>
      <c r="I216"/>
    </row>
    <row r="217" spans="1:9" ht="10.5">
      <c r="A217"/>
      <c r="B217"/>
      <c r="C217"/>
      <c r="D217"/>
      <c r="E217"/>
      <c r="F217"/>
      <c r="G217"/>
      <c r="H217"/>
      <c r="I217"/>
    </row>
    <row r="218" spans="1:9" ht="10.5">
      <c r="A218"/>
      <c r="B218"/>
      <c r="C218"/>
      <c r="D218"/>
      <c r="E218"/>
      <c r="F218"/>
      <c r="G218"/>
      <c r="H218"/>
      <c r="I218"/>
    </row>
    <row r="219" spans="1:9" ht="10.5">
      <c r="A219"/>
      <c r="B219"/>
      <c r="C219"/>
      <c r="D219"/>
      <c r="E219"/>
      <c r="F219"/>
      <c r="G219"/>
      <c r="H219"/>
      <c r="I219"/>
    </row>
    <row r="220" spans="1:9" ht="10.5">
      <c r="A220"/>
      <c r="B220"/>
      <c r="C220"/>
      <c r="D220"/>
      <c r="E220"/>
      <c r="F220"/>
      <c r="G220"/>
      <c r="H220"/>
      <c r="I220"/>
    </row>
    <row r="221" spans="1:9" ht="10.5">
      <c r="A221"/>
      <c r="B221"/>
      <c r="C221"/>
      <c r="D221"/>
      <c r="E221"/>
      <c r="F221"/>
      <c r="G221"/>
      <c r="H221"/>
      <c r="I221"/>
    </row>
    <row r="222" spans="1:9" ht="10.5">
      <c r="A222"/>
      <c r="B222"/>
      <c r="C222"/>
      <c r="D222"/>
      <c r="E222"/>
      <c r="F222"/>
      <c r="G222"/>
      <c r="H222"/>
      <c r="I222"/>
    </row>
    <row r="223" spans="1:9" ht="10.5">
      <c r="A223"/>
      <c r="B223"/>
      <c r="C223"/>
      <c r="D223"/>
      <c r="E223"/>
      <c r="F223"/>
      <c r="G223"/>
      <c r="H223"/>
      <c r="I223"/>
    </row>
    <row r="224" spans="1:9" ht="10.5">
      <c r="A224"/>
      <c r="B224"/>
      <c r="C224"/>
      <c r="D224"/>
      <c r="E224"/>
      <c r="F224"/>
      <c r="G224"/>
      <c r="H224"/>
      <c r="I224"/>
    </row>
    <row r="225" spans="1:9" ht="10.5">
      <c r="A225"/>
      <c r="B225"/>
      <c r="C225"/>
      <c r="D225"/>
      <c r="E225"/>
      <c r="F225"/>
      <c r="G225"/>
      <c r="H225"/>
      <c r="I225"/>
    </row>
    <row r="226" spans="1:9" ht="10.5">
      <c r="A226"/>
      <c r="B226"/>
      <c r="C226"/>
      <c r="D226"/>
      <c r="E226"/>
      <c r="F226"/>
      <c r="G226"/>
      <c r="H226"/>
      <c r="I226"/>
    </row>
    <row r="227" spans="1:9" ht="10.5">
      <c r="A227"/>
      <c r="B227"/>
      <c r="C227"/>
      <c r="D227"/>
      <c r="E227"/>
      <c r="F227"/>
      <c r="G227"/>
      <c r="H227"/>
      <c r="I227"/>
    </row>
    <row r="228" spans="1:9" ht="10.5">
      <c r="A228"/>
      <c r="B228"/>
      <c r="C228"/>
      <c r="D228"/>
      <c r="E228"/>
      <c r="F228"/>
      <c r="G228"/>
      <c r="H228"/>
      <c r="I228"/>
    </row>
    <row r="229" spans="1:9" ht="10.5">
      <c r="A229"/>
      <c r="B229"/>
      <c r="C229"/>
      <c r="D229"/>
      <c r="E229"/>
      <c r="F229"/>
      <c r="G229"/>
      <c r="H229"/>
      <c r="I229"/>
    </row>
    <row r="230" spans="1:9" ht="10.5">
      <c r="A230"/>
      <c r="B230"/>
      <c r="C230"/>
      <c r="D230"/>
      <c r="E230"/>
      <c r="F230"/>
      <c r="G230"/>
      <c r="H230"/>
      <c r="I230"/>
    </row>
    <row r="231" spans="1:9" ht="10.5">
      <c r="A231"/>
      <c r="B231"/>
      <c r="C231"/>
      <c r="D231"/>
      <c r="E231"/>
      <c r="F231"/>
      <c r="G231"/>
      <c r="H231"/>
      <c r="I231"/>
    </row>
    <row r="232" spans="1:9" ht="10.5">
      <c r="A232"/>
      <c r="B232"/>
      <c r="C232"/>
      <c r="D232"/>
      <c r="E232"/>
      <c r="F232"/>
      <c r="G232"/>
      <c r="H232"/>
      <c r="I232"/>
    </row>
    <row r="233" spans="1:9" ht="10.5">
      <c r="A233"/>
      <c r="B233"/>
      <c r="C233"/>
      <c r="D233"/>
      <c r="E233"/>
      <c r="F233"/>
      <c r="G233"/>
      <c r="H233"/>
      <c r="I233"/>
    </row>
    <row r="234" spans="1:9" ht="10.5">
      <c r="A234"/>
      <c r="B234"/>
      <c r="C234"/>
      <c r="D234"/>
      <c r="E234"/>
      <c r="F234"/>
      <c r="G234"/>
      <c r="H234"/>
      <c r="I234"/>
    </row>
    <row r="235" spans="1:9" ht="10.5">
      <c r="A235"/>
      <c r="B235"/>
      <c r="C235"/>
      <c r="D235"/>
      <c r="E235"/>
      <c r="F235"/>
      <c r="G235"/>
      <c r="H235"/>
      <c r="I235"/>
    </row>
    <row r="236" spans="1:9" ht="10.5">
      <c r="A236"/>
      <c r="B236"/>
      <c r="C236"/>
      <c r="D236"/>
      <c r="E236"/>
      <c r="F236"/>
      <c r="G236"/>
      <c r="H236"/>
      <c r="I236"/>
    </row>
    <row r="237" spans="1:9" ht="10.5">
      <c r="A237"/>
      <c r="B237"/>
      <c r="C237"/>
      <c r="D237"/>
      <c r="E237"/>
      <c r="F237"/>
      <c r="G237"/>
      <c r="H237"/>
      <c r="I237"/>
    </row>
    <row r="238" spans="1:9" ht="10.5">
      <c r="A238"/>
      <c r="B238"/>
      <c r="C238"/>
      <c r="D238"/>
      <c r="E238"/>
      <c r="F238"/>
      <c r="G238"/>
      <c r="H238"/>
      <c r="I238"/>
    </row>
    <row r="239" spans="1:9" ht="10.5">
      <c r="A239"/>
      <c r="B239"/>
      <c r="C239"/>
      <c r="D239"/>
      <c r="E239"/>
      <c r="F239"/>
      <c r="G239"/>
      <c r="H239"/>
      <c r="I239"/>
    </row>
    <row r="240" spans="1:9" ht="10.5">
      <c r="A240"/>
      <c r="B240"/>
      <c r="C240"/>
      <c r="D240"/>
      <c r="E240"/>
      <c r="F240"/>
      <c r="G240"/>
      <c r="H240"/>
      <c r="I240"/>
    </row>
    <row r="241" spans="1:9" ht="10.5">
      <c r="A241"/>
      <c r="B241"/>
      <c r="C241"/>
      <c r="D241"/>
      <c r="E241"/>
      <c r="F241"/>
      <c r="G241"/>
      <c r="H241"/>
      <c r="I241"/>
    </row>
    <row r="242" spans="1:9" ht="10.5">
      <c r="A242"/>
      <c r="B242"/>
      <c r="C242"/>
      <c r="D242"/>
      <c r="E242"/>
      <c r="F242"/>
      <c r="G242"/>
      <c r="H242"/>
      <c r="I242"/>
    </row>
    <row r="243" spans="1:9" ht="10.5">
      <c r="A243"/>
      <c r="B243"/>
      <c r="C243"/>
      <c r="D243"/>
      <c r="E243"/>
      <c r="F243"/>
      <c r="G243"/>
      <c r="H243"/>
      <c r="I243"/>
    </row>
    <row r="244" spans="1:9" ht="10.5">
      <c r="A244"/>
      <c r="B244"/>
      <c r="C244"/>
      <c r="D244"/>
      <c r="E244"/>
      <c r="F244"/>
      <c r="G244"/>
      <c r="H244"/>
      <c r="I244"/>
    </row>
    <row r="245" spans="1:9" ht="10.5">
      <c r="A245"/>
      <c r="B245"/>
      <c r="C245"/>
      <c r="D245"/>
      <c r="E245"/>
      <c r="F245"/>
      <c r="G245"/>
      <c r="H245"/>
      <c r="I245"/>
    </row>
    <row r="246" spans="1:9" ht="10.5">
      <c r="A246"/>
      <c r="B246"/>
      <c r="C246"/>
      <c r="D246"/>
      <c r="E246"/>
      <c r="F246"/>
      <c r="G246"/>
      <c r="H246"/>
      <c r="I246"/>
    </row>
    <row r="247" spans="1:9" ht="10.5">
      <c r="A247"/>
      <c r="B247"/>
      <c r="C247"/>
      <c r="D247"/>
      <c r="E247"/>
      <c r="F247"/>
      <c r="G247"/>
      <c r="H247"/>
      <c r="I247"/>
    </row>
    <row r="248" spans="1:9" ht="10.5">
      <c r="A248"/>
      <c r="B248"/>
      <c r="C248"/>
      <c r="D248"/>
      <c r="E248"/>
      <c r="F248"/>
      <c r="G248"/>
      <c r="H248"/>
      <c r="I248"/>
    </row>
    <row r="249" spans="1:9" ht="10.5">
      <c r="A249"/>
      <c r="B249"/>
      <c r="C249"/>
      <c r="D249"/>
      <c r="E249"/>
      <c r="F249"/>
      <c r="G249"/>
      <c r="H249"/>
      <c r="I249"/>
    </row>
    <row r="250" spans="1:9" ht="10.5">
      <c r="A250"/>
      <c r="B250"/>
      <c r="C250"/>
      <c r="D250"/>
      <c r="E250"/>
      <c r="F250"/>
      <c r="G250"/>
      <c r="H250"/>
      <c r="I250"/>
    </row>
    <row r="251" spans="1:9" ht="10.5">
      <c r="A251"/>
      <c r="B251"/>
      <c r="C251"/>
      <c r="D251"/>
      <c r="E251"/>
      <c r="F251"/>
      <c r="G251"/>
      <c r="H251"/>
      <c r="I251"/>
    </row>
    <row r="252" spans="1:9" ht="10.5">
      <c r="A252"/>
      <c r="B252"/>
      <c r="C252"/>
      <c r="D252"/>
      <c r="E252"/>
      <c r="F252"/>
      <c r="G252"/>
      <c r="H252"/>
      <c r="I252"/>
    </row>
    <row r="253" spans="1:9" ht="10.5">
      <c r="A253"/>
      <c r="B253"/>
      <c r="C253"/>
      <c r="D253"/>
      <c r="E253"/>
      <c r="F253"/>
      <c r="G253"/>
      <c r="H253"/>
      <c r="I253"/>
    </row>
    <row r="254" spans="1:9" ht="10.5">
      <c r="A254"/>
      <c r="B254"/>
      <c r="C254"/>
      <c r="D254"/>
      <c r="E254"/>
      <c r="F254"/>
      <c r="G254"/>
      <c r="H254"/>
      <c r="I254"/>
    </row>
    <row r="255" spans="1:9" ht="10.5">
      <c r="A255"/>
      <c r="B255"/>
      <c r="C255"/>
      <c r="D255"/>
      <c r="E255"/>
      <c r="F255"/>
      <c r="G255"/>
      <c r="H255"/>
      <c r="I255"/>
    </row>
    <row r="256" spans="1:9" ht="10.5">
      <c r="A256"/>
      <c r="B256"/>
      <c r="C256"/>
      <c r="D256"/>
      <c r="E256"/>
      <c r="F256"/>
      <c r="G256"/>
      <c r="H256"/>
      <c r="I256"/>
    </row>
    <row r="257" spans="1:9" ht="10.5">
      <c r="A257"/>
      <c r="B257"/>
      <c r="C257"/>
      <c r="D257"/>
      <c r="E257"/>
      <c r="F257"/>
      <c r="G257"/>
      <c r="H257"/>
      <c r="I257"/>
    </row>
    <row r="258" spans="1:9" ht="10.5">
      <c r="A258"/>
      <c r="B258"/>
      <c r="C258"/>
      <c r="D258"/>
      <c r="E258"/>
      <c r="F258"/>
      <c r="G258"/>
      <c r="H258"/>
      <c r="I258"/>
    </row>
    <row r="259" spans="1:9" ht="10.5">
      <c r="A259"/>
      <c r="B259"/>
      <c r="C259"/>
      <c r="D259"/>
      <c r="E259"/>
      <c r="F259"/>
      <c r="G259"/>
      <c r="H259"/>
      <c r="I259"/>
    </row>
    <row r="260" spans="1:9" ht="10.5">
      <c r="A260"/>
      <c r="B260"/>
      <c r="C260"/>
      <c r="D260"/>
      <c r="E260"/>
      <c r="F260"/>
      <c r="G260"/>
      <c r="H260"/>
      <c r="I260"/>
    </row>
    <row r="261" spans="1:9" ht="10.5">
      <c r="A261"/>
      <c r="B261"/>
      <c r="C261"/>
      <c r="D261"/>
      <c r="E261"/>
      <c r="F261"/>
      <c r="G261"/>
      <c r="H261"/>
      <c r="I261"/>
    </row>
    <row r="262" spans="1:9" ht="10.5">
      <c r="A262"/>
      <c r="B262"/>
      <c r="C262"/>
      <c r="D262"/>
      <c r="E262"/>
      <c r="F262"/>
      <c r="G262"/>
      <c r="H262"/>
      <c r="I262"/>
    </row>
    <row r="263" spans="1:9" ht="10.5">
      <c r="A263"/>
      <c r="B263"/>
      <c r="C263"/>
      <c r="D263"/>
      <c r="E263"/>
      <c r="F263"/>
      <c r="G263"/>
      <c r="H263"/>
      <c r="I263"/>
    </row>
    <row r="264" spans="1:9" ht="10.5">
      <c r="A264"/>
      <c r="B264"/>
      <c r="C264"/>
      <c r="D264"/>
      <c r="E264"/>
      <c r="F264"/>
      <c r="G264"/>
      <c r="H264"/>
      <c r="I264"/>
    </row>
    <row r="265" spans="1:9" ht="10.5">
      <c r="A265"/>
      <c r="B265"/>
      <c r="C265"/>
      <c r="D265"/>
      <c r="E265"/>
      <c r="F265"/>
      <c r="G265"/>
      <c r="H265"/>
      <c r="I265"/>
    </row>
    <row r="266" spans="1:9" ht="10.5">
      <c r="A266"/>
      <c r="B266"/>
      <c r="C266"/>
      <c r="D266"/>
      <c r="E266"/>
      <c r="F266"/>
      <c r="G266"/>
      <c r="H266"/>
      <c r="I266"/>
    </row>
    <row r="267" spans="1:9" ht="10.5">
      <c r="A267"/>
      <c r="B267"/>
      <c r="C267"/>
      <c r="D267"/>
      <c r="E267"/>
      <c r="F267"/>
      <c r="G267"/>
      <c r="H267"/>
      <c r="I267"/>
    </row>
    <row r="268" spans="1:9" ht="10.5">
      <c r="A268"/>
      <c r="B268"/>
      <c r="C268"/>
      <c r="D268"/>
      <c r="E268"/>
      <c r="F268"/>
      <c r="G268"/>
      <c r="H268"/>
      <c r="I268"/>
    </row>
    <row r="269" spans="1:9" ht="10.5">
      <c r="A269"/>
      <c r="B269"/>
      <c r="C269"/>
      <c r="D269"/>
      <c r="E269"/>
      <c r="F269"/>
      <c r="G269"/>
      <c r="H269"/>
      <c r="I269"/>
    </row>
    <row r="270" spans="1:9" ht="10.5">
      <c r="A270"/>
      <c r="B270"/>
      <c r="C270"/>
      <c r="D270"/>
      <c r="E270"/>
      <c r="F270"/>
      <c r="G270"/>
      <c r="H270"/>
      <c r="I270"/>
    </row>
    <row r="271" spans="1:9" ht="10.5">
      <c r="A271"/>
      <c r="B271"/>
      <c r="C271"/>
      <c r="D271"/>
      <c r="E271"/>
      <c r="F271"/>
      <c r="G271"/>
      <c r="H271"/>
      <c r="I271"/>
    </row>
    <row r="272" spans="1:9" ht="10.5">
      <c r="A272"/>
      <c r="B272"/>
      <c r="C272"/>
      <c r="D272"/>
      <c r="E272"/>
      <c r="F272"/>
      <c r="G272"/>
      <c r="H272"/>
      <c r="I272"/>
    </row>
    <row r="273" spans="1:9" ht="10.5">
      <c r="A273"/>
      <c r="B273"/>
      <c r="C273"/>
      <c r="D273"/>
      <c r="E273"/>
      <c r="F273"/>
      <c r="G273"/>
      <c r="H273"/>
      <c r="I273"/>
    </row>
    <row r="274" spans="1:9" ht="10.5">
      <c r="A274"/>
      <c r="B274"/>
      <c r="C274"/>
      <c r="D274"/>
      <c r="E274"/>
      <c r="F274"/>
      <c r="G274"/>
      <c r="H274"/>
      <c r="I274"/>
    </row>
    <row r="275" spans="1:9" ht="10.5">
      <c r="A275"/>
      <c r="B275"/>
      <c r="C275"/>
      <c r="D275"/>
      <c r="E275"/>
      <c r="F275"/>
      <c r="G275"/>
      <c r="H275"/>
      <c r="I275"/>
    </row>
    <row r="276" spans="1:9" ht="10.5">
      <c r="A276"/>
      <c r="B276"/>
      <c r="C276"/>
      <c r="D276"/>
      <c r="E276"/>
      <c r="F276"/>
      <c r="G276"/>
      <c r="H276"/>
      <c r="I276"/>
    </row>
    <row r="277" spans="1:9" ht="10.5">
      <c r="A277"/>
      <c r="B277"/>
      <c r="C277"/>
      <c r="D277"/>
      <c r="E277"/>
      <c r="F277"/>
      <c r="G277"/>
      <c r="H277"/>
      <c r="I277"/>
    </row>
    <row r="278" spans="1:9" ht="10.5">
      <c r="A278"/>
      <c r="B278"/>
      <c r="C278"/>
      <c r="D278"/>
      <c r="E278"/>
      <c r="F278"/>
      <c r="G278"/>
      <c r="H278"/>
      <c r="I278"/>
    </row>
    <row r="279" spans="1:9" ht="10.5">
      <c r="A279"/>
      <c r="B279"/>
      <c r="C279"/>
      <c r="D279"/>
      <c r="E279"/>
      <c r="F279"/>
      <c r="G279"/>
      <c r="H279"/>
      <c r="I279"/>
    </row>
    <row r="280" spans="1:9" s="12" customFormat="1" ht="10.5">
      <c r="A280"/>
      <c r="B280"/>
      <c r="C280"/>
      <c r="D280"/>
      <c r="E280"/>
      <c r="F280"/>
      <c r="G280"/>
      <c r="H280"/>
      <c r="I280"/>
    </row>
    <row r="281" spans="1:9" ht="10.5">
      <c r="A281"/>
      <c r="B281"/>
      <c r="C281"/>
      <c r="D281"/>
      <c r="E281"/>
      <c r="F281"/>
      <c r="G281"/>
      <c r="H281"/>
      <c r="I281"/>
    </row>
    <row r="282" spans="1:9" ht="10.5">
      <c r="A282"/>
      <c r="B282"/>
      <c r="C282"/>
      <c r="D282"/>
      <c r="E282"/>
      <c r="F282"/>
      <c r="G282"/>
      <c r="H282"/>
      <c r="I282"/>
    </row>
    <row r="283" spans="1:9" ht="10.5">
      <c r="A283"/>
      <c r="B283"/>
      <c r="C283"/>
      <c r="D283"/>
      <c r="E283"/>
      <c r="F283"/>
      <c r="G283"/>
      <c r="H283"/>
      <c r="I283"/>
    </row>
    <row r="284" spans="1:9" ht="10.5">
      <c r="A284"/>
      <c r="B284"/>
      <c r="C284"/>
      <c r="D284"/>
      <c r="E284"/>
      <c r="F284"/>
      <c r="G284"/>
      <c r="H284"/>
      <c r="I284"/>
    </row>
    <row r="285" spans="1:9" ht="10.5">
      <c r="A285"/>
      <c r="B285"/>
      <c r="C285"/>
      <c r="D285"/>
      <c r="E285"/>
      <c r="F285"/>
      <c r="G285"/>
      <c r="H285"/>
      <c r="I285"/>
    </row>
    <row r="286" spans="1:9" ht="10.5">
      <c r="A286"/>
      <c r="B286"/>
      <c r="C286"/>
      <c r="D286"/>
      <c r="E286"/>
      <c r="F286"/>
      <c r="G286"/>
      <c r="H286"/>
      <c r="I286"/>
    </row>
    <row r="287" spans="1:9" ht="10.5">
      <c r="A287"/>
      <c r="B287"/>
      <c r="C287"/>
      <c r="D287"/>
      <c r="E287"/>
      <c r="F287"/>
      <c r="G287"/>
      <c r="H287"/>
      <c r="I287"/>
    </row>
    <row r="288" spans="1:9" ht="10.5">
      <c r="A288"/>
      <c r="B288"/>
      <c r="C288"/>
      <c r="D288"/>
      <c r="E288"/>
      <c r="F288"/>
      <c r="G288"/>
      <c r="H288"/>
      <c r="I288"/>
    </row>
    <row r="289" spans="1:9" ht="10.5">
      <c r="A289"/>
      <c r="B289"/>
      <c r="C289"/>
      <c r="D289"/>
      <c r="E289"/>
      <c r="F289"/>
      <c r="G289"/>
      <c r="H289"/>
      <c r="I289"/>
    </row>
    <row r="290" spans="1:9" ht="10.5">
      <c r="A290"/>
      <c r="B290"/>
      <c r="C290"/>
      <c r="D290"/>
      <c r="E290"/>
      <c r="F290"/>
      <c r="G290"/>
      <c r="H290"/>
      <c r="I290"/>
    </row>
    <row r="291" spans="1:9" ht="10.5">
      <c r="A291"/>
      <c r="B291"/>
      <c r="C291"/>
      <c r="D291"/>
      <c r="E291"/>
      <c r="F291"/>
      <c r="G291"/>
      <c r="H291"/>
      <c r="I291"/>
    </row>
    <row r="292" spans="1:9" ht="10.5">
      <c r="A292"/>
      <c r="B292"/>
      <c r="C292"/>
      <c r="D292"/>
      <c r="E292"/>
      <c r="F292"/>
      <c r="G292"/>
      <c r="H292"/>
      <c r="I292"/>
    </row>
    <row r="293" spans="1:9" ht="10.5">
      <c r="A293"/>
      <c r="B293"/>
      <c r="C293"/>
      <c r="D293"/>
      <c r="E293"/>
      <c r="F293"/>
      <c r="G293"/>
      <c r="H293"/>
      <c r="I293"/>
    </row>
    <row r="294" spans="1:9" ht="10.5">
      <c r="A294"/>
      <c r="B294"/>
      <c r="C294"/>
      <c r="D294"/>
      <c r="E294"/>
      <c r="F294"/>
      <c r="G294"/>
      <c r="H294"/>
      <c r="I294"/>
    </row>
    <row r="295" spans="1:9" ht="10.5">
      <c r="A295"/>
      <c r="B295"/>
      <c r="C295"/>
      <c r="D295"/>
      <c r="E295"/>
      <c r="F295"/>
      <c r="G295"/>
      <c r="H295"/>
      <c r="I295"/>
    </row>
    <row r="296" spans="1:9" ht="10.5">
      <c r="A296"/>
      <c r="B296"/>
      <c r="C296"/>
      <c r="D296"/>
      <c r="E296"/>
      <c r="F296"/>
      <c r="G296"/>
      <c r="H296"/>
      <c r="I296"/>
    </row>
    <row r="297" spans="1:9" ht="10.5">
      <c r="A297"/>
      <c r="B297"/>
      <c r="C297"/>
      <c r="D297"/>
      <c r="E297"/>
      <c r="F297"/>
      <c r="G297"/>
      <c r="H297"/>
      <c r="I297"/>
    </row>
    <row r="298" spans="1:9" ht="10.5">
      <c r="A298"/>
      <c r="B298"/>
      <c r="C298"/>
      <c r="D298"/>
      <c r="E298"/>
      <c r="F298"/>
      <c r="G298"/>
      <c r="H298"/>
      <c r="I298"/>
    </row>
    <row r="299" spans="1:9" ht="10.5">
      <c r="A299"/>
      <c r="B299"/>
      <c r="C299"/>
      <c r="D299"/>
      <c r="E299"/>
      <c r="F299"/>
      <c r="G299"/>
      <c r="H299"/>
      <c r="I299"/>
    </row>
    <row r="300" spans="1:9" ht="10.5">
      <c r="A300"/>
      <c r="B300"/>
      <c r="C300"/>
      <c r="D300"/>
      <c r="E300"/>
      <c r="F300"/>
      <c r="G300"/>
      <c r="H300"/>
      <c r="I300"/>
    </row>
    <row r="301" spans="1:9" ht="10.5">
      <c r="A301"/>
      <c r="B301"/>
      <c r="C301"/>
      <c r="D301"/>
      <c r="E301"/>
      <c r="F301"/>
      <c r="G301"/>
      <c r="H301"/>
      <c r="I301"/>
    </row>
    <row r="302" spans="1:9" ht="10.5">
      <c r="A302"/>
      <c r="B302"/>
      <c r="C302"/>
      <c r="D302"/>
      <c r="E302"/>
      <c r="F302"/>
      <c r="G302"/>
      <c r="H302"/>
      <c r="I302"/>
    </row>
    <row r="303" spans="1:9" ht="10.5">
      <c r="A303"/>
      <c r="B303"/>
      <c r="C303"/>
      <c r="D303"/>
      <c r="E303"/>
      <c r="F303"/>
      <c r="G303"/>
      <c r="H303"/>
      <c r="I303"/>
    </row>
    <row r="304" spans="1:9" ht="10.5">
      <c r="A304"/>
      <c r="B304"/>
      <c r="C304"/>
      <c r="D304"/>
      <c r="E304"/>
      <c r="F304"/>
      <c r="G304"/>
      <c r="H304"/>
      <c r="I304"/>
    </row>
    <row r="305" spans="1:9" ht="10.5">
      <c r="A305"/>
      <c r="B305"/>
      <c r="C305"/>
      <c r="D305"/>
      <c r="E305"/>
      <c r="F305"/>
      <c r="G305"/>
      <c r="H305"/>
      <c r="I305"/>
    </row>
    <row r="306" spans="1:9" ht="10.5">
      <c r="A306"/>
      <c r="B306"/>
      <c r="C306"/>
      <c r="D306"/>
      <c r="E306"/>
      <c r="F306"/>
      <c r="G306"/>
      <c r="H306"/>
      <c r="I306"/>
    </row>
    <row r="307" spans="1:9" ht="10.5">
      <c r="A307"/>
      <c r="B307"/>
      <c r="C307"/>
      <c r="D307"/>
      <c r="E307"/>
      <c r="F307"/>
      <c r="G307"/>
      <c r="H307"/>
      <c r="I307"/>
    </row>
    <row r="308" spans="1:9" ht="10.5">
      <c r="A308"/>
      <c r="B308"/>
      <c r="C308"/>
      <c r="D308"/>
      <c r="E308"/>
      <c r="F308"/>
      <c r="G308"/>
      <c r="H308"/>
      <c r="I308"/>
    </row>
    <row r="309" spans="1:9" ht="10.5">
      <c r="A309"/>
      <c r="B309"/>
      <c r="C309"/>
      <c r="D309"/>
      <c r="E309"/>
      <c r="F309"/>
      <c r="G309"/>
      <c r="H309"/>
      <c r="I309"/>
    </row>
    <row r="310" spans="1:9" ht="10.5">
      <c r="A310"/>
      <c r="B310"/>
      <c r="C310"/>
      <c r="D310"/>
      <c r="E310"/>
      <c r="F310"/>
      <c r="G310"/>
      <c r="H310"/>
      <c r="I310"/>
    </row>
  </sheetData>
  <mergeCells count="9">
    <mergeCell ref="J1:O1"/>
    <mergeCell ref="P1:X1"/>
    <mergeCell ref="J2:O2"/>
    <mergeCell ref="P2:X2"/>
    <mergeCell ref="AJ1:AR1"/>
    <mergeCell ref="AJ2:AR2"/>
    <mergeCell ref="AJ66:AR66"/>
    <mergeCell ref="Z1:AH1"/>
    <mergeCell ref="Z2:AH2"/>
  </mergeCells>
  <printOptions horizontalCentered="1"/>
  <pageMargins left="0.75" right="0.75" top="0.75" bottom="0.75" header="0.25" footer="0.25"/>
  <pageSetup orientation="portrait" scale="85" r:id="rId1"/>
  <headerFooter alignWithMargins="0">
    <oddFooter>&amp;L&amp;7Power Planning  &amp;D  &amp;T&amp;C&amp;7Page &amp;P &amp;R&amp;7&amp;F - &amp;A</oddFooter>
  </headerFooter>
  <rowBreaks count="1" manualBreakCount="1">
    <brk id="61" max="255" man="1"/>
  </rowBreaks>
</worksheet>
</file>

<file path=xl/worksheets/sheet6.xml><?xml version="1.0" encoding="utf-8"?>
<worksheet xmlns="http://schemas.openxmlformats.org/spreadsheetml/2006/main" xmlns:r="http://schemas.openxmlformats.org/officeDocument/2006/relationships">
  <dimension ref="A1:AR310"/>
  <sheetViews>
    <sheetView defaultGridColor="0" colorId="14" workbookViewId="0" topLeftCell="AI1">
      <pane ySplit="6" topLeftCell="O36" activePane="bottomLeft" state="frozen"/>
      <selection pane="topLeft" activeCell="D61" sqref="D61:I61"/>
      <selection pane="bottomLeft" activeCell="AO48" sqref="AO48"/>
    </sheetView>
  </sheetViews>
  <sheetFormatPr defaultColWidth="9.140625" defaultRowHeight="12"/>
  <cols>
    <col min="1" max="1" width="3.00390625" style="3" customWidth="1"/>
    <col min="2" max="2" width="2.7109375" style="3" customWidth="1"/>
    <col min="3" max="3" width="33.140625" style="3" customWidth="1"/>
    <col min="4" max="4" width="13.8515625" style="3" customWidth="1"/>
    <col min="5" max="5" width="2.28125" style="3" customWidth="1"/>
    <col min="6" max="7" width="12.00390625" style="3" customWidth="1"/>
    <col min="8" max="8" width="13.140625" style="3" customWidth="1"/>
    <col min="9" max="9" width="13.7109375" style="3" customWidth="1"/>
    <col min="10" max="10" width="11.00390625" style="3" customWidth="1"/>
    <col min="11" max="11" width="3.8515625" style="3" customWidth="1"/>
    <col min="12" max="13" width="11.00390625" style="3" customWidth="1"/>
    <col min="14" max="14" width="15.140625" style="3" customWidth="1"/>
    <col min="15" max="15" width="11.00390625" style="3" customWidth="1"/>
    <col min="16" max="16" width="4.140625" style="3" customWidth="1"/>
    <col min="17" max="20" width="11.00390625" style="3" customWidth="1"/>
    <col min="21" max="21" width="13.7109375" style="3" customWidth="1"/>
    <col min="22" max="23" width="11.00390625" style="3" customWidth="1"/>
    <col min="24" max="24" width="13.7109375" style="3" customWidth="1"/>
    <col min="25" max="25" width="11.00390625" style="3" customWidth="1"/>
    <col min="26" max="26" width="4.7109375" style="3" customWidth="1"/>
    <col min="27" max="40" width="11.00390625" style="3" customWidth="1"/>
    <col min="41" max="41" width="14.00390625" style="3" customWidth="1"/>
    <col min="42" max="16384" width="11.00390625" style="3" customWidth="1"/>
  </cols>
  <sheetData>
    <row r="1" spans="1:44" ht="12">
      <c r="A1" s="4"/>
      <c r="D1" s="60"/>
      <c r="E1" s="9"/>
      <c r="F1" s="9" t="s">
        <v>79</v>
      </c>
      <c r="J1" s="70" t="s">
        <v>147</v>
      </c>
      <c r="K1" s="70"/>
      <c r="L1" s="70"/>
      <c r="M1" s="70"/>
      <c r="N1" s="70"/>
      <c r="O1" s="70"/>
      <c r="P1" s="70" t="str">
        <f>+J1</f>
        <v>Case 3 "Six Year Availability"</v>
      </c>
      <c r="Q1" s="70"/>
      <c r="R1" s="70"/>
      <c r="S1" s="70"/>
      <c r="T1" s="70"/>
      <c r="U1" s="70"/>
      <c r="V1" s="70"/>
      <c r="W1" s="70"/>
      <c r="X1" s="70"/>
      <c r="Z1" s="70" t="s">
        <v>159</v>
      </c>
      <c r="AA1" s="70"/>
      <c r="AB1" s="70"/>
      <c r="AC1" s="70"/>
      <c r="AD1" s="70"/>
      <c r="AE1" s="70"/>
      <c r="AF1" s="70"/>
      <c r="AG1" s="70"/>
      <c r="AH1" s="70"/>
      <c r="AJ1" s="70" t="str">
        <f>+Z1</f>
        <v>Case 3 Only</v>
      </c>
      <c r="AK1" s="70"/>
      <c r="AL1" s="70"/>
      <c r="AM1" s="70"/>
      <c r="AN1" s="70"/>
      <c r="AO1" s="70"/>
      <c r="AP1" s="70"/>
      <c r="AQ1" s="70"/>
      <c r="AR1" s="70"/>
    </row>
    <row r="2" spans="1:44" ht="12">
      <c r="A2" s="4" t="s">
        <v>0</v>
      </c>
      <c r="D2" s="60"/>
      <c r="E2" s="10"/>
      <c r="F2" s="10" t="s">
        <v>1</v>
      </c>
      <c r="J2" s="71" t="s">
        <v>76</v>
      </c>
      <c r="K2" s="71"/>
      <c r="L2" s="71"/>
      <c r="M2" s="71"/>
      <c r="N2" s="71"/>
      <c r="O2" s="71"/>
      <c r="P2" s="71" t="s">
        <v>76</v>
      </c>
      <c r="Q2" s="71"/>
      <c r="R2" s="71"/>
      <c r="S2" s="71"/>
      <c r="T2" s="71"/>
      <c r="U2" s="71"/>
      <c r="V2" s="71"/>
      <c r="W2" s="71"/>
      <c r="X2" s="71"/>
      <c r="Z2" s="71" t="s">
        <v>76</v>
      </c>
      <c r="AA2" s="71"/>
      <c r="AB2" s="71"/>
      <c r="AC2" s="71"/>
      <c r="AD2" s="71"/>
      <c r="AE2" s="71"/>
      <c r="AF2" s="71"/>
      <c r="AG2" s="71"/>
      <c r="AH2" s="71"/>
      <c r="AJ2" s="71" t="s">
        <v>138</v>
      </c>
      <c r="AK2" s="71"/>
      <c r="AL2" s="71"/>
      <c r="AM2" s="71"/>
      <c r="AN2" s="71"/>
      <c r="AO2" s="71"/>
      <c r="AP2" s="71"/>
      <c r="AQ2" s="71"/>
      <c r="AR2" s="71"/>
    </row>
    <row r="3" spans="1:44" ht="12">
      <c r="A3" s="5" t="s">
        <v>76</v>
      </c>
      <c r="D3" s="60"/>
      <c r="E3" s="10"/>
      <c r="F3" s="10" t="s">
        <v>2</v>
      </c>
      <c r="P3" s="10"/>
      <c r="U3" s="22" t="s">
        <v>81</v>
      </c>
      <c r="V3" s="22"/>
      <c r="W3" s="10"/>
      <c r="X3" s="10" t="s">
        <v>82</v>
      </c>
      <c r="Z3" s="10"/>
      <c r="AE3" s="22" t="s">
        <v>81</v>
      </c>
      <c r="AF3" s="22"/>
      <c r="AG3" s="10"/>
      <c r="AH3" s="10" t="s">
        <v>82</v>
      </c>
      <c r="AJ3" s="10"/>
      <c r="AO3" s="22" t="s">
        <v>81</v>
      </c>
      <c r="AP3" s="22"/>
      <c r="AQ3" s="10"/>
      <c r="AR3" s="10" t="s">
        <v>82</v>
      </c>
    </row>
    <row r="4" spans="1:44" ht="12">
      <c r="A4" s="5" t="s">
        <v>78</v>
      </c>
      <c r="D4" s="61"/>
      <c r="E4" s="61"/>
      <c r="F4" s="10"/>
      <c r="P4" s="10"/>
      <c r="S4" s="22" t="s">
        <v>83</v>
      </c>
      <c r="T4" s="22" t="s">
        <v>84</v>
      </c>
      <c r="U4" s="22" t="s">
        <v>85</v>
      </c>
      <c r="V4" s="22" t="s">
        <v>86</v>
      </c>
      <c r="W4" s="22" t="s">
        <v>87</v>
      </c>
      <c r="X4" s="22" t="s">
        <v>88</v>
      </c>
      <c r="Z4" s="10"/>
      <c r="AC4" s="22" t="s">
        <v>83</v>
      </c>
      <c r="AD4" s="22" t="s">
        <v>84</v>
      </c>
      <c r="AE4" s="22" t="s">
        <v>85</v>
      </c>
      <c r="AF4" s="22" t="s">
        <v>86</v>
      </c>
      <c r="AG4" s="22" t="s">
        <v>87</v>
      </c>
      <c r="AH4" s="22" t="s">
        <v>88</v>
      </c>
      <c r="AJ4" s="10"/>
      <c r="AM4" s="22" t="s">
        <v>83</v>
      </c>
      <c r="AN4" s="22" t="s">
        <v>84</v>
      </c>
      <c r="AO4" s="22" t="s">
        <v>85</v>
      </c>
      <c r="AP4" s="22" t="s">
        <v>86</v>
      </c>
      <c r="AQ4" s="22" t="s">
        <v>87</v>
      </c>
      <c r="AR4" s="22" t="s">
        <v>88</v>
      </c>
    </row>
    <row r="5" spans="2:43" ht="10.5">
      <c r="B5" s="5"/>
      <c r="D5" s="12" t="s">
        <v>3</v>
      </c>
      <c r="E5" s="12"/>
      <c r="F5" s="13" t="s">
        <v>4</v>
      </c>
      <c r="G5" s="13" t="s">
        <v>4</v>
      </c>
      <c r="H5" s="13"/>
      <c r="I5" s="13"/>
      <c r="P5" s="13"/>
      <c r="Q5" s="13"/>
      <c r="W5" s="10"/>
      <c r="Z5" s="13"/>
      <c r="AA5" s="13"/>
      <c r="AG5" s="10"/>
      <c r="AJ5" s="13"/>
      <c r="AK5" s="13"/>
      <c r="AQ5" s="10"/>
    </row>
    <row r="6" spans="1:43" s="12" customFormat="1" ht="10.5">
      <c r="A6" s="3"/>
      <c r="B6" s="3"/>
      <c r="C6" s="3"/>
      <c r="D6" s="20" t="s">
        <v>77</v>
      </c>
      <c r="E6" s="16"/>
      <c r="F6" s="14" t="s">
        <v>5</v>
      </c>
      <c r="G6" s="14" t="s">
        <v>6</v>
      </c>
      <c r="H6" s="14" t="s">
        <v>7</v>
      </c>
      <c r="I6" s="14" t="s">
        <v>8</v>
      </c>
      <c r="J6" s="3"/>
      <c r="K6" s="23" t="s">
        <v>122</v>
      </c>
      <c r="L6" s="14"/>
      <c r="M6" s="14"/>
      <c r="N6" s="14"/>
      <c r="P6" s="23" t="s">
        <v>89</v>
      </c>
      <c r="Q6" s="14"/>
      <c r="S6" s="10"/>
      <c r="T6" s="10"/>
      <c r="W6" s="10"/>
      <c r="Z6" s="23" t="s">
        <v>89</v>
      </c>
      <c r="AA6" s="14"/>
      <c r="AC6" s="10"/>
      <c r="AD6" s="10"/>
      <c r="AG6" s="10"/>
      <c r="AJ6" s="23" t="s">
        <v>89</v>
      </c>
      <c r="AK6" s="14"/>
      <c r="AM6" s="10"/>
      <c r="AN6" s="10"/>
      <c r="AQ6" s="10"/>
    </row>
    <row r="7" spans="1:43" ht="10.5">
      <c r="A7" s="3" t="s">
        <v>9</v>
      </c>
      <c r="F7" s="7"/>
      <c r="G7" s="7"/>
      <c r="H7" s="7"/>
      <c r="I7" s="7"/>
      <c r="K7" s="7" t="s">
        <v>90</v>
      </c>
      <c r="L7" s="7"/>
      <c r="M7" s="7"/>
      <c r="N7" s="7"/>
      <c r="P7" s="7" t="s">
        <v>91</v>
      </c>
      <c r="Q7" s="7"/>
      <c r="W7" s="10"/>
      <c r="Z7" s="7" t="s">
        <v>91</v>
      </c>
      <c r="AA7" s="7"/>
      <c r="AG7" s="10"/>
      <c r="AJ7" s="7" t="s">
        <v>91</v>
      </c>
      <c r="AK7" s="7"/>
      <c r="AQ7" s="10"/>
    </row>
    <row r="8" spans="2:44" ht="12">
      <c r="B8" s="60" t="s">
        <v>10</v>
      </c>
      <c r="D8" s="17">
        <v>78842917.78999999</v>
      </c>
      <c r="E8" s="17"/>
      <c r="F8" s="62">
        <v>78842917.78999999</v>
      </c>
      <c r="G8" s="60"/>
      <c r="H8" s="60"/>
      <c r="I8" s="60"/>
      <c r="K8" s="1"/>
      <c r="L8" t="s">
        <v>92</v>
      </c>
      <c r="M8"/>
      <c r="N8" s="8">
        <f>+F8</f>
        <v>78842917.78999999</v>
      </c>
      <c r="P8" s="1"/>
      <c r="Q8" t="s">
        <v>92</v>
      </c>
      <c r="S8" s="10">
        <v>447</v>
      </c>
      <c r="T8" s="10">
        <v>2</v>
      </c>
      <c r="U8" s="17">
        <f>+N8-Actual!$E8</f>
        <v>56244636.78999999</v>
      </c>
      <c r="V8" s="24" t="s">
        <v>93</v>
      </c>
      <c r="W8" s="25">
        <f>+Actual!$H2</f>
        <v>0.37155</v>
      </c>
      <c r="X8" s="33">
        <f>+W8*U8</f>
        <v>20897694.799324498</v>
      </c>
      <c r="Z8" s="1"/>
      <c r="AA8" t="s">
        <v>92</v>
      </c>
      <c r="AC8" s="10">
        <v>447</v>
      </c>
      <c r="AD8" s="10">
        <v>2</v>
      </c>
      <c r="AE8" s="17">
        <f>+U8-'Case 1'!U8</f>
        <v>0</v>
      </c>
      <c r="AF8" s="24" t="s">
        <v>93</v>
      </c>
      <c r="AG8" s="25">
        <f>+Actual!$H2</f>
        <v>0.37155</v>
      </c>
      <c r="AH8" s="33">
        <f>+AG8*AE8</f>
        <v>0</v>
      </c>
      <c r="AJ8" s="1"/>
      <c r="AK8" t="s">
        <v>92</v>
      </c>
      <c r="AM8" s="10">
        <v>447</v>
      </c>
      <c r="AN8" s="10">
        <v>2</v>
      </c>
      <c r="AO8" s="17">
        <f>+N8-Actual!E8</f>
        <v>56244636.78999999</v>
      </c>
      <c r="AP8" s="24" t="s">
        <v>93</v>
      </c>
      <c r="AQ8" s="25">
        <f>+Actual!$H2</f>
        <v>0.37155</v>
      </c>
      <c r="AR8" s="33">
        <f>+AQ8*AO8</f>
        <v>20897694.799324498</v>
      </c>
    </row>
    <row r="9" spans="2:44" ht="12">
      <c r="B9" s="60"/>
      <c r="D9" s="17"/>
      <c r="E9" s="17"/>
      <c r="F9" s="62"/>
      <c r="G9" s="7"/>
      <c r="H9" s="7"/>
      <c r="I9" s="7"/>
      <c r="K9" s="1"/>
      <c r="L9" s="7" t="s">
        <v>94</v>
      </c>
      <c r="M9" s="7"/>
      <c r="N9" s="7">
        <f>+F12</f>
        <v>12827235.5</v>
      </c>
      <c r="P9" s="1"/>
      <c r="Q9" s="7" t="s">
        <v>94</v>
      </c>
      <c r="S9" s="10">
        <v>447</v>
      </c>
      <c r="T9" s="10">
        <v>2</v>
      </c>
      <c r="U9" s="17">
        <f>+N9-Actual!$E9</f>
        <v>-17396698.5</v>
      </c>
      <c r="V9" s="24" t="s">
        <v>93</v>
      </c>
      <c r="W9" s="25">
        <f>+W8</f>
        <v>0.37155</v>
      </c>
      <c r="X9" s="33">
        <f>+W9*U9</f>
        <v>-6463743.327675</v>
      </c>
      <c r="Z9" s="1"/>
      <c r="AA9" s="7" t="s">
        <v>94</v>
      </c>
      <c r="AC9" s="10">
        <v>447</v>
      </c>
      <c r="AD9" s="10">
        <v>2</v>
      </c>
      <c r="AE9" s="17">
        <f>+U9-'Case 1'!U9</f>
        <v>0</v>
      </c>
      <c r="AF9" s="24" t="s">
        <v>93</v>
      </c>
      <c r="AG9" s="25">
        <f>+AG8</f>
        <v>0.37155</v>
      </c>
      <c r="AH9" s="33">
        <f>+AG9*AE9</f>
        <v>0</v>
      </c>
      <c r="AJ9" s="1"/>
      <c r="AK9" s="7" t="s">
        <v>94</v>
      </c>
      <c r="AM9" s="10">
        <v>447</v>
      </c>
      <c r="AN9" s="10">
        <v>2</v>
      </c>
      <c r="AO9" s="17">
        <f>+N9-Actual!E9</f>
        <v>-17396698.5</v>
      </c>
      <c r="AP9" s="24" t="s">
        <v>93</v>
      </c>
      <c r="AQ9" s="25">
        <f>+AQ8</f>
        <v>0.37155</v>
      </c>
      <c r="AR9" s="33">
        <f>+AQ9*AO9</f>
        <v>-6463743.327675</v>
      </c>
    </row>
    <row r="10" spans="2:44" ht="12">
      <c r="B10" s="60" t="s">
        <v>11</v>
      </c>
      <c r="D10" s="17">
        <v>1161842153.0394409</v>
      </c>
      <c r="E10" s="17"/>
      <c r="F10" s="62"/>
      <c r="G10" s="7"/>
      <c r="H10" s="7"/>
      <c r="I10" s="7">
        <v>1161842153.0394409</v>
      </c>
      <c r="K10" s="1"/>
      <c r="L10" s="7" t="s">
        <v>95</v>
      </c>
      <c r="M10" s="7"/>
      <c r="N10" s="7">
        <f>+D10</f>
        <v>1161842153.0394409</v>
      </c>
      <c r="P10" s="1"/>
      <c r="Q10" s="7" t="s">
        <v>95</v>
      </c>
      <c r="S10" s="10">
        <v>447</v>
      </c>
      <c r="T10" s="10">
        <v>2</v>
      </c>
      <c r="U10" s="17">
        <f>+N10-Actual!$E10</f>
        <v>111348180.03944087</v>
      </c>
      <c r="V10" s="24" t="s">
        <v>93</v>
      </c>
      <c r="W10" s="25">
        <f>+W9</f>
        <v>0.37155</v>
      </c>
      <c r="X10" s="33">
        <f>+W10*U10</f>
        <v>41371416.293654256</v>
      </c>
      <c r="Z10" s="1"/>
      <c r="AA10" s="7" t="s">
        <v>95</v>
      </c>
      <c r="AC10" s="10">
        <v>447</v>
      </c>
      <c r="AD10" s="10">
        <v>2</v>
      </c>
      <c r="AE10" s="17">
        <f>+U10-'Case 1'!U10</f>
        <v>0</v>
      </c>
      <c r="AF10" s="24" t="s">
        <v>93</v>
      </c>
      <c r="AG10" s="25">
        <f>+AG9</f>
        <v>0.37155</v>
      </c>
      <c r="AH10" s="33">
        <f>+AG10*AE10</f>
        <v>0</v>
      </c>
      <c r="AJ10" s="1"/>
      <c r="AK10" s="7" t="s">
        <v>95</v>
      </c>
      <c r="AM10" s="10">
        <v>447</v>
      </c>
      <c r="AN10" s="10">
        <v>2</v>
      </c>
      <c r="AO10" s="17">
        <f>+N10-Actual!E10</f>
        <v>111348180.03944087</v>
      </c>
      <c r="AP10" s="24" t="s">
        <v>93</v>
      </c>
      <c r="AQ10" s="25">
        <f>+AQ9</f>
        <v>0.37155</v>
      </c>
      <c r="AR10" s="33">
        <f>+AQ10*AO10</f>
        <v>41371416.293654256</v>
      </c>
    </row>
    <row r="11" spans="2:44" ht="12">
      <c r="B11" s="60"/>
      <c r="D11" s="17"/>
      <c r="E11" s="17"/>
      <c r="F11" s="62"/>
      <c r="G11" s="7"/>
      <c r="H11" s="7"/>
      <c r="I11" s="7"/>
      <c r="K11" s="1"/>
      <c r="L11" s="7" t="s">
        <v>7</v>
      </c>
      <c r="M11" s="7"/>
      <c r="N11" s="17">
        <f>+D14</f>
        <v>58303578.67819074</v>
      </c>
      <c r="P11" s="1"/>
      <c r="Q11" s="7" t="s">
        <v>7</v>
      </c>
      <c r="S11" s="10">
        <v>447</v>
      </c>
      <c r="T11" s="10">
        <v>2</v>
      </c>
      <c r="U11" s="17">
        <f>+N11-Actual!$E11</f>
        <v>17333794.678190738</v>
      </c>
      <c r="V11" s="24" t="s">
        <v>96</v>
      </c>
      <c r="W11" s="25">
        <f>+Actual!$H3</f>
        <v>0.369976</v>
      </c>
      <c r="X11" s="33">
        <f>+W11*U11</f>
        <v>6413088.019858297</v>
      </c>
      <c r="Z11" s="1"/>
      <c r="AA11" s="7" t="s">
        <v>7</v>
      </c>
      <c r="AC11" s="10">
        <v>447</v>
      </c>
      <c r="AD11" s="10">
        <v>2</v>
      </c>
      <c r="AE11" s="17">
        <f>+U11-'Case 1'!U11</f>
        <v>19188797.856104486</v>
      </c>
      <c r="AF11" s="24" t="s">
        <v>96</v>
      </c>
      <c r="AG11" s="25">
        <f>+Actual!$H3</f>
        <v>0.369976</v>
      </c>
      <c r="AH11" s="33">
        <f>+AG11*AE11</f>
        <v>7099394.675610114</v>
      </c>
      <c r="AJ11" s="1"/>
      <c r="AK11" s="7" t="s">
        <v>7</v>
      </c>
      <c r="AM11" s="10">
        <v>447</v>
      </c>
      <c r="AN11" s="10">
        <v>2</v>
      </c>
      <c r="AO11" s="17">
        <f>+N11-Actual!E11</f>
        <v>17333794.678190738</v>
      </c>
      <c r="AP11" s="24" t="s">
        <v>96</v>
      </c>
      <c r="AQ11" s="25">
        <f>+Actual!$H3</f>
        <v>0.369976</v>
      </c>
      <c r="AR11" s="33">
        <f>+AQ11*AO11</f>
        <v>6413088.019858297</v>
      </c>
    </row>
    <row r="12" spans="2:44" ht="12">
      <c r="B12" s="60" t="s">
        <v>12</v>
      </c>
      <c r="D12" s="17">
        <v>12827235.5</v>
      </c>
      <c r="E12" s="17"/>
      <c r="F12" s="62">
        <v>12827235.5</v>
      </c>
      <c r="G12" s="7"/>
      <c r="H12" s="7"/>
      <c r="I12" s="7"/>
      <c r="K12" s="1"/>
      <c r="L12" s="7" t="s">
        <v>97</v>
      </c>
      <c r="M12" s="7"/>
      <c r="N12" s="26" t="s">
        <v>14</v>
      </c>
      <c r="P12" s="1"/>
      <c r="Q12" s="7"/>
      <c r="U12" s="27"/>
      <c r="V12" s="28"/>
      <c r="W12" s="25"/>
      <c r="X12" s="33"/>
      <c r="Z12" s="1"/>
      <c r="AA12" s="7"/>
      <c r="AE12" s="27"/>
      <c r="AF12" s="28"/>
      <c r="AG12" s="25"/>
      <c r="AH12" s="33"/>
      <c r="AJ12" s="1"/>
      <c r="AK12" s="7"/>
      <c r="AO12" s="27"/>
      <c r="AP12" s="28"/>
      <c r="AQ12" s="25"/>
      <c r="AR12" s="33"/>
    </row>
    <row r="13" spans="3:44" ht="12">
      <c r="C13" s="60"/>
      <c r="D13" s="17"/>
      <c r="E13" s="17"/>
      <c r="F13" s="7"/>
      <c r="G13" s="7"/>
      <c r="H13" s="7"/>
      <c r="I13" s="7"/>
      <c r="K13" s="7"/>
      <c r="L13" s="7"/>
      <c r="M13" s="7"/>
      <c r="W13" s="25"/>
      <c r="X13" s="33"/>
      <c r="AG13" s="25"/>
      <c r="AH13" s="33"/>
      <c r="AQ13" s="25"/>
      <c r="AR13" s="33"/>
    </row>
    <row r="14" spans="2:44" ht="12">
      <c r="B14" s="3" t="s">
        <v>13</v>
      </c>
      <c r="C14" s="60"/>
      <c r="D14" s="17">
        <v>58303578.67819074</v>
      </c>
      <c r="E14" s="17"/>
      <c r="F14" s="7"/>
      <c r="G14" s="7"/>
      <c r="H14" s="7">
        <v>58303578.67819074</v>
      </c>
      <c r="I14" s="7"/>
      <c r="K14" s="7" t="s">
        <v>123</v>
      </c>
      <c r="L14" s="7"/>
      <c r="M14" s="7"/>
      <c r="N14" s="7">
        <f>SUM(N8:N12)</f>
        <v>1311815885.0076315</v>
      </c>
      <c r="P14" s="7" t="s">
        <v>98</v>
      </c>
      <c r="Q14" s="7"/>
      <c r="U14" s="17">
        <f>SUM(U8:U13)</f>
        <v>167529913.0076316</v>
      </c>
      <c r="V14" s="17"/>
      <c r="W14" s="25"/>
      <c r="X14" s="33">
        <f>SUM(X8:X13)</f>
        <v>62218455.78516205</v>
      </c>
      <c r="Z14" s="7" t="s">
        <v>98</v>
      </c>
      <c r="AA14" s="7"/>
      <c r="AE14" s="17">
        <f>SUM(AE8:AE13)</f>
        <v>19188797.856104486</v>
      </c>
      <c r="AF14" s="17"/>
      <c r="AG14" s="25"/>
      <c r="AH14" s="33">
        <f>SUM(AH8:AH13)</f>
        <v>7099394.675610114</v>
      </c>
      <c r="AJ14" s="7" t="s">
        <v>98</v>
      </c>
      <c r="AK14" s="7"/>
      <c r="AO14" s="17">
        <f>SUM(AO8:AO13)</f>
        <v>167529913.0076316</v>
      </c>
      <c r="AP14" s="17"/>
      <c r="AQ14" s="25"/>
      <c r="AR14" s="33">
        <f>SUM(AR8:AR13)</f>
        <v>62218455.78516205</v>
      </c>
    </row>
    <row r="15" spans="4:44" ht="10.5">
      <c r="D15" s="6" t="s">
        <v>14</v>
      </c>
      <c r="E15" s="6" t="s">
        <v>15</v>
      </c>
      <c r="F15" s="7" t="s">
        <v>16</v>
      </c>
      <c r="G15" s="7" t="s">
        <v>16</v>
      </c>
      <c r="H15" s="7" t="s">
        <v>16</v>
      </c>
      <c r="I15" s="7" t="s">
        <v>16</v>
      </c>
      <c r="K15" s="7"/>
      <c r="L15" s="7"/>
      <c r="M15" s="7"/>
      <c r="N15" s="7"/>
      <c r="P15" s="7"/>
      <c r="Q15" s="7"/>
      <c r="W15" s="25"/>
      <c r="X15" s="33"/>
      <c r="Z15" s="7"/>
      <c r="AA15" s="7"/>
      <c r="AG15" s="25"/>
      <c r="AH15" s="33"/>
      <c r="AJ15" s="7"/>
      <c r="AK15" s="7"/>
      <c r="AQ15" s="25"/>
      <c r="AR15" s="33"/>
    </row>
    <row r="16" spans="1:44" ht="10.5">
      <c r="A16" s="3" t="s">
        <v>17</v>
      </c>
      <c r="D16" s="17">
        <v>1311815885.0076315</v>
      </c>
      <c r="E16" s="17"/>
      <c r="F16" s="17">
        <v>91670153.28999999</v>
      </c>
      <c r="G16" s="17">
        <v>0</v>
      </c>
      <c r="H16" s="17">
        <v>58303578.67819074</v>
      </c>
      <c r="I16" s="17">
        <v>1161842153.0394409</v>
      </c>
      <c r="K16" s="17"/>
      <c r="L16" s="17"/>
      <c r="M16" s="17"/>
      <c r="N16" s="17"/>
      <c r="P16" s="17"/>
      <c r="Q16" s="17"/>
      <c r="W16" s="25"/>
      <c r="X16" s="33"/>
      <c r="Z16" s="17"/>
      <c r="AA16" s="17"/>
      <c r="AG16" s="25"/>
      <c r="AH16" s="33"/>
      <c r="AJ16" s="17"/>
      <c r="AK16" s="17"/>
      <c r="AQ16" s="25"/>
      <c r="AR16" s="33"/>
    </row>
    <row r="17" spans="4:44" ht="10.5">
      <c r="D17" s="17"/>
      <c r="E17" s="17"/>
      <c r="F17" s="17"/>
      <c r="G17" s="17"/>
      <c r="H17" s="17"/>
      <c r="I17" s="17"/>
      <c r="K17" s="17" t="s">
        <v>124</v>
      </c>
      <c r="L17" s="17"/>
      <c r="M17" s="17"/>
      <c r="N17" s="17"/>
      <c r="P17" s="17" t="s">
        <v>99</v>
      </c>
      <c r="Q17" s="17"/>
      <c r="W17" s="25"/>
      <c r="X17" s="33"/>
      <c r="Z17" s="17" t="s">
        <v>99</v>
      </c>
      <c r="AA17" s="17"/>
      <c r="AG17" s="25"/>
      <c r="AH17" s="33"/>
      <c r="AJ17" s="17" t="s">
        <v>99</v>
      </c>
      <c r="AK17" s="17"/>
      <c r="AQ17" s="25"/>
      <c r="AR17" s="33"/>
    </row>
    <row r="18" spans="4:44" ht="10.5">
      <c r="D18" s="17"/>
      <c r="E18" s="17"/>
      <c r="F18" s="17"/>
      <c r="G18" s="17"/>
      <c r="H18" s="17"/>
      <c r="I18" s="17"/>
      <c r="K18" s="17" t="s">
        <v>100</v>
      </c>
      <c r="L18" s="17"/>
      <c r="M18" s="17"/>
      <c r="N18" s="17"/>
      <c r="P18" s="17" t="s">
        <v>101</v>
      </c>
      <c r="Q18" s="17"/>
      <c r="W18" s="25"/>
      <c r="X18" s="33"/>
      <c r="Z18" s="17" t="s">
        <v>101</v>
      </c>
      <c r="AA18" s="17"/>
      <c r="AG18" s="25"/>
      <c r="AH18" s="33"/>
      <c r="AJ18" s="17" t="s">
        <v>101</v>
      </c>
      <c r="AK18" s="17"/>
      <c r="AQ18" s="25"/>
      <c r="AR18" s="33"/>
    </row>
    <row r="19" spans="4:44" ht="12">
      <c r="D19" s="60"/>
      <c r="E19" s="7"/>
      <c r="F19" s="7"/>
      <c r="G19" s="7"/>
      <c r="H19" s="7"/>
      <c r="I19" s="7"/>
      <c r="K19" s="7"/>
      <c r="L19" s="7" t="s">
        <v>102</v>
      </c>
      <c r="M19" s="7"/>
      <c r="N19" s="7">
        <f>+F27</f>
        <v>63357927.816310406</v>
      </c>
      <c r="P19" s="7"/>
      <c r="Q19" s="7" t="s">
        <v>102</v>
      </c>
      <c r="S19" s="10">
        <v>555</v>
      </c>
      <c r="T19" s="10">
        <v>2</v>
      </c>
      <c r="U19" s="17">
        <f>+N19-Actual!$E19</f>
        <v>7105824.816310406</v>
      </c>
      <c r="V19" s="24" t="s">
        <v>93</v>
      </c>
      <c r="W19" s="25">
        <f>+W10</f>
        <v>0.37155</v>
      </c>
      <c r="X19" s="33">
        <f aca="true" t="shared" si="0" ref="X19:X24">+W19*U19</f>
        <v>2640169.2105001314</v>
      </c>
      <c r="Z19" s="7"/>
      <c r="AA19" s="7" t="s">
        <v>102</v>
      </c>
      <c r="AC19" s="10">
        <v>555</v>
      </c>
      <c r="AD19" s="10">
        <v>2</v>
      </c>
      <c r="AE19" s="17">
        <f>+U19-'Case 1'!U19</f>
        <v>0</v>
      </c>
      <c r="AF19" s="24" t="s">
        <v>93</v>
      </c>
      <c r="AG19" s="25">
        <f>+AG10</f>
        <v>0.37155</v>
      </c>
      <c r="AH19" s="33">
        <f aca="true" t="shared" si="1" ref="AH19:AH24">+AG19*AE19</f>
        <v>0</v>
      </c>
      <c r="AJ19" s="7"/>
      <c r="AK19" s="7" t="s">
        <v>102</v>
      </c>
      <c r="AM19" s="10">
        <v>555</v>
      </c>
      <c r="AN19" s="10">
        <v>2</v>
      </c>
      <c r="AO19" s="17">
        <f>+N19-Actual!E19</f>
        <v>7105824.816310406</v>
      </c>
      <c r="AP19" s="24" t="s">
        <v>93</v>
      </c>
      <c r="AQ19" s="25">
        <f>+AQ10</f>
        <v>0.37155</v>
      </c>
      <c r="AR19" s="33">
        <f aca="true" t="shared" si="2" ref="AR19:AR24">+AQ19*AO19</f>
        <v>2640169.2105001314</v>
      </c>
    </row>
    <row r="20" spans="1:44" ht="10.5">
      <c r="A20" s="3" t="s">
        <v>18</v>
      </c>
      <c r="D20" s="17"/>
      <c r="E20" s="17"/>
      <c r="F20" s="7"/>
      <c r="G20" s="7"/>
      <c r="H20" s="7"/>
      <c r="I20" s="7"/>
      <c r="K20" s="7"/>
      <c r="L20" s="7" t="s">
        <v>103</v>
      </c>
      <c r="M20" s="7"/>
      <c r="N20" s="7">
        <f>+F35</f>
        <v>34508497.099999994</v>
      </c>
      <c r="P20" s="7"/>
      <c r="Q20" s="7" t="s">
        <v>103</v>
      </c>
      <c r="S20" s="10">
        <v>555</v>
      </c>
      <c r="T20" s="10">
        <v>2</v>
      </c>
      <c r="U20" s="17">
        <f>+N20-Actual!$E20</f>
        <v>14865566.099999994</v>
      </c>
      <c r="V20" s="24" t="s">
        <v>93</v>
      </c>
      <c r="W20" s="25">
        <f>+W19</f>
        <v>0.37155</v>
      </c>
      <c r="X20" s="33">
        <f t="shared" si="0"/>
        <v>5523301.084454997</v>
      </c>
      <c r="Z20" s="7"/>
      <c r="AA20" s="7" t="s">
        <v>103</v>
      </c>
      <c r="AC20" s="10">
        <v>555</v>
      </c>
      <c r="AD20" s="10">
        <v>2</v>
      </c>
      <c r="AE20" s="17">
        <f>+U20-'Case 1'!U20</f>
        <v>0</v>
      </c>
      <c r="AF20" s="24" t="s">
        <v>93</v>
      </c>
      <c r="AG20" s="25">
        <f>+AG19</f>
        <v>0.37155</v>
      </c>
      <c r="AH20" s="33">
        <f t="shared" si="1"/>
        <v>0</v>
      </c>
      <c r="AJ20" s="7"/>
      <c r="AK20" s="7" t="s">
        <v>103</v>
      </c>
      <c r="AM20" s="10">
        <v>555</v>
      </c>
      <c r="AN20" s="10">
        <v>2</v>
      </c>
      <c r="AO20" s="17">
        <f>+N20-Actual!E20</f>
        <v>14865566.099999994</v>
      </c>
      <c r="AP20" s="24" t="s">
        <v>93</v>
      </c>
      <c r="AQ20" s="25">
        <f>+AQ19</f>
        <v>0.37155</v>
      </c>
      <c r="AR20" s="33">
        <f t="shared" si="2"/>
        <v>5523301.084454997</v>
      </c>
    </row>
    <row r="21" spans="2:44" ht="12">
      <c r="B21" s="60"/>
      <c r="C21" s="3" t="s">
        <v>19</v>
      </c>
      <c r="D21" s="17">
        <v>47874960</v>
      </c>
      <c r="E21" s="17"/>
      <c r="F21" s="7">
        <v>47874960</v>
      </c>
      <c r="G21" s="7"/>
      <c r="H21" s="7"/>
      <c r="I21" s="7"/>
      <c r="K21" s="7"/>
      <c r="L21" s="7" t="s">
        <v>104</v>
      </c>
      <c r="M21" s="7"/>
      <c r="N21" s="7">
        <f>+G60</f>
        <v>69818394.5836896</v>
      </c>
      <c r="P21" s="7"/>
      <c r="Q21" s="7" t="s">
        <v>104</v>
      </c>
      <c r="S21" s="10">
        <v>555</v>
      </c>
      <c r="T21" s="10">
        <v>2</v>
      </c>
      <c r="U21" s="17">
        <f>+N21-Actual!$E21</f>
        <v>16709666.5836896</v>
      </c>
      <c r="V21" s="24" t="s">
        <v>96</v>
      </c>
      <c r="W21" s="25">
        <f>+W11</f>
        <v>0.369976</v>
      </c>
      <c r="X21" s="33">
        <f t="shared" si="0"/>
        <v>6182175.603967144</v>
      </c>
      <c r="Z21" s="7"/>
      <c r="AA21" s="7" t="s">
        <v>104</v>
      </c>
      <c r="AC21" s="10">
        <v>555</v>
      </c>
      <c r="AD21" s="10">
        <v>2</v>
      </c>
      <c r="AE21" s="17">
        <f>+U21-'Case 1'!U21</f>
        <v>0</v>
      </c>
      <c r="AF21" s="24" t="s">
        <v>96</v>
      </c>
      <c r="AG21" s="25">
        <f>+AG11</f>
        <v>0.369976</v>
      </c>
      <c r="AH21" s="33">
        <f t="shared" si="1"/>
        <v>0</v>
      </c>
      <c r="AJ21" s="7"/>
      <c r="AK21" s="7" t="s">
        <v>104</v>
      </c>
      <c r="AM21" s="10">
        <v>555</v>
      </c>
      <c r="AN21" s="10">
        <v>2</v>
      </c>
      <c r="AO21" s="17">
        <f>+N21-Actual!E21</f>
        <v>16709666.5836896</v>
      </c>
      <c r="AP21" s="24" t="s">
        <v>96</v>
      </c>
      <c r="AQ21" s="25">
        <f>+AQ11</f>
        <v>0.369976</v>
      </c>
      <c r="AR21" s="33">
        <f t="shared" si="2"/>
        <v>6182175.603967144</v>
      </c>
    </row>
    <row r="22" spans="2:44" ht="12">
      <c r="B22" s="60"/>
      <c r="C22" s="3" t="s">
        <v>20</v>
      </c>
      <c r="D22" s="17">
        <v>1834411</v>
      </c>
      <c r="E22" s="17"/>
      <c r="F22" s="7">
        <v>652248</v>
      </c>
      <c r="G22" s="7">
        <v>1182163</v>
      </c>
      <c r="H22" s="7"/>
      <c r="I22" s="7"/>
      <c r="K22" s="7"/>
      <c r="L22" s="7" t="s">
        <v>105</v>
      </c>
      <c r="M22" s="7"/>
      <c r="N22" s="7"/>
      <c r="P22" s="7"/>
      <c r="Q22" s="3" t="s">
        <v>131</v>
      </c>
      <c r="S22" s="10">
        <v>555</v>
      </c>
      <c r="T22" s="10">
        <v>2</v>
      </c>
      <c r="U22" s="17">
        <f>+N22-Actual!$E22</f>
        <v>-17000685</v>
      </c>
      <c r="V22" s="13" t="s">
        <v>93</v>
      </c>
      <c r="W22" s="25">
        <f>+W20</f>
        <v>0.37155</v>
      </c>
      <c r="X22" s="32">
        <f t="shared" si="0"/>
        <v>-6316604.51175</v>
      </c>
      <c r="Z22" s="7"/>
      <c r="AA22" s="3" t="s">
        <v>131</v>
      </c>
      <c r="AC22" s="10">
        <v>555</v>
      </c>
      <c r="AD22" s="10">
        <v>2</v>
      </c>
      <c r="AE22" s="17">
        <f>+U22-'Case 1'!U22</f>
        <v>0</v>
      </c>
      <c r="AF22" s="13" t="s">
        <v>93</v>
      </c>
      <c r="AG22" s="25">
        <f>+AG20</f>
        <v>0.37155</v>
      </c>
      <c r="AH22" s="32">
        <f t="shared" si="1"/>
        <v>0</v>
      </c>
      <c r="AJ22" s="7"/>
      <c r="AK22" s="3" t="s">
        <v>131</v>
      </c>
      <c r="AM22" s="10">
        <v>555</v>
      </c>
      <c r="AN22" s="10">
        <v>2</v>
      </c>
      <c r="AO22" s="17">
        <f>+N22-Actual!E22</f>
        <v>-17000685</v>
      </c>
      <c r="AP22" s="13" t="s">
        <v>93</v>
      </c>
      <c r="AQ22" s="25">
        <f>+AQ20</f>
        <v>0.37155</v>
      </c>
      <c r="AR22" s="32">
        <f t="shared" si="2"/>
        <v>-6316604.51175</v>
      </c>
    </row>
    <row r="23" spans="2:44" ht="12">
      <c r="B23" s="60"/>
      <c r="C23" s="3" t="s">
        <v>21</v>
      </c>
      <c r="D23" s="17">
        <v>17587893</v>
      </c>
      <c r="E23" s="17"/>
      <c r="F23" s="7">
        <v>5276367.9</v>
      </c>
      <c r="G23" s="7">
        <v>12311525.1</v>
      </c>
      <c r="H23" s="7"/>
      <c r="I23" s="7"/>
      <c r="K23" s="7"/>
      <c r="L23" s="7" t="s">
        <v>106</v>
      </c>
      <c r="M23" s="7"/>
      <c r="N23" s="7">
        <f>+D56</f>
        <v>1164154883.004526</v>
      </c>
      <c r="P23" s="7"/>
      <c r="Q23" s="7" t="s">
        <v>106</v>
      </c>
      <c r="S23" s="10">
        <v>555</v>
      </c>
      <c r="T23" s="10">
        <v>2</v>
      </c>
      <c r="U23" s="17">
        <f>+N23-Actual!$E23</f>
        <v>215735903.0045259</v>
      </c>
      <c r="V23" s="13" t="s">
        <v>93</v>
      </c>
      <c r="W23" s="25">
        <f>+W20</f>
        <v>0.37155</v>
      </c>
      <c r="X23" s="33">
        <f t="shared" si="0"/>
        <v>80156674.7613316</v>
      </c>
      <c r="Z23" s="7"/>
      <c r="AA23" s="7" t="s">
        <v>106</v>
      </c>
      <c r="AC23" s="10">
        <v>555</v>
      </c>
      <c r="AD23" s="10">
        <v>2</v>
      </c>
      <c r="AE23" s="17">
        <f>+U23-'Case 1'!U23</f>
        <v>-0.1717236042022705</v>
      </c>
      <c r="AF23" s="13" t="s">
        <v>93</v>
      </c>
      <c r="AG23" s="25">
        <f>+AG20</f>
        <v>0.37155</v>
      </c>
      <c r="AH23" s="33">
        <f t="shared" si="1"/>
        <v>-0.0638039051413536</v>
      </c>
      <c r="AJ23" s="7"/>
      <c r="AK23" s="7" t="s">
        <v>106</v>
      </c>
      <c r="AM23" s="10">
        <v>555</v>
      </c>
      <c r="AN23" s="10">
        <v>2</v>
      </c>
      <c r="AO23" s="17">
        <f>+N23-Actual!E23</f>
        <v>215735903.0045259</v>
      </c>
      <c r="AP23" s="13" t="s">
        <v>93</v>
      </c>
      <c r="AQ23" s="25">
        <f>+AQ20</f>
        <v>0.37155</v>
      </c>
      <c r="AR23" s="33">
        <f t="shared" si="2"/>
        <v>80156674.7613316</v>
      </c>
    </row>
    <row r="24" spans="2:44" ht="12">
      <c r="B24" s="60"/>
      <c r="C24" s="3" t="s">
        <v>22</v>
      </c>
      <c r="D24" s="17">
        <v>4285613</v>
      </c>
      <c r="E24" s="17"/>
      <c r="F24" s="7">
        <v>888676.7113964</v>
      </c>
      <c r="G24" s="7">
        <v>3396936.2886036</v>
      </c>
      <c r="H24" s="7"/>
      <c r="I24" s="7"/>
      <c r="K24" s="7"/>
      <c r="L24" s="7" t="s">
        <v>108</v>
      </c>
      <c r="M24" s="7"/>
      <c r="N24" s="29">
        <f>+D58</f>
        <v>89071393.50416312</v>
      </c>
      <c r="P24" s="7"/>
      <c r="Q24" s="7" t="s">
        <v>107</v>
      </c>
      <c r="S24" s="10">
        <v>555</v>
      </c>
      <c r="T24" s="10">
        <v>2</v>
      </c>
      <c r="U24" s="17">
        <f>+N24-Actual!$E24</f>
        <v>-5611031.495836884</v>
      </c>
      <c r="V24" s="13" t="s">
        <v>96</v>
      </c>
      <c r="W24" s="25">
        <f>+W21</f>
        <v>0.369976</v>
      </c>
      <c r="X24" s="33">
        <f t="shared" si="0"/>
        <v>-2075946.988703747</v>
      </c>
      <c r="Z24" s="7"/>
      <c r="AA24" s="7" t="s">
        <v>107</v>
      </c>
      <c r="AC24" s="10">
        <v>555</v>
      </c>
      <c r="AD24" s="10">
        <v>2</v>
      </c>
      <c r="AE24" s="17">
        <f>+U24-'Case 1'!U24</f>
        <v>-28803843.956284672</v>
      </c>
      <c r="AF24" s="13" t="s">
        <v>96</v>
      </c>
      <c r="AG24" s="25">
        <f>+AG21</f>
        <v>0.369976</v>
      </c>
      <c r="AH24" s="33">
        <f t="shared" si="1"/>
        <v>-10656730.971570378</v>
      </c>
      <c r="AJ24" s="7"/>
      <c r="AK24" s="7" t="s">
        <v>107</v>
      </c>
      <c r="AM24" s="10">
        <v>555</v>
      </c>
      <c r="AN24" s="10">
        <v>2</v>
      </c>
      <c r="AO24" s="17">
        <f>+N24-Actual!E24</f>
        <v>-5611031.495836884</v>
      </c>
      <c r="AP24" s="13" t="s">
        <v>96</v>
      </c>
      <c r="AQ24" s="25">
        <f>+AQ21</f>
        <v>0.369976</v>
      </c>
      <c r="AR24" s="33">
        <f t="shared" si="2"/>
        <v>-2075946.988703747</v>
      </c>
    </row>
    <row r="25" spans="2:44" ht="12">
      <c r="B25" s="60"/>
      <c r="C25" s="3" t="s">
        <v>23</v>
      </c>
      <c r="D25" s="17">
        <v>50886108</v>
      </c>
      <c r="E25" s="17"/>
      <c r="F25" s="7">
        <v>8665675.204914</v>
      </c>
      <c r="G25" s="7">
        <v>42220432.795086</v>
      </c>
      <c r="H25" s="7"/>
      <c r="I25" s="7"/>
      <c r="K25" s="7"/>
      <c r="L25" s="7"/>
      <c r="M25" s="7"/>
      <c r="N25" s="7"/>
      <c r="W25" s="25"/>
      <c r="X25" s="33"/>
      <c r="AG25" s="25"/>
      <c r="AH25" s="33"/>
      <c r="AQ25" s="25"/>
      <c r="AR25" s="33"/>
    </row>
    <row r="26" spans="2:44" ht="10.5">
      <c r="B26" s="15" t="s">
        <v>24</v>
      </c>
      <c r="C26" s="15"/>
      <c r="D26" s="15" t="s">
        <v>24</v>
      </c>
      <c r="E26" s="17"/>
      <c r="F26" s="15" t="s">
        <v>24</v>
      </c>
      <c r="G26" s="15" t="s">
        <v>24</v>
      </c>
      <c r="H26" s="15" t="s">
        <v>24</v>
      </c>
      <c r="I26" s="15" t="s">
        <v>24</v>
      </c>
      <c r="K26" s="7" t="s">
        <v>125</v>
      </c>
      <c r="L26" s="7"/>
      <c r="M26" s="7"/>
      <c r="N26" s="7">
        <f>SUM(N19:N24)</f>
        <v>1420911096.008689</v>
      </c>
      <c r="P26" s="7" t="s">
        <v>109</v>
      </c>
      <c r="Q26" s="7"/>
      <c r="U26" s="7">
        <f>SUM(U19:U24)</f>
        <v>231805244.00868902</v>
      </c>
      <c r="V26" s="7"/>
      <c r="W26" s="25"/>
      <c r="X26" s="33">
        <f>SUM(X19:X24)</f>
        <v>86109769.15980013</v>
      </c>
      <c r="Z26" s="7" t="s">
        <v>109</v>
      </c>
      <c r="AA26" s="7"/>
      <c r="AE26" s="7">
        <f>SUM(AE19:AE24)</f>
        <v>-28803844.128008276</v>
      </c>
      <c r="AF26" s="7"/>
      <c r="AG26" s="25"/>
      <c r="AH26" s="33">
        <f>SUM(AH19:AH24)</f>
        <v>-10656731.035374284</v>
      </c>
      <c r="AJ26" s="7" t="s">
        <v>109</v>
      </c>
      <c r="AK26" s="7"/>
      <c r="AO26" s="7">
        <f>SUM(AO19:AO24)</f>
        <v>231805244.00868902</v>
      </c>
      <c r="AP26" s="7"/>
      <c r="AQ26" s="25"/>
      <c r="AR26" s="33">
        <f>SUM(AR19:AR24)</f>
        <v>86109769.15980013</v>
      </c>
    </row>
    <row r="27" spans="2:44" ht="12">
      <c r="B27" s="3" t="s">
        <v>25</v>
      </c>
      <c r="C27" s="60"/>
      <c r="D27" s="62">
        <v>122468985</v>
      </c>
      <c r="E27" s="17"/>
      <c r="F27" s="62">
        <v>63357927.816310406</v>
      </c>
      <c r="G27" s="62">
        <v>59111057.183689594</v>
      </c>
      <c r="H27" s="62">
        <v>0</v>
      </c>
      <c r="I27" s="62">
        <v>0</v>
      </c>
      <c r="K27" s="15"/>
      <c r="L27" s="15"/>
      <c r="M27" s="15"/>
      <c r="N27" s="15"/>
      <c r="P27" s="15"/>
      <c r="Q27" s="15"/>
      <c r="W27" s="25"/>
      <c r="X27" s="33"/>
      <c r="Z27" s="15"/>
      <c r="AA27" s="15"/>
      <c r="AG27" s="25"/>
      <c r="AH27" s="33"/>
      <c r="AJ27" s="15"/>
      <c r="AK27" s="15"/>
      <c r="AQ27" s="25"/>
      <c r="AR27" s="33"/>
    </row>
    <row r="28" spans="4:44" ht="12">
      <c r="D28" s="62"/>
      <c r="E28" s="17"/>
      <c r="F28" s="62"/>
      <c r="G28" s="62"/>
      <c r="H28" s="7"/>
      <c r="I28" s="7"/>
      <c r="K28" s="1"/>
      <c r="L28" s="1"/>
      <c r="M28" s="1"/>
      <c r="N28" s="1"/>
      <c r="P28" s="1"/>
      <c r="Q28" s="1"/>
      <c r="W28" s="25"/>
      <c r="X28" s="33"/>
      <c r="Z28" s="1"/>
      <c r="AA28" s="1"/>
      <c r="AG28" s="25"/>
      <c r="AH28" s="33"/>
      <c r="AJ28" s="1"/>
      <c r="AK28" s="1"/>
      <c r="AQ28" s="25"/>
      <c r="AR28" s="33"/>
    </row>
    <row r="29" spans="2:44" ht="12">
      <c r="B29" s="60"/>
      <c r="C29" s="3" t="s">
        <v>26</v>
      </c>
      <c r="D29" s="17">
        <v>2302195</v>
      </c>
      <c r="E29" s="17"/>
      <c r="F29" s="7"/>
      <c r="G29" s="7">
        <v>2302195</v>
      </c>
      <c r="H29" s="7"/>
      <c r="I29" s="7"/>
      <c r="K29" s="1" t="s">
        <v>110</v>
      </c>
      <c r="L29" s="1"/>
      <c r="M29" s="1"/>
      <c r="N29" s="7"/>
      <c r="P29" s="1" t="s">
        <v>111</v>
      </c>
      <c r="Q29" s="1"/>
      <c r="W29" s="25"/>
      <c r="X29" s="33"/>
      <c r="Z29" s="1" t="s">
        <v>111</v>
      </c>
      <c r="AA29" s="1"/>
      <c r="AG29" s="25"/>
      <c r="AH29" s="33"/>
      <c r="AJ29" s="1" t="s">
        <v>111</v>
      </c>
      <c r="AK29" s="1"/>
      <c r="AQ29" s="25"/>
      <c r="AR29" s="33"/>
    </row>
    <row r="30" spans="2:44" ht="12">
      <c r="B30" s="60"/>
      <c r="C30" s="3" t="s">
        <v>27</v>
      </c>
      <c r="D30" s="17">
        <v>426316</v>
      </c>
      <c r="E30" s="17"/>
      <c r="F30" s="7"/>
      <c r="G30" s="7">
        <v>426316</v>
      </c>
      <c r="H30" s="7"/>
      <c r="I30" s="7"/>
      <c r="K30" s="7"/>
      <c r="L30" s="7" t="s">
        <v>92</v>
      </c>
      <c r="M30" s="7"/>
      <c r="N30" s="7">
        <f>+D72</f>
        <v>34675821</v>
      </c>
      <c r="P30" s="7"/>
      <c r="Q30" s="7" t="s">
        <v>92</v>
      </c>
      <c r="S30" s="10">
        <v>565</v>
      </c>
      <c r="T30" s="10">
        <v>2</v>
      </c>
      <c r="U30" s="17">
        <f>+N30-Actual!$E30</f>
        <v>5155360</v>
      </c>
      <c r="V30" s="24" t="s">
        <v>93</v>
      </c>
      <c r="W30" s="25">
        <f>+W23</f>
        <v>0.37155</v>
      </c>
      <c r="X30" s="33">
        <f>+W30*U30</f>
        <v>1915474.008</v>
      </c>
      <c r="Z30" s="7"/>
      <c r="AA30" s="7" t="s">
        <v>92</v>
      </c>
      <c r="AC30" s="10">
        <v>565</v>
      </c>
      <c r="AD30" s="10">
        <v>2</v>
      </c>
      <c r="AE30" s="17">
        <f>+U30-'Case 1'!U30</f>
        <v>0</v>
      </c>
      <c r="AF30" s="24" t="s">
        <v>93</v>
      </c>
      <c r="AG30" s="25">
        <f>+AG23</f>
        <v>0.37155</v>
      </c>
      <c r="AH30" s="33">
        <f>+AG30*AE30</f>
        <v>0</v>
      </c>
      <c r="AJ30" s="7"/>
      <c r="AK30" s="7" t="s">
        <v>92</v>
      </c>
      <c r="AM30" s="10">
        <v>565</v>
      </c>
      <c r="AN30" s="10">
        <v>2</v>
      </c>
      <c r="AO30" s="17">
        <f>+N30-Actual!E30</f>
        <v>5155360</v>
      </c>
      <c r="AP30" s="24" t="s">
        <v>93</v>
      </c>
      <c r="AQ30" s="25">
        <f>+AQ23</f>
        <v>0.37155</v>
      </c>
      <c r="AR30" s="33">
        <f>+AQ30*AO30</f>
        <v>1915474.008</v>
      </c>
    </row>
    <row r="31" spans="2:44" ht="12">
      <c r="B31" s="60"/>
      <c r="C31" s="3" t="s">
        <v>28</v>
      </c>
      <c r="D31" s="17">
        <v>26596088</v>
      </c>
      <c r="E31" s="17"/>
      <c r="F31" s="7">
        <v>18617261.599999998</v>
      </c>
      <c r="G31" s="7">
        <v>7978826.400000002</v>
      </c>
      <c r="H31" s="7"/>
      <c r="I31" s="7"/>
      <c r="K31" s="7"/>
      <c r="L31" s="7" t="s">
        <v>94</v>
      </c>
      <c r="M31" s="7"/>
      <c r="N31" s="7">
        <f>+D74</f>
        <v>196444</v>
      </c>
      <c r="P31" s="7"/>
      <c r="Q31" s="7" t="s">
        <v>94</v>
      </c>
      <c r="S31" s="10">
        <v>565</v>
      </c>
      <c r="T31" s="10">
        <v>2</v>
      </c>
      <c r="U31" s="17">
        <f>+N31-Actual!$E31</f>
        <v>15612</v>
      </c>
      <c r="V31" s="24" t="s">
        <v>93</v>
      </c>
      <c r="W31" s="25">
        <f>+W30</f>
        <v>0.37155</v>
      </c>
      <c r="X31" s="33">
        <f>+W31*U31</f>
        <v>5800.6386</v>
      </c>
      <c r="Z31" s="7"/>
      <c r="AA31" s="7" t="s">
        <v>94</v>
      </c>
      <c r="AC31" s="10">
        <v>565</v>
      </c>
      <c r="AD31" s="10">
        <v>2</v>
      </c>
      <c r="AE31" s="17">
        <f>+U31-'Case 1'!U31</f>
        <v>0</v>
      </c>
      <c r="AF31" s="24" t="s">
        <v>93</v>
      </c>
      <c r="AG31" s="25">
        <f>+AG30</f>
        <v>0.37155</v>
      </c>
      <c r="AH31" s="33">
        <f>+AG31*AE31</f>
        <v>0</v>
      </c>
      <c r="AJ31" s="7"/>
      <c r="AK31" s="7" t="s">
        <v>94</v>
      </c>
      <c r="AM31" s="10">
        <v>565</v>
      </c>
      <c r="AN31" s="10">
        <v>2</v>
      </c>
      <c r="AO31" s="17">
        <f>+N31-Actual!E31</f>
        <v>15612</v>
      </c>
      <c r="AP31" s="24" t="s">
        <v>93</v>
      </c>
      <c r="AQ31" s="25">
        <f>+AQ30</f>
        <v>0.37155</v>
      </c>
      <c r="AR31" s="33">
        <f>+AQ31*AO31</f>
        <v>5800.6386</v>
      </c>
    </row>
    <row r="32" spans="2:44" ht="12">
      <c r="B32" s="60"/>
      <c r="C32" s="3" t="s">
        <v>29</v>
      </c>
      <c r="D32" s="17">
        <v>15891235.5</v>
      </c>
      <c r="E32" s="17"/>
      <c r="F32" s="7">
        <v>15891235.5</v>
      </c>
      <c r="G32" s="7">
        <v>0</v>
      </c>
      <c r="H32" s="7"/>
      <c r="I32" s="7"/>
      <c r="K32" s="7"/>
      <c r="L32" s="7" t="s">
        <v>112</v>
      </c>
      <c r="M32" s="7"/>
      <c r="N32" s="7">
        <f>+D76</f>
        <v>36844490</v>
      </c>
      <c r="P32" s="7"/>
      <c r="Q32" s="7" t="s">
        <v>112</v>
      </c>
      <c r="S32" s="10">
        <v>565</v>
      </c>
      <c r="T32" s="10">
        <v>2</v>
      </c>
      <c r="U32" s="17">
        <f>+N32-Actual!$E32</f>
        <v>4013538</v>
      </c>
      <c r="V32" s="24" t="s">
        <v>93</v>
      </c>
      <c r="W32" s="25">
        <f>+W31</f>
        <v>0.37155</v>
      </c>
      <c r="X32" s="33">
        <f>+W32*U32</f>
        <v>1491230.0439</v>
      </c>
      <c r="Z32" s="7"/>
      <c r="AA32" s="7" t="s">
        <v>112</v>
      </c>
      <c r="AC32" s="10">
        <v>565</v>
      </c>
      <c r="AD32" s="10">
        <v>2</v>
      </c>
      <c r="AE32" s="17">
        <f>+U32-'Case 1'!U32</f>
        <v>0</v>
      </c>
      <c r="AF32" s="24" t="s">
        <v>93</v>
      </c>
      <c r="AG32" s="25">
        <f>+AG31</f>
        <v>0.37155</v>
      </c>
      <c r="AH32" s="33">
        <f>+AG32*AE32</f>
        <v>0</v>
      </c>
      <c r="AJ32" s="7"/>
      <c r="AK32" s="7" t="s">
        <v>112</v>
      </c>
      <c r="AM32" s="10">
        <v>565</v>
      </c>
      <c r="AN32" s="10">
        <v>2</v>
      </c>
      <c r="AO32" s="17">
        <f>+N32-Actual!E32</f>
        <v>4013538</v>
      </c>
      <c r="AP32" s="24" t="s">
        <v>93</v>
      </c>
      <c r="AQ32" s="25">
        <f>+AQ31</f>
        <v>0.37155</v>
      </c>
      <c r="AR32" s="33">
        <f>+AQ32*AO32</f>
        <v>1491230.0439</v>
      </c>
    </row>
    <row r="33" spans="2:44" ht="12">
      <c r="B33" s="60"/>
      <c r="C33" s="3" t="s">
        <v>30</v>
      </c>
      <c r="D33" s="17">
        <v>0</v>
      </c>
      <c r="E33" s="17"/>
      <c r="F33" s="7">
        <v>0</v>
      </c>
      <c r="G33" s="7">
        <v>0</v>
      </c>
      <c r="H33" s="7"/>
      <c r="I33" s="7"/>
      <c r="K33" s="7"/>
      <c r="L33" s="7" t="s">
        <v>7</v>
      </c>
      <c r="M33" s="7"/>
      <c r="N33" s="7">
        <f>+D78</f>
        <v>3818662</v>
      </c>
      <c r="P33" s="7"/>
      <c r="Q33" s="7" t="s">
        <v>7</v>
      </c>
      <c r="R33" s="3" t="s">
        <v>15</v>
      </c>
      <c r="S33" s="10">
        <v>565</v>
      </c>
      <c r="T33" s="10">
        <v>2</v>
      </c>
      <c r="U33" s="17">
        <f>+N33-Actual!$E33</f>
        <v>372260</v>
      </c>
      <c r="V33" s="24" t="s">
        <v>96</v>
      </c>
      <c r="W33" s="25">
        <f>+W24</f>
        <v>0.369976</v>
      </c>
      <c r="X33" s="33">
        <f>+W33*U33</f>
        <v>137727.26576</v>
      </c>
      <c r="Z33" s="7"/>
      <c r="AA33" s="7" t="s">
        <v>7</v>
      </c>
      <c r="AB33" s="3" t="s">
        <v>15</v>
      </c>
      <c r="AC33" s="10">
        <v>565</v>
      </c>
      <c r="AD33" s="10">
        <v>2</v>
      </c>
      <c r="AE33" s="17">
        <f>+U33-'Case 1'!U33</f>
        <v>0</v>
      </c>
      <c r="AF33" s="24" t="s">
        <v>96</v>
      </c>
      <c r="AG33" s="25">
        <f>+AG24</f>
        <v>0.369976</v>
      </c>
      <c r="AH33" s="33">
        <f>+AG33*AE33</f>
        <v>0</v>
      </c>
      <c r="AJ33" s="7"/>
      <c r="AK33" s="7" t="s">
        <v>7</v>
      </c>
      <c r="AL33" s="3" t="s">
        <v>15</v>
      </c>
      <c r="AM33" s="10">
        <v>565</v>
      </c>
      <c r="AN33" s="10">
        <v>2</v>
      </c>
      <c r="AO33" s="17">
        <f>+N33-Actual!E33</f>
        <v>372260</v>
      </c>
      <c r="AP33" s="24" t="s">
        <v>96</v>
      </c>
      <c r="AQ33" s="25">
        <f>+AQ24</f>
        <v>0.369976</v>
      </c>
      <c r="AR33" s="33">
        <f>+AQ33*AO33</f>
        <v>137727.26576</v>
      </c>
    </row>
    <row r="34" spans="2:44" ht="10.5">
      <c r="B34" s="15" t="s">
        <v>24</v>
      </c>
      <c r="C34" s="15"/>
      <c r="D34" s="15" t="s">
        <v>24</v>
      </c>
      <c r="E34" s="17"/>
      <c r="F34" s="15" t="s">
        <v>24</v>
      </c>
      <c r="G34" s="15" t="s">
        <v>24</v>
      </c>
      <c r="H34" s="15" t="s">
        <v>24</v>
      </c>
      <c r="I34" s="15" t="s">
        <v>24</v>
      </c>
      <c r="K34" s="15"/>
      <c r="L34" s="15"/>
      <c r="M34" s="15"/>
      <c r="N34" s="15"/>
      <c r="P34" s="15"/>
      <c r="Q34" s="15"/>
      <c r="W34" s="25"/>
      <c r="X34" s="33"/>
      <c r="Z34" s="15"/>
      <c r="AA34" s="15"/>
      <c r="AG34" s="25"/>
      <c r="AH34" s="33"/>
      <c r="AJ34" s="15"/>
      <c r="AK34" s="15"/>
      <c r="AQ34" s="25"/>
      <c r="AR34" s="33"/>
    </row>
    <row r="35" spans="2:44" ht="12">
      <c r="B35" s="3" t="s">
        <v>31</v>
      </c>
      <c r="C35" s="60"/>
      <c r="D35" s="62">
        <v>45215834.5</v>
      </c>
      <c r="E35" s="17"/>
      <c r="F35" s="62">
        <v>34508497.099999994</v>
      </c>
      <c r="G35" s="62">
        <v>10707337.400000002</v>
      </c>
      <c r="H35" s="7"/>
      <c r="I35" s="7"/>
      <c r="K35" s="1" t="s">
        <v>140</v>
      </c>
      <c r="L35" s="1"/>
      <c r="M35" s="1"/>
      <c r="N35" s="7">
        <f>SUM(N30:N34)</f>
        <v>75535417</v>
      </c>
      <c r="P35" s="1" t="s">
        <v>113</v>
      </c>
      <c r="Q35" s="1"/>
      <c r="U35" s="7">
        <f>SUM(U30:U34)</f>
        <v>9556770</v>
      </c>
      <c r="V35" s="7"/>
      <c r="W35" s="25"/>
      <c r="X35" s="33">
        <f>SUM(X30:X34)</f>
        <v>3550231.9562599994</v>
      </c>
      <c r="Z35" s="1" t="s">
        <v>113</v>
      </c>
      <c r="AA35" s="1"/>
      <c r="AE35" s="7">
        <f>SUM(AE30:AE34)</f>
        <v>0</v>
      </c>
      <c r="AF35" s="7"/>
      <c r="AG35" s="25"/>
      <c r="AH35" s="33">
        <f>SUM(AH30:AH34)</f>
        <v>0</v>
      </c>
      <c r="AJ35" s="1" t="s">
        <v>113</v>
      </c>
      <c r="AK35" s="1"/>
      <c r="AO35" s="7">
        <f>SUM(AO30:AO34)</f>
        <v>9556770</v>
      </c>
      <c r="AP35" s="7"/>
      <c r="AQ35" s="25"/>
      <c r="AR35" s="33">
        <f>SUM(AR30:AR34)</f>
        <v>3550231.9562599994</v>
      </c>
    </row>
    <row r="36" spans="4:44" ht="10.5">
      <c r="D36" s="17"/>
      <c r="E36" s="17"/>
      <c r="F36" s="7"/>
      <c r="G36" s="7"/>
      <c r="H36" s="7"/>
      <c r="I36" s="7"/>
      <c r="K36" s="7"/>
      <c r="L36" s="7"/>
      <c r="M36" s="7"/>
      <c r="N36" s="7"/>
      <c r="P36" s="7"/>
      <c r="Q36" s="7"/>
      <c r="W36" s="25"/>
      <c r="X36" s="33"/>
      <c r="Z36" s="7"/>
      <c r="AA36" s="7"/>
      <c r="AG36" s="25"/>
      <c r="AH36" s="33"/>
      <c r="AJ36" s="7"/>
      <c r="AK36" s="7"/>
      <c r="AQ36" s="25"/>
      <c r="AR36" s="33"/>
    </row>
    <row r="37" spans="3:44" ht="10.5">
      <c r="C37" s="3" t="s">
        <v>19</v>
      </c>
      <c r="D37" s="17">
        <v>14285040</v>
      </c>
      <c r="E37" s="17"/>
      <c r="F37" s="7"/>
      <c r="G37" s="7"/>
      <c r="H37" s="7"/>
      <c r="I37" s="7">
        <v>14285040</v>
      </c>
      <c r="K37" s="7"/>
      <c r="L37" s="7"/>
      <c r="M37" s="7"/>
      <c r="N37" s="7"/>
      <c r="P37" s="7"/>
      <c r="Q37" s="7"/>
      <c r="W37" s="25"/>
      <c r="X37" s="33"/>
      <c r="Z37" s="7"/>
      <c r="AA37" s="7"/>
      <c r="AG37" s="25"/>
      <c r="AH37" s="33"/>
      <c r="AJ37" s="7"/>
      <c r="AK37" s="7"/>
      <c r="AQ37" s="25"/>
      <c r="AR37" s="33"/>
    </row>
    <row r="38" spans="2:44" ht="12">
      <c r="B38" s="60"/>
      <c r="C38" s="3" t="s">
        <v>32</v>
      </c>
      <c r="D38" s="17">
        <v>8974981</v>
      </c>
      <c r="E38" s="17"/>
      <c r="F38" s="7"/>
      <c r="G38" s="7"/>
      <c r="H38" s="7"/>
      <c r="I38" s="7">
        <v>8974981</v>
      </c>
      <c r="K38" s="7" t="s">
        <v>114</v>
      </c>
      <c r="L38" s="7"/>
      <c r="M38" s="7"/>
      <c r="N38" s="7"/>
      <c r="P38" s="7"/>
      <c r="Q38" s="7"/>
      <c r="W38" s="25"/>
      <c r="X38" s="33"/>
      <c r="Z38" s="7"/>
      <c r="AA38" s="7"/>
      <c r="AG38" s="25"/>
      <c r="AH38" s="33"/>
      <c r="AJ38" s="7"/>
      <c r="AK38" s="7"/>
      <c r="AQ38" s="25"/>
      <c r="AR38" s="33"/>
    </row>
    <row r="39" spans="2:44" ht="12">
      <c r="B39" s="60"/>
      <c r="C39" s="3" t="s">
        <v>33</v>
      </c>
      <c r="D39" s="17">
        <v>6978290.72</v>
      </c>
      <c r="E39" s="17"/>
      <c r="F39" s="7"/>
      <c r="G39" s="7"/>
      <c r="H39" s="7"/>
      <c r="I39" s="7">
        <v>6978290.72</v>
      </c>
      <c r="K39" s="7"/>
      <c r="L39" s="7" t="s">
        <v>115</v>
      </c>
      <c r="M39" s="7"/>
      <c r="N39" s="7"/>
      <c r="P39" s="7"/>
      <c r="Q39" s="7"/>
      <c r="W39" s="25"/>
      <c r="X39" s="33"/>
      <c r="Z39" s="7"/>
      <c r="AA39" s="7"/>
      <c r="AG39" s="25"/>
      <c r="AH39" s="33"/>
      <c r="AJ39" s="7"/>
      <c r="AK39" s="7"/>
      <c r="AQ39" s="25"/>
      <c r="AR39" s="33"/>
    </row>
    <row r="40" spans="2:44" ht="12">
      <c r="B40" s="60"/>
      <c r="C40" s="3" t="s">
        <v>34</v>
      </c>
      <c r="D40" s="17">
        <v>13766762.906249357</v>
      </c>
      <c r="E40" s="17"/>
      <c r="F40" s="7"/>
      <c r="G40" s="7"/>
      <c r="H40" s="7"/>
      <c r="I40" s="7">
        <v>13766762.906249357</v>
      </c>
      <c r="K40" s="7"/>
      <c r="L40" s="7" t="s">
        <v>116</v>
      </c>
      <c r="M40" s="7"/>
      <c r="N40" s="7"/>
      <c r="P40" s="7"/>
      <c r="Q40" s="7"/>
      <c r="W40" s="25"/>
      <c r="X40" s="33"/>
      <c r="Z40" s="7"/>
      <c r="AA40" s="7"/>
      <c r="AG40" s="25"/>
      <c r="AH40" s="33"/>
      <c r="AJ40" s="7"/>
      <c r="AK40" s="7"/>
      <c r="AQ40" s="25"/>
      <c r="AR40" s="33"/>
    </row>
    <row r="41" spans="2:44" ht="12">
      <c r="B41" s="60"/>
      <c r="C41" s="3" t="s">
        <v>35</v>
      </c>
      <c r="D41" s="17">
        <v>-328740</v>
      </c>
      <c r="E41" s="17"/>
      <c r="F41" s="7"/>
      <c r="G41" s="7"/>
      <c r="H41" s="7"/>
      <c r="I41" s="7">
        <v>-328740</v>
      </c>
      <c r="K41" s="7"/>
      <c r="L41" s="7" t="s">
        <v>117</v>
      </c>
      <c r="M41" s="7"/>
      <c r="N41" s="7"/>
      <c r="P41" s="7"/>
      <c r="Q41" s="7"/>
      <c r="W41" s="25"/>
      <c r="X41" s="33"/>
      <c r="Z41" s="7"/>
      <c r="AA41" s="7"/>
      <c r="AG41" s="25"/>
      <c r="AH41" s="33"/>
      <c r="AJ41" s="7"/>
      <c r="AK41" s="7"/>
      <c r="AQ41" s="25"/>
      <c r="AR41" s="33"/>
    </row>
    <row r="42" spans="2:44" ht="12">
      <c r="B42" s="60"/>
      <c r="C42" s="60" t="s">
        <v>36</v>
      </c>
      <c r="D42" s="17">
        <v>16892285.55</v>
      </c>
      <c r="E42" s="17"/>
      <c r="F42" s="7"/>
      <c r="G42" s="7"/>
      <c r="H42" s="7"/>
      <c r="I42" s="7">
        <v>16892285.55</v>
      </c>
      <c r="K42" s="7"/>
      <c r="L42" s="7" t="s">
        <v>118</v>
      </c>
      <c r="M42" s="7"/>
      <c r="N42" s="7"/>
      <c r="P42" s="7"/>
      <c r="Q42" s="7"/>
      <c r="W42" s="25"/>
      <c r="X42" s="33"/>
      <c r="Z42" s="7"/>
      <c r="AA42" s="7"/>
      <c r="AG42" s="25"/>
      <c r="AH42" s="33"/>
      <c r="AJ42" s="7"/>
      <c r="AK42" s="7"/>
      <c r="AQ42" s="25"/>
      <c r="AR42" s="33"/>
    </row>
    <row r="43" spans="2:44" ht="12">
      <c r="B43" s="60"/>
      <c r="C43" s="60" t="s">
        <v>37</v>
      </c>
      <c r="D43" s="17">
        <v>838569314.8282765</v>
      </c>
      <c r="E43" s="17"/>
      <c r="F43" s="7"/>
      <c r="G43" s="7"/>
      <c r="H43" s="7"/>
      <c r="I43" s="7">
        <v>838569314.8282765</v>
      </c>
      <c r="K43" s="7"/>
      <c r="L43" s="7" t="s">
        <v>105</v>
      </c>
      <c r="M43" s="7"/>
      <c r="N43" s="29"/>
      <c r="P43" s="7"/>
      <c r="Q43" s="7"/>
      <c r="W43" s="25"/>
      <c r="X43" s="33"/>
      <c r="Z43" s="7"/>
      <c r="AA43" s="7"/>
      <c r="AG43" s="25"/>
      <c r="AH43" s="33"/>
      <c r="AJ43" s="7"/>
      <c r="AK43" s="7"/>
      <c r="AQ43" s="25"/>
      <c r="AR43" s="33"/>
    </row>
    <row r="44" spans="2:44" ht="12">
      <c r="B44" s="60"/>
      <c r="C44" s="60" t="s">
        <v>38</v>
      </c>
      <c r="D44" s="17">
        <v>10348518</v>
      </c>
      <c r="E44" s="17"/>
      <c r="F44" s="7"/>
      <c r="G44" s="7"/>
      <c r="H44" s="7"/>
      <c r="I44" s="7">
        <v>10348518</v>
      </c>
      <c r="K44" s="7"/>
      <c r="L44" s="7"/>
      <c r="M44" s="7"/>
      <c r="N44" s="7"/>
      <c r="P44" s="7"/>
      <c r="Q44" s="7"/>
      <c r="W44" s="25"/>
      <c r="X44" s="33"/>
      <c r="Z44" s="7"/>
      <c r="AA44" s="7"/>
      <c r="AG44" s="25"/>
      <c r="AH44" s="33"/>
      <c r="AJ44" s="7"/>
      <c r="AK44" s="7"/>
      <c r="AQ44" s="25"/>
      <c r="AR44" s="33"/>
    </row>
    <row r="45" spans="2:44" ht="12">
      <c r="B45" s="60"/>
      <c r="C45" s="60" t="s">
        <v>39</v>
      </c>
      <c r="D45" s="17">
        <v>2726652.755</v>
      </c>
      <c r="E45" s="17"/>
      <c r="F45" s="7"/>
      <c r="G45" s="7"/>
      <c r="H45" s="7"/>
      <c r="I45" s="7">
        <v>2726652.755</v>
      </c>
      <c r="K45" s="7" t="s">
        <v>119</v>
      </c>
      <c r="L45" s="7"/>
      <c r="M45" s="7"/>
      <c r="N45" s="7">
        <f>+D100</f>
        <v>459719507.931468</v>
      </c>
      <c r="P45" s="7" t="s">
        <v>114</v>
      </c>
      <c r="Q45" s="7"/>
      <c r="S45" s="10">
        <v>501</v>
      </c>
      <c r="T45" s="10">
        <v>2</v>
      </c>
      <c r="U45" s="17">
        <f>+N45-Actual!$E45</f>
        <v>-31555332.06853199</v>
      </c>
      <c r="V45" s="13" t="s">
        <v>96</v>
      </c>
      <c r="W45" s="25">
        <f>+W33</f>
        <v>0.369976</v>
      </c>
      <c r="X45" s="33">
        <f>+W45*U45</f>
        <v>-11674715.537387192</v>
      </c>
      <c r="Z45" s="7" t="s">
        <v>114</v>
      </c>
      <c r="AA45" s="7"/>
      <c r="AC45" s="10">
        <v>501</v>
      </c>
      <c r="AD45" s="10">
        <v>2</v>
      </c>
      <c r="AE45" s="17">
        <f>+U45-'Case 1'!U45</f>
        <v>6677109.089195192</v>
      </c>
      <c r="AF45" s="13" t="s">
        <v>96</v>
      </c>
      <c r="AG45" s="25">
        <f>+AG33</f>
        <v>0.369976</v>
      </c>
      <c r="AH45" s="33">
        <f>+AG45*AE45</f>
        <v>2470370.1123840804</v>
      </c>
      <c r="AJ45" s="7" t="s">
        <v>114</v>
      </c>
      <c r="AK45" s="7"/>
      <c r="AM45" s="10">
        <v>501</v>
      </c>
      <c r="AN45" s="10">
        <v>2</v>
      </c>
      <c r="AO45" s="17">
        <f>+N45-Actual!E45</f>
        <v>-31555332.06853199</v>
      </c>
      <c r="AP45" s="13" t="s">
        <v>96</v>
      </c>
      <c r="AQ45" s="25">
        <f>+AQ33</f>
        <v>0.369976</v>
      </c>
      <c r="AR45" s="33">
        <f>+AQ45*AO45</f>
        <v>-11674715.537387192</v>
      </c>
    </row>
    <row r="46" spans="2:44" ht="12">
      <c r="B46" s="60"/>
      <c r="C46" s="60" t="s">
        <v>40</v>
      </c>
      <c r="D46" s="17">
        <v>72915590.485</v>
      </c>
      <c r="E46" s="17"/>
      <c r="F46" s="7"/>
      <c r="G46" s="7"/>
      <c r="H46" s="7"/>
      <c r="I46" s="7">
        <v>72915590.485</v>
      </c>
      <c r="K46" s="7"/>
      <c r="L46" s="7"/>
      <c r="M46" s="7"/>
      <c r="N46" s="7"/>
      <c r="P46" s="7"/>
      <c r="Q46" s="7"/>
      <c r="W46" s="25"/>
      <c r="X46" s="33"/>
      <c r="Z46" s="7"/>
      <c r="AA46" s="7"/>
      <c r="AG46" s="25"/>
      <c r="AH46" s="33"/>
      <c r="AJ46" s="7"/>
      <c r="AK46" s="7"/>
      <c r="AQ46" s="25"/>
      <c r="AR46" s="33"/>
    </row>
    <row r="47" spans="2:44" ht="12">
      <c r="B47" s="60"/>
      <c r="C47" s="60" t="s">
        <v>41</v>
      </c>
      <c r="D47" s="17">
        <v>0</v>
      </c>
      <c r="E47" s="17"/>
      <c r="F47" s="7"/>
      <c r="G47" s="7"/>
      <c r="H47" s="7"/>
      <c r="I47" s="7">
        <v>0</v>
      </c>
      <c r="K47" s="7"/>
      <c r="L47" s="7"/>
      <c r="M47" s="7"/>
      <c r="N47" s="7"/>
      <c r="P47" s="7"/>
      <c r="Q47" s="7"/>
      <c r="W47" s="25"/>
      <c r="X47" s="33"/>
      <c r="Z47" s="7"/>
      <c r="AA47" s="7"/>
      <c r="AG47" s="25"/>
      <c r="AH47" s="33"/>
      <c r="AJ47" s="7"/>
      <c r="AK47" s="7"/>
      <c r="AQ47" s="25"/>
      <c r="AR47" s="33"/>
    </row>
    <row r="48" spans="2:44" ht="12">
      <c r="B48" s="60"/>
      <c r="C48" s="60" t="s">
        <v>42</v>
      </c>
      <c r="D48" s="17">
        <v>0</v>
      </c>
      <c r="E48" s="17"/>
      <c r="F48" s="7"/>
      <c r="G48" s="7"/>
      <c r="H48" s="7"/>
      <c r="I48" s="7">
        <v>0</v>
      </c>
      <c r="K48" s="7" t="s">
        <v>120</v>
      </c>
      <c r="L48" s="7"/>
      <c r="M48" s="7"/>
      <c r="N48" s="7">
        <f>+N45+N35+N26-N14</f>
        <v>644350135.9325254</v>
      </c>
      <c r="P48" s="7" t="s">
        <v>120</v>
      </c>
      <c r="Q48" s="7"/>
      <c r="U48" s="33">
        <f>+N48-Actual!$E48</f>
        <v>42276768.9325254</v>
      </c>
      <c r="V48" s="7"/>
      <c r="W48" s="25"/>
      <c r="X48" s="33">
        <f>+X45+X35+X26-X14</f>
        <v>15766829.793510884</v>
      </c>
      <c r="Z48" s="7" t="s">
        <v>120</v>
      </c>
      <c r="AA48" s="7"/>
      <c r="AE48" s="17">
        <f>+U48-'Case 1'!U48</f>
        <v>-41315532.89491749</v>
      </c>
      <c r="AF48" s="7"/>
      <c r="AG48" s="25"/>
      <c r="AH48" s="33">
        <f>+AH45+AH35+AH26-AH14</f>
        <v>-15285755.598600317</v>
      </c>
      <c r="AJ48" s="7" t="s">
        <v>120</v>
      </c>
      <c r="AK48" s="7"/>
      <c r="AO48" s="17">
        <f>+N48-Actual!E48</f>
        <v>42276768.9325254</v>
      </c>
      <c r="AP48" s="7"/>
      <c r="AQ48" s="25"/>
      <c r="AR48" s="33">
        <f>+AR45+AR35+AR26-AR14</f>
        <v>15766829.793510884</v>
      </c>
    </row>
    <row r="49" spans="2:41" ht="12">
      <c r="B49" s="60"/>
      <c r="C49" s="60" t="s">
        <v>43</v>
      </c>
      <c r="D49" s="17">
        <v>1441336</v>
      </c>
      <c r="E49" s="17"/>
      <c r="F49" s="7"/>
      <c r="G49" s="7"/>
      <c r="H49" s="7"/>
      <c r="I49" s="7">
        <v>1441336</v>
      </c>
      <c r="U49" s="32">
        <f>+U45+U35+U26-U14</f>
        <v>42276768.932525426</v>
      </c>
      <c r="AE49" s="32">
        <f>+AE45+AE35+AE26-AE14</f>
        <v>-41315532.89491757</v>
      </c>
      <c r="AN49" s="12" t="s">
        <v>75</v>
      </c>
      <c r="AO49" s="32">
        <f>+AO45+AO35+AO26-AO14</f>
        <v>42276768.932525426</v>
      </c>
    </row>
    <row r="50" spans="2:9" ht="12">
      <c r="B50" s="60"/>
      <c r="C50" s="60" t="s">
        <v>44</v>
      </c>
      <c r="D50" s="17">
        <v>7987173.36</v>
      </c>
      <c r="E50" s="17"/>
      <c r="F50" s="7"/>
      <c r="G50" s="7"/>
      <c r="H50" s="7"/>
      <c r="I50" s="7">
        <v>7987173.36</v>
      </c>
    </row>
    <row r="51" spans="2:9" ht="12">
      <c r="B51" s="60"/>
      <c r="C51" s="60" t="s">
        <v>45</v>
      </c>
      <c r="D51" s="17">
        <v>4869014</v>
      </c>
      <c r="E51" s="17"/>
      <c r="F51" s="7"/>
      <c r="G51" s="7"/>
      <c r="H51" s="7"/>
      <c r="I51" s="7">
        <v>4869014</v>
      </c>
    </row>
    <row r="52" spans="2:9" ht="12">
      <c r="B52" s="60"/>
      <c r="C52" s="60" t="s">
        <v>46</v>
      </c>
      <c r="D52" s="17">
        <v>30544</v>
      </c>
      <c r="E52" s="17"/>
      <c r="F52" s="7"/>
      <c r="G52" s="7"/>
      <c r="H52" s="7"/>
      <c r="I52" s="7">
        <v>30544</v>
      </c>
    </row>
    <row r="53" spans="2:9" ht="12">
      <c r="B53" s="60"/>
      <c r="C53" s="60" t="s">
        <v>46</v>
      </c>
      <c r="D53" s="17">
        <v>2233500</v>
      </c>
      <c r="E53" s="17"/>
      <c r="F53" s="7"/>
      <c r="G53" s="7"/>
      <c r="H53" s="7"/>
      <c r="I53" s="7">
        <v>2233500</v>
      </c>
    </row>
    <row r="54" spans="2:9" ht="12">
      <c r="B54" s="60"/>
      <c r="C54" s="60" t="s">
        <v>47</v>
      </c>
      <c r="D54" s="17">
        <v>91410852.39999999</v>
      </c>
      <c r="E54" s="17"/>
      <c r="F54" s="7"/>
      <c r="G54" s="7"/>
      <c r="H54" s="7"/>
      <c r="I54" s="7">
        <v>91410852.39999999</v>
      </c>
    </row>
    <row r="55" spans="2:9" ht="10.5">
      <c r="B55" s="15" t="s">
        <v>24</v>
      </c>
      <c r="C55" s="15"/>
      <c r="D55" s="15" t="s">
        <v>24</v>
      </c>
      <c r="E55" s="17"/>
      <c r="F55" s="15" t="s">
        <v>24</v>
      </c>
      <c r="G55" s="15" t="s">
        <v>24</v>
      </c>
      <c r="H55" s="15" t="s">
        <v>24</v>
      </c>
      <c r="I55" s="15" t="s">
        <v>24</v>
      </c>
    </row>
    <row r="56" spans="2:9" ht="12">
      <c r="B56" s="3" t="s">
        <v>48</v>
      </c>
      <c r="C56" s="60"/>
      <c r="D56" s="62">
        <v>1164154883.004526</v>
      </c>
      <c r="E56" s="17"/>
      <c r="F56" s="62">
        <v>0</v>
      </c>
      <c r="G56" s="62">
        <v>0</v>
      </c>
      <c r="H56" s="62">
        <v>0</v>
      </c>
      <c r="I56" s="62">
        <v>1093101116.004526</v>
      </c>
    </row>
    <row r="57" spans="4:9" ht="10.5">
      <c r="D57" s="17"/>
      <c r="E57" s="17"/>
      <c r="F57" s="7"/>
      <c r="G57" s="7"/>
      <c r="H57" s="7"/>
      <c r="I57" s="7"/>
    </row>
    <row r="58" spans="2:9" ht="12">
      <c r="B58" s="3" t="s">
        <v>49</v>
      </c>
      <c r="C58" s="60"/>
      <c r="D58" s="17">
        <v>89071393.50416312</v>
      </c>
      <c r="E58" s="17"/>
      <c r="F58" s="7"/>
      <c r="G58" s="7"/>
      <c r="H58" s="7">
        <v>89071393.50416312</v>
      </c>
      <c r="I58" s="7"/>
    </row>
    <row r="59" spans="4:9" ht="10.5">
      <c r="D59" s="15" t="s">
        <v>14</v>
      </c>
      <c r="E59" s="15" t="s">
        <v>15</v>
      </c>
      <c r="F59" s="15" t="s">
        <v>14</v>
      </c>
      <c r="G59" s="15" t="s">
        <v>14</v>
      </c>
      <c r="H59" s="15" t="s">
        <v>14</v>
      </c>
      <c r="I59" s="15" t="s">
        <v>14</v>
      </c>
    </row>
    <row r="60" spans="1:9" ht="10.5">
      <c r="A60" s="3" t="s">
        <v>50</v>
      </c>
      <c r="D60" s="17">
        <v>1420911096.008689</v>
      </c>
      <c r="E60" s="17"/>
      <c r="F60" s="17">
        <v>97866424.9163104</v>
      </c>
      <c r="G60" s="17">
        <v>69818394.5836896</v>
      </c>
      <c r="H60" s="17">
        <v>89071393.50416312</v>
      </c>
      <c r="I60" s="17">
        <v>1093101116.004526</v>
      </c>
    </row>
    <row r="61" spans="4:9" ht="10.5">
      <c r="D61" s="17"/>
      <c r="E61" s="17"/>
      <c r="F61" s="17"/>
      <c r="G61" s="17"/>
      <c r="H61" s="17"/>
      <c r="I61" s="17"/>
    </row>
    <row r="62" spans="1:6" ht="12">
      <c r="A62" s="4"/>
      <c r="D62" s="60"/>
      <c r="E62" s="9"/>
      <c r="F62" s="9" t="s">
        <v>79</v>
      </c>
    </row>
    <row r="63" spans="1:6" ht="12">
      <c r="A63" s="4" t="s">
        <v>0</v>
      </c>
      <c r="D63" s="60"/>
      <c r="E63" s="10"/>
      <c r="F63" s="10" t="s">
        <v>1</v>
      </c>
    </row>
    <row r="64" spans="1:6" ht="12">
      <c r="A64" s="5" t="s">
        <v>76</v>
      </c>
      <c r="D64" s="60"/>
      <c r="E64" s="10"/>
      <c r="F64" s="10" t="s">
        <v>2</v>
      </c>
    </row>
    <row r="65" spans="1:43" ht="12.75">
      <c r="A65" s="5" t="s">
        <v>78</v>
      </c>
      <c r="D65" s="61"/>
      <c r="E65" s="61"/>
      <c r="F65" s="10"/>
      <c r="AJ65" s="38" t="s">
        <v>135</v>
      </c>
      <c r="AK65"/>
      <c r="AL65"/>
      <c r="AM65" s="39"/>
      <c r="AN65"/>
      <c r="AO65" s="40"/>
      <c r="AP65"/>
      <c r="AQ65"/>
    </row>
    <row r="66" spans="2:44" ht="10.5">
      <c r="B66" s="5"/>
      <c r="D66" s="12" t="s">
        <v>3</v>
      </c>
      <c r="E66" s="12"/>
      <c r="F66" s="13" t="s">
        <v>4</v>
      </c>
      <c r="G66" s="13" t="s">
        <v>4</v>
      </c>
      <c r="H66" s="13"/>
      <c r="I66" s="13"/>
      <c r="AJ66" s="72" t="s">
        <v>136</v>
      </c>
      <c r="AK66" s="73"/>
      <c r="AL66" s="73"/>
      <c r="AM66" s="73"/>
      <c r="AN66" s="73"/>
      <c r="AO66" s="73"/>
      <c r="AP66" s="73"/>
      <c r="AQ66" s="73"/>
      <c r="AR66" s="74"/>
    </row>
    <row r="67" spans="1:9" s="12" customFormat="1" ht="10.5">
      <c r="A67" s="3"/>
      <c r="B67" s="3"/>
      <c r="C67" s="3"/>
      <c r="D67" s="19" t="s">
        <v>77</v>
      </c>
      <c r="E67" s="16"/>
      <c r="F67" s="14" t="s">
        <v>5</v>
      </c>
      <c r="G67" s="14" t="s">
        <v>6</v>
      </c>
      <c r="H67" s="14" t="s">
        <v>7</v>
      </c>
      <c r="I67" s="14" t="s">
        <v>8</v>
      </c>
    </row>
    <row r="68" spans="4:9" ht="10.5">
      <c r="D68" s="17"/>
      <c r="E68" s="17"/>
      <c r="F68" s="17"/>
      <c r="G68" s="17"/>
      <c r="H68" s="17"/>
      <c r="I68" s="17"/>
    </row>
    <row r="69" spans="4:9" ht="10.5">
      <c r="D69" s="17"/>
      <c r="E69" s="17"/>
      <c r="F69" s="17"/>
      <c r="G69" s="17"/>
      <c r="H69" s="17"/>
      <c r="I69" s="17"/>
    </row>
    <row r="70" spans="1:24" ht="10.5">
      <c r="A70" s="3" t="s">
        <v>51</v>
      </c>
      <c r="F70" s="7"/>
      <c r="G70" s="7"/>
      <c r="H70" s="7"/>
      <c r="I70" s="7"/>
      <c r="X70" s="33">
        <f>+Actual!$O48+'Case 3'!X48</f>
        <v>237891089.27838078</v>
      </c>
    </row>
    <row r="71" spans="6:9" ht="10.5">
      <c r="F71" s="7"/>
      <c r="G71" s="7"/>
      <c r="H71" s="7"/>
      <c r="I71" s="7"/>
    </row>
    <row r="72" spans="2:9" ht="12">
      <c r="B72" s="3" t="s">
        <v>52</v>
      </c>
      <c r="C72" s="60"/>
      <c r="D72" s="17">
        <v>34675821</v>
      </c>
      <c r="E72" s="17"/>
      <c r="F72" s="7">
        <v>34675821</v>
      </c>
      <c r="G72" s="7"/>
      <c r="H72" s="7"/>
      <c r="I72" s="7"/>
    </row>
    <row r="73" spans="1:9" ht="12">
      <c r="A73" s="60"/>
      <c r="B73" s="60"/>
      <c r="C73" s="60"/>
      <c r="D73" s="60"/>
      <c r="E73" s="60"/>
      <c r="F73" s="60"/>
      <c r="G73" s="60"/>
      <c r="H73" s="60"/>
      <c r="I73" s="60"/>
    </row>
    <row r="74" spans="2:9" ht="12">
      <c r="B74" s="3" t="s">
        <v>53</v>
      </c>
      <c r="C74" s="60"/>
      <c r="D74" s="63">
        <v>196444</v>
      </c>
      <c r="E74" s="17"/>
      <c r="F74" s="62">
        <v>196444</v>
      </c>
      <c r="G74" s="7"/>
      <c r="H74" s="7"/>
      <c r="I74" s="7"/>
    </row>
    <row r="75" spans="3:9" ht="12">
      <c r="C75" s="60"/>
      <c r="D75" s="17"/>
      <c r="E75" s="17"/>
      <c r="F75" s="7"/>
      <c r="G75" s="7"/>
      <c r="H75" s="7"/>
      <c r="I75" s="7"/>
    </row>
    <row r="76" spans="2:9" ht="12">
      <c r="B76" s="3" t="s">
        <v>48</v>
      </c>
      <c r="C76" s="60"/>
      <c r="D76" s="63">
        <v>36844490</v>
      </c>
      <c r="E76" s="17"/>
      <c r="F76" s="18"/>
      <c r="G76" s="7"/>
      <c r="H76" s="7"/>
      <c r="I76" s="7">
        <v>36844490</v>
      </c>
    </row>
    <row r="77" spans="6:9" ht="10.5">
      <c r="F77" s="7"/>
      <c r="G77" s="7"/>
      <c r="H77" s="7"/>
      <c r="I77" s="7"/>
    </row>
    <row r="78" spans="2:9" ht="12">
      <c r="B78" s="60" t="s">
        <v>54</v>
      </c>
      <c r="D78" s="63">
        <v>3818662</v>
      </c>
      <c r="E78" s="17"/>
      <c r="F78" s="7"/>
      <c r="G78" s="60"/>
      <c r="H78" s="7">
        <v>3818662</v>
      </c>
      <c r="I78" s="7"/>
    </row>
    <row r="79" spans="1:9" ht="12">
      <c r="A79" s="60"/>
      <c r="B79" s="60"/>
      <c r="C79" s="60"/>
      <c r="D79" s="60"/>
      <c r="E79" s="60"/>
      <c r="F79" s="60"/>
      <c r="G79" s="60"/>
      <c r="H79" s="60"/>
      <c r="I79" s="60"/>
    </row>
    <row r="80" spans="4:9" ht="10.5">
      <c r="D80" s="15" t="s">
        <v>14</v>
      </c>
      <c r="E80" s="15" t="s">
        <v>15</v>
      </c>
      <c r="F80" s="12" t="s">
        <v>16</v>
      </c>
      <c r="G80" s="12" t="s">
        <v>16</v>
      </c>
      <c r="H80" s="12" t="s">
        <v>16</v>
      </c>
      <c r="I80" s="12" t="s">
        <v>16</v>
      </c>
    </row>
    <row r="81" spans="1:9" ht="10.5">
      <c r="A81" s="3" t="s">
        <v>55</v>
      </c>
      <c r="D81" s="17">
        <v>75535417</v>
      </c>
      <c r="E81" s="17"/>
      <c r="F81" s="17">
        <v>34872265</v>
      </c>
      <c r="G81" s="17">
        <v>0</v>
      </c>
      <c r="H81" s="17">
        <v>3818662</v>
      </c>
      <c r="I81" s="17">
        <v>36844490</v>
      </c>
    </row>
    <row r="82" ht="12">
      <c r="F82" s="60"/>
    </row>
    <row r="83" spans="1:6" ht="12">
      <c r="A83" s="3" t="s">
        <v>56</v>
      </c>
      <c r="F83" s="60"/>
    </row>
    <row r="84" spans="1:9" ht="12">
      <c r="A84" s="3"/>
      <c r="B84" s="60" t="s">
        <v>57</v>
      </c>
      <c r="C84" s="3"/>
      <c r="D84" s="17">
        <v>0</v>
      </c>
      <c r="E84" s="17"/>
      <c r="F84" s="60"/>
      <c r="H84" s="2">
        <v>0</v>
      </c>
      <c r="I84" s="2"/>
    </row>
    <row r="85" spans="1:9" ht="12">
      <c r="A85" s="3"/>
      <c r="B85" s="60" t="s">
        <v>58</v>
      </c>
      <c r="C85" s="3"/>
      <c r="D85" s="17">
        <v>30288727.112865906</v>
      </c>
      <c r="E85" s="17"/>
      <c r="F85" s="60"/>
      <c r="H85" s="2">
        <v>30288727.112865906</v>
      </c>
      <c r="I85" s="2"/>
    </row>
    <row r="86" spans="1:9" ht="12">
      <c r="A86" s="3"/>
      <c r="B86" s="60" t="s">
        <v>59</v>
      </c>
      <c r="C86" s="3"/>
      <c r="D86" s="17">
        <v>93750555.62635127</v>
      </c>
      <c r="E86" s="17"/>
      <c r="F86" s="60"/>
      <c r="H86" s="2">
        <v>93750555.62635127</v>
      </c>
      <c r="I86" s="2"/>
    </row>
    <row r="87" spans="1:9" ht="12">
      <c r="A87" s="3"/>
      <c r="B87" s="60" t="s">
        <v>60</v>
      </c>
      <c r="C87" s="3"/>
      <c r="D87" s="17">
        <v>20172530.681340773</v>
      </c>
      <c r="E87" s="17"/>
      <c r="F87" s="60"/>
      <c r="H87" s="2">
        <v>20172530.681340773</v>
      </c>
      <c r="I87" s="2"/>
    </row>
    <row r="88" spans="1:9" ht="12">
      <c r="A88" s="3"/>
      <c r="B88" s="60" t="s">
        <v>61</v>
      </c>
      <c r="C88" s="3"/>
      <c r="D88" s="17">
        <v>6802539.460938264</v>
      </c>
      <c r="E88" s="17"/>
      <c r="F88" s="60"/>
      <c r="H88" s="2">
        <v>6802539.460938264</v>
      </c>
      <c r="I88" s="2"/>
    </row>
    <row r="89" spans="1:9" ht="12">
      <c r="A89" s="3"/>
      <c r="B89" s="60" t="s">
        <v>71</v>
      </c>
      <c r="C89" s="3"/>
      <c r="D89" s="17">
        <v>40945936.85628799</v>
      </c>
      <c r="E89" s="17"/>
      <c r="F89" s="60"/>
      <c r="H89" s="2">
        <v>40945936.85628799</v>
      </c>
      <c r="I89" s="2"/>
    </row>
    <row r="90" spans="1:9" ht="12">
      <c r="A90" s="3"/>
      <c r="B90" s="60" t="s">
        <v>62</v>
      </c>
      <c r="C90" s="3"/>
      <c r="D90" s="17">
        <v>8650144.363099236</v>
      </c>
      <c r="E90" s="17"/>
      <c r="F90" s="60"/>
      <c r="H90" s="2">
        <v>8650144.363099236</v>
      </c>
      <c r="I90" s="2"/>
    </row>
    <row r="91" spans="1:9" ht="12">
      <c r="A91" s="3"/>
      <c r="B91" s="60" t="s">
        <v>63</v>
      </c>
      <c r="C91" s="3"/>
      <c r="D91" s="17">
        <v>56848344.11960616</v>
      </c>
      <c r="E91" s="17"/>
      <c r="F91" s="60"/>
      <c r="H91" s="2">
        <v>56848344.11960616</v>
      </c>
      <c r="I91" s="2"/>
    </row>
    <row r="92" spans="1:9" ht="12">
      <c r="A92" s="3"/>
      <c r="B92" s="60" t="s">
        <v>64</v>
      </c>
      <c r="C92" s="3"/>
      <c r="D92" s="17">
        <v>42060369.05354135</v>
      </c>
      <c r="E92" s="17"/>
      <c r="F92" s="60"/>
      <c r="H92" s="2">
        <v>42060369.05354135</v>
      </c>
      <c r="I92" s="2"/>
    </row>
    <row r="93" spans="1:9" ht="12">
      <c r="A93" s="3"/>
      <c r="B93" s="60" t="s">
        <v>65</v>
      </c>
      <c r="C93" s="3"/>
      <c r="D93" s="17">
        <v>57759985.36014401</v>
      </c>
      <c r="E93" s="17"/>
      <c r="F93" s="15"/>
      <c r="H93" s="2">
        <v>57759985.36014401</v>
      </c>
      <c r="I93" s="2"/>
    </row>
    <row r="94" spans="1:9" ht="12">
      <c r="A94" s="3"/>
      <c r="B94" s="60" t="s">
        <v>66</v>
      </c>
      <c r="C94" s="3"/>
      <c r="D94" s="17">
        <v>4041632.931000601</v>
      </c>
      <c r="E94" s="17"/>
      <c r="F94" s="15"/>
      <c r="H94" s="2">
        <v>4041632.931000601</v>
      </c>
      <c r="I94" s="2"/>
    </row>
    <row r="95" spans="1:9" ht="12">
      <c r="A95" s="3"/>
      <c r="B95" s="60" t="s">
        <v>68</v>
      </c>
      <c r="C95" s="3"/>
      <c r="D95" s="17">
        <v>41069498.253802195</v>
      </c>
      <c r="E95" s="17"/>
      <c r="F95" s="15"/>
      <c r="H95" s="2">
        <v>41069498.253802195</v>
      </c>
      <c r="I95" s="2"/>
    </row>
    <row r="96" spans="1:9" ht="12">
      <c r="A96" s="3"/>
      <c r="B96" s="60" t="s">
        <v>69</v>
      </c>
      <c r="C96" s="3"/>
      <c r="D96" s="17">
        <v>13529463.273134697</v>
      </c>
      <c r="E96" s="17"/>
      <c r="F96" s="15"/>
      <c r="H96" s="2">
        <v>13529463.273134697</v>
      </c>
      <c r="I96" s="2"/>
    </row>
    <row r="97" spans="1:9" ht="12">
      <c r="A97" s="3"/>
      <c r="B97" s="60" t="s">
        <v>70</v>
      </c>
      <c r="C97" s="3"/>
      <c r="D97" s="17">
        <v>5798087.617176508</v>
      </c>
      <c r="E97" s="17"/>
      <c r="F97" s="15"/>
      <c r="H97" s="2">
        <v>5798087.617176508</v>
      </c>
      <c r="I97" s="2"/>
    </row>
    <row r="98" spans="1:9" ht="12">
      <c r="A98" s="3"/>
      <c r="B98" s="60" t="s">
        <v>67</v>
      </c>
      <c r="C98" s="3"/>
      <c r="D98" s="17">
        <v>38001693.22217897</v>
      </c>
      <c r="E98" s="17"/>
      <c r="F98" s="15"/>
      <c r="H98" s="2">
        <v>38001693.22217897</v>
      </c>
      <c r="I98" s="2"/>
    </row>
    <row r="99" spans="4:9" ht="10.5">
      <c r="D99" s="15" t="s">
        <v>14</v>
      </c>
      <c r="E99" s="15" t="s">
        <v>15</v>
      </c>
      <c r="F99" s="15" t="s">
        <v>14</v>
      </c>
      <c r="G99" s="15" t="s">
        <v>14</v>
      </c>
      <c r="H99" s="15" t="s">
        <v>14</v>
      </c>
      <c r="I99" s="15" t="s">
        <v>14</v>
      </c>
    </row>
    <row r="100" spans="1:9" ht="12">
      <c r="A100" s="3" t="s">
        <v>72</v>
      </c>
      <c r="D100" s="63">
        <v>459719507.931468</v>
      </c>
      <c r="E100" s="17"/>
      <c r="F100" s="17">
        <v>0</v>
      </c>
      <c r="G100" s="17">
        <v>0</v>
      </c>
      <c r="H100" s="17">
        <v>459719507.931468</v>
      </c>
      <c r="I100" s="17">
        <v>0</v>
      </c>
    </row>
    <row r="101" spans="4:9" ht="10.5">
      <c r="D101" s="15" t="s">
        <v>73</v>
      </c>
      <c r="E101" s="15" t="s">
        <v>15</v>
      </c>
      <c r="F101" s="15" t="s">
        <v>73</v>
      </c>
      <c r="G101" s="15" t="s">
        <v>73</v>
      </c>
      <c r="H101" s="15" t="s">
        <v>73</v>
      </c>
      <c r="I101" s="15" t="s">
        <v>73</v>
      </c>
    </row>
    <row r="102" spans="1:9" ht="10.5">
      <c r="A102" s="3" t="s">
        <v>74</v>
      </c>
      <c r="D102" s="17">
        <v>644350135.9325254</v>
      </c>
      <c r="E102" s="17" t="s">
        <v>15</v>
      </c>
      <c r="F102" s="17">
        <v>41068536.62631041</v>
      </c>
      <c r="G102" s="17">
        <v>69818394.5836896</v>
      </c>
      <c r="H102" s="17">
        <v>494305984.75744045</v>
      </c>
      <c r="I102" s="17">
        <v>-31896547.03491497</v>
      </c>
    </row>
    <row r="103" spans="4:9" ht="10.5">
      <c r="D103" s="15" t="s">
        <v>73</v>
      </c>
      <c r="E103" s="15" t="s">
        <v>15</v>
      </c>
      <c r="F103" s="15" t="s">
        <v>73</v>
      </c>
      <c r="G103" s="15" t="s">
        <v>73</v>
      </c>
      <c r="H103" s="15" t="s">
        <v>73</v>
      </c>
      <c r="I103" s="15" t="s">
        <v>73</v>
      </c>
    </row>
    <row r="104" spans="1:9" ht="12">
      <c r="A104" s="60"/>
      <c r="B104" s="60"/>
      <c r="C104" s="60"/>
      <c r="D104" s="62"/>
      <c r="E104" s="62"/>
      <c r="F104" s="60"/>
      <c r="G104" s="60"/>
      <c r="H104" s="60"/>
      <c r="I104" s="60"/>
    </row>
    <row r="105" spans="1:9" ht="12">
      <c r="A105" s="60"/>
      <c r="B105" s="60"/>
      <c r="C105" s="60"/>
      <c r="D105" s="62">
        <v>573296368.9325255</v>
      </c>
      <c r="E105" s="62"/>
      <c r="F105" s="60"/>
      <c r="G105" s="60"/>
      <c r="H105" s="60"/>
      <c r="I105" s="60"/>
    </row>
    <row r="106" spans="1:9" ht="12">
      <c r="A106" s="60"/>
      <c r="B106" s="60"/>
      <c r="C106" s="21" t="s">
        <v>75</v>
      </c>
      <c r="D106" s="62">
        <v>573296368.9325255</v>
      </c>
      <c r="E106" s="60"/>
      <c r="F106" s="17"/>
      <c r="G106" s="60"/>
      <c r="H106" s="60"/>
      <c r="I106" s="60"/>
    </row>
    <row r="107" spans="1:9" ht="10.5">
      <c r="A107"/>
      <c r="B107"/>
      <c r="C107"/>
      <c r="D107"/>
      <c r="E107"/>
      <c r="F107"/>
      <c r="G107"/>
      <c r="H107"/>
      <c r="I107"/>
    </row>
    <row r="108" spans="1:9" ht="10.5">
      <c r="A108"/>
      <c r="B108"/>
      <c r="C108"/>
      <c r="D108"/>
      <c r="E108"/>
      <c r="F108"/>
      <c r="G108"/>
      <c r="H108"/>
      <c r="I108"/>
    </row>
    <row r="109" spans="1:9" ht="10.5">
      <c r="A109"/>
      <c r="B109"/>
      <c r="C109"/>
      <c r="D109"/>
      <c r="E109"/>
      <c r="F109"/>
      <c r="G109"/>
      <c r="H109"/>
      <c r="I109"/>
    </row>
    <row r="110" spans="1:9" ht="10.5">
      <c r="A110"/>
      <c r="B110"/>
      <c r="C110"/>
      <c r="D110"/>
      <c r="E110"/>
      <c r="F110"/>
      <c r="G110"/>
      <c r="H110"/>
      <c r="I110"/>
    </row>
    <row r="111" spans="1:9" ht="10.5">
      <c r="A111"/>
      <c r="B111"/>
      <c r="C111"/>
      <c r="D111"/>
      <c r="E111"/>
      <c r="F111"/>
      <c r="G111"/>
      <c r="H111"/>
      <c r="I111"/>
    </row>
    <row r="112" spans="1:9" ht="10.5">
      <c r="A112"/>
      <c r="B112"/>
      <c r="C112"/>
      <c r="D112"/>
      <c r="E112"/>
      <c r="F112"/>
      <c r="G112"/>
      <c r="H112"/>
      <c r="I112"/>
    </row>
    <row r="113" spans="1:9" ht="10.5">
      <c r="A113"/>
      <c r="B113"/>
      <c r="C113"/>
      <c r="D113"/>
      <c r="E113"/>
      <c r="F113"/>
      <c r="G113"/>
      <c r="H113"/>
      <c r="I113"/>
    </row>
    <row r="114" spans="1:9" ht="10.5">
      <c r="A114"/>
      <c r="B114"/>
      <c r="C114"/>
      <c r="D114"/>
      <c r="E114"/>
      <c r="F114"/>
      <c r="G114"/>
      <c r="H114"/>
      <c r="I114"/>
    </row>
    <row r="115" spans="1:9" ht="10.5">
      <c r="A115"/>
      <c r="B115"/>
      <c r="C115"/>
      <c r="D115"/>
      <c r="E115"/>
      <c r="F115"/>
      <c r="G115"/>
      <c r="H115"/>
      <c r="I115"/>
    </row>
    <row r="116" spans="1:9" ht="10.5">
      <c r="A116"/>
      <c r="B116"/>
      <c r="C116"/>
      <c r="D116"/>
      <c r="E116"/>
      <c r="F116"/>
      <c r="G116"/>
      <c r="H116"/>
      <c r="I116"/>
    </row>
    <row r="117" spans="1:9" ht="10.5">
      <c r="A117"/>
      <c r="B117"/>
      <c r="C117"/>
      <c r="D117"/>
      <c r="E117"/>
      <c r="F117"/>
      <c r="G117"/>
      <c r="H117"/>
      <c r="I117"/>
    </row>
    <row r="118" spans="1:9" ht="10.5">
      <c r="A118"/>
      <c r="B118"/>
      <c r="C118"/>
      <c r="D118"/>
      <c r="E118"/>
      <c r="F118"/>
      <c r="G118"/>
      <c r="H118"/>
      <c r="I118"/>
    </row>
    <row r="119" spans="1:9" ht="10.5">
      <c r="A119"/>
      <c r="B119"/>
      <c r="C119"/>
      <c r="D119"/>
      <c r="E119"/>
      <c r="F119"/>
      <c r="G119"/>
      <c r="H119"/>
      <c r="I119"/>
    </row>
    <row r="120" spans="1:9" ht="10.5">
      <c r="A120"/>
      <c r="B120"/>
      <c r="C120"/>
      <c r="D120"/>
      <c r="E120"/>
      <c r="F120"/>
      <c r="G120"/>
      <c r="H120"/>
      <c r="I120"/>
    </row>
    <row r="121" spans="1:9" ht="10.5">
      <c r="A121"/>
      <c r="B121"/>
      <c r="C121"/>
      <c r="D121"/>
      <c r="E121"/>
      <c r="F121"/>
      <c r="G121"/>
      <c r="H121"/>
      <c r="I121"/>
    </row>
    <row r="122" spans="1:9" ht="10.5">
      <c r="A122"/>
      <c r="B122"/>
      <c r="C122"/>
      <c r="D122"/>
      <c r="E122"/>
      <c r="F122"/>
      <c r="G122"/>
      <c r="H122"/>
      <c r="I122"/>
    </row>
    <row r="123" spans="1:9" ht="10.5">
      <c r="A123"/>
      <c r="B123"/>
      <c r="C123"/>
      <c r="D123"/>
      <c r="E123"/>
      <c r="F123"/>
      <c r="G123"/>
      <c r="H123"/>
      <c r="I123"/>
    </row>
    <row r="124" spans="1:9" s="12" customFormat="1" ht="10.5">
      <c r="A124"/>
      <c r="B124"/>
      <c r="C124"/>
      <c r="D124"/>
      <c r="E124"/>
      <c r="F124"/>
      <c r="G124"/>
      <c r="H124"/>
      <c r="I124"/>
    </row>
    <row r="125" spans="1:9" ht="10.5">
      <c r="A125"/>
      <c r="B125"/>
      <c r="C125"/>
      <c r="D125"/>
      <c r="E125"/>
      <c r="F125"/>
      <c r="G125"/>
      <c r="H125"/>
      <c r="I125"/>
    </row>
    <row r="126" spans="1:9" ht="10.5">
      <c r="A126"/>
      <c r="B126"/>
      <c r="C126"/>
      <c r="D126"/>
      <c r="E126"/>
      <c r="F126"/>
      <c r="G126"/>
      <c r="H126"/>
      <c r="I126"/>
    </row>
    <row r="127" spans="1:9" ht="10.5">
      <c r="A127"/>
      <c r="B127"/>
      <c r="C127"/>
      <c r="D127"/>
      <c r="E127"/>
      <c r="F127"/>
      <c r="G127"/>
      <c r="H127"/>
      <c r="I127"/>
    </row>
    <row r="128" spans="1:9" ht="10.5">
      <c r="A128"/>
      <c r="B128"/>
      <c r="C128"/>
      <c r="D128"/>
      <c r="E128"/>
      <c r="F128"/>
      <c r="G128"/>
      <c r="H128"/>
      <c r="I128"/>
    </row>
    <row r="129" spans="1:9" ht="10.5">
      <c r="A129"/>
      <c r="B129"/>
      <c r="C129"/>
      <c r="D129"/>
      <c r="E129"/>
      <c r="F129"/>
      <c r="G129"/>
      <c r="H129"/>
      <c r="I129"/>
    </row>
    <row r="130" spans="1:9" ht="10.5">
      <c r="A130"/>
      <c r="B130"/>
      <c r="C130"/>
      <c r="D130"/>
      <c r="E130"/>
      <c r="F130"/>
      <c r="G130"/>
      <c r="H130"/>
      <c r="I130"/>
    </row>
    <row r="131" spans="1:9" ht="10.5">
      <c r="A131"/>
      <c r="B131"/>
      <c r="C131"/>
      <c r="D131"/>
      <c r="E131"/>
      <c r="F131"/>
      <c r="G131"/>
      <c r="H131"/>
      <c r="I131"/>
    </row>
    <row r="132" spans="1:9" ht="10.5">
      <c r="A132"/>
      <c r="B132"/>
      <c r="C132"/>
      <c r="D132"/>
      <c r="E132"/>
      <c r="F132"/>
      <c r="G132"/>
      <c r="H132"/>
      <c r="I132"/>
    </row>
    <row r="133" spans="1:9" ht="10.5">
      <c r="A133"/>
      <c r="B133"/>
      <c r="C133"/>
      <c r="D133"/>
      <c r="E133"/>
      <c r="F133"/>
      <c r="G133"/>
      <c r="H133"/>
      <c r="I133"/>
    </row>
    <row r="134" spans="1:9" ht="10.5">
      <c r="A134"/>
      <c r="B134"/>
      <c r="C134"/>
      <c r="D134"/>
      <c r="E134"/>
      <c r="F134"/>
      <c r="G134"/>
      <c r="H134"/>
      <c r="I134"/>
    </row>
    <row r="135" spans="1:9" ht="10.5">
      <c r="A135"/>
      <c r="B135"/>
      <c r="C135"/>
      <c r="D135"/>
      <c r="E135"/>
      <c r="F135"/>
      <c r="G135"/>
      <c r="H135"/>
      <c r="I135"/>
    </row>
    <row r="136" spans="1:9" ht="10.5">
      <c r="A136"/>
      <c r="B136"/>
      <c r="C136"/>
      <c r="D136"/>
      <c r="E136"/>
      <c r="F136"/>
      <c r="G136"/>
      <c r="H136"/>
      <c r="I136"/>
    </row>
    <row r="137" spans="1:9" ht="10.5">
      <c r="A137"/>
      <c r="B137"/>
      <c r="C137"/>
      <c r="D137"/>
      <c r="E137"/>
      <c r="F137"/>
      <c r="G137"/>
      <c r="H137"/>
      <c r="I137"/>
    </row>
    <row r="138" spans="1:9" ht="10.5">
      <c r="A138"/>
      <c r="B138"/>
      <c r="C138"/>
      <c r="D138"/>
      <c r="E138"/>
      <c r="F138"/>
      <c r="G138"/>
      <c r="H138"/>
      <c r="I138"/>
    </row>
    <row r="139" spans="1:9" ht="10.5">
      <c r="A139"/>
      <c r="B139"/>
      <c r="C139"/>
      <c r="D139"/>
      <c r="E139"/>
      <c r="F139"/>
      <c r="G139"/>
      <c r="H139"/>
      <c r="I139"/>
    </row>
    <row r="140" spans="1:9" ht="10.5">
      <c r="A140"/>
      <c r="B140"/>
      <c r="C140"/>
      <c r="D140"/>
      <c r="E140"/>
      <c r="F140"/>
      <c r="G140"/>
      <c r="H140"/>
      <c r="I140"/>
    </row>
    <row r="141" spans="1:9" ht="10.5">
      <c r="A141"/>
      <c r="B141"/>
      <c r="C141"/>
      <c r="D141"/>
      <c r="E141"/>
      <c r="F141"/>
      <c r="G141"/>
      <c r="H141"/>
      <c r="I141"/>
    </row>
    <row r="142" spans="1:9" ht="10.5">
      <c r="A142"/>
      <c r="B142"/>
      <c r="C142"/>
      <c r="D142"/>
      <c r="E142"/>
      <c r="F142"/>
      <c r="G142"/>
      <c r="H142"/>
      <c r="I142"/>
    </row>
    <row r="143" spans="1:9" ht="10.5">
      <c r="A143"/>
      <c r="B143"/>
      <c r="C143"/>
      <c r="D143"/>
      <c r="E143"/>
      <c r="F143"/>
      <c r="G143"/>
      <c r="H143"/>
      <c r="I143"/>
    </row>
    <row r="144" spans="1:9" ht="10.5">
      <c r="A144"/>
      <c r="B144"/>
      <c r="C144"/>
      <c r="D144"/>
      <c r="E144"/>
      <c r="F144"/>
      <c r="G144"/>
      <c r="H144"/>
      <c r="I144"/>
    </row>
    <row r="145" spans="1:9" ht="10.5">
      <c r="A145"/>
      <c r="B145"/>
      <c r="C145"/>
      <c r="D145"/>
      <c r="E145"/>
      <c r="F145"/>
      <c r="G145"/>
      <c r="H145"/>
      <c r="I145"/>
    </row>
    <row r="146" spans="1:9" ht="10.5">
      <c r="A146"/>
      <c r="B146"/>
      <c r="C146"/>
      <c r="D146"/>
      <c r="E146"/>
      <c r="F146"/>
      <c r="G146"/>
      <c r="H146"/>
      <c r="I146"/>
    </row>
    <row r="147" spans="1:9" ht="10.5">
      <c r="A147"/>
      <c r="B147"/>
      <c r="C147"/>
      <c r="D147"/>
      <c r="E147"/>
      <c r="F147"/>
      <c r="G147"/>
      <c r="H147"/>
      <c r="I147"/>
    </row>
    <row r="148" spans="1:9" ht="10.5">
      <c r="A148"/>
      <c r="B148"/>
      <c r="C148"/>
      <c r="D148"/>
      <c r="E148"/>
      <c r="F148"/>
      <c r="G148"/>
      <c r="H148"/>
      <c r="I148"/>
    </row>
    <row r="149" spans="1:9" ht="10.5">
      <c r="A149"/>
      <c r="B149"/>
      <c r="C149"/>
      <c r="D149"/>
      <c r="E149"/>
      <c r="F149"/>
      <c r="G149"/>
      <c r="H149"/>
      <c r="I149"/>
    </row>
    <row r="150" spans="1:9" ht="10.5">
      <c r="A150"/>
      <c r="B150"/>
      <c r="C150"/>
      <c r="D150"/>
      <c r="E150"/>
      <c r="F150"/>
      <c r="G150"/>
      <c r="H150"/>
      <c r="I150"/>
    </row>
    <row r="151" spans="1:9" ht="10.5">
      <c r="A151"/>
      <c r="B151"/>
      <c r="C151"/>
      <c r="D151"/>
      <c r="E151"/>
      <c r="F151"/>
      <c r="G151"/>
      <c r="H151"/>
      <c r="I151"/>
    </row>
    <row r="152" spans="1:9" ht="10.5">
      <c r="A152"/>
      <c r="B152"/>
      <c r="C152"/>
      <c r="D152"/>
      <c r="E152"/>
      <c r="F152"/>
      <c r="G152"/>
      <c r="H152"/>
      <c r="I152"/>
    </row>
    <row r="153" spans="1:9" ht="10.5">
      <c r="A153"/>
      <c r="B153"/>
      <c r="C153"/>
      <c r="D153"/>
      <c r="E153"/>
      <c r="F153"/>
      <c r="G153"/>
      <c r="H153"/>
      <c r="I153"/>
    </row>
    <row r="154" spans="1:9" ht="10.5">
      <c r="A154"/>
      <c r="B154"/>
      <c r="C154"/>
      <c r="D154"/>
      <c r="E154"/>
      <c r="F154"/>
      <c r="G154"/>
      <c r="H154"/>
      <c r="I154"/>
    </row>
    <row r="155" spans="1:9" ht="10.5">
      <c r="A155"/>
      <c r="B155"/>
      <c r="C155"/>
      <c r="D155"/>
      <c r="E155"/>
      <c r="F155"/>
      <c r="G155"/>
      <c r="H155"/>
      <c r="I155"/>
    </row>
    <row r="156" spans="1:9" ht="10.5">
      <c r="A156"/>
      <c r="B156"/>
      <c r="C156"/>
      <c r="D156"/>
      <c r="E156"/>
      <c r="F156"/>
      <c r="G156"/>
      <c r="H156"/>
      <c r="I156"/>
    </row>
    <row r="157" spans="1:9" ht="10.5">
      <c r="A157"/>
      <c r="B157"/>
      <c r="C157"/>
      <c r="D157"/>
      <c r="E157"/>
      <c r="F157"/>
      <c r="G157"/>
      <c r="H157"/>
      <c r="I157"/>
    </row>
    <row r="158" spans="1:9" ht="10.5">
      <c r="A158"/>
      <c r="B158"/>
      <c r="C158"/>
      <c r="D158"/>
      <c r="E158"/>
      <c r="F158"/>
      <c r="G158"/>
      <c r="H158"/>
      <c r="I158"/>
    </row>
    <row r="159" spans="1:9" ht="10.5">
      <c r="A159"/>
      <c r="B159"/>
      <c r="C159"/>
      <c r="D159"/>
      <c r="E159"/>
      <c r="F159"/>
      <c r="G159"/>
      <c r="H159"/>
      <c r="I159"/>
    </row>
    <row r="160" spans="1:9" ht="10.5">
      <c r="A160"/>
      <c r="B160"/>
      <c r="C160"/>
      <c r="D160"/>
      <c r="E160"/>
      <c r="F160"/>
      <c r="G160"/>
      <c r="H160"/>
      <c r="I160"/>
    </row>
    <row r="161" spans="1:9" ht="10.5">
      <c r="A161"/>
      <c r="B161"/>
      <c r="C161"/>
      <c r="D161"/>
      <c r="E161"/>
      <c r="F161"/>
      <c r="G161"/>
      <c r="H161"/>
      <c r="I161"/>
    </row>
    <row r="162" spans="1:9" ht="10.5">
      <c r="A162"/>
      <c r="B162"/>
      <c r="C162"/>
      <c r="D162"/>
      <c r="E162"/>
      <c r="F162"/>
      <c r="G162"/>
      <c r="H162"/>
      <c r="I162"/>
    </row>
    <row r="163" spans="1:9" ht="10.5">
      <c r="A163"/>
      <c r="B163"/>
      <c r="C163"/>
      <c r="D163"/>
      <c r="E163"/>
      <c r="F163"/>
      <c r="G163"/>
      <c r="H163"/>
      <c r="I163"/>
    </row>
    <row r="164" spans="1:9" ht="10.5">
      <c r="A164"/>
      <c r="B164"/>
      <c r="C164"/>
      <c r="D164"/>
      <c r="E164"/>
      <c r="F164"/>
      <c r="G164"/>
      <c r="H164"/>
      <c r="I164"/>
    </row>
    <row r="165" spans="1:9" ht="10.5">
      <c r="A165"/>
      <c r="B165"/>
      <c r="C165"/>
      <c r="D165"/>
      <c r="E165"/>
      <c r="F165"/>
      <c r="G165"/>
      <c r="H165"/>
      <c r="I165"/>
    </row>
    <row r="166" spans="1:9" ht="10.5">
      <c r="A166"/>
      <c r="B166"/>
      <c r="C166"/>
      <c r="D166"/>
      <c r="E166"/>
      <c r="F166"/>
      <c r="G166"/>
      <c r="H166"/>
      <c r="I166"/>
    </row>
    <row r="167" spans="1:9" ht="10.5">
      <c r="A167"/>
      <c r="B167"/>
      <c r="C167"/>
      <c r="D167"/>
      <c r="E167"/>
      <c r="F167"/>
      <c r="G167"/>
      <c r="H167"/>
      <c r="I167"/>
    </row>
    <row r="168" spans="1:9" ht="10.5">
      <c r="A168"/>
      <c r="B168"/>
      <c r="C168"/>
      <c r="D168"/>
      <c r="E168"/>
      <c r="F168"/>
      <c r="G168"/>
      <c r="H168"/>
      <c r="I168"/>
    </row>
    <row r="169" spans="1:9" ht="10.5">
      <c r="A169"/>
      <c r="B169"/>
      <c r="C169"/>
      <c r="D169"/>
      <c r="E169"/>
      <c r="F169"/>
      <c r="G169"/>
      <c r="H169"/>
      <c r="I169"/>
    </row>
    <row r="170" spans="1:9" ht="10.5">
      <c r="A170"/>
      <c r="B170"/>
      <c r="C170"/>
      <c r="D170"/>
      <c r="E170"/>
      <c r="F170"/>
      <c r="G170"/>
      <c r="H170"/>
      <c r="I170"/>
    </row>
    <row r="171" spans="1:9" ht="10.5">
      <c r="A171"/>
      <c r="B171"/>
      <c r="C171"/>
      <c r="D171"/>
      <c r="E171"/>
      <c r="F171"/>
      <c r="G171"/>
      <c r="H171"/>
      <c r="I171"/>
    </row>
    <row r="172" spans="1:9" ht="10.5">
      <c r="A172"/>
      <c r="B172"/>
      <c r="C172"/>
      <c r="D172"/>
      <c r="E172"/>
      <c r="F172"/>
      <c r="G172"/>
      <c r="H172"/>
      <c r="I172"/>
    </row>
    <row r="173" spans="1:9" ht="10.5">
      <c r="A173"/>
      <c r="B173"/>
      <c r="C173"/>
      <c r="D173"/>
      <c r="E173"/>
      <c r="F173"/>
      <c r="G173"/>
      <c r="H173"/>
      <c r="I173"/>
    </row>
    <row r="174" spans="1:9" ht="10.5">
      <c r="A174"/>
      <c r="B174"/>
      <c r="C174"/>
      <c r="D174"/>
      <c r="E174"/>
      <c r="F174"/>
      <c r="G174"/>
      <c r="H174"/>
      <c r="I174"/>
    </row>
    <row r="175" spans="1:9" ht="10.5">
      <c r="A175"/>
      <c r="B175"/>
      <c r="C175"/>
      <c r="D175"/>
      <c r="E175"/>
      <c r="F175"/>
      <c r="G175"/>
      <c r="H175"/>
      <c r="I175"/>
    </row>
    <row r="176" spans="1:9" ht="10.5">
      <c r="A176"/>
      <c r="B176"/>
      <c r="C176"/>
      <c r="D176"/>
      <c r="E176"/>
      <c r="F176"/>
      <c r="G176"/>
      <c r="H176"/>
      <c r="I176"/>
    </row>
    <row r="177" spans="1:9" ht="10.5">
      <c r="A177"/>
      <c r="B177"/>
      <c r="C177"/>
      <c r="D177"/>
      <c r="E177"/>
      <c r="F177"/>
      <c r="G177"/>
      <c r="H177"/>
      <c r="I177"/>
    </row>
    <row r="178" spans="1:9" ht="10.5">
      <c r="A178"/>
      <c r="B178"/>
      <c r="C178"/>
      <c r="D178"/>
      <c r="E178"/>
      <c r="F178"/>
      <c r="G178"/>
      <c r="H178"/>
      <c r="I178"/>
    </row>
    <row r="179" spans="1:9" ht="10.5">
      <c r="A179"/>
      <c r="B179"/>
      <c r="C179"/>
      <c r="D179"/>
      <c r="E179"/>
      <c r="F179"/>
      <c r="G179"/>
      <c r="H179"/>
      <c r="I179"/>
    </row>
    <row r="180" spans="1:9" ht="10.5">
      <c r="A180"/>
      <c r="B180"/>
      <c r="C180"/>
      <c r="D180"/>
      <c r="E180"/>
      <c r="F180"/>
      <c r="G180"/>
      <c r="H180"/>
      <c r="I180"/>
    </row>
    <row r="181" spans="1:9" ht="10.5">
      <c r="A181"/>
      <c r="B181"/>
      <c r="C181"/>
      <c r="D181"/>
      <c r="E181"/>
      <c r="F181"/>
      <c r="G181"/>
      <c r="H181"/>
      <c r="I181"/>
    </row>
    <row r="182" spans="1:9" ht="10.5">
      <c r="A182"/>
      <c r="B182"/>
      <c r="C182"/>
      <c r="D182"/>
      <c r="E182"/>
      <c r="F182"/>
      <c r="G182"/>
      <c r="H182"/>
      <c r="I182"/>
    </row>
    <row r="183" spans="1:9" ht="10.5">
      <c r="A183"/>
      <c r="B183"/>
      <c r="C183"/>
      <c r="D183"/>
      <c r="E183"/>
      <c r="F183"/>
      <c r="G183"/>
      <c r="H183"/>
      <c r="I183"/>
    </row>
    <row r="184" spans="1:9" ht="10.5">
      <c r="A184"/>
      <c r="B184"/>
      <c r="C184"/>
      <c r="D184"/>
      <c r="E184"/>
      <c r="F184"/>
      <c r="G184"/>
      <c r="H184"/>
      <c r="I184"/>
    </row>
    <row r="185" spans="1:9" ht="10.5">
      <c r="A185"/>
      <c r="B185"/>
      <c r="C185"/>
      <c r="D185"/>
      <c r="E185"/>
      <c r="F185"/>
      <c r="G185"/>
      <c r="H185"/>
      <c r="I185"/>
    </row>
    <row r="186" spans="1:9" ht="10.5">
      <c r="A186"/>
      <c r="B186"/>
      <c r="C186"/>
      <c r="D186"/>
      <c r="E186"/>
      <c r="F186"/>
      <c r="G186"/>
      <c r="H186"/>
      <c r="I186"/>
    </row>
    <row r="187" spans="1:9" ht="10.5">
      <c r="A187"/>
      <c r="B187"/>
      <c r="C187"/>
      <c r="D187"/>
      <c r="E187"/>
      <c r="F187"/>
      <c r="G187"/>
      <c r="H187"/>
      <c r="I187"/>
    </row>
    <row r="188" spans="1:9" ht="10.5">
      <c r="A188"/>
      <c r="B188"/>
      <c r="C188"/>
      <c r="D188"/>
      <c r="E188"/>
      <c r="F188"/>
      <c r="G188"/>
      <c r="H188"/>
      <c r="I188"/>
    </row>
    <row r="189" spans="1:9" ht="10.5">
      <c r="A189"/>
      <c r="B189"/>
      <c r="C189"/>
      <c r="D189"/>
      <c r="E189"/>
      <c r="F189"/>
      <c r="G189"/>
      <c r="H189"/>
      <c r="I189"/>
    </row>
    <row r="190" spans="1:9" ht="10.5">
      <c r="A190"/>
      <c r="B190"/>
      <c r="C190"/>
      <c r="D190"/>
      <c r="E190"/>
      <c r="F190"/>
      <c r="G190"/>
      <c r="H190"/>
      <c r="I190"/>
    </row>
    <row r="191" spans="1:9" ht="10.5">
      <c r="A191"/>
      <c r="B191"/>
      <c r="C191"/>
      <c r="D191"/>
      <c r="E191"/>
      <c r="F191"/>
      <c r="G191"/>
      <c r="H191"/>
      <c r="I191"/>
    </row>
    <row r="192" spans="1:9" ht="10.5">
      <c r="A192"/>
      <c r="B192"/>
      <c r="C192"/>
      <c r="D192"/>
      <c r="E192"/>
      <c r="F192"/>
      <c r="G192"/>
      <c r="H192"/>
      <c r="I192"/>
    </row>
    <row r="193" spans="1:9" ht="10.5">
      <c r="A193"/>
      <c r="B193"/>
      <c r="C193"/>
      <c r="D193"/>
      <c r="E193"/>
      <c r="F193"/>
      <c r="G193"/>
      <c r="H193"/>
      <c r="I193"/>
    </row>
    <row r="194" spans="1:9" ht="10.5">
      <c r="A194"/>
      <c r="B194"/>
      <c r="C194"/>
      <c r="D194"/>
      <c r="E194"/>
      <c r="F194"/>
      <c r="G194"/>
      <c r="H194"/>
      <c r="I194"/>
    </row>
    <row r="195" spans="1:9" ht="10.5">
      <c r="A195"/>
      <c r="B195"/>
      <c r="C195"/>
      <c r="D195"/>
      <c r="E195"/>
      <c r="F195"/>
      <c r="G195"/>
      <c r="H195"/>
      <c r="I195"/>
    </row>
    <row r="196" spans="1:9" ht="10.5">
      <c r="A196"/>
      <c r="B196"/>
      <c r="C196"/>
      <c r="D196"/>
      <c r="E196"/>
      <c r="F196"/>
      <c r="G196"/>
      <c r="H196"/>
      <c r="I196"/>
    </row>
    <row r="197" spans="1:9" ht="10.5">
      <c r="A197"/>
      <c r="B197"/>
      <c r="C197"/>
      <c r="D197"/>
      <c r="E197"/>
      <c r="F197"/>
      <c r="G197"/>
      <c r="H197"/>
      <c r="I197"/>
    </row>
    <row r="198" spans="1:9" ht="10.5">
      <c r="A198"/>
      <c r="B198"/>
      <c r="C198"/>
      <c r="D198"/>
      <c r="E198"/>
      <c r="F198"/>
      <c r="G198"/>
      <c r="H198"/>
      <c r="I198"/>
    </row>
    <row r="199" spans="1:9" ht="10.5">
      <c r="A199"/>
      <c r="B199"/>
      <c r="C199"/>
      <c r="D199"/>
      <c r="E199"/>
      <c r="F199"/>
      <c r="G199"/>
      <c r="H199"/>
      <c r="I199"/>
    </row>
    <row r="200" spans="1:9" ht="10.5">
      <c r="A200"/>
      <c r="B200"/>
      <c r="C200"/>
      <c r="D200"/>
      <c r="E200"/>
      <c r="F200"/>
      <c r="G200"/>
      <c r="H200"/>
      <c r="I200"/>
    </row>
    <row r="201" spans="1:9" ht="10.5">
      <c r="A201"/>
      <c r="B201"/>
      <c r="C201"/>
      <c r="D201"/>
      <c r="E201"/>
      <c r="F201"/>
      <c r="G201"/>
      <c r="H201"/>
      <c r="I201"/>
    </row>
    <row r="202" spans="1:9" ht="10.5">
      <c r="A202"/>
      <c r="B202"/>
      <c r="C202"/>
      <c r="D202"/>
      <c r="E202"/>
      <c r="F202"/>
      <c r="G202"/>
      <c r="H202"/>
      <c r="I202"/>
    </row>
    <row r="203" spans="1:9" ht="10.5">
      <c r="A203"/>
      <c r="B203"/>
      <c r="C203"/>
      <c r="D203"/>
      <c r="E203"/>
      <c r="F203"/>
      <c r="G203"/>
      <c r="H203"/>
      <c r="I203"/>
    </row>
    <row r="204" spans="1:9" ht="10.5">
      <c r="A204"/>
      <c r="B204"/>
      <c r="C204"/>
      <c r="D204"/>
      <c r="E204"/>
      <c r="F204"/>
      <c r="G204"/>
      <c r="H204"/>
      <c r="I204"/>
    </row>
    <row r="205" spans="1:9" s="12" customFormat="1" ht="10.5">
      <c r="A205"/>
      <c r="B205"/>
      <c r="C205"/>
      <c r="D205"/>
      <c r="E205"/>
      <c r="F205"/>
      <c r="G205"/>
      <c r="H205"/>
      <c r="I205"/>
    </row>
    <row r="206" spans="1:9" ht="10.5">
      <c r="A206"/>
      <c r="B206"/>
      <c r="C206"/>
      <c r="D206"/>
      <c r="E206"/>
      <c r="F206"/>
      <c r="G206"/>
      <c r="H206"/>
      <c r="I206"/>
    </row>
    <row r="207" spans="1:9" ht="10.5">
      <c r="A207"/>
      <c r="B207"/>
      <c r="C207"/>
      <c r="D207"/>
      <c r="E207"/>
      <c r="F207"/>
      <c r="G207"/>
      <c r="H207"/>
      <c r="I207"/>
    </row>
    <row r="208" spans="1:9" ht="10.5">
      <c r="A208"/>
      <c r="B208"/>
      <c r="C208"/>
      <c r="D208"/>
      <c r="E208"/>
      <c r="F208"/>
      <c r="G208"/>
      <c r="H208"/>
      <c r="I208"/>
    </row>
    <row r="209" spans="1:9" ht="10.5">
      <c r="A209"/>
      <c r="B209"/>
      <c r="C209"/>
      <c r="D209"/>
      <c r="E209"/>
      <c r="F209"/>
      <c r="G209"/>
      <c r="H209"/>
      <c r="I209"/>
    </row>
    <row r="210" spans="1:9" ht="10.5">
      <c r="A210"/>
      <c r="B210"/>
      <c r="C210"/>
      <c r="D210"/>
      <c r="E210"/>
      <c r="F210"/>
      <c r="G210"/>
      <c r="H210"/>
      <c r="I210"/>
    </row>
    <row r="211" spans="1:9" ht="10.5">
      <c r="A211"/>
      <c r="B211"/>
      <c r="C211"/>
      <c r="D211"/>
      <c r="E211"/>
      <c r="F211"/>
      <c r="G211"/>
      <c r="H211"/>
      <c r="I211"/>
    </row>
    <row r="212" spans="1:9" ht="10.5">
      <c r="A212"/>
      <c r="B212"/>
      <c r="C212"/>
      <c r="D212"/>
      <c r="E212"/>
      <c r="F212"/>
      <c r="G212"/>
      <c r="H212"/>
      <c r="I212"/>
    </row>
    <row r="213" spans="1:9" ht="10.5">
      <c r="A213"/>
      <c r="B213"/>
      <c r="C213"/>
      <c r="D213"/>
      <c r="E213"/>
      <c r="F213"/>
      <c r="G213"/>
      <c r="H213"/>
      <c r="I213"/>
    </row>
    <row r="214" spans="1:9" ht="10.5">
      <c r="A214"/>
      <c r="B214"/>
      <c r="C214"/>
      <c r="D214"/>
      <c r="E214"/>
      <c r="F214"/>
      <c r="G214"/>
      <c r="H214"/>
      <c r="I214"/>
    </row>
    <row r="215" spans="1:9" ht="10.5">
      <c r="A215"/>
      <c r="B215"/>
      <c r="C215"/>
      <c r="D215"/>
      <c r="E215"/>
      <c r="F215"/>
      <c r="G215"/>
      <c r="H215"/>
      <c r="I215"/>
    </row>
    <row r="216" spans="1:9" ht="10.5">
      <c r="A216"/>
      <c r="B216"/>
      <c r="C216"/>
      <c r="D216"/>
      <c r="E216"/>
      <c r="F216"/>
      <c r="G216"/>
      <c r="H216"/>
      <c r="I216"/>
    </row>
    <row r="217" spans="1:9" ht="10.5">
      <c r="A217"/>
      <c r="B217"/>
      <c r="C217"/>
      <c r="D217"/>
      <c r="E217"/>
      <c r="F217"/>
      <c r="G217"/>
      <c r="H217"/>
      <c r="I217"/>
    </row>
    <row r="218" spans="1:9" ht="10.5">
      <c r="A218"/>
      <c r="B218"/>
      <c r="C218"/>
      <c r="D218"/>
      <c r="E218"/>
      <c r="F218"/>
      <c r="G218"/>
      <c r="H218"/>
      <c r="I218"/>
    </row>
    <row r="219" spans="1:9" ht="10.5">
      <c r="A219"/>
      <c r="B219"/>
      <c r="C219"/>
      <c r="D219"/>
      <c r="E219"/>
      <c r="F219"/>
      <c r="G219"/>
      <c r="H219"/>
      <c r="I219"/>
    </row>
    <row r="220" spans="1:9" ht="10.5">
      <c r="A220"/>
      <c r="B220"/>
      <c r="C220"/>
      <c r="D220"/>
      <c r="E220"/>
      <c r="F220"/>
      <c r="G220"/>
      <c r="H220"/>
      <c r="I220"/>
    </row>
    <row r="221" spans="1:9" ht="10.5">
      <c r="A221"/>
      <c r="B221"/>
      <c r="C221"/>
      <c r="D221"/>
      <c r="E221"/>
      <c r="F221"/>
      <c r="G221"/>
      <c r="H221"/>
      <c r="I221"/>
    </row>
    <row r="222" spans="1:9" ht="10.5">
      <c r="A222"/>
      <c r="B222"/>
      <c r="C222"/>
      <c r="D222"/>
      <c r="E222"/>
      <c r="F222"/>
      <c r="G222"/>
      <c r="H222"/>
      <c r="I222"/>
    </row>
    <row r="223" spans="1:9" ht="10.5">
      <c r="A223"/>
      <c r="B223"/>
      <c r="C223"/>
      <c r="D223"/>
      <c r="E223"/>
      <c r="F223"/>
      <c r="G223"/>
      <c r="H223"/>
      <c r="I223"/>
    </row>
    <row r="224" spans="1:9" ht="10.5">
      <c r="A224"/>
      <c r="B224"/>
      <c r="C224"/>
      <c r="D224"/>
      <c r="E224"/>
      <c r="F224"/>
      <c r="G224"/>
      <c r="H224"/>
      <c r="I224"/>
    </row>
    <row r="225" spans="1:9" ht="10.5">
      <c r="A225"/>
      <c r="B225"/>
      <c r="C225"/>
      <c r="D225"/>
      <c r="E225"/>
      <c r="F225"/>
      <c r="G225"/>
      <c r="H225"/>
      <c r="I225"/>
    </row>
    <row r="226" spans="1:9" ht="10.5">
      <c r="A226"/>
      <c r="B226"/>
      <c r="C226"/>
      <c r="D226"/>
      <c r="E226"/>
      <c r="F226"/>
      <c r="G226"/>
      <c r="H226"/>
      <c r="I226"/>
    </row>
    <row r="227" spans="1:9" ht="10.5">
      <c r="A227"/>
      <c r="B227"/>
      <c r="C227"/>
      <c r="D227"/>
      <c r="E227"/>
      <c r="F227"/>
      <c r="G227"/>
      <c r="H227"/>
      <c r="I227"/>
    </row>
    <row r="228" spans="1:9" ht="10.5">
      <c r="A228"/>
      <c r="B228"/>
      <c r="C228"/>
      <c r="D228"/>
      <c r="E228"/>
      <c r="F228"/>
      <c r="G228"/>
      <c r="H228"/>
      <c r="I228"/>
    </row>
    <row r="229" spans="1:9" ht="10.5">
      <c r="A229"/>
      <c r="B229"/>
      <c r="C229"/>
      <c r="D229"/>
      <c r="E229"/>
      <c r="F229"/>
      <c r="G229"/>
      <c r="H229"/>
      <c r="I229"/>
    </row>
    <row r="230" spans="1:9" ht="10.5">
      <c r="A230"/>
      <c r="B230"/>
      <c r="C230"/>
      <c r="D230"/>
      <c r="E230"/>
      <c r="F230"/>
      <c r="G230"/>
      <c r="H230"/>
      <c r="I230"/>
    </row>
    <row r="231" spans="1:9" ht="10.5">
      <c r="A231"/>
      <c r="B231"/>
      <c r="C231"/>
      <c r="D231"/>
      <c r="E231"/>
      <c r="F231"/>
      <c r="G231"/>
      <c r="H231"/>
      <c r="I231"/>
    </row>
    <row r="232" spans="1:9" ht="10.5">
      <c r="A232"/>
      <c r="B232"/>
      <c r="C232"/>
      <c r="D232"/>
      <c r="E232"/>
      <c r="F232"/>
      <c r="G232"/>
      <c r="H232"/>
      <c r="I232"/>
    </row>
    <row r="233" spans="1:9" ht="10.5">
      <c r="A233"/>
      <c r="B233"/>
      <c r="C233"/>
      <c r="D233"/>
      <c r="E233"/>
      <c r="F233"/>
      <c r="G233"/>
      <c r="H233"/>
      <c r="I233"/>
    </row>
    <row r="234" spans="1:9" ht="10.5">
      <c r="A234"/>
      <c r="B234"/>
      <c r="C234"/>
      <c r="D234"/>
      <c r="E234"/>
      <c r="F234"/>
      <c r="G234"/>
      <c r="H234"/>
      <c r="I234"/>
    </row>
    <row r="235" spans="1:9" ht="10.5">
      <c r="A235"/>
      <c r="B235"/>
      <c r="C235"/>
      <c r="D235"/>
      <c r="E235"/>
      <c r="F235"/>
      <c r="G235"/>
      <c r="H235"/>
      <c r="I235"/>
    </row>
    <row r="236" spans="1:9" ht="10.5">
      <c r="A236"/>
      <c r="B236"/>
      <c r="C236"/>
      <c r="D236"/>
      <c r="E236"/>
      <c r="F236"/>
      <c r="G236"/>
      <c r="H236"/>
      <c r="I236"/>
    </row>
    <row r="237" spans="1:9" ht="10.5">
      <c r="A237"/>
      <c r="B237"/>
      <c r="C237"/>
      <c r="D237"/>
      <c r="E237"/>
      <c r="F237"/>
      <c r="G237"/>
      <c r="H237"/>
      <c r="I237"/>
    </row>
    <row r="238" spans="1:9" ht="10.5">
      <c r="A238"/>
      <c r="B238"/>
      <c r="C238"/>
      <c r="D238"/>
      <c r="E238"/>
      <c r="F238"/>
      <c r="G238"/>
      <c r="H238"/>
      <c r="I238"/>
    </row>
    <row r="239" spans="1:9" ht="10.5">
      <c r="A239"/>
      <c r="B239"/>
      <c r="C239"/>
      <c r="D239"/>
      <c r="E239"/>
      <c r="F239"/>
      <c r="G239"/>
      <c r="H239"/>
      <c r="I239"/>
    </row>
    <row r="240" spans="1:9" ht="10.5">
      <c r="A240"/>
      <c r="B240"/>
      <c r="C240"/>
      <c r="D240"/>
      <c r="E240"/>
      <c r="F240"/>
      <c r="G240"/>
      <c r="H240"/>
      <c r="I240"/>
    </row>
    <row r="241" spans="1:9" ht="10.5">
      <c r="A241"/>
      <c r="B241"/>
      <c r="C241"/>
      <c r="D241"/>
      <c r="E241"/>
      <c r="F241"/>
      <c r="G241"/>
      <c r="H241"/>
      <c r="I241"/>
    </row>
    <row r="242" spans="1:9" ht="10.5">
      <c r="A242"/>
      <c r="B242"/>
      <c r="C242"/>
      <c r="D242"/>
      <c r="E242"/>
      <c r="F242"/>
      <c r="G242"/>
      <c r="H242"/>
      <c r="I242"/>
    </row>
    <row r="243" spans="1:9" ht="10.5">
      <c r="A243"/>
      <c r="B243"/>
      <c r="C243"/>
      <c r="D243"/>
      <c r="E243"/>
      <c r="F243"/>
      <c r="G243"/>
      <c r="H243"/>
      <c r="I243"/>
    </row>
    <row r="244" spans="1:9" ht="10.5">
      <c r="A244"/>
      <c r="B244"/>
      <c r="C244"/>
      <c r="D244"/>
      <c r="E244"/>
      <c r="F244"/>
      <c r="G244"/>
      <c r="H244"/>
      <c r="I244"/>
    </row>
    <row r="245" spans="1:9" ht="10.5">
      <c r="A245"/>
      <c r="B245"/>
      <c r="C245"/>
      <c r="D245"/>
      <c r="E245"/>
      <c r="F245"/>
      <c r="G245"/>
      <c r="H245"/>
      <c r="I245"/>
    </row>
    <row r="246" spans="1:9" ht="10.5">
      <c r="A246"/>
      <c r="B246"/>
      <c r="C246"/>
      <c r="D246"/>
      <c r="E246"/>
      <c r="F246"/>
      <c r="G246"/>
      <c r="H246"/>
      <c r="I246"/>
    </row>
    <row r="247" spans="1:9" ht="10.5">
      <c r="A247"/>
      <c r="B247"/>
      <c r="C247"/>
      <c r="D247"/>
      <c r="E247"/>
      <c r="F247"/>
      <c r="G247"/>
      <c r="H247"/>
      <c r="I247"/>
    </row>
    <row r="248" spans="1:9" ht="10.5">
      <c r="A248"/>
      <c r="B248"/>
      <c r="C248"/>
      <c r="D248"/>
      <c r="E248"/>
      <c r="F248"/>
      <c r="G248"/>
      <c r="H248"/>
      <c r="I248"/>
    </row>
    <row r="249" spans="1:9" ht="10.5">
      <c r="A249"/>
      <c r="B249"/>
      <c r="C249"/>
      <c r="D249"/>
      <c r="E249"/>
      <c r="F249"/>
      <c r="G249"/>
      <c r="H249"/>
      <c r="I249"/>
    </row>
    <row r="250" spans="1:9" ht="10.5">
      <c r="A250"/>
      <c r="B250"/>
      <c r="C250"/>
      <c r="D250"/>
      <c r="E250"/>
      <c r="F250"/>
      <c r="G250"/>
      <c r="H250"/>
      <c r="I250"/>
    </row>
    <row r="251" spans="1:9" ht="10.5">
      <c r="A251"/>
      <c r="B251"/>
      <c r="C251"/>
      <c r="D251"/>
      <c r="E251"/>
      <c r="F251"/>
      <c r="G251"/>
      <c r="H251"/>
      <c r="I251"/>
    </row>
    <row r="252" spans="1:9" ht="10.5">
      <c r="A252"/>
      <c r="B252"/>
      <c r="C252"/>
      <c r="D252"/>
      <c r="E252"/>
      <c r="F252"/>
      <c r="G252"/>
      <c r="H252"/>
      <c r="I252"/>
    </row>
    <row r="253" spans="1:9" ht="10.5">
      <c r="A253"/>
      <c r="B253"/>
      <c r="C253"/>
      <c r="D253"/>
      <c r="E253"/>
      <c r="F253"/>
      <c r="G253"/>
      <c r="H253"/>
      <c r="I253"/>
    </row>
    <row r="254" spans="1:9" ht="10.5">
      <c r="A254"/>
      <c r="B254"/>
      <c r="C254"/>
      <c r="D254"/>
      <c r="E254"/>
      <c r="F254"/>
      <c r="G254"/>
      <c r="H254"/>
      <c r="I254"/>
    </row>
    <row r="255" spans="1:9" ht="10.5">
      <c r="A255"/>
      <c r="B255"/>
      <c r="C255"/>
      <c r="D255"/>
      <c r="E255"/>
      <c r="F255"/>
      <c r="G255"/>
      <c r="H255"/>
      <c r="I255"/>
    </row>
    <row r="256" spans="1:9" ht="10.5">
      <c r="A256"/>
      <c r="B256"/>
      <c r="C256"/>
      <c r="D256"/>
      <c r="E256"/>
      <c r="F256"/>
      <c r="G256"/>
      <c r="H256"/>
      <c r="I256"/>
    </row>
    <row r="257" spans="1:9" ht="10.5">
      <c r="A257"/>
      <c r="B257"/>
      <c r="C257"/>
      <c r="D257"/>
      <c r="E257"/>
      <c r="F257"/>
      <c r="G257"/>
      <c r="H257"/>
      <c r="I257"/>
    </row>
    <row r="258" spans="1:9" ht="10.5">
      <c r="A258"/>
      <c r="B258"/>
      <c r="C258"/>
      <c r="D258"/>
      <c r="E258"/>
      <c r="F258"/>
      <c r="G258"/>
      <c r="H258"/>
      <c r="I258"/>
    </row>
    <row r="259" spans="1:9" ht="10.5">
      <c r="A259"/>
      <c r="B259"/>
      <c r="C259"/>
      <c r="D259"/>
      <c r="E259"/>
      <c r="F259"/>
      <c r="G259"/>
      <c r="H259"/>
      <c r="I259"/>
    </row>
    <row r="260" spans="1:9" ht="10.5">
      <c r="A260"/>
      <c r="B260"/>
      <c r="C260"/>
      <c r="D260"/>
      <c r="E260"/>
      <c r="F260"/>
      <c r="G260"/>
      <c r="H260"/>
      <c r="I260"/>
    </row>
    <row r="261" spans="1:9" ht="10.5">
      <c r="A261"/>
      <c r="B261"/>
      <c r="C261"/>
      <c r="D261"/>
      <c r="E261"/>
      <c r="F261"/>
      <c r="G261"/>
      <c r="H261"/>
      <c r="I261"/>
    </row>
    <row r="262" spans="1:9" ht="10.5">
      <c r="A262"/>
      <c r="B262"/>
      <c r="C262"/>
      <c r="D262"/>
      <c r="E262"/>
      <c r="F262"/>
      <c r="G262"/>
      <c r="H262"/>
      <c r="I262"/>
    </row>
    <row r="263" spans="1:9" ht="10.5">
      <c r="A263"/>
      <c r="B263"/>
      <c r="C263"/>
      <c r="D263"/>
      <c r="E263"/>
      <c r="F263"/>
      <c r="G263"/>
      <c r="H263"/>
      <c r="I263"/>
    </row>
    <row r="264" spans="1:9" ht="10.5">
      <c r="A264"/>
      <c r="B264"/>
      <c r="C264"/>
      <c r="D264"/>
      <c r="E264"/>
      <c r="F264"/>
      <c r="G264"/>
      <c r="H264"/>
      <c r="I264"/>
    </row>
    <row r="265" spans="1:9" ht="10.5">
      <c r="A265"/>
      <c r="B265"/>
      <c r="C265"/>
      <c r="D265"/>
      <c r="E265"/>
      <c r="F265"/>
      <c r="G265"/>
      <c r="H265"/>
      <c r="I265"/>
    </row>
    <row r="266" spans="1:9" ht="10.5">
      <c r="A266"/>
      <c r="B266"/>
      <c r="C266"/>
      <c r="D266"/>
      <c r="E266"/>
      <c r="F266"/>
      <c r="G266"/>
      <c r="H266"/>
      <c r="I266"/>
    </row>
    <row r="267" spans="1:9" ht="10.5">
      <c r="A267"/>
      <c r="B267"/>
      <c r="C267"/>
      <c r="D267"/>
      <c r="E267"/>
      <c r="F267"/>
      <c r="G267"/>
      <c r="H267"/>
      <c r="I267"/>
    </row>
    <row r="268" spans="1:9" ht="10.5">
      <c r="A268"/>
      <c r="B268"/>
      <c r="C268"/>
      <c r="D268"/>
      <c r="E268"/>
      <c r="F268"/>
      <c r="G268"/>
      <c r="H268"/>
      <c r="I268"/>
    </row>
    <row r="269" spans="1:9" ht="10.5">
      <c r="A269"/>
      <c r="B269"/>
      <c r="C269"/>
      <c r="D269"/>
      <c r="E269"/>
      <c r="F269"/>
      <c r="G269"/>
      <c r="H269"/>
      <c r="I269"/>
    </row>
    <row r="270" spans="1:9" ht="10.5">
      <c r="A270"/>
      <c r="B270"/>
      <c r="C270"/>
      <c r="D270"/>
      <c r="E270"/>
      <c r="F270"/>
      <c r="G270"/>
      <c r="H270"/>
      <c r="I270"/>
    </row>
    <row r="271" spans="1:9" ht="10.5">
      <c r="A271"/>
      <c r="B271"/>
      <c r="C271"/>
      <c r="D271"/>
      <c r="E271"/>
      <c r="F271"/>
      <c r="G271"/>
      <c r="H271"/>
      <c r="I271"/>
    </row>
    <row r="272" spans="1:9" ht="10.5">
      <c r="A272"/>
      <c r="B272"/>
      <c r="C272"/>
      <c r="D272"/>
      <c r="E272"/>
      <c r="F272"/>
      <c r="G272"/>
      <c r="H272"/>
      <c r="I272"/>
    </row>
    <row r="273" spans="1:9" ht="10.5">
      <c r="A273"/>
      <c r="B273"/>
      <c r="C273"/>
      <c r="D273"/>
      <c r="E273"/>
      <c r="F273"/>
      <c r="G273"/>
      <c r="H273"/>
      <c r="I273"/>
    </row>
    <row r="274" spans="1:9" ht="10.5">
      <c r="A274"/>
      <c r="B274"/>
      <c r="C274"/>
      <c r="D274"/>
      <c r="E274"/>
      <c r="F274"/>
      <c r="G274"/>
      <c r="H274"/>
      <c r="I274"/>
    </row>
    <row r="275" spans="1:9" ht="10.5">
      <c r="A275"/>
      <c r="B275"/>
      <c r="C275"/>
      <c r="D275"/>
      <c r="E275"/>
      <c r="F275"/>
      <c r="G275"/>
      <c r="H275"/>
      <c r="I275"/>
    </row>
    <row r="276" spans="1:9" ht="10.5">
      <c r="A276"/>
      <c r="B276"/>
      <c r="C276"/>
      <c r="D276"/>
      <c r="E276"/>
      <c r="F276"/>
      <c r="G276"/>
      <c r="H276"/>
      <c r="I276"/>
    </row>
    <row r="277" spans="1:9" ht="10.5">
      <c r="A277"/>
      <c r="B277"/>
      <c r="C277"/>
      <c r="D277"/>
      <c r="E277"/>
      <c r="F277"/>
      <c r="G277"/>
      <c r="H277"/>
      <c r="I277"/>
    </row>
    <row r="278" spans="1:9" ht="10.5">
      <c r="A278"/>
      <c r="B278"/>
      <c r="C278"/>
      <c r="D278"/>
      <c r="E278"/>
      <c r="F278"/>
      <c r="G278"/>
      <c r="H278"/>
      <c r="I278"/>
    </row>
    <row r="279" spans="1:9" ht="10.5">
      <c r="A279"/>
      <c r="B279"/>
      <c r="C279"/>
      <c r="D279"/>
      <c r="E279"/>
      <c r="F279"/>
      <c r="G279"/>
      <c r="H279"/>
      <c r="I279"/>
    </row>
    <row r="280" spans="1:9" s="12" customFormat="1" ht="10.5">
      <c r="A280"/>
      <c r="B280"/>
      <c r="C280"/>
      <c r="D280"/>
      <c r="E280"/>
      <c r="F280"/>
      <c r="G280"/>
      <c r="H280"/>
      <c r="I280"/>
    </row>
    <row r="281" spans="1:9" ht="10.5">
      <c r="A281"/>
      <c r="B281"/>
      <c r="C281"/>
      <c r="D281"/>
      <c r="E281"/>
      <c r="F281"/>
      <c r="G281"/>
      <c r="H281"/>
      <c r="I281"/>
    </row>
    <row r="282" spans="1:9" ht="10.5">
      <c r="A282"/>
      <c r="B282"/>
      <c r="C282"/>
      <c r="D282"/>
      <c r="E282"/>
      <c r="F282"/>
      <c r="G282"/>
      <c r="H282"/>
      <c r="I282"/>
    </row>
    <row r="283" spans="1:9" ht="10.5">
      <c r="A283"/>
      <c r="B283"/>
      <c r="C283"/>
      <c r="D283"/>
      <c r="E283"/>
      <c r="F283"/>
      <c r="G283"/>
      <c r="H283"/>
      <c r="I283"/>
    </row>
    <row r="284" spans="1:9" ht="10.5">
      <c r="A284"/>
      <c r="B284"/>
      <c r="C284"/>
      <c r="D284"/>
      <c r="E284"/>
      <c r="F284"/>
      <c r="G284"/>
      <c r="H284"/>
      <c r="I284"/>
    </row>
    <row r="285" spans="1:9" ht="10.5">
      <c r="A285"/>
      <c r="B285"/>
      <c r="C285"/>
      <c r="D285"/>
      <c r="E285"/>
      <c r="F285"/>
      <c r="G285"/>
      <c r="H285"/>
      <c r="I285"/>
    </row>
    <row r="286" spans="1:9" ht="10.5">
      <c r="A286"/>
      <c r="B286"/>
      <c r="C286"/>
      <c r="D286"/>
      <c r="E286"/>
      <c r="F286"/>
      <c r="G286"/>
      <c r="H286"/>
      <c r="I286"/>
    </row>
    <row r="287" spans="1:9" ht="10.5">
      <c r="A287"/>
      <c r="B287"/>
      <c r="C287"/>
      <c r="D287"/>
      <c r="E287"/>
      <c r="F287"/>
      <c r="G287"/>
      <c r="H287"/>
      <c r="I287"/>
    </row>
    <row r="288" spans="1:9" ht="10.5">
      <c r="A288"/>
      <c r="B288"/>
      <c r="C288"/>
      <c r="D288"/>
      <c r="E288"/>
      <c r="F288"/>
      <c r="G288"/>
      <c r="H288"/>
      <c r="I288"/>
    </row>
    <row r="289" spans="1:9" ht="10.5">
      <c r="A289"/>
      <c r="B289"/>
      <c r="C289"/>
      <c r="D289"/>
      <c r="E289"/>
      <c r="F289"/>
      <c r="G289"/>
      <c r="H289"/>
      <c r="I289"/>
    </row>
    <row r="290" spans="1:9" ht="10.5">
      <c r="A290"/>
      <c r="B290"/>
      <c r="C290"/>
      <c r="D290"/>
      <c r="E290"/>
      <c r="F290"/>
      <c r="G290"/>
      <c r="H290"/>
      <c r="I290"/>
    </row>
    <row r="291" spans="1:9" ht="10.5">
      <c r="A291"/>
      <c r="B291"/>
      <c r="C291"/>
      <c r="D291"/>
      <c r="E291"/>
      <c r="F291"/>
      <c r="G291"/>
      <c r="H291"/>
      <c r="I291"/>
    </row>
    <row r="292" spans="1:9" ht="10.5">
      <c r="A292"/>
      <c r="B292"/>
      <c r="C292"/>
      <c r="D292"/>
      <c r="E292"/>
      <c r="F292"/>
      <c r="G292"/>
      <c r="H292"/>
      <c r="I292"/>
    </row>
    <row r="293" spans="1:9" ht="10.5">
      <c r="A293"/>
      <c r="B293"/>
      <c r="C293"/>
      <c r="D293"/>
      <c r="E293"/>
      <c r="F293"/>
      <c r="G293"/>
      <c r="H293"/>
      <c r="I293"/>
    </row>
    <row r="294" spans="1:9" ht="10.5">
      <c r="A294"/>
      <c r="B294"/>
      <c r="C294"/>
      <c r="D294"/>
      <c r="E294"/>
      <c r="F294"/>
      <c r="G294"/>
      <c r="H294"/>
      <c r="I294"/>
    </row>
    <row r="295" spans="1:9" ht="10.5">
      <c r="A295"/>
      <c r="B295"/>
      <c r="C295"/>
      <c r="D295"/>
      <c r="E295"/>
      <c r="F295"/>
      <c r="G295"/>
      <c r="H295"/>
      <c r="I295"/>
    </row>
    <row r="296" spans="1:9" ht="10.5">
      <c r="A296"/>
      <c r="B296"/>
      <c r="C296"/>
      <c r="D296"/>
      <c r="E296"/>
      <c r="F296"/>
      <c r="G296"/>
      <c r="H296"/>
      <c r="I296"/>
    </row>
    <row r="297" spans="1:9" ht="10.5">
      <c r="A297"/>
      <c r="B297"/>
      <c r="C297"/>
      <c r="D297"/>
      <c r="E297"/>
      <c r="F297"/>
      <c r="G297"/>
      <c r="H297"/>
      <c r="I297"/>
    </row>
    <row r="298" spans="1:9" ht="10.5">
      <c r="A298"/>
      <c r="B298"/>
      <c r="C298"/>
      <c r="D298"/>
      <c r="E298"/>
      <c r="F298"/>
      <c r="G298"/>
      <c r="H298"/>
      <c r="I298"/>
    </row>
    <row r="299" spans="1:9" ht="10.5">
      <c r="A299"/>
      <c r="B299"/>
      <c r="C299"/>
      <c r="D299"/>
      <c r="E299"/>
      <c r="F299"/>
      <c r="G299"/>
      <c r="H299"/>
      <c r="I299"/>
    </row>
    <row r="300" spans="1:9" ht="10.5">
      <c r="A300"/>
      <c r="B300"/>
      <c r="C300"/>
      <c r="D300"/>
      <c r="E300"/>
      <c r="F300"/>
      <c r="G300"/>
      <c r="H300"/>
      <c r="I300"/>
    </row>
    <row r="301" spans="1:9" ht="10.5">
      <c r="A301"/>
      <c r="B301"/>
      <c r="C301"/>
      <c r="D301"/>
      <c r="E301"/>
      <c r="F301"/>
      <c r="G301"/>
      <c r="H301"/>
      <c r="I301"/>
    </row>
    <row r="302" spans="1:9" ht="10.5">
      <c r="A302"/>
      <c r="B302"/>
      <c r="C302"/>
      <c r="D302"/>
      <c r="E302"/>
      <c r="F302"/>
      <c r="G302"/>
      <c r="H302"/>
      <c r="I302"/>
    </row>
    <row r="303" spans="1:9" ht="10.5">
      <c r="A303"/>
      <c r="B303"/>
      <c r="C303"/>
      <c r="D303"/>
      <c r="E303"/>
      <c r="F303"/>
      <c r="G303"/>
      <c r="H303"/>
      <c r="I303"/>
    </row>
    <row r="304" spans="1:9" ht="10.5">
      <c r="A304"/>
      <c r="B304"/>
      <c r="C304"/>
      <c r="D304"/>
      <c r="E304"/>
      <c r="F304"/>
      <c r="G304"/>
      <c r="H304"/>
      <c r="I304"/>
    </row>
    <row r="305" spans="1:9" ht="10.5">
      <c r="A305"/>
      <c r="B305"/>
      <c r="C305"/>
      <c r="D305"/>
      <c r="E305"/>
      <c r="F305"/>
      <c r="G305"/>
      <c r="H305"/>
      <c r="I305"/>
    </row>
    <row r="306" spans="1:9" ht="10.5">
      <c r="A306"/>
      <c r="B306"/>
      <c r="C306"/>
      <c r="D306"/>
      <c r="E306"/>
      <c r="F306"/>
      <c r="G306"/>
      <c r="H306"/>
      <c r="I306"/>
    </row>
    <row r="307" spans="1:9" ht="10.5">
      <c r="A307"/>
      <c r="B307"/>
      <c r="C307"/>
      <c r="D307"/>
      <c r="E307"/>
      <c r="F307"/>
      <c r="G307"/>
      <c r="H307"/>
      <c r="I307"/>
    </row>
    <row r="308" spans="1:9" ht="10.5">
      <c r="A308"/>
      <c r="B308"/>
      <c r="C308"/>
      <c r="D308"/>
      <c r="E308"/>
      <c r="F308"/>
      <c r="G308"/>
      <c r="H308"/>
      <c r="I308"/>
    </row>
    <row r="309" spans="1:9" ht="10.5">
      <c r="A309"/>
      <c r="B309"/>
      <c r="C309"/>
      <c r="D309"/>
      <c r="E309"/>
      <c r="F309"/>
      <c r="G309"/>
      <c r="H309"/>
      <c r="I309"/>
    </row>
    <row r="310" spans="1:9" ht="10.5">
      <c r="A310"/>
      <c r="B310"/>
      <c r="C310"/>
      <c r="D310"/>
      <c r="E310"/>
      <c r="F310"/>
      <c r="G310"/>
      <c r="H310"/>
      <c r="I310"/>
    </row>
  </sheetData>
  <mergeCells count="9">
    <mergeCell ref="J1:O1"/>
    <mergeCell ref="P1:X1"/>
    <mergeCell ref="J2:O2"/>
    <mergeCell ref="P2:X2"/>
    <mergeCell ref="AJ1:AR1"/>
    <mergeCell ref="AJ2:AR2"/>
    <mergeCell ref="AJ66:AR66"/>
    <mergeCell ref="Z1:AH1"/>
    <mergeCell ref="Z2:AH2"/>
  </mergeCells>
  <printOptions horizontalCentered="1"/>
  <pageMargins left="0.75" right="0.75" top="0.75" bottom="0.75" header="0.25" footer="0.25"/>
  <pageSetup orientation="portrait" scale="85" r:id="rId1"/>
  <headerFooter alignWithMargins="0">
    <oddFooter>&amp;L&amp;7Power Planning  &amp;D  &amp;T&amp;C&amp;7Page &amp;P &amp;R&amp;7&amp;F - &amp;A</oddFooter>
  </headerFooter>
  <rowBreaks count="1" manualBreakCount="1">
    <brk id="61" max="255" man="1"/>
  </rowBreaks>
</worksheet>
</file>

<file path=xl/worksheets/sheet7.xml><?xml version="1.0" encoding="utf-8"?>
<worksheet xmlns="http://schemas.openxmlformats.org/spreadsheetml/2006/main" xmlns:r="http://schemas.openxmlformats.org/officeDocument/2006/relationships">
  <dimension ref="A1:AR310"/>
  <sheetViews>
    <sheetView defaultGridColor="0" colorId="14" workbookViewId="0" topLeftCell="AI1">
      <pane ySplit="6" topLeftCell="O27" activePane="bottomLeft" state="frozen"/>
      <selection pane="topLeft" activeCell="D61" sqref="D61:I61"/>
      <selection pane="bottomLeft" activeCell="AO48" sqref="AO48"/>
    </sheetView>
  </sheetViews>
  <sheetFormatPr defaultColWidth="9.140625" defaultRowHeight="12"/>
  <cols>
    <col min="1" max="1" width="3.00390625" style="3" customWidth="1"/>
    <col min="2" max="2" width="2.7109375" style="3" customWidth="1"/>
    <col min="3" max="3" width="33.140625" style="3" customWidth="1"/>
    <col min="4" max="4" width="13.8515625" style="3" customWidth="1"/>
    <col min="5" max="5" width="2.28125" style="3" customWidth="1"/>
    <col min="6" max="7" width="12.00390625" style="3" customWidth="1"/>
    <col min="8" max="8" width="13.140625" style="3" customWidth="1"/>
    <col min="9" max="9" width="13.7109375" style="3" customWidth="1"/>
    <col min="10" max="10" width="11.00390625" style="3" customWidth="1"/>
    <col min="11" max="11" width="4.00390625" style="3" customWidth="1"/>
    <col min="12" max="13" width="11.00390625" style="3" customWidth="1"/>
    <col min="14" max="14" width="14.7109375" style="3" customWidth="1"/>
    <col min="15" max="15" width="11.00390625" style="3" customWidth="1"/>
    <col min="16" max="16" width="4.140625" style="3" customWidth="1"/>
    <col min="17" max="20" width="11.00390625" style="3" customWidth="1"/>
    <col min="21" max="21" width="14.00390625" style="3" customWidth="1"/>
    <col min="22" max="23" width="11.00390625" style="3" customWidth="1"/>
    <col min="24" max="24" width="14.00390625" style="3" customWidth="1"/>
    <col min="25" max="25" width="11.00390625" style="3" customWidth="1"/>
    <col min="26" max="26" width="4.140625" style="3" customWidth="1"/>
    <col min="27" max="16384" width="11.00390625" style="3" customWidth="1"/>
  </cols>
  <sheetData>
    <row r="1" spans="1:44" ht="10.5">
      <c r="A1" s="4"/>
      <c r="D1"/>
      <c r="E1" s="9"/>
      <c r="F1" s="9" t="s">
        <v>79</v>
      </c>
      <c r="J1" s="70" t="s">
        <v>148</v>
      </c>
      <c r="K1" s="70"/>
      <c r="L1" s="70"/>
      <c r="M1" s="70"/>
      <c r="N1" s="70"/>
      <c r="O1" s="70"/>
      <c r="P1" s="70" t="str">
        <f>+J1</f>
        <v>Case 4 " Correct Capacity"</v>
      </c>
      <c r="Q1" s="70"/>
      <c r="R1" s="70"/>
      <c r="S1" s="70"/>
      <c r="T1" s="70"/>
      <c r="U1" s="70"/>
      <c r="V1" s="70"/>
      <c r="W1" s="70"/>
      <c r="X1" s="70"/>
      <c r="Z1" s="70" t="s">
        <v>160</v>
      </c>
      <c r="AA1" s="70"/>
      <c r="AB1" s="70"/>
      <c r="AC1" s="70"/>
      <c r="AD1" s="70"/>
      <c r="AE1" s="70"/>
      <c r="AF1" s="70"/>
      <c r="AG1" s="70"/>
      <c r="AH1" s="70"/>
      <c r="AJ1" s="70" t="str">
        <f>+Z1</f>
        <v>Case 4 Only</v>
      </c>
      <c r="AK1" s="70"/>
      <c r="AL1" s="70"/>
      <c r="AM1" s="70"/>
      <c r="AN1" s="70"/>
      <c r="AO1" s="70"/>
      <c r="AP1" s="70"/>
      <c r="AQ1" s="70"/>
      <c r="AR1" s="70"/>
    </row>
    <row r="2" spans="1:44" ht="10.5">
      <c r="A2" s="4" t="s">
        <v>0</v>
      </c>
      <c r="D2"/>
      <c r="E2" s="10"/>
      <c r="F2" s="10" t="s">
        <v>1</v>
      </c>
      <c r="J2" s="71" t="s">
        <v>76</v>
      </c>
      <c r="K2" s="71"/>
      <c r="L2" s="71"/>
      <c r="M2" s="71"/>
      <c r="N2" s="71"/>
      <c r="O2" s="71"/>
      <c r="P2" s="71" t="s">
        <v>76</v>
      </c>
      <c r="Q2" s="71"/>
      <c r="R2" s="71"/>
      <c r="S2" s="71"/>
      <c r="T2" s="71"/>
      <c r="U2" s="71"/>
      <c r="V2" s="71"/>
      <c r="W2" s="71"/>
      <c r="X2" s="71"/>
      <c r="Z2" s="71" t="s">
        <v>76</v>
      </c>
      <c r="AA2" s="71"/>
      <c r="AB2" s="71"/>
      <c r="AC2" s="71"/>
      <c r="AD2" s="71"/>
      <c r="AE2" s="71"/>
      <c r="AF2" s="71"/>
      <c r="AG2" s="71"/>
      <c r="AH2" s="71"/>
      <c r="AJ2" s="71" t="s">
        <v>138</v>
      </c>
      <c r="AK2" s="71"/>
      <c r="AL2" s="71"/>
      <c r="AM2" s="71"/>
      <c r="AN2" s="71"/>
      <c r="AO2" s="71"/>
      <c r="AP2" s="71"/>
      <c r="AQ2" s="71"/>
      <c r="AR2" s="71"/>
    </row>
    <row r="3" spans="1:44" ht="10.5">
      <c r="A3" s="5" t="s">
        <v>76</v>
      </c>
      <c r="D3"/>
      <c r="E3" s="10"/>
      <c r="F3" s="10" t="s">
        <v>2</v>
      </c>
      <c r="P3" s="10"/>
      <c r="U3" s="22" t="s">
        <v>81</v>
      </c>
      <c r="V3" s="22"/>
      <c r="W3" s="10"/>
      <c r="X3" s="10" t="s">
        <v>82</v>
      </c>
      <c r="Z3" s="10"/>
      <c r="AE3" s="22" t="s">
        <v>81</v>
      </c>
      <c r="AF3" s="22"/>
      <c r="AG3" s="10"/>
      <c r="AH3" s="10" t="s">
        <v>82</v>
      </c>
      <c r="AJ3" s="10"/>
      <c r="AO3" s="22" t="s">
        <v>81</v>
      </c>
      <c r="AP3" s="22"/>
      <c r="AQ3" s="10"/>
      <c r="AR3" s="10" t="s">
        <v>82</v>
      </c>
    </row>
    <row r="4" spans="1:44" ht="10.5">
      <c r="A4" s="5" t="s">
        <v>78</v>
      </c>
      <c r="D4" s="11"/>
      <c r="E4" s="11"/>
      <c r="F4" s="10"/>
      <c r="P4" s="10"/>
      <c r="S4" s="22" t="s">
        <v>83</v>
      </c>
      <c r="T4" s="22" t="s">
        <v>84</v>
      </c>
      <c r="U4" s="22" t="s">
        <v>85</v>
      </c>
      <c r="V4" s="22" t="s">
        <v>86</v>
      </c>
      <c r="W4" s="22" t="s">
        <v>87</v>
      </c>
      <c r="X4" s="22" t="s">
        <v>88</v>
      </c>
      <c r="Z4" s="10"/>
      <c r="AC4" s="22" t="s">
        <v>83</v>
      </c>
      <c r="AD4" s="22" t="s">
        <v>84</v>
      </c>
      <c r="AE4" s="22" t="s">
        <v>85</v>
      </c>
      <c r="AF4" s="22" t="s">
        <v>86</v>
      </c>
      <c r="AG4" s="22" t="s">
        <v>87</v>
      </c>
      <c r="AH4" s="22" t="s">
        <v>88</v>
      </c>
      <c r="AJ4" s="10"/>
      <c r="AM4" s="22" t="s">
        <v>83</v>
      </c>
      <c r="AN4" s="22" t="s">
        <v>84</v>
      </c>
      <c r="AO4" s="22" t="s">
        <v>85</v>
      </c>
      <c r="AP4" s="22" t="s">
        <v>86</v>
      </c>
      <c r="AQ4" s="22" t="s">
        <v>87</v>
      </c>
      <c r="AR4" s="22" t="s">
        <v>88</v>
      </c>
    </row>
    <row r="5" spans="2:43" ht="10.5">
      <c r="B5" s="5"/>
      <c r="D5" s="12" t="s">
        <v>3</v>
      </c>
      <c r="E5" s="12"/>
      <c r="F5" s="13" t="s">
        <v>4</v>
      </c>
      <c r="G5" s="13" t="s">
        <v>4</v>
      </c>
      <c r="H5" s="13"/>
      <c r="I5" s="13"/>
      <c r="P5" s="13"/>
      <c r="Q5" s="13"/>
      <c r="W5" s="10"/>
      <c r="Z5" s="13"/>
      <c r="AA5" s="13"/>
      <c r="AG5" s="10"/>
      <c r="AJ5" s="13"/>
      <c r="AK5" s="13"/>
      <c r="AQ5" s="10"/>
    </row>
    <row r="6" spans="1:43" s="12" customFormat="1" ht="10.5">
      <c r="A6" s="3"/>
      <c r="B6" s="3"/>
      <c r="C6" s="3"/>
      <c r="D6" s="20" t="s">
        <v>77</v>
      </c>
      <c r="E6" s="16"/>
      <c r="F6" s="14" t="s">
        <v>5</v>
      </c>
      <c r="G6" s="14" t="s">
        <v>6</v>
      </c>
      <c r="H6" s="14" t="s">
        <v>7</v>
      </c>
      <c r="I6" s="14" t="s">
        <v>8</v>
      </c>
      <c r="J6" s="3"/>
      <c r="K6" s="23" t="s">
        <v>122</v>
      </c>
      <c r="L6" s="14"/>
      <c r="M6" s="14"/>
      <c r="N6" s="14"/>
      <c r="P6" s="23" t="s">
        <v>89</v>
      </c>
      <c r="Q6" s="14"/>
      <c r="S6" s="10"/>
      <c r="T6" s="10"/>
      <c r="W6" s="10"/>
      <c r="Z6" s="23" t="s">
        <v>89</v>
      </c>
      <c r="AA6" s="14"/>
      <c r="AC6" s="10"/>
      <c r="AD6" s="10"/>
      <c r="AG6" s="10"/>
      <c r="AJ6" s="23" t="s">
        <v>89</v>
      </c>
      <c r="AK6" s="14"/>
      <c r="AM6" s="10"/>
      <c r="AN6" s="10"/>
      <c r="AQ6" s="10"/>
    </row>
    <row r="7" spans="1:43" ht="10.5">
      <c r="A7" s="3" t="s">
        <v>9</v>
      </c>
      <c r="F7" s="7"/>
      <c r="G7" s="7"/>
      <c r="H7" s="7"/>
      <c r="I7" s="7"/>
      <c r="K7" s="7" t="s">
        <v>90</v>
      </c>
      <c r="L7" s="7"/>
      <c r="M7" s="7"/>
      <c r="N7" s="7"/>
      <c r="P7" s="7" t="s">
        <v>91</v>
      </c>
      <c r="Q7" s="7"/>
      <c r="W7" s="10"/>
      <c r="Z7" s="7" t="s">
        <v>91</v>
      </c>
      <c r="AA7" s="7"/>
      <c r="AG7" s="10"/>
      <c r="AJ7" s="7" t="s">
        <v>91</v>
      </c>
      <c r="AK7" s="7"/>
      <c r="AQ7" s="10"/>
    </row>
    <row r="8" spans="2:44" ht="10.5">
      <c r="B8" t="s">
        <v>10</v>
      </c>
      <c r="D8" s="17">
        <v>78842917.78999999</v>
      </c>
      <c r="E8" s="17"/>
      <c r="F8" s="1">
        <v>78842917.78999999</v>
      </c>
      <c r="G8"/>
      <c r="H8"/>
      <c r="I8"/>
      <c r="K8" s="1"/>
      <c r="L8" t="s">
        <v>92</v>
      </c>
      <c r="M8"/>
      <c r="N8" s="8">
        <f>+F8</f>
        <v>78842917.78999999</v>
      </c>
      <c r="P8" s="1"/>
      <c r="Q8" t="s">
        <v>92</v>
      </c>
      <c r="S8" s="10">
        <v>447</v>
      </c>
      <c r="T8" s="10">
        <v>2</v>
      </c>
      <c r="U8" s="17">
        <f>+N8-Actual!$E8</f>
        <v>56244636.78999999</v>
      </c>
      <c r="V8" s="24" t="s">
        <v>93</v>
      </c>
      <c r="W8" s="25">
        <f>+Actual!$H2</f>
        <v>0.37155</v>
      </c>
      <c r="X8" s="33">
        <f>+W8*U8</f>
        <v>20897694.799324498</v>
      </c>
      <c r="Z8" s="1"/>
      <c r="AA8" t="s">
        <v>92</v>
      </c>
      <c r="AC8" s="10">
        <v>447</v>
      </c>
      <c r="AD8" s="10">
        <v>2</v>
      </c>
      <c r="AE8" s="17">
        <f>+U8-'Case 3'!U8</f>
        <v>0</v>
      </c>
      <c r="AF8" s="24" t="s">
        <v>93</v>
      </c>
      <c r="AG8" s="25">
        <f>+Actual!$H2</f>
        <v>0.37155</v>
      </c>
      <c r="AH8" s="33">
        <f>+AG8*AE8</f>
        <v>0</v>
      </c>
      <c r="AJ8" s="1"/>
      <c r="AK8" t="s">
        <v>92</v>
      </c>
      <c r="AM8" s="10">
        <v>447</v>
      </c>
      <c r="AN8" s="10">
        <v>2</v>
      </c>
      <c r="AO8" s="17">
        <f>+N8-Actual!E8</f>
        <v>56244636.78999999</v>
      </c>
      <c r="AP8" s="24" t="s">
        <v>93</v>
      </c>
      <c r="AQ8" s="25">
        <f>+Actual!$H2</f>
        <v>0.37155</v>
      </c>
      <c r="AR8" s="33">
        <f>+AQ8*AO8</f>
        <v>20897694.799324498</v>
      </c>
    </row>
    <row r="9" spans="2:44" ht="10.5">
      <c r="B9"/>
      <c r="D9" s="17"/>
      <c r="E9" s="17"/>
      <c r="F9" s="1"/>
      <c r="G9" s="7"/>
      <c r="H9" s="7"/>
      <c r="I9" s="7"/>
      <c r="K9" s="1"/>
      <c r="L9" s="7" t="s">
        <v>94</v>
      </c>
      <c r="M9" s="7"/>
      <c r="N9" s="7">
        <f>+F12</f>
        <v>12827235.5</v>
      </c>
      <c r="P9" s="1"/>
      <c r="Q9" s="7" t="s">
        <v>94</v>
      </c>
      <c r="S9" s="10">
        <v>447</v>
      </c>
      <c r="T9" s="10">
        <v>2</v>
      </c>
      <c r="U9" s="17">
        <f>+N9-Actual!$E9</f>
        <v>-17396698.5</v>
      </c>
      <c r="V9" s="24" t="s">
        <v>93</v>
      </c>
      <c r="W9" s="25">
        <f>+W8</f>
        <v>0.37155</v>
      </c>
      <c r="X9" s="33">
        <f>+W9*U9</f>
        <v>-6463743.327675</v>
      </c>
      <c r="Z9" s="1"/>
      <c r="AA9" s="7" t="s">
        <v>94</v>
      </c>
      <c r="AC9" s="10">
        <v>447</v>
      </c>
      <c r="AD9" s="10">
        <v>2</v>
      </c>
      <c r="AE9" s="17">
        <f>+U9-'Case 3'!U9</f>
        <v>0</v>
      </c>
      <c r="AF9" s="24" t="s">
        <v>93</v>
      </c>
      <c r="AG9" s="25">
        <f>+AG8</f>
        <v>0.37155</v>
      </c>
      <c r="AH9" s="33">
        <f>+AG9*AE9</f>
        <v>0</v>
      </c>
      <c r="AJ9" s="1"/>
      <c r="AK9" s="7" t="s">
        <v>94</v>
      </c>
      <c r="AM9" s="10">
        <v>447</v>
      </c>
      <c r="AN9" s="10">
        <v>2</v>
      </c>
      <c r="AO9" s="17">
        <f>+N9-Actual!E9</f>
        <v>-17396698.5</v>
      </c>
      <c r="AP9" s="24" t="s">
        <v>93</v>
      </c>
      <c r="AQ9" s="25">
        <f>+AQ8</f>
        <v>0.37155</v>
      </c>
      <c r="AR9" s="33">
        <f>+AQ9*AO9</f>
        <v>-6463743.327675</v>
      </c>
    </row>
    <row r="10" spans="2:44" ht="10.5">
      <c r="B10" t="s">
        <v>11</v>
      </c>
      <c r="D10" s="17">
        <v>1161842153.0394409</v>
      </c>
      <c r="E10" s="17"/>
      <c r="F10" s="1"/>
      <c r="G10" s="7"/>
      <c r="H10" s="7"/>
      <c r="I10" s="7">
        <v>1161842153.0394409</v>
      </c>
      <c r="K10" s="1"/>
      <c r="L10" s="7" t="s">
        <v>95</v>
      </c>
      <c r="M10" s="7"/>
      <c r="N10" s="7">
        <f>+D10</f>
        <v>1161842153.0394409</v>
      </c>
      <c r="P10" s="1"/>
      <c r="Q10" s="7" t="s">
        <v>95</v>
      </c>
      <c r="S10" s="10">
        <v>447</v>
      </c>
      <c r="T10" s="10">
        <v>2</v>
      </c>
      <c r="U10" s="17">
        <f>+N10-Actual!$E10</f>
        <v>111348180.03944087</v>
      </c>
      <c r="V10" s="24" t="s">
        <v>93</v>
      </c>
      <c r="W10" s="25">
        <f>+W9</f>
        <v>0.37155</v>
      </c>
      <c r="X10" s="33">
        <f>+W10*U10</f>
        <v>41371416.293654256</v>
      </c>
      <c r="Z10" s="1"/>
      <c r="AA10" s="7" t="s">
        <v>95</v>
      </c>
      <c r="AC10" s="10">
        <v>447</v>
      </c>
      <c r="AD10" s="10">
        <v>2</v>
      </c>
      <c r="AE10" s="17">
        <f>+U10-'Case 3'!U10</f>
        <v>0</v>
      </c>
      <c r="AF10" s="24" t="s">
        <v>93</v>
      </c>
      <c r="AG10" s="25">
        <f>+AG9</f>
        <v>0.37155</v>
      </c>
      <c r="AH10" s="33">
        <f>+AG10*AE10</f>
        <v>0</v>
      </c>
      <c r="AJ10" s="1"/>
      <c r="AK10" s="7" t="s">
        <v>95</v>
      </c>
      <c r="AM10" s="10">
        <v>447</v>
      </c>
      <c r="AN10" s="10">
        <v>2</v>
      </c>
      <c r="AO10" s="17">
        <f>+N10-Actual!E10</f>
        <v>111348180.03944087</v>
      </c>
      <c r="AP10" s="24" t="s">
        <v>93</v>
      </c>
      <c r="AQ10" s="25">
        <f>+AQ9</f>
        <v>0.37155</v>
      </c>
      <c r="AR10" s="33">
        <f>+AQ10*AO10</f>
        <v>41371416.293654256</v>
      </c>
    </row>
    <row r="11" spans="2:44" ht="10.5">
      <c r="B11"/>
      <c r="D11" s="17"/>
      <c r="E11" s="17"/>
      <c r="F11" s="1"/>
      <c r="G11" s="7"/>
      <c r="H11" s="7"/>
      <c r="I11" s="7"/>
      <c r="K11" s="1"/>
      <c r="L11" s="7" t="s">
        <v>7</v>
      </c>
      <c r="M11" s="7"/>
      <c r="N11" s="17">
        <f>+D14</f>
        <v>74961669.52626708</v>
      </c>
      <c r="P11" s="1"/>
      <c r="Q11" s="7" t="s">
        <v>7</v>
      </c>
      <c r="S11" s="10">
        <v>447</v>
      </c>
      <c r="T11" s="10">
        <v>2</v>
      </c>
      <c r="U11" s="17">
        <f>+N11-Actual!$E11</f>
        <v>33991885.52626708</v>
      </c>
      <c r="V11" s="24" t="s">
        <v>96</v>
      </c>
      <c r="W11" s="25">
        <f>+Actual!$H3</f>
        <v>0.369976</v>
      </c>
      <c r="X11" s="33">
        <f>+W11*U11</f>
        <v>12576181.83946619</v>
      </c>
      <c r="Z11" s="1"/>
      <c r="AA11" s="7" t="s">
        <v>7</v>
      </c>
      <c r="AC11" s="10">
        <v>447</v>
      </c>
      <c r="AD11" s="10">
        <v>2</v>
      </c>
      <c r="AE11" s="17">
        <f>+U11-'Case 3'!U11</f>
        <v>16658090.848076344</v>
      </c>
      <c r="AF11" s="24" t="s">
        <v>96</v>
      </c>
      <c r="AG11" s="25">
        <f>+Actual!$H3</f>
        <v>0.369976</v>
      </c>
      <c r="AH11" s="33">
        <f>+AG11*AE11</f>
        <v>6163093.819607894</v>
      </c>
      <c r="AJ11" s="1"/>
      <c r="AK11" s="7" t="s">
        <v>7</v>
      </c>
      <c r="AM11" s="10">
        <v>447</v>
      </c>
      <c r="AN11" s="10">
        <v>2</v>
      </c>
      <c r="AO11" s="17">
        <f>+N11-Actual!E11</f>
        <v>33991885.52626708</v>
      </c>
      <c r="AP11" s="24" t="s">
        <v>96</v>
      </c>
      <c r="AQ11" s="25">
        <f>+Actual!$H3</f>
        <v>0.369976</v>
      </c>
      <c r="AR11" s="33">
        <f>+AQ11*AO11</f>
        <v>12576181.83946619</v>
      </c>
    </row>
    <row r="12" spans="2:44" ht="10.5">
      <c r="B12" t="s">
        <v>12</v>
      </c>
      <c r="D12" s="17">
        <v>12827235.5</v>
      </c>
      <c r="E12" s="17"/>
      <c r="F12" s="1">
        <v>12827235.5</v>
      </c>
      <c r="G12" s="7"/>
      <c r="H12" s="7"/>
      <c r="I12" s="7"/>
      <c r="K12" s="1"/>
      <c r="L12" s="7" t="s">
        <v>97</v>
      </c>
      <c r="M12" s="7"/>
      <c r="N12" s="26" t="s">
        <v>14</v>
      </c>
      <c r="P12" s="1"/>
      <c r="Q12" s="7"/>
      <c r="U12" s="27"/>
      <c r="V12" s="28"/>
      <c r="W12" s="25"/>
      <c r="X12" s="33"/>
      <c r="Z12" s="1"/>
      <c r="AA12" s="7"/>
      <c r="AE12" s="27"/>
      <c r="AF12" s="28"/>
      <c r="AG12" s="25"/>
      <c r="AH12" s="33"/>
      <c r="AJ12" s="1"/>
      <c r="AK12" s="7"/>
      <c r="AO12" s="27"/>
      <c r="AP12" s="28"/>
      <c r="AQ12" s="25"/>
      <c r="AR12" s="33"/>
    </row>
    <row r="13" spans="3:44" ht="10.5">
      <c r="C13"/>
      <c r="D13" s="17"/>
      <c r="E13" s="17"/>
      <c r="F13" s="7"/>
      <c r="G13" s="7"/>
      <c r="H13" s="7"/>
      <c r="I13" s="7"/>
      <c r="K13" s="7"/>
      <c r="L13" s="7"/>
      <c r="M13" s="7"/>
      <c r="W13" s="25"/>
      <c r="X13" s="33"/>
      <c r="AG13" s="25"/>
      <c r="AH13" s="33"/>
      <c r="AQ13" s="25"/>
      <c r="AR13" s="33"/>
    </row>
    <row r="14" spans="2:44" ht="10.5">
      <c r="B14" s="3" t="s">
        <v>13</v>
      </c>
      <c r="C14"/>
      <c r="D14" s="17">
        <v>74961669.52626708</v>
      </c>
      <c r="E14" s="17"/>
      <c r="F14" s="7"/>
      <c r="G14" s="7"/>
      <c r="H14" s="7">
        <v>74961669.52626708</v>
      </c>
      <c r="I14" s="7"/>
      <c r="K14" s="7" t="s">
        <v>123</v>
      </c>
      <c r="L14" s="7"/>
      <c r="M14" s="7"/>
      <c r="N14" s="7">
        <f>SUM(N8:N12)</f>
        <v>1328473975.855708</v>
      </c>
      <c r="P14" s="7" t="s">
        <v>98</v>
      </c>
      <c r="Q14" s="7"/>
      <c r="U14" s="17">
        <f>SUM(U8:U13)</f>
        <v>184188003.85570794</v>
      </c>
      <c r="V14" s="17"/>
      <c r="W14" s="25"/>
      <c r="X14" s="33">
        <f>SUM(X8:X13)</f>
        <v>68381549.60476995</v>
      </c>
      <c r="Z14" s="7" t="s">
        <v>98</v>
      </c>
      <c r="AA14" s="7"/>
      <c r="AE14" s="17">
        <f>SUM(AE8:AE13)</f>
        <v>16658090.848076344</v>
      </c>
      <c r="AF14" s="17"/>
      <c r="AG14" s="25"/>
      <c r="AH14" s="33">
        <f>SUM(AH8:AH13)</f>
        <v>6163093.819607894</v>
      </c>
      <c r="AJ14" s="7" t="s">
        <v>98</v>
      </c>
      <c r="AK14" s="7"/>
      <c r="AO14" s="17">
        <f>SUM(AO8:AO13)</f>
        <v>184188003.85570794</v>
      </c>
      <c r="AP14" s="17"/>
      <c r="AQ14" s="25"/>
      <c r="AR14" s="33">
        <f>SUM(AR8:AR13)</f>
        <v>68381549.60476995</v>
      </c>
    </row>
    <row r="15" spans="4:44" ht="10.5">
      <c r="D15" s="6" t="s">
        <v>14</v>
      </c>
      <c r="E15" s="6" t="s">
        <v>15</v>
      </c>
      <c r="F15" s="7" t="s">
        <v>16</v>
      </c>
      <c r="G15" s="7" t="s">
        <v>16</v>
      </c>
      <c r="H15" s="7" t="s">
        <v>16</v>
      </c>
      <c r="I15" s="7" t="s">
        <v>16</v>
      </c>
      <c r="K15" s="7"/>
      <c r="L15" s="7"/>
      <c r="M15" s="7"/>
      <c r="N15" s="7"/>
      <c r="P15" s="7"/>
      <c r="Q15" s="7"/>
      <c r="W15" s="25"/>
      <c r="X15" s="33"/>
      <c r="Z15" s="7"/>
      <c r="AA15" s="7"/>
      <c r="AG15" s="25"/>
      <c r="AH15" s="33"/>
      <c r="AJ15" s="7"/>
      <c r="AK15" s="7"/>
      <c r="AQ15" s="25"/>
      <c r="AR15" s="33"/>
    </row>
    <row r="16" spans="1:44" ht="10.5">
      <c r="A16" s="3" t="s">
        <v>17</v>
      </c>
      <c r="D16" s="17">
        <v>1328473975.855708</v>
      </c>
      <c r="E16" s="17"/>
      <c r="F16" s="17">
        <v>91670153.28999999</v>
      </c>
      <c r="G16" s="17">
        <v>0</v>
      </c>
      <c r="H16" s="17">
        <v>74961669.52626708</v>
      </c>
      <c r="I16" s="17">
        <v>1161842153.0394409</v>
      </c>
      <c r="K16" s="17"/>
      <c r="L16" s="17"/>
      <c r="M16" s="17"/>
      <c r="N16" s="17"/>
      <c r="P16" s="17"/>
      <c r="Q16" s="17"/>
      <c r="W16" s="25"/>
      <c r="X16" s="33"/>
      <c r="Z16" s="17"/>
      <c r="AA16" s="17"/>
      <c r="AG16" s="25"/>
      <c r="AH16" s="33"/>
      <c r="AJ16" s="17"/>
      <c r="AK16" s="17"/>
      <c r="AQ16" s="25"/>
      <c r="AR16" s="33"/>
    </row>
    <row r="17" spans="4:44" ht="10.5">
      <c r="D17" s="17"/>
      <c r="E17" s="17"/>
      <c r="F17" s="17"/>
      <c r="G17" s="17"/>
      <c r="H17" s="17"/>
      <c r="I17" s="17"/>
      <c r="K17" s="17" t="s">
        <v>124</v>
      </c>
      <c r="L17" s="17"/>
      <c r="M17" s="17"/>
      <c r="N17" s="17"/>
      <c r="P17" s="17" t="s">
        <v>99</v>
      </c>
      <c r="Q17" s="17"/>
      <c r="W17" s="25"/>
      <c r="X17" s="33"/>
      <c r="Z17" s="17" t="s">
        <v>99</v>
      </c>
      <c r="AA17" s="17"/>
      <c r="AG17" s="25"/>
      <c r="AH17" s="33"/>
      <c r="AJ17" s="17" t="s">
        <v>99</v>
      </c>
      <c r="AK17" s="17"/>
      <c r="AQ17" s="25"/>
      <c r="AR17" s="33"/>
    </row>
    <row r="18" spans="4:44" ht="10.5">
      <c r="D18" s="17"/>
      <c r="E18" s="17"/>
      <c r="F18" s="17"/>
      <c r="G18" s="17"/>
      <c r="H18" s="17"/>
      <c r="I18" s="17"/>
      <c r="K18" s="17" t="s">
        <v>100</v>
      </c>
      <c r="L18" s="17"/>
      <c r="M18" s="17"/>
      <c r="N18" s="17"/>
      <c r="P18" s="17" t="s">
        <v>101</v>
      </c>
      <c r="Q18" s="17"/>
      <c r="W18" s="25"/>
      <c r="X18" s="33"/>
      <c r="Z18" s="17" t="s">
        <v>101</v>
      </c>
      <c r="AA18" s="17"/>
      <c r="AG18" s="25"/>
      <c r="AH18" s="33"/>
      <c r="AJ18" s="17" t="s">
        <v>101</v>
      </c>
      <c r="AK18" s="17"/>
      <c r="AQ18" s="25"/>
      <c r="AR18" s="33"/>
    </row>
    <row r="19" spans="4:44" ht="10.5">
      <c r="D19"/>
      <c r="E19" s="7"/>
      <c r="F19" s="7"/>
      <c r="G19" s="7"/>
      <c r="H19" s="7"/>
      <c r="I19" s="7"/>
      <c r="K19" s="7"/>
      <c r="L19" s="7" t="s">
        <v>102</v>
      </c>
      <c r="M19" s="7"/>
      <c r="N19" s="7">
        <f>+F27</f>
        <v>63357927.816310406</v>
      </c>
      <c r="P19" s="7"/>
      <c r="Q19" s="7" t="s">
        <v>102</v>
      </c>
      <c r="S19" s="10">
        <v>555</v>
      </c>
      <c r="T19" s="10">
        <v>2</v>
      </c>
      <c r="U19" s="17">
        <f>+N19-Actual!$E19</f>
        <v>7105824.816310406</v>
      </c>
      <c r="V19" s="24" t="s">
        <v>93</v>
      </c>
      <c r="W19" s="25">
        <f>+W10</f>
        <v>0.37155</v>
      </c>
      <c r="X19" s="33">
        <f aca="true" t="shared" si="0" ref="X19:X24">+W19*U19</f>
        <v>2640169.2105001314</v>
      </c>
      <c r="Z19" s="7"/>
      <c r="AA19" s="7" t="s">
        <v>102</v>
      </c>
      <c r="AC19" s="10">
        <v>555</v>
      </c>
      <c r="AD19" s="10">
        <v>2</v>
      </c>
      <c r="AE19" s="17">
        <f>+U19-'Case 3'!U19</f>
        <v>0</v>
      </c>
      <c r="AF19" s="24" t="s">
        <v>93</v>
      </c>
      <c r="AG19" s="25">
        <f>+AG10</f>
        <v>0.37155</v>
      </c>
      <c r="AH19" s="33">
        <f aca="true" t="shared" si="1" ref="AH19:AH24">+AG19*AE19</f>
        <v>0</v>
      </c>
      <c r="AJ19" s="7"/>
      <c r="AK19" s="7" t="s">
        <v>102</v>
      </c>
      <c r="AM19" s="10">
        <v>555</v>
      </c>
      <c r="AN19" s="10">
        <v>2</v>
      </c>
      <c r="AO19" s="17">
        <f>+N19-Actual!E19</f>
        <v>7105824.816310406</v>
      </c>
      <c r="AP19" s="24" t="s">
        <v>93</v>
      </c>
      <c r="AQ19" s="25">
        <f>+AQ10</f>
        <v>0.37155</v>
      </c>
      <c r="AR19" s="33">
        <f aca="true" t="shared" si="2" ref="AR19:AR24">+AQ19*AO19</f>
        <v>2640169.2105001314</v>
      </c>
    </row>
    <row r="20" spans="1:44" ht="10.5">
      <c r="A20" s="3" t="s">
        <v>18</v>
      </c>
      <c r="D20" s="17"/>
      <c r="E20" s="17"/>
      <c r="F20" s="7"/>
      <c r="G20" s="7"/>
      <c r="H20" s="7"/>
      <c r="I20" s="7"/>
      <c r="K20" s="7"/>
      <c r="L20" s="7" t="s">
        <v>103</v>
      </c>
      <c r="M20" s="7"/>
      <c r="N20" s="7">
        <f>+F35</f>
        <v>34508497.099999994</v>
      </c>
      <c r="P20" s="7"/>
      <c r="Q20" s="7" t="s">
        <v>103</v>
      </c>
      <c r="S20" s="10">
        <v>555</v>
      </c>
      <c r="T20" s="10">
        <v>2</v>
      </c>
      <c r="U20" s="17">
        <f>+N20-Actual!$E20</f>
        <v>14865566.099999994</v>
      </c>
      <c r="V20" s="24" t="s">
        <v>93</v>
      </c>
      <c r="W20" s="25">
        <f>+W19</f>
        <v>0.37155</v>
      </c>
      <c r="X20" s="33">
        <f t="shared" si="0"/>
        <v>5523301.084454997</v>
      </c>
      <c r="Z20" s="7"/>
      <c r="AA20" s="7" t="s">
        <v>103</v>
      </c>
      <c r="AC20" s="10">
        <v>555</v>
      </c>
      <c r="AD20" s="10">
        <v>2</v>
      </c>
      <c r="AE20" s="17">
        <f>+U20-'Case 3'!U20</f>
        <v>0</v>
      </c>
      <c r="AF20" s="24" t="s">
        <v>93</v>
      </c>
      <c r="AG20" s="25">
        <f>+AG19</f>
        <v>0.37155</v>
      </c>
      <c r="AH20" s="33">
        <f t="shared" si="1"/>
        <v>0</v>
      </c>
      <c r="AJ20" s="7"/>
      <c r="AK20" s="7" t="s">
        <v>103</v>
      </c>
      <c r="AM20" s="10">
        <v>555</v>
      </c>
      <c r="AN20" s="10">
        <v>2</v>
      </c>
      <c r="AO20" s="17">
        <f>+N20-Actual!E20</f>
        <v>14865566.099999994</v>
      </c>
      <c r="AP20" s="24" t="s">
        <v>93</v>
      </c>
      <c r="AQ20" s="25">
        <f>+AQ19</f>
        <v>0.37155</v>
      </c>
      <c r="AR20" s="33">
        <f t="shared" si="2"/>
        <v>5523301.084454997</v>
      </c>
    </row>
    <row r="21" spans="2:44" ht="10.5">
      <c r="B21"/>
      <c r="C21" s="3" t="s">
        <v>19</v>
      </c>
      <c r="D21" s="17">
        <v>47874960</v>
      </c>
      <c r="E21" s="17"/>
      <c r="F21" s="7">
        <v>47874960</v>
      </c>
      <c r="G21" s="7"/>
      <c r="H21" s="7"/>
      <c r="I21" s="7"/>
      <c r="K21" s="7"/>
      <c r="L21" s="7" t="s">
        <v>104</v>
      </c>
      <c r="M21" s="7"/>
      <c r="N21" s="7">
        <f>+G60</f>
        <v>69818394.5836896</v>
      </c>
      <c r="P21" s="7"/>
      <c r="Q21" s="7" t="s">
        <v>104</v>
      </c>
      <c r="S21" s="10">
        <v>555</v>
      </c>
      <c r="T21" s="10">
        <v>2</v>
      </c>
      <c r="U21" s="17">
        <f>+N21-Actual!$E21</f>
        <v>16709666.5836896</v>
      </c>
      <c r="V21" s="24" t="s">
        <v>96</v>
      </c>
      <c r="W21" s="25">
        <f>+W11</f>
        <v>0.369976</v>
      </c>
      <c r="X21" s="33">
        <f t="shared" si="0"/>
        <v>6182175.603967144</v>
      </c>
      <c r="Z21" s="7"/>
      <c r="AA21" s="7" t="s">
        <v>104</v>
      </c>
      <c r="AC21" s="10">
        <v>555</v>
      </c>
      <c r="AD21" s="10">
        <v>2</v>
      </c>
      <c r="AE21" s="17">
        <f>+U21-'Case 3'!U21</f>
        <v>0</v>
      </c>
      <c r="AF21" s="24" t="s">
        <v>96</v>
      </c>
      <c r="AG21" s="25">
        <f>+AG11</f>
        <v>0.369976</v>
      </c>
      <c r="AH21" s="33">
        <f t="shared" si="1"/>
        <v>0</v>
      </c>
      <c r="AJ21" s="7"/>
      <c r="AK21" s="7" t="s">
        <v>104</v>
      </c>
      <c r="AM21" s="10">
        <v>555</v>
      </c>
      <c r="AN21" s="10">
        <v>2</v>
      </c>
      <c r="AO21" s="17">
        <f>+N21-Actual!E21</f>
        <v>16709666.5836896</v>
      </c>
      <c r="AP21" s="24" t="s">
        <v>96</v>
      </c>
      <c r="AQ21" s="25">
        <f>+AQ11</f>
        <v>0.369976</v>
      </c>
      <c r="AR21" s="33">
        <f t="shared" si="2"/>
        <v>6182175.603967144</v>
      </c>
    </row>
    <row r="22" spans="2:44" ht="10.5">
      <c r="B22"/>
      <c r="C22" s="3" t="s">
        <v>20</v>
      </c>
      <c r="D22" s="17">
        <v>1834411</v>
      </c>
      <c r="E22" s="17"/>
      <c r="F22" s="7">
        <v>652248</v>
      </c>
      <c r="G22" s="7">
        <v>1182163</v>
      </c>
      <c r="H22" s="7"/>
      <c r="I22" s="7"/>
      <c r="K22" s="7"/>
      <c r="L22" s="7" t="s">
        <v>105</v>
      </c>
      <c r="M22" s="7"/>
      <c r="N22" s="7"/>
      <c r="P22" s="7"/>
      <c r="Q22" s="3" t="s">
        <v>131</v>
      </c>
      <c r="S22" s="10">
        <v>555</v>
      </c>
      <c r="T22" s="10">
        <v>2</v>
      </c>
      <c r="U22" s="17">
        <f>+N22-Actual!$E22</f>
        <v>-17000685</v>
      </c>
      <c r="V22" s="13" t="s">
        <v>93</v>
      </c>
      <c r="W22" s="25">
        <f>+W20</f>
        <v>0.37155</v>
      </c>
      <c r="X22" s="32">
        <f t="shared" si="0"/>
        <v>-6316604.51175</v>
      </c>
      <c r="Z22" s="7"/>
      <c r="AA22" s="3" t="s">
        <v>131</v>
      </c>
      <c r="AC22" s="10">
        <v>555</v>
      </c>
      <c r="AD22" s="10">
        <v>2</v>
      </c>
      <c r="AE22" s="17">
        <f>+U22-'Case 3'!U22</f>
        <v>0</v>
      </c>
      <c r="AF22" s="13" t="s">
        <v>93</v>
      </c>
      <c r="AG22" s="25">
        <f>+AG20</f>
        <v>0.37155</v>
      </c>
      <c r="AH22" s="32">
        <f t="shared" si="1"/>
        <v>0</v>
      </c>
      <c r="AJ22" s="7"/>
      <c r="AK22" s="3" t="s">
        <v>131</v>
      </c>
      <c r="AM22" s="10">
        <v>555</v>
      </c>
      <c r="AN22" s="10">
        <v>2</v>
      </c>
      <c r="AO22" s="17">
        <f>+N22-Actual!E22</f>
        <v>-17000685</v>
      </c>
      <c r="AP22" s="13" t="s">
        <v>93</v>
      </c>
      <c r="AQ22" s="25">
        <f>+AQ20</f>
        <v>0.37155</v>
      </c>
      <c r="AR22" s="32">
        <f t="shared" si="2"/>
        <v>-6316604.51175</v>
      </c>
    </row>
    <row r="23" spans="2:44" ht="10.5">
      <c r="B23"/>
      <c r="C23" s="3" t="s">
        <v>21</v>
      </c>
      <c r="D23" s="17">
        <v>17587893</v>
      </c>
      <c r="E23" s="17"/>
      <c r="F23" s="7">
        <v>5276367.9</v>
      </c>
      <c r="G23" s="7">
        <v>12311525.1</v>
      </c>
      <c r="H23" s="7"/>
      <c r="I23" s="7"/>
      <c r="K23" s="7"/>
      <c r="L23" s="7" t="s">
        <v>106</v>
      </c>
      <c r="M23" s="7"/>
      <c r="N23" s="7">
        <f>+D56+71053767</f>
        <v>1164154883.004526</v>
      </c>
      <c r="P23" s="7"/>
      <c r="Q23" s="7" t="s">
        <v>106</v>
      </c>
      <c r="S23" s="10">
        <v>555</v>
      </c>
      <c r="T23" s="10">
        <v>2</v>
      </c>
      <c r="U23" s="17">
        <f>+N23-Actual!$E23</f>
        <v>215735903.0045259</v>
      </c>
      <c r="V23" s="13" t="s">
        <v>93</v>
      </c>
      <c r="W23" s="25">
        <f>+W20</f>
        <v>0.37155</v>
      </c>
      <c r="X23" s="33">
        <f t="shared" si="0"/>
        <v>80156674.7613316</v>
      </c>
      <c r="Z23" s="7"/>
      <c r="AA23" s="7" t="s">
        <v>106</v>
      </c>
      <c r="AC23" s="10">
        <v>555</v>
      </c>
      <c r="AD23" s="10">
        <v>2</v>
      </c>
      <c r="AE23" s="17">
        <f>+U23-'Case 3'!U23</f>
        <v>0</v>
      </c>
      <c r="AF23" s="13" t="s">
        <v>93</v>
      </c>
      <c r="AG23" s="25">
        <f>+AG20</f>
        <v>0.37155</v>
      </c>
      <c r="AH23" s="33">
        <f t="shared" si="1"/>
        <v>0</v>
      </c>
      <c r="AJ23" s="7"/>
      <c r="AK23" s="7" t="s">
        <v>106</v>
      </c>
      <c r="AM23" s="10">
        <v>555</v>
      </c>
      <c r="AN23" s="10">
        <v>2</v>
      </c>
      <c r="AO23" s="17">
        <f>+N23-Actual!E23</f>
        <v>215735903.0045259</v>
      </c>
      <c r="AP23" s="13" t="s">
        <v>93</v>
      </c>
      <c r="AQ23" s="25">
        <f>+AQ20</f>
        <v>0.37155</v>
      </c>
      <c r="AR23" s="33">
        <f t="shared" si="2"/>
        <v>80156674.7613316</v>
      </c>
    </row>
    <row r="24" spans="2:44" ht="10.5">
      <c r="B24"/>
      <c r="C24" s="3" t="s">
        <v>22</v>
      </c>
      <c r="D24" s="17">
        <v>4285613</v>
      </c>
      <c r="E24" s="17"/>
      <c r="F24" s="7">
        <v>888676.7113964</v>
      </c>
      <c r="G24" s="7">
        <v>3396936.2886036</v>
      </c>
      <c r="H24" s="7"/>
      <c r="I24" s="7"/>
      <c r="K24" s="7"/>
      <c r="L24" s="7" t="s">
        <v>108</v>
      </c>
      <c r="M24" s="7"/>
      <c r="N24" s="29">
        <f>+D58</f>
        <v>67453072.48949827</v>
      </c>
      <c r="P24" s="7"/>
      <c r="Q24" s="7" t="s">
        <v>107</v>
      </c>
      <c r="S24" s="10">
        <v>555</v>
      </c>
      <c r="T24" s="10">
        <v>2</v>
      </c>
      <c r="U24" s="17">
        <f>+N24-Actual!$E24</f>
        <v>-27229352.510501727</v>
      </c>
      <c r="V24" s="13" t="s">
        <v>96</v>
      </c>
      <c r="W24" s="25">
        <f>+W21</f>
        <v>0.369976</v>
      </c>
      <c r="X24" s="33">
        <f t="shared" si="0"/>
        <v>-10074206.924425388</v>
      </c>
      <c r="Z24" s="7"/>
      <c r="AA24" s="7" t="s">
        <v>107</v>
      </c>
      <c r="AC24" s="10">
        <v>555</v>
      </c>
      <c r="AD24" s="10">
        <v>2</v>
      </c>
      <c r="AE24" s="17">
        <f>+U24-'Case 3'!U24</f>
        <v>-21618321.014664844</v>
      </c>
      <c r="AF24" s="13" t="s">
        <v>96</v>
      </c>
      <c r="AG24" s="25">
        <f>+AG21</f>
        <v>0.369976</v>
      </c>
      <c r="AH24" s="33">
        <f t="shared" si="1"/>
        <v>-7998259.9357216405</v>
      </c>
      <c r="AJ24" s="7"/>
      <c r="AK24" s="7" t="s">
        <v>107</v>
      </c>
      <c r="AM24" s="10">
        <v>555</v>
      </c>
      <c r="AN24" s="10">
        <v>2</v>
      </c>
      <c r="AO24" s="17">
        <f>+N24-Actual!E24</f>
        <v>-27229352.510501727</v>
      </c>
      <c r="AP24" s="13" t="s">
        <v>96</v>
      </c>
      <c r="AQ24" s="25">
        <f>+AQ21</f>
        <v>0.369976</v>
      </c>
      <c r="AR24" s="33">
        <f t="shared" si="2"/>
        <v>-10074206.924425388</v>
      </c>
    </row>
    <row r="25" spans="2:44" ht="10.5">
      <c r="B25"/>
      <c r="C25" s="3" t="s">
        <v>23</v>
      </c>
      <c r="D25" s="17">
        <v>50886108</v>
      </c>
      <c r="E25" s="17"/>
      <c r="F25" s="7">
        <v>8665675.204914</v>
      </c>
      <c r="G25" s="7">
        <v>42220432.795086</v>
      </c>
      <c r="H25" s="7"/>
      <c r="I25" s="7"/>
      <c r="K25" s="7"/>
      <c r="L25" s="7"/>
      <c r="M25" s="7"/>
      <c r="N25" s="7"/>
      <c r="W25" s="25"/>
      <c r="X25" s="33"/>
      <c r="AG25" s="25"/>
      <c r="AH25" s="33"/>
      <c r="AQ25" s="25"/>
      <c r="AR25" s="33"/>
    </row>
    <row r="26" spans="2:44" ht="10.5">
      <c r="B26" s="15" t="s">
        <v>24</v>
      </c>
      <c r="C26" s="15"/>
      <c r="D26" s="15" t="s">
        <v>24</v>
      </c>
      <c r="E26" s="17"/>
      <c r="F26" s="15" t="s">
        <v>24</v>
      </c>
      <c r="G26" s="15" t="s">
        <v>24</v>
      </c>
      <c r="H26" s="15" t="s">
        <v>24</v>
      </c>
      <c r="I26" s="15" t="s">
        <v>24</v>
      </c>
      <c r="K26" s="7" t="s">
        <v>125</v>
      </c>
      <c r="L26" s="7"/>
      <c r="M26" s="7"/>
      <c r="N26" s="7">
        <f>SUM(N19:N24)</f>
        <v>1399292774.9940243</v>
      </c>
      <c r="P26" s="7" t="s">
        <v>109</v>
      </c>
      <c r="Q26" s="7"/>
      <c r="U26" s="7">
        <f>SUM(U19:U24)</f>
        <v>210186922.99402416</v>
      </c>
      <c r="V26" s="7"/>
      <c r="W26" s="25"/>
      <c r="X26" s="33">
        <f>SUM(X19:X24)</f>
        <v>78111509.22407848</v>
      </c>
      <c r="Z26" s="7" t="s">
        <v>109</v>
      </c>
      <c r="AA26" s="7"/>
      <c r="AE26" s="7">
        <f>SUM(AE19:AE24)</f>
        <v>-21618321.014664844</v>
      </c>
      <c r="AF26" s="7"/>
      <c r="AG26" s="25"/>
      <c r="AH26" s="33">
        <f>SUM(AH19:AH24)</f>
        <v>-7998259.9357216405</v>
      </c>
      <c r="AJ26" s="7" t="s">
        <v>109</v>
      </c>
      <c r="AK26" s="7"/>
      <c r="AO26" s="7">
        <f>SUM(AO19:AO24)</f>
        <v>210186922.99402416</v>
      </c>
      <c r="AP26" s="7"/>
      <c r="AQ26" s="25"/>
      <c r="AR26" s="33">
        <f>SUM(AR19:AR24)</f>
        <v>78111509.22407848</v>
      </c>
    </row>
    <row r="27" spans="2:44" ht="10.5">
      <c r="B27" s="3" t="s">
        <v>25</v>
      </c>
      <c r="C27"/>
      <c r="D27" s="1">
        <v>122468985</v>
      </c>
      <c r="E27" s="17"/>
      <c r="F27" s="1">
        <v>63357927.816310406</v>
      </c>
      <c r="G27" s="1">
        <v>59111057.183689594</v>
      </c>
      <c r="H27" s="1">
        <v>0</v>
      </c>
      <c r="I27" s="1">
        <v>0</v>
      </c>
      <c r="K27" s="15"/>
      <c r="L27" s="15"/>
      <c r="M27" s="15"/>
      <c r="N27" s="15"/>
      <c r="P27" s="15"/>
      <c r="Q27" s="15"/>
      <c r="W27" s="25"/>
      <c r="X27" s="33"/>
      <c r="Z27" s="15"/>
      <c r="AA27" s="15"/>
      <c r="AG27" s="25"/>
      <c r="AH27" s="33"/>
      <c r="AJ27" s="15"/>
      <c r="AK27" s="15"/>
      <c r="AQ27" s="25"/>
      <c r="AR27" s="33"/>
    </row>
    <row r="28" spans="4:44" ht="10.5">
      <c r="D28" s="1"/>
      <c r="E28" s="17"/>
      <c r="F28" s="1"/>
      <c r="G28" s="1"/>
      <c r="H28" s="7"/>
      <c r="I28" s="7"/>
      <c r="K28" s="1"/>
      <c r="L28" s="1"/>
      <c r="M28" s="1"/>
      <c r="N28" s="1"/>
      <c r="P28" s="1"/>
      <c r="Q28" s="1"/>
      <c r="W28" s="25"/>
      <c r="X28" s="33"/>
      <c r="Z28" s="1"/>
      <c r="AA28" s="1"/>
      <c r="AG28" s="25"/>
      <c r="AH28" s="33"/>
      <c r="AJ28" s="1"/>
      <c r="AK28" s="1"/>
      <c r="AQ28" s="25"/>
      <c r="AR28" s="33"/>
    </row>
    <row r="29" spans="2:44" ht="10.5">
      <c r="B29"/>
      <c r="C29" s="3" t="s">
        <v>26</v>
      </c>
      <c r="D29" s="17">
        <v>2302195</v>
      </c>
      <c r="E29" s="17"/>
      <c r="F29" s="7"/>
      <c r="G29" s="7">
        <v>2302195</v>
      </c>
      <c r="H29" s="7"/>
      <c r="I29" s="7"/>
      <c r="K29" s="1" t="s">
        <v>110</v>
      </c>
      <c r="L29" s="1"/>
      <c r="M29" s="1"/>
      <c r="N29" s="7"/>
      <c r="P29" s="1" t="s">
        <v>111</v>
      </c>
      <c r="Q29" s="1"/>
      <c r="W29" s="25"/>
      <c r="X29" s="33"/>
      <c r="Z29" s="1" t="s">
        <v>111</v>
      </c>
      <c r="AA29" s="1"/>
      <c r="AG29" s="25"/>
      <c r="AH29" s="33"/>
      <c r="AJ29" s="1" t="s">
        <v>111</v>
      </c>
      <c r="AK29" s="1"/>
      <c r="AQ29" s="25"/>
      <c r="AR29" s="33"/>
    </row>
    <row r="30" spans="2:44" ht="10.5">
      <c r="B30"/>
      <c r="C30" s="3" t="s">
        <v>27</v>
      </c>
      <c r="D30" s="17">
        <v>426316</v>
      </c>
      <c r="E30" s="17"/>
      <c r="F30" s="7"/>
      <c r="G30" s="7">
        <v>426316</v>
      </c>
      <c r="H30" s="7"/>
      <c r="I30" s="7"/>
      <c r="K30" s="7"/>
      <c r="L30" s="7" t="s">
        <v>92</v>
      </c>
      <c r="M30" s="7"/>
      <c r="N30" s="7">
        <f>+D72</f>
        <v>34675821</v>
      </c>
      <c r="P30" s="7"/>
      <c r="Q30" s="7" t="s">
        <v>92</v>
      </c>
      <c r="S30" s="10">
        <v>565</v>
      </c>
      <c r="T30" s="10">
        <v>2</v>
      </c>
      <c r="U30" s="17">
        <f>+N30-Actual!$E30</f>
        <v>5155360</v>
      </c>
      <c r="V30" s="24" t="s">
        <v>93</v>
      </c>
      <c r="W30" s="25">
        <f>+W23</f>
        <v>0.37155</v>
      </c>
      <c r="X30" s="33">
        <f>+W30*U30</f>
        <v>1915474.008</v>
      </c>
      <c r="Z30" s="7"/>
      <c r="AA30" s="7" t="s">
        <v>92</v>
      </c>
      <c r="AC30" s="10">
        <v>565</v>
      </c>
      <c r="AD30" s="10">
        <v>2</v>
      </c>
      <c r="AE30" s="17">
        <f>+U30-'Case 3'!U30</f>
        <v>0</v>
      </c>
      <c r="AF30" s="24" t="s">
        <v>93</v>
      </c>
      <c r="AG30" s="25">
        <f>+AG23</f>
        <v>0.37155</v>
      </c>
      <c r="AH30" s="33">
        <f>+AG30*AE30</f>
        <v>0</v>
      </c>
      <c r="AJ30" s="7"/>
      <c r="AK30" s="7" t="s">
        <v>92</v>
      </c>
      <c r="AM30" s="10">
        <v>565</v>
      </c>
      <c r="AN30" s="10">
        <v>2</v>
      </c>
      <c r="AO30" s="17">
        <f>+N30-Actual!E30</f>
        <v>5155360</v>
      </c>
      <c r="AP30" s="24" t="s">
        <v>93</v>
      </c>
      <c r="AQ30" s="25">
        <f>+AQ23</f>
        <v>0.37155</v>
      </c>
      <c r="AR30" s="33">
        <f>+AQ30*AO30</f>
        <v>1915474.008</v>
      </c>
    </row>
    <row r="31" spans="2:44" ht="10.5">
      <c r="B31"/>
      <c r="C31" s="3" t="s">
        <v>28</v>
      </c>
      <c r="D31" s="17">
        <v>26596088</v>
      </c>
      <c r="E31" s="17"/>
      <c r="F31" s="7">
        <v>18617261.599999998</v>
      </c>
      <c r="G31" s="7">
        <v>7978826.400000002</v>
      </c>
      <c r="H31" s="7"/>
      <c r="I31" s="7"/>
      <c r="K31" s="7"/>
      <c r="L31" s="7" t="s">
        <v>94</v>
      </c>
      <c r="M31" s="7"/>
      <c r="N31" s="7">
        <f>+D74</f>
        <v>196444</v>
      </c>
      <c r="P31" s="7"/>
      <c r="Q31" s="7" t="s">
        <v>94</v>
      </c>
      <c r="S31" s="10">
        <v>565</v>
      </c>
      <c r="T31" s="10">
        <v>2</v>
      </c>
      <c r="U31" s="17">
        <f>+N31-Actual!$E31</f>
        <v>15612</v>
      </c>
      <c r="V31" s="24" t="s">
        <v>93</v>
      </c>
      <c r="W31" s="25">
        <f>+W30</f>
        <v>0.37155</v>
      </c>
      <c r="X31" s="33">
        <f>+W31*U31</f>
        <v>5800.6386</v>
      </c>
      <c r="Z31" s="7"/>
      <c r="AA31" s="7" t="s">
        <v>94</v>
      </c>
      <c r="AC31" s="10">
        <v>565</v>
      </c>
      <c r="AD31" s="10">
        <v>2</v>
      </c>
      <c r="AE31" s="17">
        <f>+U31-'Case 3'!U31</f>
        <v>0</v>
      </c>
      <c r="AF31" s="24" t="s">
        <v>93</v>
      </c>
      <c r="AG31" s="25">
        <f>+AG30</f>
        <v>0.37155</v>
      </c>
      <c r="AH31" s="33">
        <f>+AG31*AE31</f>
        <v>0</v>
      </c>
      <c r="AJ31" s="7"/>
      <c r="AK31" s="7" t="s">
        <v>94</v>
      </c>
      <c r="AM31" s="10">
        <v>565</v>
      </c>
      <c r="AN31" s="10">
        <v>2</v>
      </c>
      <c r="AO31" s="17">
        <f>+N31-Actual!E31</f>
        <v>15612</v>
      </c>
      <c r="AP31" s="24" t="s">
        <v>93</v>
      </c>
      <c r="AQ31" s="25">
        <f>+AQ30</f>
        <v>0.37155</v>
      </c>
      <c r="AR31" s="33">
        <f>+AQ31*AO31</f>
        <v>5800.6386</v>
      </c>
    </row>
    <row r="32" spans="2:44" ht="10.5">
      <c r="B32"/>
      <c r="C32" s="3" t="s">
        <v>29</v>
      </c>
      <c r="D32" s="17">
        <v>15891235.5</v>
      </c>
      <c r="E32" s="17"/>
      <c r="F32" s="7">
        <v>15891235.5</v>
      </c>
      <c r="G32" s="7">
        <v>0</v>
      </c>
      <c r="H32" s="7"/>
      <c r="I32" s="7"/>
      <c r="K32" s="7"/>
      <c r="L32" s="7" t="s">
        <v>112</v>
      </c>
      <c r="M32" s="7"/>
      <c r="N32" s="7">
        <f>+D76</f>
        <v>36844490</v>
      </c>
      <c r="P32" s="7"/>
      <c r="Q32" s="7" t="s">
        <v>112</v>
      </c>
      <c r="S32" s="10">
        <v>565</v>
      </c>
      <c r="T32" s="10">
        <v>2</v>
      </c>
      <c r="U32" s="17">
        <f>+N32-Actual!$E32</f>
        <v>4013538</v>
      </c>
      <c r="V32" s="24" t="s">
        <v>93</v>
      </c>
      <c r="W32" s="25">
        <f>+W31</f>
        <v>0.37155</v>
      </c>
      <c r="X32" s="33">
        <f>+W32*U32</f>
        <v>1491230.0439</v>
      </c>
      <c r="Z32" s="7"/>
      <c r="AA32" s="7" t="s">
        <v>112</v>
      </c>
      <c r="AC32" s="10">
        <v>565</v>
      </c>
      <c r="AD32" s="10">
        <v>2</v>
      </c>
      <c r="AE32" s="17">
        <f>+U32-'Case 3'!U32</f>
        <v>0</v>
      </c>
      <c r="AF32" s="24" t="s">
        <v>93</v>
      </c>
      <c r="AG32" s="25">
        <f>+AG31</f>
        <v>0.37155</v>
      </c>
      <c r="AH32" s="33">
        <f>+AG32*AE32</f>
        <v>0</v>
      </c>
      <c r="AJ32" s="7"/>
      <c r="AK32" s="7" t="s">
        <v>112</v>
      </c>
      <c r="AM32" s="10">
        <v>565</v>
      </c>
      <c r="AN32" s="10">
        <v>2</v>
      </c>
      <c r="AO32" s="17">
        <f>+N32-Actual!E32</f>
        <v>4013538</v>
      </c>
      <c r="AP32" s="24" t="s">
        <v>93</v>
      </c>
      <c r="AQ32" s="25">
        <f>+AQ31</f>
        <v>0.37155</v>
      </c>
      <c r="AR32" s="33">
        <f>+AQ32*AO32</f>
        <v>1491230.0439</v>
      </c>
    </row>
    <row r="33" spans="2:44" ht="10.5">
      <c r="B33"/>
      <c r="C33" s="3" t="s">
        <v>30</v>
      </c>
      <c r="D33" s="17">
        <v>0</v>
      </c>
      <c r="E33" s="17"/>
      <c r="F33" s="7">
        <v>0</v>
      </c>
      <c r="G33" s="7">
        <v>0</v>
      </c>
      <c r="H33" s="7"/>
      <c r="I33" s="7"/>
      <c r="K33" s="7"/>
      <c r="L33" s="7" t="s">
        <v>7</v>
      </c>
      <c r="M33" s="7"/>
      <c r="N33" s="7">
        <f>+D78</f>
        <v>3818662</v>
      </c>
      <c r="P33" s="7"/>
      <c r="Q33" s="7" t="s">
        <v>7</v>
      </c>
      <c r="R33" s="3" t="s">
        <v>15</v>
      </c>
      <c r="S33" s="10">
        <v>565</v>
      </c>
      <c r="T33" s="10">
        <v>2</v>
      </c>
      <c r="U33" s="17">
        <f>+N33-Actual!$E33</f>
        <v>372260</v>
      </c>
      <c r="V33" s="24" t="s">
        <v>96</v>
      </c>
      <c r="W33" s="25">
        <f>+W24</f>
        <v>0.369976</v>
      </c>
      <c r="X33" s="33">
        <f>+W33*U33</f>
        <v>137727.26576</v>
      </c>
      <c r="Z33" s="7"/>
      <c r="AA33" s="7" t="s">
        <v>7</v>
      </c>
      <c r="AB33" s="3" t="s">
        <v>15</v>
      </c>
      <c r="AC33" s="10">
        <v>565</v>
      </c>
      <c r="AD33" s="10">
        <v>2</v>
      </c>
      <c r="AE33" s="17">
        <f>+U33-'Case 3'!U33</f>
        <v>0</v>
      </c>
      <c r="AF33" s="24" t="s">
        <v>96</v>
      </c>
      <c r="AG33" s="25">
        <f>+AG24</f>
        <v>0.369976</v>
      </c>
      <c r="AH33" s="33">
        <f>+AG33*AE33</f>
        <v>0</v>
      </c>
      <c r="AJ33" s="7"/>
      <c r="AK33" s="7" t="s">
        <v>7</v>
      </c>
      <c r="AL33" s="3" t="s">
        <v>15</v>
      </c>
      <c r="AM33" s="10">
        <v>565</v>
      </c>
      <c r="AN33" s="10">
        <v>2</v>
      </c>
      <c r="AO33" s="17">
        <f>+N33-Actual!E33</f>
        <v>372260</v>
      </c>
      <c r="AP33" s="24" t="s">
        <v>96</v>
      </c>
      <c r="AQ33" s="25">
        <f>+AQ24</f>
        <v>0.369976</v>
      </c>
      <c r="AR33" s="33">
        <f>+AQ33*AO33</f>
        <v>137727.26576</v>
      </c>
    </row>
    <row r="34" spans="2:44" ht="10.5">
      <c r="B34" s="15" t="s">
        <v>24</v>
      </c>
      <c r="C34" s="15"/>
      <c r="D34" s="15" t="s">
        <v>24</v>
      </c>
      <c r="E34" s="17"/>
      <c r="F34" s="15" t="s">
        <v>24</v>
      </c>
      <c r="G34" s="15" t="s">
        <v>24</v>
      </c>
      <c r="H34" s="15" t="s">
        <v>24</v>
      </c>
      <c r="I34" s="15" t="s">
        <v>24</v>
      </c>
      <c r="K34" s="15"/>
      <c r="L34" s="15"/>
      <c r="M34" s="15"/>
      <c r="N34" s="15"/>
      <c r="P34" s="15"/>
      <c r="Q34" s="15"/>
      <c r="W34" s="25"/>
      <c r="X34" s="33"/>
      <c r="Z34" s="15"/>
      <c r="AA34" s="15"/>
      <c r="AG34" s="25"/>
      <c r="AH34" s="33"/>
      <c r="AJ34" s="15"/>
      <c r="AK34" s="15"/>
      <c r="AQ34" s="25"/>
      <c r="AR34" s="33"/>
    </row>
    <row r="35" spans="2:44" ht="10.5">
      <c r="B35" s="3" t="s">
        <v>31</v>
      </c>
      <c r="C35"/>
      <c r="D35" s="1">
        <v>45215834.5</v>
      </c>
      <c r="E35" s="17"/>
      <c r="F35" s="1">
        <v>34508497.099999994</v>
      </c>
      <c r="G35" s="1">
        <v>10707337.400000002</v>
      </c>
      <c r="H35" s="7"/>
      <c r="I35" s="7"/>
      <c r="K35" s="1" t="s">
        <v>140</v>
      </c>
      <c r="L35" s="1"/>
      <c r="M35" s="1"/>
      <c r="N35" s="7">
        <f>SUM(N30:N34)</f>
        <v>75535417</v>
      </c>
      <c r="P35" s="1" t="s">
        <v>113</v>
      </c>
      <c r="Q35" s="1"/>
      <c r="U35" s="7">
        <f>SUM(U30:U34)</f>
        <v>9556770</v>
      </c>
      <c r="V35" s="7"/>
      <c r="W35" s="25"/>
      <c r="X35" s="33">
        <f>SUM(X30:X34)</f>
        <v>3550231.9562599994</v>
      </c>
      <c r="Z35" s="1" t="s">
        <v>113</v>
      </c>
      <c r="AA35" s="1"/>
      <c r="AE35" s="7">
        <f>SUM(AE30:AE34)</f>
        <v>0</v>
      </c>
      <c r="AF35" s="7"/>
      <c r="AG35" s="25"/>
      <c r="AH35" s="33">
        <f>SUM(AH30:AH34)</f>
        <v>0</v>
      </c>
      <c r="AJ35" s="1" t="s">
        <v>113</v>
      </c>
      <c r="AK35" s="1"/>
      <c r="AO35" s="7">
        <f>SUM(AO30:AO34)</f>
        <v>9556770</v>
      </c>
      <c r="AP35" s="7"/>
      <c r="AQ35" s="25"/>
      <c r="AR35" s="33">
        <f>SUM(AR30:AR34)</f>
        <v>3550231.9562599994</v>
      </c>
    </row>
    <row r="36" spans="4:44" ht="10.5">
      <c r="D36" s="17"/>
      <c r="E36" s="17"/>
      <c r="F36" s="7"/>
      <c r="G36" s="7"/>
      <c r="H36" s="7"/>
      <c r="I36" s="7"/>
      <c r="K36" s="7"/>
      <c r="L36" s="7"/>
      <c r="M36" s="7"/>
      <c r="N36" s="7"/>
      <c r="P36" s="7"/>
      <c r="Q36" s="7"/>
      <c r="W36" s="25"/>
      <c r="X36" s="33"/>
      <c r="Z36" s="7"/>
      <c r="AA36" s="7"/>
      <c r="AG36" s="25"/>
      <c r="AH36" s="33"/>
      <c r="AJ36" s="7"/>
      <c r="AK36" s="7"/>
      <c r="AQ36" s="25"/>
      <c r="AR36" s="33"/>
    </row>
    <row r="37" spans="3:44" ht="10.5">
      <c r="C37" s="3" t="s">
        <v>19</v>
      </c>
      <c r="D37" s="17">
        <v>14285040</v>
      </c>
      <c r="E37" s="17"/>
      <c r="F37" s="7"/>
      <c r="G37" s="7"/>
      <c r="H37" s="7"/>
      <c r="I37" s="7">
        <v>14285040</v>
      </c>
      <c r="K37" s="7"/>
      <c r="L37" s="7"/>
      <c r="M37" s="7"/>
      <c r="N37" s="7"/>
      <c r="P37" s="7"/>
      <c r="Q37" s="7"/>
      <c r="W37" s="25"/>
      <c r="X37" s="33"/>
      <c r="Z37" s="7"/>
      <c r="AA37" s="7"/>
      <c r="AG37" s="25"/>
      <c r="AH37" s="33"/>
      <c r="AJ37" s="7"/>
      <c r="AK37" s="7"/>
      <c r="AQ37" s="25"/>
      <c r="AR37" s="33"/>
    </row>
    <row r="38" spans="2:44" ht="10.5">
      <c r="B38"/>
      <c r="C38" s="3" t="s">
        <v>32</v>
      </c>
      <c r="D38" s="17">
        <v>8974981</v>
      </c>
      <c r="E38" s="17"/>
      <c r="F38" s="7"/>
      <c r="G38" s="7"/>
      <c r="H38" s="7"/>
      <c r="I38" s="7">
        <v>8974981</v>
      </c>
      <c r="K38" s="7" t="s">
        <v>114</v>
      </c>
      <c r="L38" s="7"/>
      <c r="M38" s="7"/>
      <c r="N38" s="7"/>
      <c r="P38" s="7"/>
      <c r="Q38" s="7"/>
      <c r="W38" s="25"/>
      <c r="X38" s="33"/>
      <c r="Z38" s="7"/>
      <c r="AA38" s="7"/>
      <c r="AG38" s="25"/>
      <c r="AH38" s="33"/>
      <c r="AJ38" s="7"/>
      <c r="AK38" s="7"/>
      <c r="AQ38" s="25"/>
      <c r="AR38" s="33"/>
    </row>
    <row r="39" spans="2:44" ht="10.5">
      <c r="B39"/>
      <c r="C39" s="3" t="s">
        <v>33</v>
      </c>
      <c r="D39" s="17">
        <v>6978290.72</v>
      </c>
      <c r="E39" s="17"/>
      <c r="F39" s="7"/>
      <c r="G39" s="7"/>
      <c r="H39" s="7"/>
      <c r="I39" s="7">
        <v>6978290.72</v>
      </c>
      <c r="K39" s="7"/>
      <c r="L39" s="7" t="s">
        <v>115</v>
      </c>
      <c r="M39" s="7"/>
      <c r="N39" s="7"/>
      <c r="P39" s="7"/>
      <c r="Q39" s="7"/>
      <c r="W39" s="25"/>
      <c r="X39" s="33"/>
      <c r="Z39" s="7"/>
      <c r="AA39" s="7"/>
      <c r="AG39" s="25"/>
      <c r="AH39" s="33"/>
      <c r="AJ39" s="7"/>
      <c r="AK39" s="7"/>
      <c r="AQ39" s="25"/>
      <c r="AR39" s="33"/>
    </row>
    <row r="40" spans="2:44" ht="10.5">
      <c r="B40"/>
      <c r="C40" s="3" t="s">
        <v>34</v>
      </c>
      <c r="D40" s="17">
        <v>13766762.906249357</v>
      </c>
      <c r="E40" s="17"/>
      <c r="F40" s="7"/>
      <c r="G40" s="7"/>
      <c r="H40" s="7"/>
      <c r="I40" s="7">
        <v>13766762.906249357</v>
      </c>
      <c r="K40" s="7"/>
      <c r="L40" s="7" t="s">
        <v>116</v>
      </c>
      <c r="M40" s="7"/>
      <c r="N40" s="7"/>
      <c r="P40" s="7"/>
      <c r="Q40" s="7"/>
      <c r="W40" s="25"/>
      <c r="X40" s="33"/>
      <c r="Z40" s="7"/>
      <c r="AA40" s="7"/>
      <c r="AG40" s="25"/>
      <c r="AH40" s="33"/>
      <c r="AJ40" s="7"/>
      <c r="AK40" s="7"/>
      <c r="AQ40" s="25"/>
      <c r="AR40" s="33"/>
    </row>
    <row r="41" spans="2:44" ht="10.5">
      <c r="B41"/>
      <c r="C41" s="3" t="s">
        <v>35</v>
      </c>
      <c r="D41" s="17">
        <v>-328740</v>
      </c>
      <c r="E41" s="17"/>
      <c r="F41" s="7"/>
      <c r="G41" s="7"/>
      <c r="H41" s="7"/>
      <c r="I41" s="7">
        <v>-328740</v>
      </c>
      <c r="K41" s="7"/>
      <c r="L41" s="7" t="s">
        <v>117</v>
      </c>
      <c r="M41" s="7"/>
      <c r="N41" s="7"/>
      <c r="P41" s="7"/>
      <c r="Q41" s="7"/>
      <c r="W41" s="25"/>
      <c r="X41" s="33"/>
      <c r="Z41" s="7"/>
      <c r="AA41" s="7"/>
      <c r="AG41" s="25"/>
      <c r="AH41" s="33"/>
      <c r="AJ41" s="7"/>
      <c r="AK41" s="7"/>
      <c r="AQ41" s="25"/>
      <c r="AR41" s="33"/>
    </row>
    <row r="42" spans="2:44" ht="10.5">
      <c r="B42"/>
      <c r="C42" t="s">
        <v>36</v>
      </c>
      <c r="D42" s="17">
        <v>16892285.55</v>
      </c>
      <c r="E42" s="17"/>
      <c r="F42" s="7"/>
      <c r="G42" s="7"/>
      <c r="H42" s="7"/>
      <c r="I42" s="7">
        <v>16892285.55</v>
      </c>
      <c r="K42" s="7"/>
      <c r="L42" s="7" t="s">
        <v>118</v>
      </c>
      <c r="M42" s="7"/>
      <c r="N42" s="7"/>
      <c r="P42" s="7"/>
      <c r="Q42" s="7"/>
      <c r="W42" s="25"/>
      <c r="X42" s="33"/>
      <c r="Z42" s="7"/>
      <c r="AA42" s="7"/>
      <c r="AG42" s="25"/>
      <c r="AH42" s="33"/>
      <c r="AJ42" s="7"/>
      <c r="AK42" s="7"/>
      <c r="AQ42" s="25"/>
      <c r="AR42" s="33"/>
    </row>
    <row r="43" spans="2:44" ht="10.5">
      <c r="B43"/>
      <c r="C43" t="s">
        <v>37</v>
      </c>
      <c r="D43" s="17">
        <v>838569314.8282765</v>
      </c>
      <c r="E43" s="17"/>
      <c r="F43" s="7"/>
      <c r="G43" s="7"/>
      <c r="H43" s="7"/>
      <c r="I43" s="7">
        <v>838569314.8282765</v>
      </c>
      <c r="K43" s="7"/>
      <c r="L43" s="7" t="s">
        <v>105</v>
      </c>
      <c r="M43" s="7"/>
      <c r="N43" s="29"/>
      <c r="P43" s="7"/>
      <c r="Q43" s="7"/>
      <c r="W43" s="25"/>
      <c r="X43" s="33"/>
      <c r="Z43" s="7"/>
      <c r="AA43" s="7"/>
      <c r="AG43" s="25"/>
      <c r="AH43" s="33"/>
      <c r="AJ43" s="7"/>
      <c r="AK43" s="7"/>
      <c r="AQ43" s="25"/>
      <c r="AR43" s="33"/>
    </row>
    <row r="44" spans="2:44" ht="10.5">
      <c r="B44"/>
      <c r="C44" t="s">
        <v>38</v>
      </c>
      <c r="D44" s="17">
        <v>10348518</v>
      </c>
      <c r="E44" s="17"/>
      <c r="F44" s="7"/>
      <c r="G44" s="7"/>
      <c r="H44" s="7"/>
      <c r="I44" s="7">
        <v>10348518</v>
      </c>
      <c r="K44" s="7"/>
      <c r="L44" s="7"/>
      <c r="M44" s="7"/>
      <c r="N44" s="7"/>
      <c r="P44" s="7"/>
      <c r="Q44" s="7"/>
      <c r="W44" s="25"/>
      <c r="X44" s="33"/>
      <c r="Z44" s="7"/>
      <c r="AA44" s="7"/>
      <c r="AG44" s="25"/>
      <c r="AH44" s="33"/>
      <c r="AJ44" s="7"/>
      <c r="AK44" s="7"/>
      <c r="AQ44" s="25"/>
      <c r="AR44" s="33"/>
    </row>
    <row r="45" spans="2:44" ht="10.5">
      <c r="B45"/>
      <c r="C45" t="s">
        <v>39</v>
      </c>
      <c r="D45" s="17">
        <v>2726652.755</v>
      </c>
      <c r="E45" s="17"/>
      <c r="F45" s="7"/>
      <c r="G45" s="7"/>
      <c r="H45" s="7"/>
      <c r="I45" s="7">
        <v>2726652.755</v>
      </c>
      <c r="K45" s="7" t="s">
        <v>119</v>
      </c>
      <c r="L45" s="7"/>
      <c r="M45" s="7"/>
      <c r="N45" s="7">
        <f>+D100</f>
        <v>481539315.45200896</v>
      </c>
      <c r="P45" s="7" t="s">
        <v>114</v>
      </c>
      <c r="Q45" s="7"/>
      <c r="S45" s="10">
        <v>501</v>
      </c>
      <c r="T45" s="10">
        <v>2</v>
      </c>
      <c r="U45" s="17">
        <f>+N45-Actual!$E45</f>
        <v>-9735524.547991037</v>
      </c>
      <c r="V45" s="13" t="s">
        <v>96</v>
      </c>
      <c r="W45" s="25">
        <f>+W33</f>
        <v>0.369976</v>
      </c>
      <c r="X45" s="33">
        <f>+W45*U45</f>
        <v>-3601910.4301675325</v>
      </c>
      <c r="Z45" s="7" t="s">
        <v>114</v>
      </c>
      <c r="AA45" s="7"/>
      <c r="AC45" s="10">
        <v>501</v>
      </c>
      <c r="AD45" s="10">
        <v>2</v>
      </c>
      <c r="AE45" s="17">
        <f>+U45-'Case 3'!U45</f>
        <v>21819807.520540953</v>
      </c>
      <c r="AF45" s="13" t="s">
        <v>96</v>
      </c>
      <c r="AG45" s="25">
        <f>+AG33</f>
        <v>0.369976</v>
      </c>
      <c r="AH45" s="33">
        <f>+AG45*AE45</f>
        <v>8072805.10721966</v>
      </c>
      <c r="AJ45" s="7" t="s">
        <v>114</v>
      </c>
      <c r="AK45" s="7"/>
      <c r="AM45" s="10">
        <v>501</v>
      </c>
      <c r="AN45" s="10">
        <v>2</v>
      </c>
      <c r="AO45" s="17">
        <f>+N45-Actual!E45</f>
        <v>-9735524.547991037</v>
      </c>
      <c r="AP45" s="13" t="s">
        <v>96</v>
      </c>
      <c r="AQ45" s="25">
        <f>+AQ33</f>
        <v>0.369976</v>
      </c>
      <c r="AR45" s="33">
        <f>+AQ45*AO45</f>
        <v>-3601910.4301675325</v>
      </c>
    </row>
    <row r="46" spans="2:44" ht="10.5">
      <c r="B46"/>
      <c r="C46" t="s">
        <v>40</v>
      </c>
      <c r="D46" s="17">
        <v>72915590.485</v>
      </c>
      <c r="E46" s="17"/>
      <c r="F46" s="7"/>
      <c r="G46" s="7"/>
      <c r="H46" s="7"/>
      <c r="I46" s="7">
        <v>72915590.485</v>
      </c>
      <c r="K46" s="7"/>
      <c r="L46" s="7"/>
      <c r="M46" s="7"/>
      <c r="N46" s="7"/>
      <c r="P46" s="7"/>
      <c r="Q46" s="7"/>
      <c r="W46" s="25"/>
      <c r="X46" s="33"/>
      <c r="Z46" s="7"/>
      <c r="AA46" s="7"/>
      <c r="AG46" s="25"/>
      <c r="AH46" s="33"/>
      <c r="AJ46" s="7"/>
      <c r="AK46" s="7"/>
      <c r="AQ46" s="25"/>
      <c r="AR46" s="33"/>
    </row>
    <row r="47" spans="2:44" ht="10.5">
      <c r="B47"/>
      <c r="C47" t="s">
        <v>41</v>
      </c>
      <c r="D47" s="17">
        <v>0</v>
      </c>
      <c r="E47" s="17"/>
      <c r="F47" s="7"/>
      <c r="G47" s="7"/>
      <c r="H47" s="7"/>
      <c r="I47" s="7">
        <v>0</v>
      </c>
      <c r="K47" s="7"/>
      <c r="L47" s="7"/>
      <c r="M47" s="7"/>
      <c r="N47" s="7"/>
      <c r="P47" s="7"/>
      <c r="Q47" s="7"/>
      <c r="W47" s="25"/>
      <c r="X47" s="33"/>
      <c r="Z47" s="7"/>
      <c r="AA47" s="7"/>
      <c r="AG47" s="25"/>
      <c r="AH47" s="33"/>
      <c r="AJ47" s="7"/>
      <c r="AK47" s="7"/>
      <c r="AQ47" s="25"/>
      <c r="AR47" s="33"/>
    </row>
    <row r="48" spans="2:44" ht="10.5">
      <c r="B48"/>
      <c r="C48" t="s">
        <v>42</v>
      </c>
      <c r="D48" s="17">
        <v>0</v>
      </c>
      <c r="E48" s="17"/>
      <c r="F48" s="7"/>
      <c r="G48" s="7"/>
      <c r="H48" s="7"/>
      <c r="I48" s="7">
        <v>0</v>
      </c>
      <c r="K48" s="7" t="s">
        <v>120</v>
      </c>
      <c r="L48" s="7"/>
      <c r="M48" s="7"/>
      <c r="N48" s="7">
        <f>+N45+N35+N26-N14</f>
        <v>627893531.5903254</v>
      </c>
      <c r="P48" s="7" t="s">
        <v>120</v>
      </c>
      <c r="Q48" s="7"/>
      <c r="U48" s="33">
        <f>+N48-Actual!$E48</f>
        <v>25820164.590325356</v>
      </c>
      <c r="V48" s="7"/>
      <c r="W48" s="25"/>
      <c r="X48" s="33">
        <f>+X45+X35+X26-X14</f>
        <v>9678281.145401001</v>
      </c>
      <c r="Z48" s="7" t="s">
        <v>120</v>
      </c>
      <c r="AA48" s="7"/>
      <c r="AE48" s="17">
        <f>+U48-'Case 3'!U48</f>
        <v>-16456604.34220004</v>
      </c>
      <c r="AF48" s="7"/>
      <c r="AG48" s="25"/>
      <c r="AH48" s="33">
        <f>+AH45+AH35+AH26-AH14</f>
        <v>-6088548.648109875</v>
      </c>
      <c r="AJ48" s="7" t="s">
        <v>120</v>
      </c>
      <c r="AK48" s="7"/>
      <c r="AO48" s="17">
        <f>+N48-Actual!E48</f>
        <v>25820164.590325356</v>
      </c>
      <c r="AP48" s="7"/>
      <c r="AQ48" s="25"/>
      <c r="AR48" s="33">
        <f>+AR45+AR35+AR26-AR14</f>
        <v>9678281.145401001</v>
      </c>
    </row>
    <row r="49" spans="2:41" ht="10.5">
      <c r="B49"/>
      <c r="C49" t="s">
        <v>43</v>
      </c>
      <c r="D49" s="17">
        <v>1441336</v>
      </c>
      <c r="E49" s="17"/>
      <c r="F49" s="7"/>
      <c r="G49" s="7"/>
      <c r="H49" s="7"/>
      <c r="I49" s="7">
        <v>1441336</v>
      </c>
      <c r="U49" s="32">
        <f>+U45+U35+U26-U14</f>
        <v>25820164.590325177</v>
      </c>
      <c r="AE49" s="32">
        <f>+AE45+AE35+AE26-AE14</f>
        <v>-16456604.342200235</v>
      </c>
      <c r="AN49" s="12" t="s">
        <v>75</v>
      </c>
      <c r="AO49" s="32">
        <f>+AO45+AO35+AO26-AO14</f>
        <v>25820164.590325177</v>
      </c>
    </row>
    <row r="50" spans="2:9" ht="10.5">
      <c r="B50"/>
      <c r="C50" t="s">
        <v>44</v>
      </c>
      <c r="D50" s="17">
        <v>7987173.36</v>
      </c>
      <c r="E50" s="17"/>
      <c r="F50" s="7"/>
      <c r="G50" s="7"/>
      <c r="H50" s="7"/>
      <c r="I50" s="7">
        <v>7987173.36</v>
      </c>
    </row>
    <row r="51" spans="2:9" ht="10.5">
      <c r="B51"/>
      <c r="C51" t="s">
        <v>45</v>
      </c>
      <c r="D51" s="17">
        <v>4869014</v>
      </c>
      <c r="E51" s="17"/>
      <c r="F51" s="7"/>
      <c r="G51" s="7"/>
      <c r="H51" s="7"/>
      <c r="I51" s="7">
        <v>4869014</v>
      </c>
    </row>
    <row r="52" spans="2:9" ht="10.5">
      <c r="B52"/>
      <c r="C52" t="s">
        <v>46</v>
      </c>
      <c r="D52" s="17">
        <v>30544</v>
      </c>
      <c r="E52" s="17"/>
      <c r="F52" s="7"/>
      <c r="G52" s="7"/>
      <c r="H52" s="7"/>
      <c r="I52" s="7">
        <v>30544</v>
      </c>
    </row>
    <row r="53" spans="2:9" ht="10.5">
      <c r="B53"/>
      <c r="C53" t="s">
        <v>46</v>
      </c>
      <c r="D53" s="17">
        <v>2233500</v>
      </c>
      <c r="E53" s="17"/>
      <c r="F53" s="7"/>
      <c r="G53" s="7"/>
      <c r="H53" s="7"/>
      <c r="I53" s="7">
        <v>2233500</v>
      </c>
    </row>
    <row r="54" spans="2:9" ht="10.5">
      <c r="B54"/>
      <c r="C54" t="s">
        <v>47</v>
      </c>
      <c r="D54" s="17">
        <v>91410852.39999999</v>
      </c>
      <c r="E54" s="17"/>
      <c r="F54" s="7"/>
      <c r="G54" s="7"/>
      <c r="H54" s="7"/>
      <c r="I54" s="7">
        <v>91410852.39999999</v>
      </c>
    </row>
    <row r="55" spans="2:9" ht="10.5">
      <c r="B55" s="15" t="s">
        <v>24</v>
      </c>
      <c r="C55" s="15"/>
      <c r="D55" s="15" t="s">
        <v>24</v>
      </c>
      <c r="E55" s="17"/>
      <c r="F55" s="15" t="s">
        <v>24</v>
      </c>
      <c r="G55" s="15" t="s">
        <v>24</v>
      </c>
      <c r="H55" s="15" t="s">
        <v>24</v>
      </c>
      <c r="I55" s="15" t="s">
        <v>24</v>
      </c>
    </row>
    <row r="56" spans="2:9" ht="10.5">
      <c r="B56" s="3" t="s">
        <v>48</v>
      </c>
      <c r="C56"/>
      <c r="D56" s="1">
        <v>1093101116.004526</v>
      </c>
      <c r="E56" s="17"/>
      <c r="F56" s="1">
        <v>0</v>
      </c>
      <c r="G56" s="1">
        <v>0</v>
      </c>
      <c r="H56" s="1">
        <v>0</v>
      </c>
      <c r="I56" s="1">
        <v>1093101116.004526</v>
      </c>
    </row>
    <row r="57" spans="4:9" ht="10.5">
      <c r="D57" s="17"/>
      <c r="E57" s="17"/>
      <c r="F57" s="7"/>
      <c r="G57" s="7"/>
      <c r="H57" s="7"/>
      <c r="I57" s="7"/>
    </row>
    <row r="58" spans="2:9" ht="10.5">
      <c r="B58" s="3" t="s">
        <v>49</v>
      </c>
      <c r="C58"/>
      <c r="D58" s="17">
        <v>67453072.48949827</v>
      </c>
      <c r="E58" s="17"/>
      <c r="F58" s="7"/>
      <c r="G58" s="7"/>
      <c r="H58" s="7">
        <v>67453072.48949827</v>
      </c>
      <c r="I58" s="7"/>
    </row>
    <row r="59" spans="4:9" ht="10.5">
      <c r="D59" s="15" t="s">
        <v>14</v>
      </c>
      <c r="E59" s="15" t="s">
        <v>15</v>
      </c>
      <c r="F59" s="15" t="s">
        <v>14</v>
      </c>
      <c r="G59" s="15" t="s">
        <v>14</v>
      </c>
      <c r="H59" s="15" t="s">
        <v>14</v>
      </c>
      <c r="I59" s="15" t="s">
        <v>14</v>
      </c>
    </row>
    <row r="60" spans="1:9" ht="10.5">
      <c r="A60" s="3" t="s">
        <v>50</v>
      </c>
      <c r="D60" s="17">
        <v>1328239007.9940243</v>
      </c>
      <c r="E60" s="17"/>
      <c r="F60" s="17">
        <v>97866424.9163104</v>
      </c>
      <c r="G60" s="17">
        <v>69818394.5836896</v>
      </c>
      <c r="H60" s="17">
        <v>67453072.48949827</v>
      </c>
      <c r="I60" s="17">
        <v>1093101116.004526</v>
      </c>
    </row>
    <row r="61" spans="4:9" ht="10.5">
      <c r="D61" s="17"/>
      <c r="E61" s="17"/>
      <c r="F61" s="17"/>
      <c r="G61" s="17"/>
      <c r="H61" s="17"/>
      <c r="I61" s="17"/>
    </row>
    <row r="62" spans="1:6" ht="10.5">
      <c r="A62" s="4"/>
      <c r="D62"/>
      <c r="E62" s="9"/>
      <c r="F62" s="9" t="s">
        <v>79</v>
      </c>
    </row>
    <row r="63" spans="1:6" ht="10.5">
      <c r="A63" s="4" t="s">
        <v>0</v>
      </c>
      <c r="D63"/>
      <c r="E63" s="10"/>
      <c r="F63" s="10" t="s">
        <v>1</v>
      </c>
    </row>
    <row r="64" spans="1:6" ht="10.5">
      <c r="A64" s="5" t="s">
        <v>76</v>
      </c>
      <c r="D64"/>
      <c r="E64" s="10"/>
      <c r="F64" s="10" t="s">
        <v>2</v>
      </c>
    </row>
    <row r="65" spans="1:43" ht="12.75">
      <c r="A65" s="5" t="s">
        <v>78</v>
      </c>
      <c r="D65" s="11"/>
      <c r="E65" s="11"/>
      <c r="F65" s="10"/>
      <c r="AJ65" s="38" t="s">
        <v>135</v>
      </c>
      <c r="AK65"/>
      <c r="AL65"/>
      <c r="AM65" s="39"/>
      <c r="AN65"/>
      <c r="AO65" s="40"/>
      <c r="AP65"/>
      <c r="AQ65"/>
    </row>
    <row r="66" spans="2:44" ht="10.5">
      <c r="B66" s="5"/>
      <c r="D66" s="12" t="s">
        <v>3</v>
      </c>
      <c r="E66" s="12"/>
      <c r="F66" s="13" t="s">
        <v>4</v>
      </c>
      <c r="G66" s="13" t="s">
        <v>4</v>
      </c>
      <c r="H66" s="13"/>
      <c r="I66" s="13"/>
      <c r="AJ66" s="72" t="s">
        <v>136</v>
      </c>
      <c r="AK66" s="73"/>
      <c r="AL66" s="73"/>
      <c r="AM66" s="73"/>
      <c r="AN66" s="73"/>
      <c r="AO66" s="73"/>
      <c r="AP66" s="73"/>
      <c r="AQ66" s="73"/>
      <c r="AR66" s="74"/>
    </row>
    <row r="67" spans="1:9" s="12" customFormat="1" ht="10.5">
      <c r="A67" s="3"/>
      <c r="B67" s="3"/>
      <c r="C67" s="3"/>
      <c r="D67" s="19" t="s">
        <v>77</v>
      </c>
      <c r="E67" s="16"/>
      <c r="F67" s="14" t="s">
        <v>5</v>
      </c>
      <c r="G67" s="14" t="s">
        <v>6</v>
      </c>
      <c r="H67" s="14" t="s">
        <v>7</v>
      </c>
      <c r="I67" s="14" t="s">
        <v>8</v>
      </c>
    </row>
    <row r="68" spans="4:9" ht="10.5">
      <c r="D68" s="17"/>
      <c r="E68" s="17"/>
      <c r="F68" s="17"/>
      <c r="G68" s="17"/>
      <c r="H68" s="17"/>
      <c r="I68" s="17"/>
    </row>
    <row r="69" spans="4:9" ht="10.5">
      <c r="D69" s="17"/>
      <c r="E69" s="17"/>
      <c r="F69" s="17"/>
      <c r="G69" s="17"/>
      <c r="H69" s="17"/>
      <c r="I69" s="17"/>
    </row>
    <row r="70" spans="1:24" ht="10.5">
      <c r="A70" s="3" t="s">
        <v>51</v>
      </c>
      <c r="F70" s="7"/>
      <c r="G70" s="7"/>
      <c r="H70" s="7"/>
      <c r="I70" s="7"/>
      <c r="X70" s="33">
        <f>+Actual!$O48+'Case 4'!X48</f>
        <v>231802540.6302709</v>
      </c>
    </row>
    <row r="71" spans="6:9" ht="10.5">
      <c r="F71" s="7"/>
      <c r="G71" s="7"/>
      <c r="H71" s="7"/>
      <c r="I71" s="7"/>
    </row>
    <row r="72" spans="2:9" ht="10.5">
      <c r="B72" s="3" t="s">
        <v>52</v>
      </c>
      <c r="C72"/>
      <c r="D72" s="17">
        <v>34675821</v>
      </c>
      <c r="E72" s="17"/>
      <c r="F72" s="7">
        <v>34675821</v>
      </c>
      <c r="G72" s="7"/>
      <c r="H72" s="7"/>
      <c r="I72" s="7"/>
    </row>
    <row r="73" ht="10.5"/>
    <row r="74" spans="2:9" ht="10.5">
      <c r="B74" s="3" t="s">
        <v>53</v>
      </c>
      <c r="C74"/>
      <c r="D74" s="8">
        <v>196444</v>
      </c>
      <c r="E74" s="17"/>
      <c r="F74" s="1">
        <v>196444</v>
      </c>
      <c r="G74" s="7"/>
      <c r="H74" s="7"/>
      <c r="I74" s="7"/>
    </row>
    <row r="75" spans="3:9" ht="10.5">
      <c r="C75"/>
      <c r="D75" s="17"/>
      <c r="E75" s="17"/>
      <c r="F75" s="7"/>
      <c r="G75" s="7"/>
      <c r="H75" s="7"/>
      <c r="I75" s="7"/>
    </row>
    <row r="76" spans="2:9" ht="10.5">
      <c r="B76" s="3" t="s">
        <v>48</v>
      </c>
      <c r="C76"/>
      <c r="D76" s="8">
        <v>36844490</v>
      </c>
      <c r="E76" s="17"/>
      <c r="F76" s="18"/>
      <c r="G76" s="7"/>
      <c r="H76" s="7"/>
      <c r="I76" s="7">
        <v>36844490</v>
      </c>
    </row>
    <row r="77" spans="6:9" ht="10.5">
      <c r="F77" s="7"/>
      <c r="G77" s="7"/>
      <c r="H77" s="7"/>
      <c r="I77" s="7"/>
    </row>
    <row r="78" spans="2:9" ht="10.5">
      <c r="B78" t="s">
        <v>54</v>
      </c>
      <c r="D78" s="8">
        <v>3818662</v>
      </c>
      <c r="E78" s="17"/>
      <c r="F78" s="7"/>
      <c r="G78"/>
      <c r="H78" s="7">
        <v>3818662</v>
      </c>
      <c r="I78" s="7"/>
    </row>
    <row r="79" ht="10.5"/>
    <row r="80" spans="4:9" ht="10.5">
      <c r="D80" s="15" t="s">
        <v>14</v>
      </c>
      <c r="E80" s="15" t="s">
        <v>15</v>
      </c>
      <c r="F80" s="12" t="s">
        <v>16</v>
      </c>
      <c r="G80" s="12" t="s">
        <v>16</v>
      </c>
      <c r="H80" s="12" t="s">
        <v>16</v>
      </c>
      <c r="I80" s="12" t="s">
        <v>16</v>
      </c>
    </row>
    <row r="81" spans="1:9" ht="10.5">
      <c r="A81" s="3" t="s">
        <v>55</v>
      </c>
      <c r="D81" s="17">
        <v>75535417</v>
      </c>
      <c r="E81" s="17"/>
      <c r="F81" s="17">
        <v>34872265</v>
      </c>
      <c r="G81" s="17">
        <v>0</v>
      </c>
      <c r="H81" s="17">
        <v>3818662</v>
      </c>
      <c r="I81" s="17">
        <v>36844490</v>
      </c>
    </row>
    <row r="82" ht="10.5"/>
    <row r="83" ht="10.5">
      <c r="A83" s="3" t="s">
        <v>56</v>
      </c>
    </row>
    <row r="84" spans="1:9" ht="10.5">
      <c r="A84" s="3"/>
      <c r="B84" t="s">
        <v>57</v>
      </c>
      <c r="C84" s="3"/>
      <c r="D84" s="17">
        <v>0</v>
      </c>
      <c r="E84" s="17"/>
      <c r="G84" s="3"/>
      <c r="H84" s="2">
        <v>0</v>
      </c>
      <c r="I84" s="2"/>
    </row>
    <row r="85" spans="1:9" ht="10.5">
      <c r="A85" s="3"/>
      <c r="B85" t="s">
        <v>58</v>
      </c>
      <c r="C85" s="3"/>
      <c r="D85" s="17">
        <v>30288727.112865906</v>
      </c>
      <c r="E85" s="17"/>
      <c r="G85" s="3"/>
      <c r="H85" s="2">
        <v>30288727.112865906</v>
      </c>
      <c r="I85" s="2"/>
    </row>
    <row r="86" spans="1:9" ht="10.5">
      <c r="A86" s="3"/>
      <c r="B86" t="s">
        <v>59</v>
      </c>
      <c r="C86" s="3"/>
      <c r="D86" s="17">
        <v>93750555.62635127</v>
      </c>
      <c r="E86" s="17"/>
      <c r="G86" s="3"/>
      <c r="H86" s="2">
        <v>93750555.62635127</v>
      </c>
      <c r="I86" s="2"/>
    </row>
    <row r="87" spans="1:9" ht="10.5">
      <c r="A87" s="3"/>
      <c r="B87" t="s">
        <v>60</v>
      </c>
      <c r="C87" s="3"/>
      <c r="D87" s="17">
        <v>21249201.871138908</v>
      </c>
      <c r="E87" s="17"/>
      <c r="G87" s="3"/>
      <c r="H87" s="2">
        <v>21249201.871138908</v>
      </c>
      <c r="I87" s="2"/>
    </row>
    <row r="88" spans="1:9" ht="10.5">
      <c r="A88" s="3"/>
      <c r="B88" t="s">
        <v>61</v>
      </c>
      <c r="C88" s="3"/>
      <c r="D88" s="17">
        <v>7230127.655625813</v>
      </c>
      <c r="E88" s="17"/>
      <c r="G88" s="3"/>
      <c r="H88" s="2">
        <v>7230127.655625813</v>
      </c>
      <c r="I88" s="2"/>
    </row>
    <row r="89" spans="1:9" ht="10.5">
      <c r="A89" s="3"/>
      <c r="B89" t="s">
        <v>71</v>
      </c>
      <c r="C89" s="3"/>
      <c r="D89" s="17">
        <v>40945936.85628799</v>
      </c>
      <c r="E89" s="17"/>
      <c r="G89" s="3"/>
      <c r="H89" s="2">
        <v>40945936.85628799</v>
      </c>
      <c r="I89" s="2"/>
    </row>
    <row r="90" spans="1:9" ht="10.5">
      <c r="A90" s="3"/>
      <c r="B90" t="s">
        <v>62</v>
      </c>
      <c r="C90" s="3"/>
      <c r="D90" s="17">
        <v>8626934.06206768</v>
      </c>
      <c r="E90" s="17"/>
      <c r="G90" s="3"/>
      <c r="H90" s="2">
        <v>8626934.06206768</v>
      </c>
      <c r="I90" s="2"/>
    </row>
    <row r="91" spans="1:9" ht="10.5">
      <c r="A91" s="3"/>
      <c r="B91" t="s">
        <v>63</v>
      </c>
      <c r="C91" s="3"/>
      <c r="D91" s="17">
        <v>57152559.93805015</v>
      </c>
      <c r="E91" s="17"/>
      <c r="G91" s="3"/>
      <c r="H91" s="2">
        <v>57152559.93805015</v>
      </c>
      <c r="I91" s="2"/>
    </row>
    <row r="92" spans="1:9" ht="10.5">
      <c r="A92" s="3"/>
      <c r="B92" t="s">
        <v>64</v>
      </c>
      <c r="C92" s="3"/>
      <c r="D92" s="17">
        <v>42060369.05354135</v>
      </c>
      <c r="E92" s="17"/>
      <c r="G92" s="3"/>
      <c r="H92" s="2">
        <v>42060369.05354135</v>
      </c>
      <c r="I92" s="2"/>
    </row>
    <row r="93" spans="1:9" ht="10.5">
      <c r="A93" s="3"/>
      <c r="B93" t="s">
        <v>65</v>
      </c>
      <c r="C93" s="3"/>
      <c r="D93" s="17">
        <v>57759985.36014401</v>
      </c>
      <c r="E93" s="17"/>
      <c r="F93" s="15"/>
      <c r="H93" s="2">
        <v>57759985.36014401</v>
      </c>
      <c r="I93" s="2"/>
    </row>
    <row r="94" spans="1:9" ht="10.5">
      <c r="A94" s="3"/>
      <c r="B94" t="s">
        <v>66</v>
      </c>
      <c r="C94" s="3"/>
      <c r="D94" s="17">
        <v>4041632.931000601</v>
      </c>
      <c r="E94" s="17"/>
      <c r="F94" s="15"/>
      <c r="H94" s="2">
        <v>4041632.931000601</v>
      </c>
      <c r="I94" s="2"/>
    </row>
    <row r="95" spans="1:9" ht="10.5">
      <c r="A95" s="3"/>
      <c r="B95" t="s">
        <v>68</v>
      </c>
      <c r="C95" s="3"/>
      <c r="D95" s="17">
        <v>44237716.69052408</v>
      </c>
      <c r="E95" s="17"/>
      <c r="F95" s="15"/>
      <c r="H95" s="2">
        <v>44237716.69052408</v>
      </c>
      <c r="I95" s="2"/>
    </row>
    <row r="96" spans="1:9" ht="10.5">
      <c r="A96" s="3"/>
      <c r="B96" t="s">
        <v>69</v>
      </c>
      <c r="C96" s="3"/>
      <c r="D96" s="17">
        <v>13529463.273134697</v>
      </c>
      <c r="E96" s="17"/>
      <c r="F96" s="15"/>
      <c r="H96" s="2">
        <v>13529463.273134697</v>
      </c>
      <c r="I96" s="2"/>
    </row>
    <row r="97" spans="1:9" ht="10.5">
      <c r="A97" s="3"/>
      <c r="B97" t="s">
        <v>70</v>
      </c>
      <c r="C97" s="3"/>
      <c r="D97" s="17">
        <v>5798087.617176508</v>
      </c>
      <c r="E97" s="17"/>
      <c r="F97" s="15"/>
      <c r="H97" s="2">
        <v>5798087.617176508</v>
      </c>
      <c r="I97" s="2"/>
    </row>
    <row r="98" spans="1:9" ht="10.5">
      <c r="A98" s="3"/>
      <c r="B98" t="s">
        <v>67</v>
      </c>
      <c r="C98" s="3"/>
      <c r="D98" s="17">
        <v>54868017.40409993</v>
      </c>
      <c r="E98" s="17"/>
      <c r="F98" s="15"/>
      <c r="H98" s="2">
        <v>54868017.40409993</v>
      </c>
      <c r="I98" s="2"/>
    </row>
    <row r="99" spans="4:9" ht="10.5">
      <c r="D99" s="15" t="s">
        <v>14</v>
      </c>
      <c r="E99" s="15" t="s">
        <v>15</v>
      </c>
      <c r="F99" s="15" t="s">
        <v>14</v>
      </c>
      <c r="G99" s="15" t="s">
        <v>14</v>
      </c>
      <c r="H99" s="15" t="s">
        <v>14</v>
      </c>
      <c r="I99" s="15" t="s">
        <v>14</v>
      </c>
    </row>
    <row r="100" spans="1:9" ht="10.5">
      <c r="A100" s="3" t="s">
        <v>72</v>
      </c>
      <c r="D100" s="8">
        <v>481539315.45200896</v>
      </c>
      <c r="E100" s="17"/>
      <c r="F100" s="17">
        <v>0</v>
      </c>
      <c r="G100" s="17">
        <v>0</v>
      </c>
      <c r="H100" s="17">
        <v>481539315.45200896</v>
      </c>
      <c r="I100" s="17">
        <v>0</v>
      </c>
    </row>
    <row r="101" spans="4:9" ht="10.5">
      <c r="D101" s="15" t="s">
        <v>73</v>
      </c>
      <c r="E101" s="15" t="s">
        <v>15</v>
      </c>
      <c r="F101" s="15" t="s">
        <v>73</v>
      </c>
      <c r="G101" s="15" t="s">
        <v>73</v>
      </c>
      <c r="H101" s="15" t="s">
        <v>73</v>
      </c>
      <c r="I101" s="15" t="s">
        <v>73</v>
      </c>
    </row>
    <row r="102" spans="1:9" ht="10.5">
      <c r="A102" s="3" t="s">
        <v>74</v>
      </c>
      <c r="D102" s="17">
        <v>556839764.5903254</v>
      </c>
      <c r="E102" s="17" t="s">
        <v>15</v>
      </c>
      <c r="F102" s="17">
        <v>41068536.62631041</v>
      </c>
      <c r="G102" s="17">
        <v>69818394.5836896</v>
      </c>
      <c r="H102" s="17">
        <v>477849380.41524017</v>
      </c>
      <c r="I102" s="17">
        <v>-31896547.03491497</v>
      </c>
    </row>
    <row r="103" spans="4:9" ht="10.5">
      <c r="D103" s="15" t="s">
        <v>73</v>
      </c>
      <c r="E103" s="15" t="s">
        <v>15</v>
      </c>
      <c r="F103" s="15" t="s">
        <v>73</v>
      </c>
      <c r="G103" s="15" t="s">
        <v>73</v>
      </c>
      <c r="H103" s="15" t="s">
        <v>73</v>
      </c>
      <c r="I103" s="15" t="s">
        <v>73</v>
      </c>
    </row>
    <row r="104" spans="1:9" ht="10.5">
      <c r="A104"/>
      <c r="B104"/>
      <c r="C104"/>
      <c r="D104" s="1"/>
      <c r="E104" s="1"/>
      <c r="F104"/>
      <c r="G104"/>
      <c r="H104"/>
      <c r="I104"/>
    </row>
    <row r="105" spans="1:9" ht="10.5">
      <c r="A105"/>
      <c r="B105"/>
      <c r="C105"/>
      <c r="D105" s="1">
        <v>556839764.5903252</v>
      </c>
      <c r="E105" s="1"/>
      <c r="F105"/>
      <c r="G105"/>
      <c r="H105"/>
      <c r="I105"/>
    </row>
    <row r="106" spans="1:9" ht="10.5">
      <c r="A106"/>
      <c r="B106"/>
      <c r="C106" s="21" t="s">
        <v>75</v>
      </c>
      <c r="D106" s="1">
        <f>+D105</f>
        <v>556839764.5903252</v>
      </c>
      <c r="E106"/>
      <c r="F106" s="17"/>
      <c r="G106"/>
      <c r="H106"/>
      <c r="I106"/>
    </row>
    <row r="107" spans="1:9" ht="10.5">
      <c r="A107"/>
      <c r="B107"/>
      <c r="C107"/>
      <c r="D107"/>
      <c r="E107"/>
      <c r="F107"/>
      <c r="G107"/>
      <c r="H107"/>
      <c r="I107"/>
    </row>
    <row r="108" spans="1:9" ht="10.5">
      <c r="A108"/>
      <c r="B108"/>
      <c r="C108"/>
      <c r="D108"/>
      <c r="E108"/>
      <c r="F108"/>
      <c r="G108"/>
      <c r="H108"/>
      <c r="I108"/>
    </row>
    <row r="109" spans="1:9" ht="10.5">
      <c r="A109"/>
      <c r="B109"/>
      <c r="C109"/>
      <c r="D109"/>
      <c r="E109"/>
      <c r="F109"/>
      <c r="G109"/>
      <c r="H109"/>
      <c r="I109"/>
    </row>
    <row r="110" spans="1:9" ht="10.5">
      <c r="A110"/>
      <c r="B110"/>
      <c r="C110"/>
      <c r="D110"/>
      <c r="E110"/>
      <c r="F110"/>
      <c r="G110"/>
      <c r="H110"/>
      <c r="I110"/>
    </row>
    <row r="111" spans="1:9" ht="10.5">
      <c r="A111"/>
      <c r="B111"/>
      <c r="C111"/>
      <c r="D111"/>
      <c r="E111"/>
      <c r="F111"/>
      <c r="G111"/>
      <c r="H111"/>
      <c r="I111"/>
    </row>
    <row r="112" spans="1:9" ht="10.5">
      <c r="A112"/>
      <c r="B112"/>
      <c r="C112"/>
      <c r="D112"/>
      <c r="E112"/>
      <c r="F112"/>
      <c r="G112"/>
      <c r="H112"/>
      <c r="I112"/>
    </row>
    <row r="113" spans="1:9" ht="10.5">
      <c r="A113"/>
      <c r="B113"/>
      <c r="C113"/>
      <c r="D113"/>
      <c r="E113"/>
      <c r="F113"/>
      <c r="G113"/>
      <c r="H113"/>
      <c r="I113"/>
    </row>
    <row r="114" spans="1:9" ht="10.5">
      <c r="A114"/>
      <c r="B114"/>
      <c r="C114"/>
      <c r="D114"/>
      <c r="E114"/>
      <c r="F114"/>
      <c r="G114"/>
      <c r="H114"/>
      <c r="I114"/>
    </row>
    <row r="115" spans="1:9" ht="10.5">
      <c r="A115"/>
      <c r="B115"/>
      <c r="C115"/>
      <c r="D115"/>
      <c r="E115"/>
      <c r="F115"/>
      <c r="G115"/>
      <c r="H115"/>
      <c r="I115"/>
    </row>
    <row r="116" spans="1:9" ht="10.5">
      <c r="A116"/>
      <c r="B116"/>
      <c r="C116"/>
      <c r="D116"/>
      <c r="E116"/>
      <c r="F116"/>
      <c r="G116"/>
      <c r="H116"/>
      <c r="I116"/>
    </row>
    <row r="117" spans="1:9" ht="10.5">
      <c r="A117"/>
      <c r="B117"/>
      <c r="C117"/>
      <c r="D117"/>
      <c r="E117"/>
      <c r="F117"/>
      <c r="G117"/>
      <c r="H117"/>
      <c r="I117"/>
    </row>
    <row r="118" spans="1:9" ht="10.5">
      <c r="A118"/>
      <c r="B118"/>
      <c r="C118"/>
      <c r="D118"/>
      <c r="E118"/>
      <c r="F118"/>
      <c r="G118"/>
      <c r="H118"/>
      <c r="I118"/>
    </row>
    <row r="119" spans="1:9" ht="10.5">
      <c r="A119"/>
      <c r="B119"/>
      <c r="C119"/>
      <c r="D119"/>
      <c r="E119"/>
      <c r="F119"/>
      <c r="G119"/>
      <c r="H119"/>
      <c r="I119"/>
    </row>
    <row r="120" spans="1:9" ht="10.5">
      <c r="A120"/>
      <c r="B120"/>
      <c r="C120"/>
      <c r="D120"/>
      <c r="E120"/>
      <c r="F120"/>
      <c r="G120"/>
      <c r="H120"/>
      <c r="I120"/>
    </row>
    <row r="121" spans="1:9" ht="10.5">
      <c r="A121"/>
      <c r="B121"/>
      <c r="C121"/>
      <c r="D121"/>
      <c r="E121"/>
      <c r="F121"/>
      <c r="G121"/>
      <c r="H121"/>
      <c r="I121"/>
    </row>
    <row r="122" spans="1:9" ht="10.5">
      <c r="A122"/>
      <c r="B122"/>
      <c r="C122"/>
      <c r="D122"/>
      <c r="E122"/>
      <c r="F122"/>
      <c r="G122"/>
      <c r="H122"/>
      <c r="I122"/>
    </row>
    <row r="123" spans="1:9" ht="10.5">
      <c r="A123"/>
      <c r="B123"/>
      <c r="C123"/>
      <c r="D123"/>
      <c r="E123"/>
      <c r="F123"/>
      <c r="G123"/>
      <c r="H123"/>
      <c r="I123"/>
    </row>
    <row r="124" spans="1:9" s="12" customFormat="1" ht="10.5">
      <c r="A124"/>
      <c r="B124"/>
      <c r="C124"/>
      <c r="D124"/>
      <c r="E124"/>
      <c r="F124"/>
      <c r="G124"/>
      <c r="H124"/>
      <c r="I124"/>
    </row>
    <row r="125" spans="1:9" ht="10.5">
      <c r="A125"/>
      <c r="B125"/>
      <c r="C125"/>
      <c r="D125"/>
      <c r="E125"/>
      <c r="F125"/>
      <c r="G125"/>
      <c r="H125"/>
      <c r="I125"/>
    </row>
    <row r="126" spans="1:9" ht="10.5">
      <c r="A126"/>
      <c r="B126"/>
      <c r="C126"/>
      <c r="D126"/>
      <c r="E126"/>
      <c r="F126"/>
      <c r="G126"/>
      <c r="H126"/>
      <c r="I126"/>
    </row>
    <row r="127" spans="1:9" ht="10.5">
      <c r="A127"/>
      <c r="B127"/>
      <c r="C127"/>
      <c r="D127"/>
      <c r="E127"/>
      <c r="F127"/>
      <c r="G127"/>
      <c r="H127"/>
      <c r="I127"/>
    </row>
    <row r="128" spans="1:9" ht="10.5">
      <c r="A128"/>
      <c r="B128"/>
      <c r="C128"/>
      <c r="D128"/>
      <c r="E128"/>
      <c r="F128"/>
      <c r="G128"/>
      <c r="H128"/>
      <c r="I128"/>
    </row>
    <row r="129" spans="1:9" ht="10.5">
      <c r="A129"/>
      <c r="B129"/>
      <c r="C129"/>
      <c r="D129"/>
      <c r="E129"/>
      <c r="F129"/>
      <c r="G129"/>
      <c r="H129"/>
      <c r="I129"/>
    </row>
    <row r="130" spans="1:9" ht="10.5">
      <c r="A130"/>
      <c r="B130"/>
      <c r="C130"/>
      <c r="D130"/>
      <c r="E130"/>
      <c r="F130"/>
      <c r="G130"/>
      <c r="H130"/>
      <c r="I130"/>
    </row>
    <row r="131" spans="1:9" ht="10.5">
      <c r="A131"/>
      <c r="B131"/>
      <c r="C131"/>
      <c r="D131"/>
      <c r="E131"/>
      <c r="F131"/>
      <c r="G131"/>
      <c r="H131"/>
      <c r="I131"/>
    </row>
    <row r="132" spans="1:9" ht="10.5">
      <c r="A132"/>
      <c r="B132"/>
      <c r="C132"/>
      <c r="D132"/>
      <c r="E132"/>
      <c r="F132"/>
      <c r="G132"/>
      <c r="H132"/>
      <c r="I132"/>
    </row>
    <row r="133" spans="1:9" ht="10.5">
      <c r="A133"/>
      <c r="B133"/>
      <c r="C133"/>
      <c r="D133"/>
      <c r="E133"/>
      <c r="F133"/>
      <c r="G133"/>
      <c r="H133"/>
      <c r="I133"/>
    </row>
    <row r="134" spans="1:9" ht="10.5">
      <c r="A134"/>
      <c r="B134"/>
      <c r="C134"/>
      <c r="D134"/>
      <c r="E134"/>
      <c r="F134"/>
      <c r="G134"/>
      <c r="H134"/>
      <c r="I134"/>
    </row>
    <row r="135" spans="1:9" ht="10.5">
      <c r="A135"/>
      <c r="B135"/>
      <c r="C135"/>
      <c r="D135"/>
      <c r="E135"/>
      <c r="F135"/>
      <c r="G135"/>
      <c r="H135"/>
      <c r="I135"/>
    </row>
    <row r="136" spans="1:9" ht="10.5">
      <c r="A136"/>
      <c r="B136"/>
      <c r="C136"/>
      <c r="D136"/>
      <c r="E136"/>
      <c r="F136"/>
      <c r="G136"/>
      <c r="H136"/>
      <c r="I136"/>
    </row>
    <row r="137" spans="1:9" ht="10.5">
      <c r="A137"/>
      <c r="B137"/>
      <c r="C137"/>
      <c r="D137"/>
      <c r="E137"/>
      <c r="F137"/>
      <c r="G137"/>
      <c r="H137"/>
      <c r="I137"/>
    </row>
    <row r="138" spans="1:9" ht="10.5">
      <c r="A138"/>
      <c r="B138"/>
      <c r="C138"/>
      <c r="D138"/>
      <c r="E138"/>
      <c r="F138"/>
      <c r="G138"/>
      <c r="H138"/>
      <c r="I138"/>
    </row>
    <row r="139" spans="1:9" ht="10.5">
      <c r="A139"/>
      <c r="B139"/>
      <c r="C139"/>
      <c r="D139"/>
      <c r="E139"/>
      <c r="F139"/>
      <c r="G139"/>
      <c r="H139"/>
      <c r="I139"/>
    </row>
    <row r="140" spans="1:9" ht="10.5">
      <c r="A140"/>
      <c r="B140"/>
      <c r="C140"/>
      <c r="D140"/>
      <c r="E140"/>
      <c r="F140"/>
      <c r="G140"/>
      <c r="H140"/>
      <c r="I140"/>
    </row>
    <row r="141" spans="1:9" ht="10.5">
      <c r="A141"/>
      <c r="B141"/>
      <c r="C141"/>
      <c r="D141"/>
      <c r="E141"/>
      <c r="F141"/>
      <c r="G141"/>
      <c r="H141"/>
      <c r="I141"/>
    </row>
    <row r="142" spans="1:9" ht="10.5">
      <c r="A142"/>
      <c r="B142"/>
      <c r="C142"/>
      <c r="D142"/>
      <c r="E142"/>
      <c r="F142"/>
      <c r="G142"/>
      <c r="H142"/>
      <c r="I142"/>
    </row>
    <row r="143" spans="1:9" ht="10.5">
      <c r="A143"/>
      <c r="B143"/>
      <c r="C143"/>
      <c r="D143"/>
      <c r="E143"/>
      <c r="F143"/>
      <c r="G143"/>
      <c r="H143"/>
      <c r="I143"/>
    </row>
    <row r="144" spans="1:9" ht="10.5">
      <c r="A144"/>
      <c r="B144"/>
      <c r="C144"/>
      <c r="D144"/>
      <c r="E144"/>
      <c r="F144"/>
      <c r="G144"/>
      <c r="H144"/>
      <c r="I144"/>
    </row>
    <row r="145" spans="1:9" ht="10.5">
      <c r="A145"/>
      <c r="B145"/>
      <c r="C145"/>
      <c r="D145"/>
      <c r="E145"/>
      <c r="F145"/>
      <c r="G145"/>
      <c r="H145"/>
      <c r="I145"/>
    </row>
    <row r="146" spans="1:9" ht="10.5">
      <c r="A146"/>
      <c r="B146"/>
      <c r="C146"/>
      <c r="D146"/>
      <c r="E146"/>
      <c r="F146"/>
      <c r="G146"/>
      <c r="H146"/>
      <c r="I146"/>
    </row>
    <row r="147" spans="1:9" ht="10.5">
      <c r="A147"/>
      <c r="B147"/>
      <c r="C147"/>
      <c r="D147"/>
      <c r="E147"/>
      <c r="F147"/>
      <c r="G147"/>
      <c r="H147"/>
      <c r="I147"/>
    </row>
    <row r="148" spans="1:9" ht="10.5">
      <c r="A148"/>
      <c r="B148"/>
      <c r="C148"/>
      <c r="D148"/>
      <c r="E148"/>
      <c r="F148"/>
      <c r="G148"/>
      <c r="H148"/>
      <c r="I148"/>
    </row>
    <row r="149" spans="1:9" ht="10.5">
      <c r="A149"/>
      <c r="B149"/>
      <c r="C149"/>
      <c r="D149"/>
      <c r="E149"/>
      <c r="F149"/>
      <c r="G149"/>
      <c r="H149"/>
      <c r="I149"/>
    </row>
    <row r="150" spans="1:9" ht="10.5">
      <c r="A150"/>
      <c r="B150"/>
      <c r="C150"/>
      <c r="D150"/>
      <c r="E150"/>
      <c r="F150"/>
      <c r="G150"/>
      <c r="H150"/>
      <c r="I150"/>
    </row>
    <row r="151" spans="1:9" ht="10.5">
      <c r="A151"/>
      <c r="B151"/>
      <c r="C151"/>
      <c r="D151"/>
      <c r="E151"/>
      <c r="F151"/>
      <c r="G151"/>
      <c r="H151"/>
      <c r="I151"/>
    </row>
    <row r="152" spans="1:9" ht="10.5">
      <c r="A152"/>
      <c r="B152"/>
      <c r="C152"/>
      <c r="D152"/>
      <c r="E152"/>
      <c r="F152"/>
      <c r="G152"/>
      <c r="H152"/>
      <c r="I152"/>
    </row>
    <row r="153" spans="1:9" ht="10.5">
      <c r="A153"/>
      <c r="B153"/>
      <c r="C153"/>
      <c r="D153"/>
      <c r="E153"/>
      <c r="F153"/>
      <c r="G153"/>
      <c r="H153"/>
      <c r="I153"/>
    </row>
    <row r="154" spans="1:9" ht="10.5">
      <c r="A154"/>
      <c r="B154"/>
      <c r="C154"/>
      <c r="D154"/>
      <c r="E154"/>
      <c r="F154"/>
      <c r="G154"/>
      <c r="H154"/>
      <c r="I154"/>
    </row>
    <row r="155" spans="1:9" ht="10.5">
      <c r="A155"/>
      <c r="B155"/>
      <c r="C155"/>
      <c r="D155"/>
      <c r="E155"/>
      <c r="F155"/>
      <c r="G155"/>
      <c r="H155"/>
      <c r="I155"/>
    </row>
    <row r="156" spans="1:9" ht="10.5">
      <c r="A156"/>
      <c r="B156"/>
      <c r="C156"/>
      <c r="D156"/>
      <c r="E156"/>
      <c r="F156"/>
      <c r="G156"/>
      <c r="H156"/>
      <c r="I156"/>
    </row>
    <row r="157" spans="1:9" ht="10.5">
      <c r="A157"/>
      <c r="B157"/>
      <c r="C157"/>
      <c r="D157"/>
      <c r="E157"/>
      <c r="F157"/>
      <c r="G157"/>
      <c r="H157"/>
      <c r="I157"/>
    </row>
    <row r="158" spans="1:9" ht="10.5">
      <c r="A158"/>
      <c r="B158"/>
      <c r="C158"/>
      <c r="D158"/>
      <c r="E158"/>
      <c r="F158"/>
      <c r="G158"/>
      <c r="H158"/>
      <c r="I158"/>
    </row>
    <row r="159" spans="1:9" ht="10.5">
      <c r="A159"/>
      <c r="B159"/>
      <c r="C159"/>
      <c r="D159"/>
      <c r="E159"/>
      <c r="F159"/>
      <c r="G159"/>
      <c r="H159"/>
      <c r="I159"/>
    </row>
    <row r="160" spans="1:9" ht="10.5">
      <c r="A160"/>
      <c r="B160"/>
      <c r="C160"/>
      <c r="D160"/>
      <c r="E160"/>
      <c r="F160"/>
      <c r="G160"/>
      <c r="H160"/>
      <c r="I160"/>
    </row>
    <row r="161" spans="1:9" ht="10.5">
      <c r="A161"/>
      <c r="B161"/>
      <c r="C161"/>
      <c r="D161"/>
      <c r="E161"/>
      <c r="F161"/>
      <c r="G161"/>
      <c r="H161"/>
      <c r="I161"/>
    </row>
    <row r="162" spans="1:9" ht="10.5">
      <c r="A162"/>
      <c r="B162"/>
      <c r="C162"/>
      <c r="D162"/>
      <c r="E162"/>
      <c r="F162"/>
      <c r="G162"/>
      <c r="H162"/>
      <c r="I162"/>
    </row>
    <row r="163" spans="1:9" ht="10.5">
      <c r="A163"/>
      <c r="B163"/>
      <c r="C163"/>
      <c r="D163"/>
      <c r="E163"/>
      <c r="F163"/>
      <c r="G163"/>
      <c r="H163"/>
      <c r="I163"/>
    </row>
    <row r="164" spans="1:9" ht="10.5">
      <c r="A164"/>
      <c r="B164"/>
      <c r="C164"/>
      <c r="D164"/>
      <c r="E164"/>
      <c r="F164"/>
      <c r="G164"/>
      <c r="H164"/>
      <c r="I164"/>
    </row>
    <row r="165" spans="1:9" ht="10.5">
      <c r="A165"/>
      <c r="B165"/>
      <c r="C165"/>
      <c r="D165"/>
      <c r="E165"/>
      <c r="F165"/>
      <c r="G165"/>
      <c r="H165"/>
      <c r="I165"/>
    </row>
    <row r="166" spans="1:9" ht="10.5">
      <c r="A166"/>
      <c r="B166"/>
      <c r="C166"/>
      <c r="D166"/>
      <c r="E166"/>
      <c r="F166"/>
      <c r="G166"/>
      <c r="H166"/>
      <c r="I166"/>
    </row>
    <row r="167" spans="1:9" ht="10.5">
      <c r="A167"/>
      <c r="B167"/>
      <c r="C167"/>
      <c r="D167"/>
      <c r="E167"/>
      <c r="F167"/>
      <c r="G167"/>
      <c r="H167"/>
      <c r="I167"/>
    </row>
    <row r="168" spans="1:9" ht="10.5">
      <c r="A168"/>
      <c r="B168"/>
      <c r="C168"/>
      <c r="D168"/>
      <c r="E168"/>
      <c r="F168"/>
      <c r="G168"/>
      <c r="H168"/>
      <c r="I168"/>
    </row>
    <row r="169" spans="1:9" ht="10.5">
      <c r="A169"/>
      <c r="B169"/>
      <c r="C169"/>
      <c r="D169"/>
      <c r="E169"/>
      <c r="F169"/>
      <c r="G169"/>
      <c r="H169"/>
      <c r="I169"/>
    </row>
    <row r="170" spans="1:9" ht="10.5">
      <c r="A170"/>
      <c r="B170"/>
      <c r="C170"/>
      <c r="D170"/>
      <c r="E170"/>
      <c r="F170"/>
      <c r="G170"/>
      <c r="H170"/>
      <c r="I170"/>
    </row>
    <row r="171" spans="1:9" ht="10.5">
      <c r="A171"/>
      <c r="B171"/>
      <c r="C171"/>
      <c r="D171"/>
      <c r="E171"/>
      <c r="F171"/>
      <c r="G171"/>
      <c r="H171"/>
      <c r="I171"/>
    </row>
    <row r="172" spans="1:9" ht="10.5">
      <c r="A172"/>
      <c r="B172"/>
      <c r="C172"/>
      <c r="D172"/>
      <c r="E172"/>
      <c r="F172"/>
      <c r="G172"/>
      <c r="H172"/>
      <c r="I172"/>
    </row>
    <row r="173" spans="1:9" ht="10.5">
      <c r="A173"/>
      <c r="B173"/>
      <c r="C173"/>
      <c r="D173"/>
      <c r="E173"/>
      <c r="F173"/>
      <c r="G173"/>
      <c r="H173"/>
      <c r="I173"/>
    </row>
    <row r="174" spans="1:9" ht="10.5">
      <c r="A174"/>
      <c r="B174"/>
      <c r="C174"/>
      <c r="D174"/>
      <c r="E174"/>
      <c r="F174"/>
      <c r="G174"/>
      <c r="H174"/>
      <c r="I174"/>
    </row>
    <row r="175" spans="1:9" ht="10.5">
      <c r="A175"/>
      <c r="B175"/>
      <c r="C175"/>
      <c r="D175"/>
      <c r="E175"/>
      <c r="F175"/>
      <c r="G175"/>
      <c r="H175"/>
      <c r="I175"/>
    </row>
    <row r="176" spans="1:9" ht="10.5">
      <c r="A176"/>
      <c r="B176"/>
      <c r="C176"/>
      <c r="D176"/>
      <c r="E176"/>
      <c r="F176"/>
      <c r="G176"/>
      <c r="H176"/>
      <c r="I176"/>
    </row>
    <row r="177" spans="1:9" ht="10.5">
      <c r="A177"/>
      <c r="B177"/>
      <c r="C177"/>
      <c r="D177"/>
      <c r="E177"/>
      <c r="F177"/>
      <c r="G177"/>
      <c r="H177"/>
      <c r="I177"/>
    </row>
    <row r="178" spans="1:9" ht="10.5">
      <c r="A178"/>
      <c r="B178"/>
      <c r="C178"/>
      <c r="D178"/>
      <c r="E178"/>
      <c r="F178"/>
      <c r="G178"/>
      <c r="H178"/>
      <c r="I178"/>
    </row>
    <row r="179" spans="1:9" ht="10.5">
      <c r="A179"/>
      <c r="B179"/>
      <c r="C179"/>
      <c r="D179"/>
      <c r="E179"/>
      <c r="F179"/>
      <c r="G179"/>
      <c r="H179"/>
      <c r="I179"/>
    </row>
    <row r="180" spans="1:9" ht="10.5">
      <c r="A180"/>
      <c r="B180"/>
      <c r="C180"/>
      <c r="D180"/>
      <c r="E180"/>
      <c r="F180"/>
      <c r="G180"/>
      <c r="H180"/>
      <c r="I180"/>
    </row>
    <row r="181" spans="1:9" ht="10.5">
      <c r="A181"/>
      <c r="B181"/>
      <c r="C181"/>
      <c r="D181"/>
      <c r="E181"/>
      <c r="F181"/>
      <c r="G181"/>
      <c r="H181"/>
      <c r="I181"/>
    </row>
    <row r="182" spans="1:9" ht="10.5">
      <c r="A182"/>
      <c r="B182"/>
      <c r="C182"/>
      <c r="D182"/>
      <c r="E182"/>
      <c r="F182"/>
      <c r="G182"/>
      <c r="H182"/>
      <c r="I182"/>
    </row>
    <row r="183" spans="1:9" ht="10.5">
      <c r="A183"/>
      <c r="B183"/>
      <c r="C183"/>
      <c r="D183"/>
      <c r="E183"/>
      <c r="F183"/>
      <c r="G183"/>
      <c r="H183"/>
      <c r="I183"/>
    </row>
    <row r="184" spans="1:9" ht="10.5">
      <c r="A184"/>
      <c r="B184"/>
      <c r="C184"/>
      <c r="D184"/>
      <c r="E184"/>
      <c r="F184"/>
      <c r="G184"/>
      <c r="H184"/>
      <c r="I184"/>
    </row>
    <row r="185" spans="1:9" ht="10.5">
      <c r="A185"/>
      <c r="B185"/>
      <c r="C185"/>
      <c r="D185"/>
      <c r="E185"/>
      <c r="F185"/>
      <c r="G185"/>
      <c r="H185"/>
      <c r="I185"/>
    </row>
    <row r="186" spans="1:9" ht="10.5">
      <c r="A186"/>
      <c r="B186"/>
      <c r="C186"/>
      <c r="D186"/>
      <c r="E186"/>
      <c r="F186"/>
      <c r="G186"/>
      <c r="H186"/>
      <c r="I186"/>
    </row>
    <row r="187" spans="1:9" ht="10.5">
      <c r="A187"/>
      <c r="B187"/>
      <c r="C187"/>
      <c r="D187"/>
      <c r="E187"/>
      <c r="F187"/>
      <c r="G187"/>
      <c r="H187"/>
      <c r="I187"/>
    </row>
    <row r="188" spans="1:9" ht="10.5">
      <c r="A188"/>
      <c r="B188"/>
      <c r="C188"/>
      <c r="D188"/>
      <c r="E188"/>
      <c r="F188"/>
      <c r="G188"/>
      <c r="H188"/>
      <c r="I188"/>
    </row>
    <row r="189" spans="1:9" ht="10.5">
      <c r="A189"/>
      <c r="B189"/>
      <c r="C189"/>
      <c r="D189"/>
      <c r="E189"/>
      <c r="F189"/>
      <c r="G189"/>
      <c r="H189"/>
      <c r="I189"/>
    </row>
    <row r="190" spans="1:9" ht="10.5">
      <c r="A190"/>
      <c r="B190"/>
      <c r="C190"/>
      <c r="D190"/>
      <c r="E190"/>
      <c r="F190"/>
      <c r="G190"/>
      <c r="H190"/>
      <c r="I190"/>
    </row>
    <row r="191" spans="1:9" ht="10.5">
      <c r="A191"/>
      <c r="B191"/>
      <c r="C191"/>
      <c r="D191"/>
      <c r="E191"/>
      <c r="F191"/>
      <c r="G191"/>
      <c r="H191"/>
      <c r="I191"/>
    </row>
    <row r="192" spans="1:9" ht="10.5">
      <c r="A192"/>
      <c r="B192"/>
      <c r="C192"/>
      <c r="D192"/>
      <c r="E192"/>
      <c r="F192"/>
      <c r="G192"/>
      <c r="H192"/>
      <c r="I192"/>
    </row>
    <row r="193" spans="1:9" ht="10.5">
      <c r="A193"/>
      <c r="B193"/>
      <c r="C193"/>
      <c r="D193"/>
      <c r="E193"/>
      <c r="F193"/>
      <c r="G193"/>
      <c r="H193"/>
      <c r="I193"/>
    </row>
    <row r="194" spans="1:9" ht="10.5">
      <c r="A194"/>
      <c r="B194"/>
      <c r="C194"/>
      <c r="D194"/>
      <c r="E194"/>
      <c r="F194"/>
      <c r="G194"/>
      <c r="H194"/>
      <c r="I194"/>
    </row>
    <row r="195" spans="1:9" ht="10.5">
      <c r="A195"/>
      <c r="B195"/>
      <c r="C195"/>
      <c r="D195"/>
      <c r="E195"/>
      <c r="F195"/>
      <c r="G195"/>
      <c r="H195"/>
      <c r="I195"/>
    </row>
    <row r="196" spans="1:9" ht="10.5">
      <c r="A196"/>
      <c r="B196"/>
      <c r="C196"/>
      <c r="D196"/>
      <c r="E196"/>
      <c r="F196"/>
      <c r="G196"/>
      <c r="H196"/>
      <c r="I196"/>
    </row>
    <row r="197" spans="1:9" ht="10.5">
      <c r="A197"/>
      <c r="B197"/>
      <c r="C197"/>
      <c r="D197"/>
      <c r="E197"/>
      <c r="F197"/>
      <c r="G197"/>
      <c r="H197"/>
      <c r="I197"/>
    </row>
    <row r="198" spans="1:9" ht="10.5">
      <c r="A198"/>
      <c r="B198"/>
      <c r="C198"/>
      <c r="D198"/>
      <c r="E198"/>
      <c r="F198"/>
      <c r="G198"/>
      <c r="H198"/>
      <c r="I198"/>
    </row>
    <row r="199" spans="1:9" ht="10.5">
      <c r="A199"/>
      <c r="B199"/>
      <c r="C199"/>
      <c r="D199"/>
      <c r="E199"/>
      <c r="F199"/>
      <c r="G199"/>
      <c r="H199"/>
      <c r="I199"/>
    </row>
    <row r="200" spans="1:9" ht="10.5">
      <c r="A200"/>
      <c r="B200"/>
      <c r="C200"/>
      <c r="D200"/>
      <c r="E200"/>
      <c r="F200"/>
      <c r="G200"/>
      <c r="H200"/>
      <c r="I200"/>
    </row>
    <row r="201" spans="1:9" ht="10.5">
      <c r="A201"/>
      <c r="B201"/>
      <c r="C201"/>
      <c r="D201"/>
      <c r="E201"/>
      <c r="F201"/>
      <c r="G201"/>
      <c r="H201"/>
      <c r="I201"/>
    </row>
    <row r="202" spans="1:9" ht="10.5">
      <c r="A202"/>
      <c r="B202"/>
      <c r="C202"/>
      <c r="D202"/>
      <c r="E202"/>
      <c r="F202"/>
      <c r="G202"/>
      <c r="H202"/>
      <c r="I202"/>
    </row>
    <row r="203" spans="1:9" ht="10.5">
      <c r="A203"/>
      <c r="B203"/>
      <c r="C203"/>
      <c r="D203"/>
      <c r="E203"/>
      <c r="F203"/>
      <c r="G203"/>
      <c r="H203"/>
      <c r="I203"/>
    </row>
    <row r="204" spans="1:9" ht="10.5">
      <c r="A204"/>
      <c r="B204"/>
      <c r="C204"/>
      <c r="D204"/>
      <c r="E204"/>
      <c r="F204"/>
      <c r="G204"/>
      <c r="H204"/>
      <c r="I204"/>
    </row>
    <row r="205" spans="1:9" s="12" customFormat="1" ht="10.5">
      <c r="A205"/>
      <c r="B205"/>
      <c r="C205"/>
      <c r="D205"/>
      <c r="E205"/>
      <c r="F205"/>
      <c r="G205"/>
      <c r="H205"/>
      <c r="I205"/>
    </row>
    <row r="206" spans="1:9" ht="10.5">
      <c r="A206"/>
      <c r="B206"/>
      <c r="C206"/>
      <c r="D206"/>
      <c r="E206"/>
      <c r="F206"/>
      <c r="G206"/>
      <c r="H206"/>
      <c r="I206"/>
    </row>
    <row r="207" spans="1:9" ht="10.5">
      <c r="A207"/>
      <c r="B207"/>
      <c r="C207"/>
      <c r="D207"/>
      <c r="E207"/>
      <c r="F207"/>
      <c r="G207"/>
      <c r="H207"/>
      <c r="I207"/>
    </row>
    <row r="208" spans="1:9" ht="10.5">
      <c r="A208"/>
      <c r="B208"/>
      <c r="C208"/>
      <c r="D208"/>
      <c r="E208"/>
      <c r="F208"/>
      <c r="G208"/>
      <c r="H208"/>
      <c r="I208"/>
    </row>
    <row r="209" spans="1:9" ht="10.5">
      <c r="A209"/>
      <c r="B209"/>
      <c r="C209"/>
      <c r="D209"/>
      <c r="E209"/>
      <c r="F209"/>
      <c r="G209"/>
      <c r="H209"/>
      <c r="I209"/>
    </row>
    <row r="210" spans="1:9" ht="10.5">
      <c r="A210"/>
      <c r="B210"/>
      <c r="C210"/>
      <c r="D210"/>
      <c r="E210"/>
      <c r="F210"/>
      <c r="G210"/>
      <c r="H210"/>
      <c r="I210"/>
    </row>
    <row r="211" spans="1:9" ht="10.5">
      <c r="A211"/>
      <c r="B211"/>
      <c r="C211"/>
      <c r="D211"/>
      <c r="E211"/>
      <c r="F211"/>
      <c r="G211"/>
      <c r="H211"/>
      <c r="I211"/>
    </row>
    <row r="212" spans="1:9" ht="10.5">
      <c r="A212"/>
      <c r="B212"/>
      <c r="C212"/>
      <c r="D212"/>
      <c r="E212"/>
      <c r="F212"/>
      <c r="G212"/>
      <c r="H212"/>
      <c r="I212"/>
    </row>
    <row r="213" spans="1:9" ht="10.5">
      <c r="A213"/>
      <c r="B213"/>
      <c r="C213"/>
      <c r="D213"/>
      <c r="E213"/>
      <c r="F213"/>
      <c r="G213"/>
      <c r="H213"/>
      <c r="I213"/>
    </row>
    <row r="214" spans="1:9" ht="10.5">
      <c r="A214"/>
      <c r="B214"/>
      <c r="C214"/>
      <c r="D214"/>
      <c r="E214"/>
      <c r="F214"/>
      <c r="G214"/>
      <c r="H214"/>
      <c r="I214"/>
    </row>
    <row r="215" spans="1:9" ht="10.5">
      <c r="A215"/>
      <c r="B215"/>
      <c r="C215"/>
      <c r="D215"/>
      <c r="E215"/>
      <c r="F215"/>
      <c r="G215"/>
      <c r="H215"/>
      <c r="I215"/>
    </row>
    <row r="216" spans="1:9" ht="10.5">
      <c r="A216"/>
      <c r="B216"/>
      <c r="C216"/>
      <c r="D216"/>
      <c r="E216"/>
      <c r="F216"/>
      <c r="G216"/>
      <c r="H216"/>
      <c r="I216"/>
    </row>
    <row r="217" spans="1:9" ht="10.5">
      <c r="A217"/>
      <c r="B217"/>
      <c r="C217"/>
      <c r="D217"/>
      <c r="E217"/>
      <c r="F217"/>
      <c r="G217"/>
      <c r="H217"/>
      <c r="I217"/>
    </row>
    <row r="218" spans="1:9" ht="10.5">
      <c r="A218"/>
      <c r="B218"/>
      <c r="C218"/>
      <c r="D218"/>
      <c r="E218"/>
      <c r="F218"/>
      <c r="G218"/>
      <c r="H218"/>
      <c r="I218"/>
    </row>
    <row r="219" spans="1:9" ht="10.5">
      <c r="A219"/>
      <c r="B219"/>
      <c r="C219"/>
      <c r="D219"/>
      <c r="E219"/>
      <c r="F219"/>
      <c r="G219"/>
      <c r="H219"/>
      <c r="I219"/>
    </row>
    <row r="220" spans="1:9" ht="10.5">
      <c r="A220"/>
      <c r="B220"/>
      <c r="C220"/>
      <c r="D220"/>
      <c r="E220"/>
      <c r="F220"/>
      <c r="G220"/>
      <c r="H220"/>
      <c r="I220"/>
    </row>
    <row r="221" spans="1:9" ht="10.5">
      <c r="A221"/>
      <c r="B221"/>
      <c r="C221"/>
      <c r="D221"/>
      <c r="E221"/>
      <c r="F221"/>
      <c r="G221"/>
      <c r="H221"/>
      <c r="I221"/>
    </row>
    <row r="222" spans="1:9" ht="10.5">
      <c r="A222"/>
      <c r="B222"/>
      <c r="C222"/>
      <c r="D222"/>
      <c r="E222"/>
      <c r="F222"/>
      <c r="G222"/>
      <c r="H222"/>
      <c r="I222"/>
    </row>
    <row r="223" spans="1:9" ht="10.5">
      <c r="A223"/>
      <c r="B223"/>
      <c r="C223"/>
      <c r="D223"/>
      <c r="E223"/>
      <c r="F223"/>
      <c r="G223"/>
      <c r="H223"/>
      <c r="I223"/>
    </row>
    <row r="224" spans="1:9" ht="10.5">
      <c r="A224"/>
      <c r="B224"/>
      <c r="C224"/>
      <c r="D224"/>
      <c r="E224"/>
      <c r="F224"/>
      <c r="G224"/>
      <c r="H224"/>
      <c r="I224"/>
    </row>
    <row r="225" spans="1:9" ht="10.5">
      <c r="A225"/>
      <c r="B225"/>
      <c r="C225"/>
      <c r="D225"/>
      <c r="E225"/>
      <c r="F225"/>
      <c r="G225"/>
      <c r="H225"/>
      <c r="I225"/>
    </row>
    <row r="226" spans="1:9" ht="10.5">
      <c r="A226"/>
      <c r="B226"/>
      <c r="C226"/>
      <c r="D226"/>
      <c r="E226"/>
      <c r="F226"/>
      <c r="G226"/>
      <c r="H226"/>
      <c r="I226"/>
    </row>
    <row r="227" spans="1:9" ht="10.5">
      <c r="A227"/>
      <c r="B227"/>
      <c r="C227"/>
      <c r="D227"/>
      <c r="E227"/>
      <c r="F227"/>
      <c r="G227"/>
      <c r="H227"/>
      <c r="I227"/>
    </row>
    <row r="228" spans="1:9" ht="10.5">
      <c r="A228"/>
      <c r="B228"/>
      <c r="C228"/>
      <c r="D228"/>
      <c r="E228"/>
      <c r="F228"/>
      <c r="G228"/>
      <c r="H228"/>
      <c r="I228"/>
    </row>
    <row r="229" spans="1:9" ht="10.5">
      <c r="A229"/>
      <c r="B229"/>
      <c r="C229"/>
      <c r="D229"/>
      <c r="E229"/>
      <c r="F229"/>
      <c r="G229"/>
      <c r="H229"/>
      <c r="I229"/>
    </row>
    <row r="230" spans="1:9" ht="10.5">
      <c r="A230"/>
      <c r="B230"/>
      <c r="C230"/>
      <c r="D230"/>
      <c r="E230"/>
      <c r="F230"/>
      <c r="G230"/>
      <c r="H230"/>
      <c r="I230"/>
    </row>
    <row r="231" spans="1:9" ht="10.5">
      <c r="A231"/>
      <c r="B231"/>
      <c r="C231"/>
      <c r="D231"/>
      <c r="E231"/>
      <c r="F231"/>
      <c r="G231"/>
      <c r="H231"/>
      <c r="I231"/>
    </row>
    <row r="232" spans="1:9" ht="10.5">
      <c r="A232"/>
      <c r="B232"/>
      <c r="C232"/>
      <c r="D232"/>
      <c r="E232"/>
      <c r="F232"/>
      <c r="G232"/>
      <c r="H232"/>
      <c r="I232"/>
    </row>
    <row r="233" spans="1:9" ht="10.5">
      <c r="A233"/>
      <c r="B233"/>
      <c r="C233"/>
      <c r="D233"/>
      <c r="E233"/>
      <c r="F233"/>
      <c r="G233"/>
      <c r="H233"/>
      <c r="I233"/>
    </row>
    <row r="234" spans="1:9" ht="10.5">
      <c r="A234"/>
      <c r="B234"/>
      <c r="C234"/>
      <c r="D234"/>
      <c r="E234"/>
      <c r="F234"/>
      <c r="G234"/>
      <c r="H234"/>
      <c r="I234"/>
    </row>
    <row r="235" spans="1:9" ht="10.5">
      <c r="A235"/>
      <c r="B235"/>
      <c r="C235"/>
      <c r="D235"/>
      <c r="E235"/>
      <c r="F235"/>
      <c r="G235"/>
      <c r="H235"/>
      <c r="I235"/>
    </row>
    <row r="236" spans="1:9" ht="10.5">
      <c r="A236"/>
      <c r="B236"/>
      <c r="C236"/>
      <c r="D236"/>
      <c r="E236"/>
      <c r="F236"/>
      <c r="G236"/>
      <c r="H236"/>
      <c r="I236"/>
    </row>
    <row r="237" spans="1:9" ht="10.5">
      <c r="A237"/>
      <c r="B237"/>
      <c r="C237"/>
      <c r="D237"/>
      <c r="E237"/>
      <c r="F237"/>
      <c r="G237"/>
      <c r="H237"/>
      <c r="I237"/>
    </row>
    <row r="238" spans="1:9" ht="10.5">
      <c r="A238"/>
      <c r="B238"/>
      <c r="C238"/>
      <c r="D238"/>
      <c r="E238"/>
      <c r="F238"/>
      <c r="G238"/>
      <c r="H238"/>
      <c r="I238"/>
    </row>
    <row r="239" spans="1:9" ht="10.5">
      <c r="A239"/>
      <c r="B239"/>
      <c r="C239"/>
      <c r="D239"/>
      <c r="E239"/>
      <c r="F239"/>
      <c r="G239"/>
      <c r="H239"/>
      <c r="I239"/>
    </row>
    <row r="240" spans="1:9" ht="10.5">
      <c r="A240"/>
      <c r="B240"/>
      <c r="C240"/>
      <c r="D240"/>
      <c r="E240"/>
      <c r="F240"/>
      <c r="G240"/>
      <c r="H240"/>
      <c r="I240"/>
    </row>
    <row r="241" spans="1:9" ht="10.5">
      <c r="A241"/>
      <c r="B241"/>
      <c r="C241"/>
      <c r="D241"/>
      <c r="E241"/>
      <c r="F241"/>
      <c r="G241"/>
      <c r="H241"/>
      <c r="I241"/>
    </row>
    <row r="242" spans="1:9" ht="10.5">
      <c r="A242"/>
      <c r="B242"/>
      <c r="C242"/>
      <c r="D242"/>
      <c r="E242"/>
      <c r="F242"/>
      <c r="G242"/>
      <c r="H242"/>
      <c r="I242"/>
    </row>
    <row r="243" spans="1:9" ht="10.5">
      <c r="A243"/>
      <c r="B243"/>
      <c r="C243"/>
      <c r="D243"/>
      <c r="E243"/>
      <c r="F243"/>
      <c r="G243"/>
      <c r="H243"/>
      <c r="I243"/>
    </row>
    <row r="244" spans="1:9" ht="10.5">
      <c r="A244"/>
      <c r="B244"/>
      <c r="C244"/>
      <c r="D244"/>
      <c r="E244"/>
      <c r="F244"/>
      <c r="G244"/>
      <c r="H244"/>
      <c r="I244"/>
    </row>
    <row r="245" spans="1:9" ht="10.5">
      <c r="A245"/>
      <c r="B245"/>
      <c r="C245"/>
      <c r="D245"/>
      <c r="E245"/>
      <c r="F245"/>
      <c r="G245"/>
      <c r="H245"/>
      <c r="I245"/>
    </row>
    <row r="246" spans="1:9" ht="10.5">
      <c r="A246"/>
      <c r="B246"/>
      <c r="C246"/>
      <c r="D246"/>
      <c r="E246"/>
      <c r="F246"/>
      <c r="G246"/>
      <c r="H246"/>
      <c r="I246"/>
    </row>
    <row r="247" spans="1:9" ht="10.5">
      <c r="A247"/>
      <c r="B247"/>
      <c r="C247"/>
      <c r="D247"/>
      <c r="E247"/>
      <c r="F247"/>
      <c r="G247"/>
      <c r="H247"/>
      <c r="I247"/>
    </row>
    <row r="248" spans="1:9" ht="10.5">
      <c r="A248"/>
      <c r="B248"/>
      <c r="C248"/>
      <c r="D248"/>
      <c r="E248"/>
      <c r="F248"/>
      <c r="G248"/>
      <c r="H248"/>
      <c r="I248"/>
    </row>
    <row r="249" spans="1:9" ht="10.5">
      <c r="A249"/>
      <c r="B249"/>
      <c r="C249"/>
      <c r="D249"/>
      <c r="E249"/>
      <c r="F249"/>
      <c r="G249"/>
      <c r="H249"/>
      <c r="I249"/>
    </row>
    <row r="250" spans="1:9" ht="10.5">
      <c r="A250"/>
      <c r="B250"/>
      <c r="C250"/>
      <c r="D250"/>
      <c r="E250"/>
      <c r="F250"/>
      <c r="G250"/>
      <c r="H250"/>
      <c r="I250"/>
    </row>
    <row r="251" spans="1:9" ht="10.5">
      <c r="A251"/>
      <c r="B251"/>
      <c r="C251"/>
      <c r="D251"/>
      <c r="E251"/>
      <c r="F251"/>
      <c r="G251"/>
      <c r="H251"/>
      <c r="I251"/>
    </row>
    <row r="252" spans="1:9" ht="10.5">
      <c r="A252"/>
      <c r="B252"/>
      <c r="C252"/>
      <c r="D252"/>
      <c r="E252"/>
      <c r="F252"/>
      <c r="G252"/>
      <c r="H252"/>
      <c r="I252"/>
    </row>
    <row r="253" spans="1:9" ht="10.5">
      <c r="A253"/>
      <c r="B253"/>
      <c r="C253"/>
      <c r="D253"/>
      <c r="E253"/>
      <c r="F253"/>
      <c r="G253"/>
      <c r="H253"/>
      <c r="I253"/>
    </row>
    <row r="254" spans="1:9" ht="10.5">
      <c r="A254"/>
      <c r="B254"/>
      <c r="C254"/>
      <c r="D254"/>
      <c r="E254"/>
      <c r="F254"/>
      <c r="G254"/>
      <c r="H254"/>
      <c r="I254"/>
    </row>
    <row r="255" spans="1:9" ht="10.5">
      <c r="A255"/>
      <c r="B255"/>
      <c r="C255"/>
      <c r="D255"/>
      <c r="E255"/>
      <c r="F255"/>
      <c r="G255"/>
      <c r="H255"/>
      <c r="I255"/>
    </row>
    <row r="256" spans="1:9" ht="10.5">
      <c r="A256"/>
      <c r="B256"/>
      <c r="C256"/>
      <c r="D256"/>
      <c r="E256"/>
      <c r="F256"/>
      <c r="G256"/>
      <c r="H256"/>
      <c r="I256"/>
    </row>
    <row r="257" spans="1:9" ht="10.5">
      <c r="A257"/>
      <c r="B257"/>
      <c r="C257"/>
      <c r="D257"/>
      <c r="E257"/>
      <c r="F257"/>
      <c r="G257"/>
      <c r="H257"/>
      <c r="I257"/>
    </row>
    <row r="258" spans="1:9" ht="10.5">
      <c r="A258"/>
      <c r="B258"/>
      <c r="C258"/>
      <c r="D258"/>
      <c r="E258"/>
      <c r="F258"/>
      <c r="G258"/>
      <c r="H258"/>
      <c r="I258"/>
    </row>
    <row r="259" spans="1:9" ht="10.5">
      <c r="A259"/>
      <c r="B259"/>
      <c r="C259"/>
      <c r="D259"/>
      <c r="E259"/>
      <c r="F259"/>
      <c r="G259"/>
      <c r="H259"/>
      <c r="I259"/>
    </row>
    <row r="260" spans="1:9" ht="10.5">
      <c r="A260"/>
      <c r="B260"/>
      <c r="C260"/>
      <c r="D260"/>
      <c r="E260"/>
      <c r="F260"/>
      <c r="G260"/>
      <c r="H260"/>
      <c r="I260"/>
    </row>
    <row r="261" spans="1:9" ht="10.5">
      <c r="A261"/>
      <c r="B261"/>
      <c r="C261"/>
      <c r="D261"/>
      <c r="E261"/>
      <c r="F261"/>
      <c r="G261"/>
      <c r="H261"/>
      <c r="I261"/>
    </row>
    <row r="262" spans="1:9" ht="10.5">
      <c r="A262"/>
      <c r="B262"/>
      <c r="C262"/>
      <c r="D262"/>
      <c r="E262"/>
      <c r="F262"/>
      <c r="G262"/>
      <c r="H262"/>
      <c r="I262"/>
    </row>
    <row r="263" spans="1:9" ht="10.5">
      <c r="A263"/>
      <c r="B263"/>
      <c r="C263"/>
      <c r="D263"/>
      <c r="E263"/>
      <c r="F263"/>
      <c r="G263"/>
      <c r="H263"/>
      <c r="I263"/>
    </row>
    <row r="264" spans="1:9" ht="10.5">
      <c r="A264"/>
      <c r="B264"/>
      <c r="C264"/>
      <c r="D264"/>
      <c r="E264"/>
      <c r="F264"/>
      <c r="G264"/>
      <c r="H264"/>
      <c r="I264"/>
    </row>
    <row r="265" spans="1:9" ht="10.5">
      <c r="A265"/>
      <c r="B265"/>
      <c r="C265"/>
      <c r="D265"/>
      <c r="E265"/>
      <c r="F265"/>
      <c r="G265"/>
      <c r="H265"/>
      <c r="I265"/>
    </row>
    <row r="266" spans="1:9" ht="10.5">
      <c r="A266"/>
      <c r="B266"/>
      <c r="C266"/>
      <c r="D266"/>
      <c r="E266"/>
      <c r="F266"/>
      <c r="G266"/>
      <c r="H266"/>
      <c r="I266"/>
    </row>
    <row r="267" spans="1:9" ht="10.5">
      <c r="A267"/>
      <c r="B267"/>
      <c r="C267"/>
      <c r="D267"/>
      <c r="E267"/>
      <c r="F267"/>
      <c r="G267"/>
      <c r="H267"/>
      <c r="I267"/>
    </row>
    <row r="268" spans="1:9" ht="10.5">
      <c r="A268"/>
      <c r="B268"/>
      <c r="C268"/>
      <c r="D268"/>
      <c r="E268"/>
      <c r="F268"/>
      <c r="G268"/>
      <c r="H268"/>
      <c r="I268"/>
    </row>
    <row r="269" spans="1:9" ht="10.5">
      <c r="A269"/>
      <c r="B269"/>
      <c r="C269"/>
      <c r="D269"/>
      <c r="E269"/>
      <c r="F269"/>
      <c r="G269"/>
      <c r="H269"/>
      <c r="I269"/>
    </row>
    <row r="270" spans="1:9" ht="10.5">
      <c r="A270"/>
      <c r="B270"/>
      <c r="C270"/>
      <c r="D270"/>
      <c r="E270"/>
      <c r="F270"/>
      <c r="G270"/>
      <c r="H270"/>
      <c r="I270"/>
    </row>
    <row r="271" spans="1:9" ht="10.5">
      <c r="A271"/>
      <c r="B271"/>
      <c r="C271"/>
      <c r="D271"/>
      <c r="E271"/>
      <c r="F271"/>
      <c r="G271"/>
      <c r="H271"/>
      <c r="I271"/>
    </row>
    <row r="272" spans="1:9" ht="10.5">
      <c r="A272"/>
      <c r="B272"/>
      <c r="C272"/>
      <c r="D272"/>
      <c r="E272"/>
      <c r="F272"/>
      <c r="G272"/>
      <c r="H272"/>
      <c r="I272"/>
    </row>
    <row r="273" spans="1:9" ht="10.5">
      <c r="A273"/>
      <c r="B273"/>
      <c r="C273"/>
      <c r="D273"/>
      <c r="E273"/>
      <c r="F273"/>
      <c r="G273"/>
      <c r="H273"/>
      <c r="I273"/>
    </row>
    <row r="274" spans="1:9" ht="10.5">
      <c r="A274"/>
      <c r="B274"/>
      <c r="C274"/>
      <c r="D274"/>
      <c r="E274"/>
      <c r="F274"/>
      <c r="G274"/>
      <c r="H274"/>
      <c r="I274"/>
    </row>
    <row r="275" spans="1:9" ht="10.5">
      <c r="A275"/>
      <c r="B275"/>
      <c r="C275"/>
      <c r="D275"/>
      <c r="E275"/>
      <c r="F275"/>
      <c r="G275"/>
      <c r="H275"/>
      <c r="I275"/>
    </row>
    <row r="276" spans="1:9" ht="10.5">
      <c r="A276"/>
      <c r="B276"/>
      <c r="C276"/>
      <c r="D276"/>
      <c r="E276"/>
      <c r="F276"/>
      <c r="G276"/>
      <c r="H276"/>
      <c r="I276"/>
    </row>
    <row r="277" spans="1:9" ht="10.5">
      <c r="A277"/>
      <c r="B277"/>
      <c r="C277"/>
      <c r="D277"/>
      <c r="E277"/>
      <c r="F277"/>
      <c r="G277"/>
      <c r="H277"/>
      <c r="I277"/>
    </row>
    <row r="278" spans="1:9" ht="10.5">
      <c r="A278"/>
      <c r="B278"/>
      <c r="C278"/>
      <c r="D278"/>
      <c r="E278"/>
      <c r="F278"/>
      <c r="G278"/>
      <c r="H278"/>
      <c r="I278"/>
    </row>
    <row r="279" spans="1:9" ht="10.5">
      <c r="A279"/>
      <c r="B279"/>
      <c r="C279"/>
      <c r="D279"/>
      <c r="E279"/>
      <c r="F279"/>
      <c r="G279"/>
      <c r="H279"/>
      <c r="I279"/>
    </row>
    <row r="280" spans="1:9" s="12" customFormat="1" ht="10.5">
      <c r="A280"/>
      <c r="B280"/>
      <c r="C280"/>
      <c r="D280"/>
      <c r="E280"/>
      <c r="F280"/>
      <c r="G280"/>
      <c r="H280"/>
      <c r="I280"/>
    </row>
    <row r="281" spans="1:9" ht="10.5">
      <c r="A281"/>
      <c r="B281"/>
      <c r="C281"/>
      <c r="D281"/>
      <c r="E281"/>
      <c r="F281"/>
      <c r="G281"/>
      <c r="H281"/>
      <c r="I281"/>
    </row>
    <row r="282" spans="1:9" ht="10.5">
      <c r="A282"/>
      <c r="B282"/>
      <c r="C282"/>
      <c r="D282"/>
      <c r="E282"/>
      <c r="F282"/>
      <c r="G282"/>
      <c r="H282"/>
      <c r="I282"/>
    </row>
    <row r="283" spans="1:9" ht="10.5">
      <c r="A283"/>
      <c r="B283"/>
      <c r="C283"/>
      <c r="D283"/>
      <c r="E283"/>
      <c r="F283"/>
      <c r="G283"/>
      <c r="H283"/>
      <c r="I283"/>
    </row>
    <row r="284" spans="1:9" ht="10.5">
      <c r="A284"/>
      <c r="B284"/>
      <c r="C284"/>
      <c r="D284"/>
      <c r="E284"/>
      <c r="F284"/>
      <c r="G284"/>
      <c r="H284"/>
      <c r="I284"/>
    </row>
    <row r="285" spans="1:9" ht="10.5">
      <c r="A285"/>
      <c r="B285"/>
      <c r="C285"/>
      <c r="D285"/>
      <c r="E285"/>
      <c r="F285"/>
      <c r="G285"/>
      <c r="H285"/>
      <c r="I285"/>
    </row>
    <row r="286" spans="1:9" ht="10.5">
      <c r="A286"/>
      <c r="B286"/>
      <c r="C286"/>
      <c r="D286"/>
      <c r="E286"/>
      <c r="F286"/>
      <c r="G286"/>
      <c r="H286"/>
      <c r="I286"/>
    </row>
    <row r="287" spans="1:9" ht="10.5">
      <c r="A287"/>
      <c r="B287"/>
      <c r="C287"/>
      <c r="D287"/>
      <c r="E287"/>
      <c r="F287"/>
      <c r="G287"/>
      <c r="H287"/>
      <c r="I287"/>
    </row>
    <row r="288" spans="1:9" ht="10.5">
      <c r="A288"/>
      <c r="B288"/>
      <c r="C288"/>
      <c r="D288"/>
      <c r="E288"/>
      <c r="F288"/>
      <c r="G288"/>
      <c r="H288"/>
      <c r="I288"/>
    </row>
    <row r="289" spans="1:9" ht="10.5">
      <c r="A289"/>
      <c r="B289"/>
      <c r="C289"/>
      <c r="D289"/>
      <c r="E289"/>
      <c r="F289"/>
      <c r="G289"/>
      <c r="H289"/>
      <c r="I289"/>
    </row>
    <row r="290" spans="1:9" ht="10.5">
      <c r="A290"/>
      <c r="B290"/>
      <c r="C290"/>
      <c r="D290"/>
      <c r="E290"/>
      <c r="F290"/>
      <c r="G290"/>
      <c r="H290"/>
      <c r="I290"/>
    </row>
    <row r="291" spans="1:9" ht="10.5">
      <c r="A291"/>
      <c r="B291"/>
      <c r="C291"/>
      <c r="D291"/>
      <c r="E291"/>
      <c r="F291"/>
      <c r="G291"/>
      <c r="H291"/>
      <c r="I291"/>
    </row>
    <row r="292" spans="1:9" ht="10.5">
      <c r="A292"/>
      <c r="B292"/>
      <c r="C292"/>
      <c r="D292"/>
      <c r="E292"/>
      <c r="F292"/>
      <c r="G292"/>
      <c r="H292"/>
      <c r="I292"/>
    </row>
    <row r="293" spans="1:9" ht="10.5">
      <c r="A293"/>
      <c r="B293"/>
      <c r="C293"/>
      <c r="D293"/>
      <c r="E293"/>
      <c r="F293"/>
      <c r="G293"/>
      <c r="H293"/>
      <c r="I293"/>
    </row>
    <row r="294" spans="1:9" ht="10.5">
      <c r="A294"/>
      <c r="B294"/>
      <c r="C294"/>
      <c r="D294"/>
      <c r="E294"/>
      <c r="F294"/>
      <c r="G294"/>
      <c r="H294"/>
      <c r="I294"/>
    </row>
    <row r="295" spans="1:9" ht="10.5">
      <c r="A295"/>
      <c r="B295"/>
      <c r="C295"/>
      <c r="D295"/>
      <c r="E295"/>
      <c r="F295"/>
      <c r="G295"/>
      <c r="H295"/>
      <c r="I295"/>
    </row>
    <row r="296" spans="1:9" ht="10.5">
      <c r="A296"/>
      <c r="B296"/>
      <c r="C296"/>
      <c r="D296"/>
      <c r="E296"/>
      <c r="F296"/>
      <c r="G296"/>
      <c r="H296"/>
      <c r="I296"/>
    </row>
    <row r="297" spans="1:9" ht="10.5">
      <c r="A297"/>
      <c r="B297"/>
      <c r="C297"/>
      <c r="D297"/>
      <c r="E297"/>
      <c r="F297"/>
      <c r="G297"/>
      <c r="H297"/>
      <c r="I297"/>
    </row>
    <row r="298" spans="1:9" ht="10.5">
      <c r="A298"/>
      <c r="B298"/>
      <c r="C298"/>
      <c r="D298"/>
      <c r="E298"/>
      <c r="F298"/>
      <c r="G298"/>
      <c r="H298"/>
      <c r="I298"/>
    </row>
    <row r="299" spans="1:9" ht="10.5">
      <c r="A299"/>
      <c r="B299"/>
      <c r="C299"/>
      <c r="D299"/>
      <c r="E299"/>
      <c r="F299"/>
      <c r="G299"/>
      <c r="H299"/>
      <c r="I299"/>
    </row>
    <row r="300" spans="1:9" ht="10.5">
      <c r="A300"/>
      <c r="B300"/>
      <c r="C300"/>
      <c r="D300"/>
      <c r="E300"/>
      <c r="F300"/>
      <c r="G300"/>
      <c r="H300"/>
      <c r="I300"/>
    </row>
    <row r="301" spans="1:9" ht="10.5">
      <c r="A301"/>
      <c r="B301"/>
      <c r="C301"/>
      <c r="D301"/>
      <c r="E301"/>
      <c r="F301"/>
      <c r="G301"/>
      <c r="H301"/>
      <c r="I301"/>
    </row>
    <row r="302" spans="1:9" ht="10.5">
      <c r="A302"/>
      <c r="B302"/>
      <c r="C302"/>
      <c r="D302"/>
      <c r="E302"/>
      <c r="F302"/>
      <c r="G302"/>
      <c r="H302"/>
      <c r="I302"/>
    </row>
    <row r="303" spans="1:9" ht="10.5">
      <c r="A303"/>
      <c r="B303"/>
      <c r="C303"/>
      <c r="D303"/>
      <c r="E303"/>
      <c r="F303"/>
      <c r="G303"/>
      <c r="H303"/>
      <c r="I303"/>
    </row>
    <row r="304" spans="1:9" ht="10.5">
      <c r="A304"/>
      <c r="B304"/>
      <c r="C304"/>
      <c r="D304"/>
      <c r="E304"/>
      <c r="F304"/>
      <c r="G304"/>
      <c r="H304"/>
      <c r="I304"/>
    </row>
    <row r="305" spans="1:9" ht="10.5">
      <c r="A305"/>
      <c r="B305"/>
      <c r="C305"/>
      <c r="D305"/>
      <c r="E305"/>
      <c r="F305"/>
      <c r="G305"/>
      <c r="H305"/>
      <c r="I305"/>
    </row>
    <row r="306" spans="1:9" ht="10.5">
      <c r="A306"/>
      <c r="B306"/>
      <c r="C306"/>
      <c r="D306"/>
      <c r="E306"/>
      <c r="F306"/>
      <c r="G306"/>
      <c r="H306"/>
      <c r="I306"/>
    </row>
    <row r="307" spans="1:9" ht="10.5">
      <c r="A307"/>
      <c r="B307"/>
      <c r="C307"/>
      <c r="D307"/>
      <c r="E307"/>
      <c r="F307"/>
      <c r="G307"/>
      <c r="H307"/>
      <c r="I307"/>
    </row>
    <row r="308" spans="1:9" ht="10.5">
      <c r="A308"/>
      <c r="B308"/>
      <c r="C308"/>
      <c r="D308"/>
      <c r="E308"/>
      <c r="F308"/>
      <c r="G308"/>
      <c r="H308"/>
      <c r="I308"/>
    </row>
    <row r="309" spans="1:9" ht="10.5">
      <c r="A309"/>
      <c r="B309"/>
      <c r="C309"/>
      <c r="D309"/>
      <c r="E309"/>
      <c r="F309"/>
      <c r="G309"/>
      <c r="H309"/>
      <c r="I309"/>
    </row>
    <row r="310" spans="1:9" ht="10.5">
      <c r="A310"/>
      <c r="B310"/>
      <c r="C310"/>
      <c r="D310"/>
      <c r="E310"/>
      <c r="F310"/>
      <c r="G310"/>
      <c r="H310"/>
      <c r="I310"/>
    </row>
  </sheetData>
  <mergeCells count="9">
    <mergeCell ref="J1:O1"/>
    <mergeCell ref="P1:X1"/>
    <mergeCell ref="J2:O2"/>
    <mergeCell ref="P2:X2"/>
    <mergeCell ref="AJ1:AR1"/>
    <mergeCell ref="AJ2:AR2"/>
    <mergeCell ref="AJ66:AR66"/>
    <mergeCell ref="Z1:AH1"/>
    <mergeCell ref="Z2:AH2"/>
  </mergeCells>
  <printOptions horizontalCentered="1"/>
  <pageMargins left="0.75" right="0.75" top="0.75" bottom="0.75" header="0.25" footer="0.25"/>
  <pageSetup orientation="portrait" scale="85" r:id="rId1"/>
  <headerFooter alignWithMargins="0">
    <oddFooter>&amp;L&amp;7Power Planning  &amp;D  &amp;T&amp;C&amp;7Page &amp;P &amp;R&amp;7&amp;F - &amp;A</oddFooter>
  </headerFooter>
  <rowBreaks count="1" manualBreakCount="1">
    <brk id="61" max="255" man="1"/>
  </rowBreaks>
</worksheet>
</file>

<file path=xl/worksheets/sheet8.xml><?xml version="1.0" encoding="utf-8"?>
<worksheet xmlns="http://schemas.openxmlformats.org/spreadsheetml/2006/main" xmlns:r="http://schemas.openxmlformats.org/officeDocument/2006/relationships">
  <dimension ref="A1:AR310"/>
  <sheetViews>
    <sheetView defaultGridColor="0" colorId="14" workbookViewId="0" topLeftCell="N1">
      <pane ySplit="6" topLeftCell="O29" activePane="bottomLeft" state="frozen"/>
      <selection pane="topLeft" activeCell="D61" sqref="D61:I61"/>
      <selection pane="bottomLeft" activeCell="U48" sqref="U48"/>
    </sheetView>
  </sheetViews>
  <sheetFormatPr defaultColWidth="9.140625" defaultRowHeight="12"/>
  <cols>
    <col min="1" max="1" width="3.00390625" style="3" customWidth="1"/>
    <col min="2" max="2" width="2.7109375" style="3" customWidth="1"/>
    <col min="3" max="3" width="33.140625" style="3" customWidth="1"/>
    <col min="4" max="4" width="13.8515625" style="3" customWidth="1"/>
    <col min="5" max="5" width="2.28125" style="3" customWidth="1"/>
    <col min="6" max="7" width="12.00390625" style="3" customWidth="1"/>
    <col min="8" max="8" width="13.140625" style="3" customWidth="1"/>
    <col min="9" max="9" width="13.7109375" style="3" customWidth="1"/>
    <col min="10" max="10" width="11.00390625" style="3" customWidth="1"/>
    <col min="11" max="11" width="3.8515625" style="3" customWidth="1"/>
    <col min="12" max="13" width="11.00390625" style="3" customWidth="1"/>
    <col min="14" max="14" width="14.00390625" style="3" customWidth="1"/>
    <col min="15" max="15" width="11.00390625" style="3" customWidth="1"/>
    <col min="16" max="16" width="3.8515625" style="3" customWidth="1"/>
    <col min="17" max="20" width="11.00390625" style="3" customWidth="1"/>
    <col min="21" max="21" width="13.8515625" style="3" customWidth="1"/>
    <col min="22" max="23" width="11.00390625" style="3" customWidth="1"/>
    <col min="24" max="24" width="13.140625" style="3" customWidth="1"/>
    <col min="25" max="25" width="11.00390625" style="3" customWidth="1"/>
    <col min="26" max="26" width="5.00390625" style="3" customWidth="1"/>
    <col min="27" max="16384" width="11.00390625" style="3" customWidth="1"/>
  </cols>
  <sheetData>
    <row r="1" spans="1:44" ht="10.5">
      <c r="A1" s="4"/>
      <c r="D1"/>
      <c r="E1" s="9"/>
      <c r="F1" s="9" t="s">
        <v>79</v>
      </c>
      <c r="J1" s="70" t="s">
        <v>149</v>
      </c>
      <c r="K1" s="70"/>
      <c r="L1" s="70"/>
      <c r="M1" s="70"/>
      <c r="N1" s="70"/>
      <c r="O1" s="70"/>
      <c r="P1" s="70" t="str">
        <f>+J1</f>
        <v>Case 5 "Price SMUD at SCE"</v>
      </c>
      <c r="Q1" s="70"/>
      <c r="R1" s="70"/>
      <c r="S1" s="70"/>
      <c r="T1" s="70"/>
      <c r="U1" s="70"/>
      <c r="V1" s="70"/>
      <c r="W1" s="70"/>
      <c r="X1" s="70"/>
      <c r="Z1" s="70" t="s">
        <v>161</v>
      </c>
      <c r="AA1" s="70"/>
      <c r="AB1" s="70"/>
      <c r="AC1" s="70"/>
      <c r="AD1" s="70"/>
      <c r="AE1" s="70"/>
      <c r="AF1" s="70"/>
      <c r="AG1" s="70"/>
      <c r="AH1" s="70"/>
      <c r="AJ1" s="70" t="str">
        <f>+Z1</f>
        <v>Case 5 Only</v>
      </c>
      <c r="AK1" s="70"/>
      <c r="AL1" s="70"/>
      <c r="AM1" s="70"/>
      <c r="AN1" s="70"/>
      <c r="AO1" s="70"/>
      <c r="AP1" s="70"/>
      <c r="AQ1" s="70"/>
      <c r="AR1" s="70"/>
    </row>
    <row r="2" spans="1:44" ht="10.5">
      <c r="A2" s="4" t="s">
        <v>0</v>
      </c>
      <c r="D2"/>
      <c r="E2" s="10"/>
      <c r="F2" s="10" t="s">
        <v>1</v>
      </c>
      <c r="J2" s="71" t="s">
        <v>76</v>
      </c>
      <c r="K2" s="71"/>
      <c r="L2" s="71"/>
      <c r="M2" s="71"/>
      <c r="N2" s="71"/>
      <c r="O2" s="71"/>
      <c r="P2" s="71" t="s">
        <v>76</v>
      </c>
      <c r="Q2" s="71"/>
      <c r="R2" s="71"/>
      <c r="S2" s="71"/>
      <c r="T2" s="71"/>
      <c r="U2" s="71"/>
      <c r="V2" s="71"/>
      <c r="W2" s="71"/>
      <c r="X2" s="71"/>
      <c r="Z2" s="71" t="s">
        <v>76</v>
      </c>
      <c r="AA2" s="71"/>
      <c r="AB2" s="71"/>
      <c r="AC2" s="71"/>
      <c r="AD2" s="71"/>
      <c r="AE2" s="71"/>
      <c r="AF2" s="71"/>
      <c r="AG2" s="71"/>
      <c r="AH2" s="71"/>
      <c r="AJ2" s="71" t="s">
        <v>138</v>
      </c>
      <c r="AK2" s="71"/>
      <c r="AL2" s="71"/>
      <c r="AM2" s="71"/>
      <c r="AN2" s="71"/>
      <c r="AO2" s="71"/>
      <c r="AP2" s="71"/>
      <c r="AQ2" s="71"/>
      <c r="AR2" s="71"/>
    </row>
    <row r="3" spans="1:44" ht="10.5">
      <c r="A3" s="5" t="s">
        <v>76</v>
      </c>
      <c r="D3"/>
      <c r="E3" s="10"/>
      <c r="F3" s="10" t="s">
        <v>2</v>
      </c>
      <c r="P3" s="10"/>
      <c r="U3" s="22" t="s">
        <v>81</v>
      </c>
      <c r="V3" s="22"/>
      <c r="W3" s="10"/>
      <c r="X3" s="10" t="s">
        <v>82</v>
      </c>
      <c r="Z3" s="10"/>
      <c r="AE3" s="22" t="s">
        <v>81</v>
      </c>
      <c r="AF3" s="22"/>
      <c r="AG3" s="10"/>
      <c r="AH3" s="10" t="s">
        <v>82</v>
      </c>
      <c r="AJ3" s="10"/>
      <c r="AO3" s="22" t="s">
        <v>81</v>
      </c>
      <c r="AP3" s="22"/>
      <c r="AQ3" s="10"/>
      <c r="AR3" s="10" t="s">
        <v>82</v>
      </c>
    </row>
    <row r="4" spans="1:44" ht="10.5">
      <c r="A4" s="5" t="s">
        <v>78</v>
      </c>
      <c r="D4" s="11"/>
      <c r="E4" s="11"/>
      <c r="F4" s="10"/>
      <c r="P4" s="10"/>
      <c r="S4" s="22" t="s">
        <v>83</v>
      </c>
      <c r="T4" s="22" t="s">
        <v>84</v>
      </c>
      <c r="U4" s="22" t="s">
        <v>85</v>
      </c>
      <c r="V4" s="22" t="s">
        <v>86</v>
      </c>
      <c r="W4" s="22" t="s">
        <v>87</v>
      </c>
      <c r="X4" s="22" t="s">
        <v>88</v>
      </c>
      <c r="Z4" s="10"/>
      <c r="AC4" s="22" t="s">
        <v>83</v>
      </c>
      <c r="AD4" s="22" t="s">
        <v>84</v>
      </c>
      <c r="AE4" s="22" t="s">
        <v>85</v>
      </c>
      <c r="AF4" s="22" t="s">
        <v>86</v>
      </c>
      <c r="AG4" s="22" t="s">
        <v>87</v>
      </c>
      <c r="AH4" s="22" t="s">
        <v>88</v>
      </c>
      <c r="AJ4" s="10"/>
      <c r="AM4" s="22" t="s">
        <v>83</v>
      </c>
      <c r="AN4" s="22" t="s">
        <v>84</v>
      </c>
      <c r="AO4" s="22" t="s">
        <v>85</v>
      </c>
      <c r="AP4" s="22" t="s">
        <v>86</v>
      </c>
      <c r="AQ4" s="22" t="s">
        <v>87</v>
      </c>
      <c r="AR4" s="22" t="s">
        <v>88</v>
      </c>
    </row>
    <row r="5" spans="2:43" ht="10.5">
      <c r="B5" s="5"/>
      <c r="D5" s="12" t="s">
        <v>3</v>
      </c>
      <c r="E5" s="12"/>
      <c r="F5" s="13" t="s">
        <v>4</v>
      </c>
      <c r="G5" s="13" t="s">
        <v>4</v>
      </c>
      <c r="H5" s="13"/>
      <c r="I5" s="13"/>
      <c r="P5" s="13"/>
      <c r="Q5" s="13"/>
      <c r="W5" s="10"/>
      <c r="Z5" s="13"/>
      <c r="AA5" s="13"/>
      <c r="AG5" s="10"/>
      <c r="AJ5" s="13"/>
      <c r="AK5" s="13"/>
      <c r="AQ5" s="10"/>
    </row>
    <row r="6" spans="1:43" s="12" customFormat="1" ht="10.5">
      <c r="A6" s="3"/>
      <c r="B6" s="3"/>
      <c r="C6" s="3"/>
      <c r="D6" s="20" t="s">
        <v>77</v>
      </c>
      <c r="E6" s="16"/>
      <c r="F6" s="14" t="s">
        <v>5</v>
      </c>
      <c r="G6" s="14" t="s">
        <v>6</v>
      </c>
      <c r="H6" s="14" t="s">
        <v>7</v>
      </c>
      <c r="I6" s="14" t="s">
        <v>8</v>
      </c>
      <c r="J6" s="3"/>
      <c r="K6" s="23" t="s">
        <v>122</v>
      </c>
      <c r="L6" s="14"/>
      <c r="M6" s="14"/>
      <c r="N6" s="14"/>
      <c r="P6" s="23" t="s">
        <v>89</v>
      </c>
      <c r="Q6" s="14"/>
      <c r="S6" s="10"/>
      <c r="T6" s="10"/>
      <c r="W6" s="10"/>
      <c r="Z6" s="23" t="s">
        <v>89</v>
      </c>
      <c r="AA6" s="14"/>
      <c r="AC6" s="10"/>
      <c r="AD6" s="10"/>
      <c r="AG6" s="10"/>
      <c r="AJ6" s="23" t="s">
        <v>89</v>
      </c>
      <c r="AK6" s="14"/>
      <c r="AM6" s="10"/>
      <c r="AN6" s="10"/>
      <c r="AQ6" s="10"/>
    </row>
    <row r="7" spans="1:43" ht="10.5">
      <c r="A7" s="3" t="s">
        <v>9</v>
      </c>
      <c r="F7" s="7"/>
      <c r="G7" s="7"/>
      <c r="H7" s="7"/>
      <c r="I7" s="7"/>
      <c r="K7" s="7" t="s">
        <v>90</v>
      </c>
      <c r="L7" s="7"/>
      <c r="M7" s="7"/>
      <c r="N7" s="7"/>
      <c r="P7" s="7" t="s">
        <v>91</v>
      </c>
      <c r="Q7" s="7"/>
      <c r="W7" s="10"/>
      <c r="Z7" s="7" t="s">
        <v>91</v>
      </c>
      <c r="AA7" s="7"/>
      <c r="AG7" s="10"/>
      <c r="AJ7" s="7" t="s">
        <v>91</v>
      </c>
      <c r="AK7" s="7"/>
      <c r="AQ7" s="10"/>
    </row>
    <row r="8" spans="2:44" ht="10.5">
      <c r="B8" t="s">
        <v>10</v>
      </c>
      <c r="D8" s="17">
        <v>90370151.63393615</v>
      </c>
      <c r="E8" s="17"/>
      <c r="F8" s="1">
        <v>90370151.63393615</v>
      </c>
      <c r="G8"/>
      <c r="H8"/>
      <c r="I8"/>
      <c r="K8" s="1"/>
      <c r="L8" t="s">
        <v>92</v>
      </c>
      <c r="M8"/>
      <c r="N8" s="8">
        <f>+F8</f>
        <v>90370151.63393615</v>
      </c>
      <c r="P8" s="1"/>
      <c r="Q8" t="s">
        <v>92</v>
      </c>
      <c r="S8" s="10">
        <v>447</v>
      </c>
      <c r="T8" s="10">
        <v>2</v>
      </c>
      <c r="U8" s="17">
        <f>+N8-Actual!$E8</f>
        <v>67771870.63393615</v>
      </c>
      <c r="V8" s="24" t="s">
        <v>93</v>
      </c>
      <c r="W8" s="25">
        <f>+Actual!$H2</f>
        <v>0.37155</v>
      </c>
      <c r="X8" s="33">
        <f>+W8*U8</f>
        <v>25180638.534038976</v>
      </c>
      <c r="Z8" s="1"/>
      <c r="AA8" t="s">
        <v>92</v>
      </c>
      <c r="AC8" s="10">
        <v>447</v>
      </c>
      <c r="AD8" s="10">
        <v>2</v>
      </c>
      <c r="AE8" s="17">
        <f>+U8-'Case 4'!U8</f>
        <v>11527233.84393616</v>
      </c>
      <c r="AF8" s="24" t="s">
        <v>93</v>
      </c>
      <c r="AG8" s="25">
        <f>+Actual!$H2</f>
        <v>0.37155</v>
      </c>
      <c r="AH8" s="33">
        <f>+AG8*AE8</f>
        <v>4282943.73471448</v>
      </c>
      <c r="AJ8" s="1"/>
      <c r="AK8" t="s">
        <v>92</v>
      </c>
      <c r="AM8" s="10">
        <v>447</v>
      </c>
      <c r="AN8" s="10">
        <v>2</v>
      </c>
      <c r="AO8" s="17">
        <f>+N8-Actual!E8</f>
        <v>67771870.63393615</v>
      </c>
      <c r="AP8" s="24" t="s">
        <v>93</v>
      </c>
      <c r="AQ8" s="25">
        <f>+Actual!$H2</f>
        <v>0.37155</v>
      </c>
      <c r="AR8" s="33">
        <f>+AQ8*AO8</f>
        <v>25180638.534038976</v>
      </c>
    </row>
    <row r="9" spans="2:44" ht="10.5">
      <c r="B9"/>
      <c r="D9" s="17"/>
      <c r="E9" s="17"/>
      <c r="F9" s="1"/>
      <c r="G9" s="7"/>
      <c r="H9" s="7"/>
      <c r="I9" s="7"/>
      <c r="K9" s="1"/>
      <c r="L9" s="7" t="s">
        <v>94</v>
      </c>
      <c r="M9" s="7"/>
      <c r="N9" s="7">
        <f>+F12</f>
        <v>12827235.5</v>
      </c>
      <c r="P9" s="1"/>
      <c r="Q9" s="7" t="s">
        <v>94</v>
      </c>
      <c r="S9" s="10">
        <v>447</v>
      </c>
      <c r="T9" s="10">
        <v>2</v>
      </c>
      <c r="U9" s="17">
        <f>+N9-Actual!$E9</f>
        <v>-17396698.5</v>
      </c>
      <c r="V9" s="24" t="s">
        <v>93</v>
      </c>
      <c r="W9" s="25">
        <f>+W8</f>
        <v>0.37155</v>
      </c>
      <c r="X9" s="33">
        <f>+W9*U9</f>
        <v>-6463743.327675</v>
      </c>
      <c r="Z9" s="1"/>
      <c r="AA9" s="7" t="s">
        <v>94</v>
      </c>
      <c r="AC9" s="10">
        <v>447</v>
      </c>
      <c r="AD9" s="10">
        <v>2</v>
      </c>
      <c r="AE9" s="17">
        <f>+U9-'Case 4'!U9</f>
        <v>0</v>
      </c>
      <c r="AF9" s="24" t="s">
        <v>93</v>
      </c>
      <c r="AG9" s="25">
        <f>+AG8</f>
        <v>0.37155</v>
      </c>
      <c r="AH9" s="33">
        <f>+AG9*AE9</f>
        <v>0</v>
      </c>
      <c r="AJ9" s="1"/>
      <c r="AK9" s="7" t="s">
        <v>94</v>
      </c>
      <c r="AM9" s="10">
        <v>447</v>
      </c>
      <c r="AN9" s="10">
        <v>2</v>
      </c>
      <c r="AO9" s="17">
        <f>+N9-Actual!E9</f>
        <v>-17396698.5</v>
      </c>
      <c r="AP9" s="24" t="s">
        <v>93</v>
      </c>
      <c r="AQ9" s="25">
        <f>+AQ8</f>
        <v>0.37155</v>
      </c>
      <c r="AR9" s="33">
        <f>+AQ9*AO9</f>
        <v>-6463743.327675</v>
      </c>
    </row>
    <row r="10" spans="2:44" ht="10.5">
      <c r="B10" t="s">
        <v>11</v>
      </c>
      <c r="D10" s="17">
        <v>1161842153.0394409</v>
      </c>
      <c r="E10" s="17"/>
      <c r="F10" s="1"/>
      <c r="G10" s="7"/>
      <c r="H10" s="7"/>
      <c r="I10" s="7">
        <v>1161842153.0394409</v>
      </c>
      <c r="K10" s="1"/>
      <c r="L10" s="7" t="s">
        <v>95</v>
      </c>
      <c r="M10" s="7"/>
      <c r="N10" s="7">
        <f>+D10</f>
        <v>1161842153.0394409</v>
      </c>
      <c r="P10" s="1"/>
      <c r="Q10" s="7" t="s">
        <v>95</v>
      </c>
      <c r="S10" s="10">
        <v>447</v>
      </c>
      <c r="T10" s="10">
        <v>2</v>
      </c>
      <c r="U10" s="17">
        <f>+N10-Actual!$E10</f>
        <v>111348180.03944087</v>
      </c>
      <c r="V10" s="24" t="s">
        <v>93</v>
      </c>
      <c r="W10" s="25">
        <f>+W9</f>
        <v>0.37155</v>
      </c>
      <c r="X10" s="33">
        <f>+W10*U10</f>
        <v>41371416.293654256</v>
      </c>
      <c r="Z10" s="1"/>
      <c r="AA10" s="7" t="s">
        <v>95</v>
      </c>
      <c r="AC10" s="10">
        <v>447</v>
      </c>
      <c r="AD10" s="10">
        <v>2</v>
      </c>
      <c r="AE10" s="17">
        <f>+U10-'Case 4'!U10</f>
        <v>0</v>
      </c>
      <c r="AF10" s="24" t="s">
        <v>93</v>
      </c>
      <c r="AG10" s="25">
        <f>+AG9</f>
        <v>0.37155</v>
      </c>
      <c r="AH10" s="33">
        <f>+AG10*AE10</f>
        <v>0</v>
      </c>
      <c r="AJ10" s="1"/>
      <c r="AK10" s="7" t="s">
        <v>95</v>
      </c>
      <c r="AM10" s="10">
        <v>447</v>
      </c>
      <c r="AN10" s="10">
        <v>2</v>
      </c>
      <c r="AO10" s="17">
        <f>+N10-Actual!E10</f>
        <v>111348180.03944087</v>
      </c>
      <c r="AP10" s="24" t="s">
        <v>93</v>
      </c>
      <c r="AQ10" s="25">
        <f>+AQ9</f>
        <v>0.37155</v>
      </c>
      <c r="AR10" s="33">
        <f>+AQ10*AO10</f>
        <v>41371416.293654256</v>
      </c>
    </row>
    <row r="11" spans="2:44" ht="10.5">
      <c r="B11"/>
      <c r="D11" s="17"/>
      <c r="E11" s="17"/>
      <c r="F11" s="1"/>
      <c r="G11" s="7"/>
      <c r="H11" s="7"/>
      <c r="I11" s="7"/>
      <c r="K11" s="1"/>
      <c r="L11" s="7" t="s">
        <v>7</v>
      </c>
      <c r="M11" s="7"/>
      <c r="N11" s="17">
        <f>+D14</f>
        <v>74961669.52626708</v>
      </c>
      <c r="P11" s="1"/>
      <c r="Q11" s="7" t="s">
        <v>7</v>
      </c>
      <c r="S11" s="10">
        <v>447</v>
      </c>
      <c r="T11" s="10">
        <v>2</v>
      </c>
      <c r="U11" s="17">
        <f>+N11-Actual!$E11</f>
        <v>33991885.52626708</v>
      </c>
      <c r="V11" s="24" t="s">
        <v>96</v>
      </c>
      <c r="W11" s="25">
        <f>+Actual!$H3</f>
        <v>0.369976</v>
      </c>
      <c r="X11" s="33">
        <f>+W11*U11</f>
        <v>12576181.83946619</v>
      </c>
      <c r="Z11" s="1"/>
      <c r="AA11" s="7" t="s">
        <v>7</v>
      </c>
      <c r="AC11" s="10">
        <v>447</v>
      </c>
      <c r="AD11" s="10">
        <v>2</v>
      </c>
      <c r="AE11" s="17">
        <f>+U11-'Case 4'!U11</f>
        <v>0</v>
      </c>
      <c r="AF11" s="24" t="s">
        <v>96</v>
      </c>
      <c r="AG11" s="25">
        <f>+Actual!$H3</f>
        <v>0.369976</v>
      </c>
      <c r="AH11" s="33">
        <f>+AG11*AE11</f>
        <v>0</v>
      </c>
      <c r="AJ11" s="1"/>
      <c r="AK11" s="7" t="s">
        <v>7</v>
      </c>
      <c r="AM11" s="10">
        <v>447</v>
      </c>
      <c r="AN11" s="10">
        <v>2</v>
      </c>
      <c r="AO11" s="17">
        <f>+N11-Actual!E11</f>
        <v>33991885.52626708</v>
      </c>
      <c r="AP11" s="24" t="s">
        <v>96</v>
      </c>
      <c r="AQ11" s="25">
        <f>+Actual!$H3</f>
        <v>0.369976</v>
      </c>
      <c r="AR11" s="33">
        <f>+AQ11*AO11</f>
        <v>12576181.83946619</v>
      </c>
    </row>
    <row r="12" spans="2:44" ht="10.5">
      <c r="B12" t="s">
        <v>12</v>
      </c>
      <c r="D12" s="17">
        <v>12827235.5</v>
      </c>
      <c r="E12" s="17"/>
      <c r="F12" s="1">
        <v>12827235.5</v>
      </c>
      <c r="G12" s="7"/>
      <c r="H12" s="7"/>
      <c r="I12" s="7"/>
      <c r="K12" s="1"/>
      <c r="L12" s="7" t="s">
        <v>97</v>
      </c>
      <c r="M12" s="7"/>
      <c r="N12" s="26" t="s">
        <v>14</v>
      </c>
      <c r="P12" s="1"/>
      <c r="Q12" s="7"/>
      <c r="U12" s="27"/>
      <c r="V12" s="28"/>
      <c r="W12" s="25"/>
      <c r="X12" s="33"/>
      <c r="Z12" s="1"/>
      <c r="AA12" s="7"/>
      <c r="AE12" s="27"/>
      <c r="AF12" s="28"/>
      <c r="AG12" s="25"/>
      <c r="AH12" s="33"/>
      <c r="AJ12" s="1"/>
      <c r="AK12" s="7"/>
      <c r="AO12" s="27"/>
      <c r="AP12" s="28"/>
      <c r="AQ12" s="25"/>
      <c r="AR12" s="33"/>
    </row>
    <row r="13" spans="3:44" ht="10.5">
      <c r="C13"/>
      <c r="D13" s="17"/>
      <c r="E13" s="17"/>
      <c r="F13" s="7"/>
      <c r="G13" s="7"/>
      <c r="H13" s="7"/>
      <c r="I13" s="7"/>
      <c r="K13" s="7"/>
      <c r="L13" s="7"/>
      <c r="M13" s="7"/>
      <c r="W13" s="25"/>
      <c r="X13" s="33"/>
      <c r="AG13" s="25"/>
      <c r="AH13" s="33"/>
      <c r="AQ13" s="25"/>
      <c r="AR13" s="33"/>
    </row>
    <row r="14" spans="2:44" ht="10.5">
      <c r="B14" s="3" t="s">
        <v>13</v>
      </c>
      <c r="C14"/>
      <c r="D14" s="17">
        <v>74961669.52626708</v>
      </c>
      <c r="E14" s="17"/>
      <c r="F14" s="7"/>
      <c r="G14" s="7"/>
      <c r="H14" s="7">
        <v>74961669.52626708</v>
      </c>
      <c r="I14" s="7"/>
      <c r="K14" s="7" t="s">
        <v>123</v>
      </c>
      <c r="L14" s="7"/>
      <c r="M14" s="7"/>
      <c r="N14" s="7">
        <f>SUM(N8:N12)</f>
        <v>1340001209.699644</v>
      </c>
      <c r="P14" s="7" t="s">
        <v>98</v>
      </c>
      <c r="Q14" s="7"/>
      <c r="U14" s="17">
        <f>SUM(U8:U13)</f>
        <v>195715237.69964412</v>
      </c>
      <c r="V14" s="17"/>
      <c r="W14" s="25"/>
      <c r="X14" s="33">
        <f>SUM(X8:X13)</f>
        <v>72664493.33948442</v>
      </c>
      <c r="Z14" s="7" t="s">
        <v>98</v>
      </c>
      <c r="AA14" s="7"/>
      <c r="AE14" s="17">
        <f>SUM(AE8:AE13)</f>
        <v>11527233.84393616</v>
      </c>
      <c r="AF14" s="17"/>
      <c r="AG14" s="25"/>
      <c r="AH14" s="33">
        <f>SUM(AH8:AH13)</f>
        <v>4282943.73471448</v>
      </c>
      <c r="AJ14" s="7" t="s">
        <v>98</v>
      </c>
      <c r="AK14" s="7"/>
      <c r="AO14" s="17">
        <f>SUM(AO8:AO13)</f>
        <v>195715237.69964412</v>
      </c>
      <c r="AP14" s="17"/>
      <c r="AQ14" s="25"/>
      <c r="AR14" s="33">
        <f>SUM(AR8:AR13)</f>
        <v>72664493.33948442</v>
      </c>
    </row>
    <row r="15" spans="4:44" ht="10.5">
      <c r="D15" s="6" t="s">
        <v>14</v>
      </c>
      <c r="E15" s="6" t="s">
        <v>15</v>
      </c>
      <c r="F15" s="7" t="s">
        <v>16</v>
      </c>
      <c r="G15" s="7" t="s">
        <v>16</v>
      </c>
      <c r="H15" s="7" t="s">
        <v>16</v>
      </c>
      <c r="I15" s="7" t="s">
        <v>16</v>
      </c>
      <c r="K15" s="7"/>
      <c r="L15" s="7"/>
      <c r="M15" s="7"/>
      <c r="N15" s="7"/>
      <c r="P15" s="7"/>
      <c r="Q15" s="7"/>
      <c r="W15" s="25"/>
      <c r="X15" s="33"/>
      <c r="Z15" s="7"/>
      <c r="AA15" s="7"/>
      <c r="AG15" s="25"/>
      <c r="AH15" s="33"/>
      <c r="AJ15" s="7"/>
      <c r="AK15" s="7"/>
      <c r="AQ15" s="25"/>
      <c r="AR15" s="33"/>
    </row>
    <row r="16" spans="1:44" ht="10.5">
      <c r="A16" s="3" t="s">
        <v>17</v>
      </c>
      <c r="D16" s="17">
        <v>1340001209.699644</v>
      </c>
      <c r="E16" s="17"/>
      <c r="F16" s="17">
        <v>103197387.13393615</v>
      </c>
      <c r="G16" s="17">
        <v>0</v>
      </c>
      <c r="H16" s="17">
        <v>74961669.52626708</v>
      </c>
      <c r="I16" s="17">
        <v>1161842153.0394409</v>
      </c>
      <c r="K16" s="17"/>
      <c r="L16" s="17"/>
      <c r="M16" s="17"/>
      <c r="N16" s="17"/>
      <c r="P16" s="17"/>
      <c r="Q16" s="17"/>
      <c r="W16" s="25"/>
      <c r="X16" s="33"/>
      <c r="Z16" s="17"/>
      <c r="AA16" s="17"/>
      <c r="AG16" s="25"/>
      <c r="AH16" s="33"/>
      <c r="AJ16" s="17"/>
      <c r="AK16" s="17"/>
      <c r="AQ16" s="25"/>
      <c r="AR16" s="33"/>
    </row>
    <row r="17" spans="4:44" ht="10.5">
      <c r="D17" s="17"/>
      <c r="E17" s="17"/>
      <c r="F17" s="17"/>
      <c r="G17" s="17"/>
      <c r="H17" s="17"/>
      <c r="I17" s="17"/>
      <c r="K17" s="17" t="s">
        <v>124</v>
      </c>
      <c r="L17" s="17"/>
      <c r="M17" s="17"/>
      <c r="N17" s="17"/>
      <c r="P17" s="17" t="s">
        <v>99</v>
      </c>
      <c r="Q17" s="17"/>
      <c r="W17" s="25"/>
      <c r="X17" s="33"/>
      <c r="Z17" s="17" t="s">
        <v>99</v>
      </c>
      <c r="AA17" s="17"/>
      <c r="AG17" s="25"/>
      <c r="AH17" s="33"/>
      <c r="AJ17" s="17" t="s">
        <v>99</v>
      </c>
      <c r="AK17" s="17"/>
      <c r="AQ17" s="25"/>
      <c r="AR17" s="33"/>
    </row>
    <row r="18" spans="4:44" ht="10.5">
      <c r="D18" s="17"/>
      <c r="E18" s="17"/>
      <c r="F18" s="17"/>
      <c r="G18" s="17"/>
      <c r="H18" s="17"/>
      <c r="I18" s="17"/>
      <c r="K18" s="17" t="s">
        <v>100</v>
      </c>
      <c r="L18" s="17"/>
      <c r="M18" s="17"/>
      <c r="N18" s="17"/>
      <c r="P18" s="17" t="s">
        <v>101</v>
      </c>
      <c r="Q18" s="17"/>
      <c r="W18" s="25"/>
      <c r="X18" s="33"/>
      <c r="Z18" s="17" t="s">
        <v>101</v>
      </c>
      <c r="AA18" s="17"/>
      <c r="AG18" s="25"/>
      <c r="AH18" s="33"/>
      <c r="AJ18" s="17" t="s">
        <v>101</v>
      </c>
      <c r="AK18" s="17"/>
      <c r="AQ18" s="25"/>
      <c r="AR18" s="33"/>
    </row>
    <row r="19" spans="4:44" ht="10.5">
      <c r="D19"/>
      <c r="E19" s="7"/>
      <c r="F19" s="7"/>
      <c r="G19" s="7"/>
      <c r="H19" s="7"/>
      <c r="I19" s="7"/>
      <c r="K19" s="7"/>
      <c r="L19" s="7" t="s">
        <v>102</v>
      </c>
      <c r="M19" s="7"/>
      <c r="N19" s="7">
        <f>+F27</f>
        <v>63357927.816310406</v>
      </c>
      <c r="P19" s="7"/>
      <c r="Q19" s="7" t="s">
        <v>102</v>
      </c>
      <c r="S19" s="10">
        <v>555</v>
      </c>
      <c r="T19" s="10">
        <v>2</v>
      </c>
      <c r="U19" s="17">
        <f>+N19-Actual!$E19</f>
        <v>7105824.816310406</v>
      </c>
      <c r="V19" s="24" t="s">
        <v>93</v>
      </c>
      <c r="W19" s="25">
        <f>+W10</f>
        <v>0.37155</v>
      </c>
      <c r="X19" s="33">
        <f aca="true" t="shared" si="0" ref="X19:X24">+W19*U19</f>
        <v>2640169.2105001314</v>
      </c>
      <c r="Z19" s="7"/>
      <c r="AA19" s="7" t="s">
        <v>102</v>
      </c>
      <c r="AC19" s="10">
        <v>555</v>
      </c>
      <c r="AD19" s="10">
        <v>2</v>
      </c>
      <c r="AE19" s="17">
        <f>+U19-'Case 4'!U19</f>
        <v>0</v>
      </c>
      <c r="AF19" s="24" t="s">
        <v>93</v>
      </c>
      <c r="AG19" s="25">
        <f>+AG10</f>
        <v>0.37155</v>
      </c>
      <c r="AH19" s="33">
        <f aca="true" t="shared" si="1" ref="AH19:AH24">+AG19*AE19</f>
        <v>0</v>
      </c>
      <c r="AJ19" s="7"/>
      <c r="AK19" s="7" t="s">
        <v>102</v>
      </c>
      <c r="AM19" s="10">
        <v>555</v>
      </c>
      <c r="AN19" s="10">
        <v>2</v>
      </c>
      <c r="AO19" s="17">
        <f>+N19-Actual!E19</f>
        <v>7105824.816310406</v>
      </c>
      <c r="AP19" s="24" t="s">
        <v>93</v>
      </c>
      <c r="AQ19" s="25">
        <f>+AQ10</f>
        <v>0.37155</v>
      </c>
      <c r="AR19" s="33">
        <f aca="true" t="shared" si="2" ref="AR19:AR24">+AQ19*AO19</f>
        <v>2640169.2105001314</v>
      </c>
    </row>
    <row r="20" spans="1:44" ht="10.5">
      <c r="A20" s="3" t="s">
        <v>18</v>
      </c>
      <c r="D20" s="17"/>
      <c r="E20" s="17"/>
      <c r="F20" s="7"/>
      <c r="G20" s="7"/>
      <c r="H20" s="7"/>
      <c r="I20" s="7"/>
      <c r="K20" s="7"/>
      <c r="L20" s="7" t="s">
        <v>103</v>
      </c>
      <c r="M20" s="7"/>
      <c r="N20" s="7">
        <f>+F35</f>
        <v>34508497.099999994</v>
      </c>
      <c r="P20" s="7"/>
      <c r="Q20" s="7" t="s">
        <v>103</v>
      </c>
      <c r="S20" s="10">
        <v>555</v>
      </c>
      <c r="T20" s="10">
        <v>2</v>
      </c>
      <c r="U20" s="17">
        <f>+N20-Actual!$E20</f>
        <v>14865566.099999994</v>
      </c>
      <c r="V20" s="24" t="s">
        <v>93</v>
      </c>
      <c r="W20" s="25">
        <f>+W19</f>
        <v>0.37155</v>
      </c>
      <c r="X20" s="33">
        <f t="shared" si="0"/>
        <v>5523301.084454997</v>
      </c>
      <c r="Z20" s="7"/>
      <c r="AA20" s="7" t="s">
        <v>103</v>
      </c>
      <c r="AC20" s="10">
        <v>555</v>
      </c>
      <c r="AD20" s="10">
        <v>2</v>
      </c>
      <c r="AE20" s="17">
        <f>+U20-'Case 4'!U20</f>
        <v>0</v>
      </c>
      <c r="AF20" s="24" t="s">
        <v>93</v>
      </c>
      <c r="AG20" s="25">
        <f>+AG19</f>
        <v>0.37155</v>
      </c>
      <c r="AH20" s="33">
        <f t="shared" si="1"/>
        <v>0</v>
      </c>
      <c r="AJ20" s="7"/>
      <c r="AK20" s="7" t="s">
        <v>103</v>
      </c>
      <c r="AM20" s="10">
        <v>555</v>
      </c>
      <c r="AN20" s="10">
        <v>2</v>
      </c>
      <c r="AO20" s="17">
        <f>+N20-Actual!E20</f>
        <v>14865566.099999994</v>
      </c>
      <c r="AP20" s="24" t="s">
        <v>93</v>
      </c>
      <c r="AQ20" s="25">
        <f>+AQ19</f>
        <v>0.37155</v>
      </c>
      <c r="AR20" s="33">
        <f t="shared" si="2"/>
        <v>5523301.084454997</v>
      </c>
    </row>
    <row r="21" spans="2:44" ht="10.5">
      <c r="B21"/>
      <c r="C21" s="3" t="s">
        <v>19</v>
      </c>
      <c r="D21" s="17">
        <v>47874960</v>
      </c>
      <c r="E21" s="17"/>
      <c r="F21" s="7">
        <v>47874960</v>
      </c>
      <c r="G21" s="7"/>
      <c r="H21" s="7"/>
      <c r="I21" s="7"/>
      <c r="K21" s="7"/>
      <c r="L21" s="7" t="s">
        <v>104</v>
      </c>
      <c r="M21" s="7"/>
      <c r="N21" s="7">
        <f>+G60</f>
        <v>69818394.5836896</v>
      </c>
      <c r="P21" s="7"/>
      <c r="Q21" s="7" t="s">
        <v>104</v>
      </c>
      <c r="S21" s="10">
        <v>555</v>
      </c>
      <c r="T21" s="10">
        <v>2</v>
      </c>
      <c r="U21" s="17">
        <f>+N21-Actual!$E21</f>
        <v>16709666.5836896</v>
      </c>
      <c r="V21" s="24" t="s">
        <v>96</v>
      </c>
      <c r="W21" s="25">
        <f>+W11</f>
        <v>0.369976</v>
      </c>
      <c r="X21" s="33">
        <f t="shared" si="0"/>
        <v>6182175.603967144</v>
      </c>
      <c r="Z21" s="7"/>
      <c r="AA21" s="7" t="s">
        <v>104</v>
      </c>
      <c r="AC21" s="10">
        <v>555</v>
      </c>
      <c r="AD21" s="10">
        <v>2</v>
      </c>
      <c r="AE21" s="17">
        <f>+U21-'Case 4'!U21</f>
        <v>0</v>
      </c>
      <c r="AF21" s="24" t="s">
        <v>96</v>
      </c>
      <c r="AG21" s="25">
        <f>+AG11</f>
        <v>0.369976</v>
      </c>
      <c r="AH21" s="33">
        <f t="shared" si="1"/>
        <v>0</v>
      </c>
      <c r="AJ21" s="7"/>
      <c r="AK21" s="7" t="s">
        <v>104</v>
      </c>
      <c r="AM21" s="10">
        <v>555</v>
      </c>
      <c r="AN21" s="10">
        <v>2</v>
      </c>
      <c r="AO21" s="17">
        <f>+N21-Actual!E21</f>
        <v>16709666.5836896</v>
      </c>
      <c r="AP21" s="24" t="s">
        <v>96</v>
      </c>
      <c r="AQ21" s="25">
        <f>+AQ11</f>
        <v>0.369976</v>
      </c>
      <c r="AR21" s="33">
        <f t="shared" si="2"/>
        <v>6182175.603967144</v>
      </c>
    </row>
    <row r="22" spans="2:44" ht="10.5">
      <c r="B22"/>
      <c r="C22" s="3" t="s">
        <v>20</v>
      </c>
      <c r="D22" s="17">
        <v>1834411</v>
      </c>
      <c r="E22" s="17"/>
      <c r="F22" s="7">
        <v>652248</v>
      </c>
      <c r="G22" s="7">
        <v>1182163</v>
      </c>
      <c r="H22" s="7"/>
      <c r="I22" s="7"/>
      <c r="K22" s="7"/>
      <c r="L22" s="7" t="s">
        <v>105</v>
      </c>
      <c r="M22" s="7"/>
      <c r="N22" s="7"/>
      <c r="P22" s="7"/>
      <c r="Q22" s="3" t="s">
        <v>131</v>
      </c>
      <c r="S22" s="10">
        <v>555</v>
      </c>
      <c r="T22" s="10">
        <v>2</v>
      </c>
      <c r="U22" s="17">
        <f>+N22-Actual!$E22</f>
        <v>-17000685</v>
      </c>
      <c r="V22" s="13" t="s">
        <v>93</v>
      </c>
      <c r="W22" s="25">
        <f>+W20</f>
        <v>0.37155</v>
      </c>
      <c r="X22" s="32">
        <f t="shared" si="0"/>
        <v>-6316604.51175</v>
      </c>
      <c r="Z22" s="7"/>
      <c r="AA22" s="3" t="s">
        <v>131</v>
      </c>
      <c r="AC22" s="10">
        <v>555</v>
      </c>
      <c r="AD22" s="10">
        <v>2</v>
      </c>
      <c r="AE22" s="17">
        <f>+U22-'Case 4'!U22</f>
        <v>0</v>
      </c>
      <c r="AF22" s="13" t="s">
        <v>93</v>
      </c>
      <c r="AG22" s="25">
        <f>+AG20</f>
        <v>0.37155</v>
      </c>
      <c r="AH22" s="32">
        <f t="shared" si="1"/>
        <v>0</v>
      </c>
      <c r="AJ22" s="7"/>
      <c r="AK22" s="3" t="s">
        <v>131</v>
      </c>
      <c r="AM22" s="10">
        <v>555</v>
      </c>
      <c r="AN22" s="10">
        <v>2</v>
      </c>
      <c r="AO22" s="17">
        <f>+N22-Actual!E22</f>
        <v>-17000685</v>
      </c>
      <c r="AP22" s="13" t="s">
        <v>93</v>
      </c>
      <c r="AQ22" s="25">
        <f>+AQ20</f>
        <v>0.37155</v>
      </c>
      <c r="AR22" s="32">
        <f t="shared" si="2"/>
        <v>-6316604.51175</v>
      </c>
    </row>
    <row r="23" spans="2:44" ht="10.5">
      <c r="B23"/>
      <c r="C23" s="3" t="s">
        <v>21</v>
      </c>
      <c r="D23" s="17">
        <v>17587893</v>
      </c>
      <c r="E23" s="17"/>
      <c r="F23" s="7">
        <v>5276367.9</v>
      </c>
      <c r="G23" s="7">
        <v>12311525.1</v>
      </c>
      <c r="H23" s="7"/>
      <c r="I23" s="7"/>
      <c r="K23" s="7"/>
      <c r="L23" s="7" t="s">
        <v>106</v>
      </c>
      <c r="M23" s="7"/>
      <c r="N23" s="7">
        <f>+D56+71053767</f>
        <v>1164154883.004526</v>
      </c>
      <c r="P23" s="7"/>
      <c r="Q23" s="7" t="s">
        <v>106</v>
      </c>
      <c r="S23" s="10">
        <v>555</v>
      </c>
      <c r="T23" s="10">
        <v>2</v>
      </c>
      <c r="U23" s="17">
        <f>+N23-Actual!$E23</f>
        <v>215735903.0045259</v>
      </c>
      <c r="V23" s="13" t="s">
        <v>93</v>
      </c>
      <c r="W23" s="25">
        <f>+W20</f>
        <v>0.37155</v>
      </c>
      <c r="X23" s="33">
        <f t="shared" si="0"/>
        <v>80156674.7613316</v>
      </c>
      <c r="Z23" s="7"/>
      <c r="AA23" s="7" t="s">
        <v>106</v>
      </c>
      <c r="AC23" s="10">
        <v>555</v>
      </c>
      <c r="AD23" s="10">
        <v>2</v>
      </c>
      <c r="AE23" s="17">
        <f>+U23-'Case 4'!U23</f>
        <v>0</v>
      </c>
      <c r="AF23" s="13" t="s">
        <v>93</v>
      </c>
      <c r="AG23" s="25">
        <f>+AG20</f>
        <v>0.37155</v>
      </c>
      <c r="AH23" s="33">
        <f t="shared" si="1"/>
        <v>0</v>
      </c>
      <c r="AJ23" s="7"/>
      <c r="AK23" s="7" t="s">
        <v>106</v>
      </c>
      <c r="AM23" s="10">
        <v>555</v>
      </c>
      <c r="AN23" s="10">
        <v>2</v>
      </c>
      <c r="AO23" s="17">
        <f>+N23-Actual!E23</f>
        <v>215735903.0045259</v>
      </c>
      <c r="AP23" s="13" t="s">
        <v>93</v>
      </c>
      <c r="AQ23" s="25">
        <f>+AQ20</f>
        <v>0.37155</v>
      </c>
      <c r="AR23" s="33">
        <f t="shared" si="2"/>
        <v>80156674.7613316</v>
      </c>
    </row>
    <row r="24" spans="2:44" ht="10.5">
      <c r="B24"/>
      <c r="C24" s="3" t="s">
        <v>22</v>
      </c>
      <c r="D24" s="17">
        <v>4285613</v>
      </c>
      <c r="E24" s="17"/>
      <c r="F24" s="7">
        <v>888676.7113964</v>
      </c>
      <c r="G24" s="7">
        <v>3396936.2886036</v>
      </c>
      <c r="H24" s="7"/>
      <c r="I24" s="7"/>
      <c r="K24" s="7"/>
      <c r="L24" s="7" t="s">
        <v>108</v>
      </c>
      <c r="M24" s="7"/>
      <c r="N24" s="29">
        <f>+D58</f>
        <v>67453072.48949827</v>
      </c>
      <c r="P24" s="7"/>
      <c r="Q24" s="7" t="s">
        <v>107</v>
      </c>
      <c r="S24" s="10">
        <v>555</v>
      </c>
      <c r="T24" s="10">
        <v>2</v>
      </c>
      <c r="U24" s="17">
        <f>+N24-Actual!$E24</f>
        <v>-27229352.510501727</v>
      </c>
      <c r="V24" s="13" t="s">
        <v>96</v>
      </c>
      <c r="W24" s="25">
        <f>+W21</f>
        <v>0.369976</v>
      </c>
      <c r="X24" s="33">
        <f t="shared" si="0"/>
        <v>-10074206.924425388</v>
      </c>
      <c r="Z24" s="7"/>
      <c r="AA24" s="7" t="s">
        <v>107</v>
      </c>
      <c r="AC24" s="10">
        <v>555</v>
      </c>
      <c r="AD24" s="10">
        <v>2</v>
      </c>
      <c r="AE24" s="17">
        <f>+U24-'Case 4'!U24</f>
        <v>0</v>
      </c>
      <c r="AF24" s="13" t="s">
        <v>96</v>
      </c>
      <c r="AG24" s="25">
        <f>+AG21</f>
        <v>0.369976</v>
      </c>
      <c r="AH24" s="33">
        <f t="shared" si="1"/>
        <v>0</v>
      </c>
      <c r="AJ24" s="7"/>
      <c r="AK24" s="7" t="s">
        <v>107</v>
      </c>
      <c r="AM24" s="10">
        <v>555</v>
      </c>
      <c r="AN24" s="10">
        <v>2</v>
      </c>
      <c r="AO24" s="17">
        <f>+N24-Actual!E24</f>
        <v>-27229352.510501727</v>
      </c>
      <c r="AP24" s="13" t="s">
        <v>96</v>
      </c>
      <c r="AQ24" s="25">
        <f>+AQ21</f>
        <v>0.369976</v>
      </c>
      <c r="AR24" s="33">
        <f t="shared" si="2"/>
        <v>-10074206.924425388</v>
      </c>
    </row>
    <row r="25" spans="2:44" ht="10.5">
      <c r="B25"/>
      <c r="C25" s="3" t="s">
        <v>23</v>
      </c>
      <c r="D25" s="17">
        <v>50886108</v>
      </c>
      <c r="E25" s="17"/>
      <c r="F25" s="7">
        <v>8665675.204914</v>
      </c>
      <c r="G25" s="7">
        <v>42220432.795086</v>
      </c>
      <c r="H25" s="7"/>
      <c r="I25" s="7"/>
      <c r="K25" s="7"/>
      <c r="L25" s="7"/>
      <c r="M25" s="7"/>
      <c r="N25" s="7"/>
      <c r="W25" s="25"/>
      <c r="X25" s="33"/>
      <c r="AG25" s="25"/>
      <c r="AH25" s="33"/>
      <c r="AQ25" s="25"/>
      <c r="AR25" s="33"/>
    </row>
    <row r="26" spans="2:44" ht="10.5">
      <c r="B26" s="15" t="s">
        <v>24</v>
      </c>
      <c r="C26" s="15"/>
      <c r="D26" s="15" t="s">
        <v>24</v>
      </c>
      <c r="E26" s="17"/>
      <c r="F26" s="15" t="s">
        <v>24</v>
      </c>
      <c r="G26" s="15" t="s">
        <v>24</v>
      </c>
      <c r="H26" s="15" t="s">
        <v>24</v>
      </c>
      <c r="I26" s="15" t="s">
        <v>24</v>
      </c>
      <c r="K26" s="7" t="s">
        <v>125</v>
      </c>
      <c r="L26" s="7"/>
      <c r="M26" s="7"/>
      <c r="N26" s="7">
        <f>SUM(N19:N24)</f>
        <v>1399292774.9940243</v>
      </c>
      <c r="P26" s="7" t="s">
        <v>109</v>
      </c>
      <c r="Q26" s="7"/>
      <c r="U26" s="7">
        <f>SUM(U19:U24)</f>
        <v>210186922.99402416</v>
      </c>
      <c r="V26" s="7"/>
      <c r="W26" s="25"/>
      <c r="X26" s="33">
        <f>SUM(X19:X24)</f>
        <v>78111509.22407848</v>
      </c>
      <c r="Z26" s="7" t="s">
        <v>109</v>
      </c>
      <c r="AA26" s="7"/>
      <c r="AE26" s="7">
        <f>SUM(AE19:AE24)</f>
        <v>0</v>
      </c>
      <c r="AF26" s="7"/>
      <c r="AG26" s="25"/>
      <c r="AH26" s="33">
        <f>SUM(AH19:AH24)</f>
        <v>0</v>
      </c>
      <c r="AJ26" s="7" t="s">
        <v>109</v>
      </c>
      <c r="AK26" s="7"/>
      <c r="AO26" s="7">
        <f>SUM(AO19:AO24)</f>
        <v>210186922.99402416</v>
      </c>
      <c r="AP26" s="7"/>
      <c r="AQ26" s="25"/>
      <c r="AR26" s="33">
        <f>SUM(AR19:AR24)</f>
        <v>78111509.22407848</v>
      </c>
    </row>
    <row r="27" spans="2:44" ht="10.5">
      <c r="B27" s="3" t="s">
        <v>25</v>
      </c>
      <c r="C27"/>
      <c r="D27" s="1">
        <v>122468985</v>
      </c>
      <c r="E27" s="17"/>
      <c r="F27" s="1">
        <v>63357927.816310406</v>
      </c>
      <c r="G27" s="1">
        <v>59111057.183689594</v>
      </c>
      <c r="H27" s="1">
        <v>0</v>
      </c>
      <c r="I27" s="1">
        <v>0</v>
      </c>
      <c r="K27" s="15"/>
      <c r="L27" s="15"/>
      <c r="M27" s="15"/>
      <c r="N27" s="15"/>
      <c r="P27" s="15"/>
      <c r="Q27" s="15"/>
      <c r="W27" s="25"/>
      <c r="X27" s="33"/>
      <c r="Z27" s="15"/>
      <c r="AA27" s="15"/>
      <c r="AG27" s="25"/>
      <c r="AH27" s="33"/>
      <c r="AJ27" s="15"/>
      <c r="AK27" s="15"/>
      <c r="AQ27" s="25"/>
      <c r="AR27" s="33"/>
    </row>
    <row r="28" spans="4:44" ht="10.5">
      <c r="D28" s="1"/>
      <c r="E28" s="17"/>
      <c r="F28" s="1"/>
      <c r="G28" s="1"/>
      <c r="H28" s="7"/>
      <c r="I28" s="7"/>
      <c r="K28" s="1"/>
      <c r="L28" s="1"/>
      <c r="M28" s="1"/>
      <c r="N28" s="1"/>
      <c r="P28" s="1"/>
      <c r="Q28" s="1"/>
      <c r="W28" s="25"/>
      <c r="X28" s="33"/>
      <c r="Z28" s="1"/>
      <c r="AA28" s="1"/>
      <c r="AG28" s="25"/>
      <c r="AH28" s="33"/>
      <c r="AJ28" s="1"/>
      <c r="AK28" s="1"/>
      <c r="AQ28" s="25"/>
      <c r="AR28" s="33"/>
    </row>
    <row r="29" spans="2:44" ht="10.5">
      <c r="B29"/>
      <c r="C29" s="3" t="s">
        <v>26</v>
      </c>
      <c r="D29" s="17">
        <v>2302195</v>
      </c>
      <c r="E29" s="17"/>
      <c r="F29" s="7"/>
      <c r="G29" s="7">
        <v>2302195</v>
      </c>
      <c r="H29" s="7"/>
      <c r="I29" s="7"/>
      <c r="K29" s="1" t="s">
        <v>110</v>
      </c>
      <c r="L29" s="1"/>
      <c r="M29" s="1"/>
      <c r="N29" s="7"/>
      <c r="P29" s="1" t="s">
        <v>111</v>
      </c>
      <c r="Q29" s="1"/>
      <c r="W29" s="25"/>
      <c r="X29" s="33"/>
      <c r="Z29" s="1" t="s">
        <v>111</v>
      </c>
      <c r="AA29" s="1"/>
      <c r="AG29" s="25"/>
      <c r="AH29" s="33"/>
      <c r="AJ29" s="1" t="s">
        <v>111</v>
      </c>
      <c r="AK29" s="1"/>
      <c r="AQ29" s="25"/>
      <c r="AR29" s="33"/>
    </row>
    <row r="30" spans="2:44" ht="10.5">
      <c r="B30"/>
      <c r="C30" s="3" t="s">
        <v>27</v>
      </c>
      <c r="D30" s="17">
        <v>426316</v>
      </c>
      <c r="E30" s="17"/>
      <c r="F30" s="7"/>
      <c r="G30" s="7">
        <v>426316</v>
      </c>
      <c r="H30" s="7"/>
      <c r="I30" s="7"/>
      <c r="K30" s="7"/>
      <c r="L30" s="7" t="s">
        <v>92</v>
      </c>
      <c r="M30" s="7"/>
      <c r="N30" s="7">
        <f>+D72</f>
        <v>34675821</v>
      </c>
      <c r="P30" s="7"/>
      <c r="Q30" s="7" t="s">
        <v>92</v>
      </c>
      <c r="S30" s="10">
        <v>565</v>
      </c>
      <c r="T30" s="10">
        <v>2</v>
      </c>
      <c r="U30" s="17">
        <f>+N30-Actual!$E30</f>
        <v>5155360</v>
      </c>
      <c r="V30" s="24" t="s">
        <v>93</v>
      </c>
      <c r="W30" s="25">
        <f>+W23</f>
        <v>0.37155</v>
      </c>
      <c r="X30" s="33">
        <f>+W30*U30</f>
        <v>1915474.008</v>
      </c>
      <c r="Z30" s="7"/>
      <c r="AA30" s="7" t="s">
        <v>92</v>
      </c>
      <c r="AC30" s="10">
        <v>565</v>
      </c>
      <c r="AD30" s="10">
        <v>2</v>
      </c>
      <c r="AE30" s="17">
        <f>+U30-'Case 4'!U30</f>
        <v>0</v>
      </c>
      <c r="AF30" s="24" t="s">
        <v>93</v>
      </c>
      <c r="AG30" s="25">
        <f>+AG23</f>
        <v>0.37155</v>
      </c>
      <c r="AH30" s="33">
        <f>+AG30*AE30</f>
        <v>0</v>
      </c>
      <c r="AJ30" s="7"/>
      <c r="AK30" s="7" t="s">
        <v>92</v>
      </c>
      <c r="AM30" s="10">
        <v>565</v>
      </c>
      <c r="AN30" s="10">
        <v>2</v>
      </c>
      <c r="AO30" s="17">
        <f>+N30-Actual!E30</f>
        <v>5155360</v>
      </c>
      <c r="AP30" s="24" t="s">
        <v>93</v>
      </c>
      <c r="AQ30" s="25">
        <f>+AQ23</f>
        <v>0.37155</v>
      </c>
      <c r="AR30" s="33">
        <f>+AQ30*AO30</f>
        <v>1915474.008</v>
      </c>
    </row>
    <row r="31" spans="2:44" ht="10.5">
      <c r="B31"/>
      <c r="C31" s="3" t="s">
        <v>28</v>
      </c>
      <c r="D31" s="17">
        <v>26596088</v>
      </c>
      <c r="E31" s="17"/>
      <c r="F31" s="7">
        <v>18617261.599999998</v>
      </c>
      <c r="G31" s="7">
        <v>7978826.400000002</v>
      </c>
      <c r="H31" s="7"/>
      <c r="I31" s="7"/>
      <c r="K31" s="7"/>
      <c r="L31" s="7" t="s">
        <v>94</v>
      </c>
      <c r="M31" s="7"/>
      <c r="N31" s="7">
        <f>+D74</f>
        <v>196444</v>
      </c>
      <c r="P31" s="7"/>
      <c r="Q31" s="7" t="s">
        <v>94</v>
      </c>
      <c r="S31" s="10">
        <v>565</v>
      </c>
      <c r="T31" s="10">
        <v>2</v>
      </c>
      <c r="U31" s="17">
        <f>+N31-Actual!$E31</f>
        <v>15612</v>
      </c>
      <c r="V31" s="24" t="s">
        <v>93</v>
      </c>
      <c r="W31" s="25">
        <f>+W30</f>
        <v>0.37155</v>
      </c>
      <c r="X31" s="33">
        <f>+W31*U31</f>
        <v>5800.6386</v>
      </c>
      <c r="Z31" s="7"/>
      <c r="AA31" s="7" t="s">
        <v>94</v>
      </c>
      <c r="AC31" s="10">
        <v>565</v>
      </c>
      <c r="AD31" s="10">
        <v>2</v>
      </c>
      <c r="AE31" s="17">
        <f>+U31-'Case 4'!U31</f>
        <v>0</v>
      </c>
      <c r="AF31" s="24" t="s">
        <v>93</v>
      </c>
      <c r="AG31" s="25">
        <f>+AG30</f>
        <v>0.37155</v>
      </c>
      <c r="AH31" s="33">
        <f>+AG31*AE31</f>
        <v>0</v>
      </c>
      <c r="AJ31" s="7"/>
      <c r="AK31" s="7" t="s">
        <v>94</v>
      </c>
      <c r="AM31" s="10">
        <v>565</v>
      </c>
      <c r="AN31" s="10">
        <v>2</v>
      </c>
      <c r="AO31" s="17">
        <f>+N31-Actual!E31</f>
        <v>15612</v>
      </c>
      <c r="AP31" s="24" t="s">
        <v>93</v>
      </c>
      <c r="AQ31" s="25">
        <f>+AQ30</f>
        <v>0.37155</v>
      </c>
      <c r="AR31" s="33">
        <f>+AQ31*AO31</f>
        <v>5800.6386</v>
      </c>
    </row>
    <row r="32" spans="2:44" ht="10.5">
      <c r="B32"/>
      <c r="C32" s="3" t="s">
        <v>29</v>
      </c>
      <c r="D32" s="17">
        <v>15891235.5</v>
      </c>
      <c r="E32" s="17"/>
      <c r="F32" s="7">
        <v>15891235.5</v>
      </c>
      <c r="G32" s="7">
        <v>0</v>
      </c>
      <c r="H32" s="7"/>
      <c r="I32" s="7"/>
      <c r="K32" s="7"/>
      <c r="L32" s="7" t="s">
        <v>112</v>
      </c>
      <c r="M32" s="7"/>
      <c r="N32" s="7">
        <f>+D76</f>
        <v>36844490</v>
      </c>
      <c r="P32" s="7"/>
      <c r="Q32" s="7" t="s">
        <v>112</v>
      </c>
      <c r="S32" s="10">
        <v>565</v>
      </c>
      <c r="T32" s="10">
        <v>2</v>
      </c>
      <c r="U32" s="17">
        <f>+N32-Actual!$E32</f>
        <v>4013538</v>
      </c>
      <c r="V32" s="24" t="s">
        <v>93</v>
      </c>
      <c r="W32" s="25">
        <f>+W31</f>
        <v>0.37155</v>
      </c>
      <c r="X32" s="33">
        <f>+W32*U32</f>
        <v>1491230.0439</v>
      </c>
      <c r="Z32" s="7"/>
      <c r="AA32" s="7" t="s">
        <v>112</v>
      </c>
      <c r="AC32" s="10">
        <v>565</v>
      </c>
      <c r="AD32" s="10">
        <v>2</v>
      </c>
      <c r="AE32" s="17">
        <f>+U32-'Case 4'!U32</f>
        <v>0</v>
      </c>
      <c r="AF32" s="24" t="s">
        <v>93</v>
      </c>
      <c r="AG32" s="25">
        <f>+AG31</f>
        <v>0.37155</v>
      </c>
      <c r="AH32" s="33">
        <f>+AG32*AE32</f>
        <v>0</v>
      </c>
      <c r="AJ32" s="7"/>
      <c r="AK32" s="7" t="s">
        <v>112</v>
      </c>
      <c r="AM32" s="10">
        <v>565</v>
      </c>
      <c r="AN32" s="10">
        <v>2</v>
      </c>
      <c r="AO32" s="17">
        <f>+N32-Actual!E32</f>
        <v>4013538</v>
      </c>
      <c r="AP32" s="24" t="s">
        <v>93</v>
      </c>
      <c r="AQ32" s="25">
        <f>+AQ31</f>
        <v>0.37155</v>
      </c>
      <c r="AR32" s="33">
        <f>+AQ32*AO32</f>
        <v>1491230.0439</v>
      </c>
    </row>
    <row r="33" spans="2:44" ht="10.5">
      <c r="B33"/>
      <c r="C33" s="3" t="s">
        <v>30</v>
      </c>
      <c r="D33" s="17">
        <v>0</v>
      </c>
      <c r="E33" s="17"/>
      <c r="F33" s="7">
        <v>0</v>
      </c>
      <c r="G33" s="7">
        <v>0</v>
      </c>
      <c r="H33" s="7"/>
      <c r="I33" s="7"/>
      <c r="K33" s="7"/>
      <c r="L33" s="7" t="s">
        <v>7</v>
      </c>
      <c r="M33" s="7"/>
      <c r="N33" s="7">
        <f>+D78</f>
        <v>3818662</v>
      </c>
      <c r="P33" s="7"/>
      <c r="Q33" s="7" t="s">
        <v>7</v>
      </c>
      <c r="R33" s="3" t="s">
        <v>15</v>
      </c>
      <c r="S33" s="10">
        <v>565</v>
      </c>
      <c r="T33" s="10">
        <v>2</v>
      </c>
      <c r="U33" s="17">
        <f>+N33-Actual!$E33</f>
        <v>372260</v>
      </c>
      <c r="V33" s="24" t="s">
        <v>96</v>
      </c>
      <c r="W33" s="25">
        <f>+W24</f>
        <v>0.369976</v>
      </c>
      <c r="X33" s="33">
        <f>+W33*U33</f>
        <v>137727.26576</v>
      </c>
      <c r="Z33" s="7"/>
      <c r="AA33" s="7" t="s">
        <v>7</v>
      </c>
      <c r="AB33" s="3" t="s">
        <v>15</v>
      </c>
      <c r="AC33" s="10">
        <v>565</v>
      </c>
      <c r="AD33" s="10">
        <v>2</v>
      </c>
      <c r="AE33" s="17">
        <f>+U33-'Case 4'!U33</f>
        <v>0</v>
      </c>
      <c r="AF33" s="24" t="s">
        <v>96</v>
      </c>
      <c r="AG33" s="25">
        <f>+AG24</f>
        <v>0.369976</v>
      </c>
      <c r="AH33" s="33">
        <f>+AG33*AE33</f>
        <v>0</v>
      </c>
      <c r="AJ33" s="7"/>
      <c r="AK33" s="7" t="s">
        <v>7</v>
      </c>
      <c r="AL33" s="3" t="s">
        <v>15</v>
      </c>
      <c r="AM33" s="10">
        <v>565</v>
      </c>
      <c r="AN33" s="10">
        <v>2</v>
      </c>
      <c r="AO33" s="17">
        <f>+N33-Actual!E33</f>
        <v>372260</v>
      </c>
      <c r="AP33" s="24" t="s">
        <v>96</v>
      </c>
      <c r="AQ33" s="25">
        <f>+AQ24</f>
        <v>0.369976</v>
      </c>
      <c r="AR33" s="33">
        <f>+AQ33*AO33</f>
        <v>137727.26576</v>
      </c>
    </row>
    <row r="34" spans="2:44" ht="10.5">
      <c r="B34" s="15" t="s">
        <v>24</v>
      </c>
      <c r="C34" s="15"/>
      <c r="D34" s="15" t="s">
        <v>24</v>
      </c>
      <c r="E34" s="17"/>
      <c r="F34" s="15" t="s">
        <v>24</v>
      </c>
      <c r="G34" s="15" t="s">
        <v>24</v>
      </c>
      <c r="H34" s="15" t="s">
        <v>24</v>
      </c>
      <c r="I34" s="15" t="s">
        <v>24</v>
      </c>
      <c r="K34" s="15"/>
      <c r="L34" s="15"/>
      <c r="M34" s="15"/>
      <c r="N34" s="15"/>
      <c r="P34" s="15"/>
      <c r="Q34" s="15"/>
      <c r="W34" s="25"/>
      <c r="X34" s="33"/>
      <c r="Z34" s="15"/>
      <c r="AA34" s="15"/>
      <c r="AG34" s="25"/>
      <c r="AH34" s="33"/>
      <c r="AJ34" s="15"/>
      <c r="AK34" s="15"/>
      <c r="AQ34" s="25"/>
      <c r="AR34" s="33"/>
    </row>
    <row r="35" spans="2:44" ht="10.5">
      <c r="B35" s="3" t="s">
        <v>31</v>
      </c>
      <c r="C35"/>
      <c r="D35" s="1">
        <v>45215834.5</v>
      </c>
      <c r="E35" s="17"/>
      <c r="F35" s="1">
        <v>34508497.099999994</v>
      </c>
      <c r="G35" s="1">
        <v>10707337.400000002</v>
      </c>
      <c r="H35" s="7"/>
      <c r="I35" s="7"/>
      <c r="K35" s="1" t="s">
        <v>140</v>
      </c>
      <c r="L35" s="1"/>
      <c r="M35" s="1"/>
      <c r="N35" s="7">
        <f>SUM(N30:N34)</f>
        <v>75535417</v>
      </c>
      <c r="P35" s="1" t="s">
        <v>113</v>
      </c>
      <c r="Q35" s="1"/>
      <c r="U35" s="7">
        <f>SUM(U30:U34)</f>
        <v>9556770</v>
      </c>
      <c r="V35" s="7"/>
      <c r="W35" s="25"/>
      <c r="X35" s="33">
        <f>SUM(X30:X34)</f>
        <v>3550231.9562599994</v>
      </c>
      <c r="Z35" s="1" t="s">
        <v>113</v>
      </c>
      <c r="AA35" s="1"/>
      <c r="AE35" s="7">
        <f>SUM(AE30:AE34)</f>
        <v>0</v>
      </c>
      <c r="AF35" s="7"/>
      <c r="AG35" s="25"/>
      <c r="AH35" s="33">
        <f>SUM(AH30:AH34)</f>
        <v>0</v>
      </c>
      <c r="AJ35" s="1" t="s">
        <v>113</v>
      </c>
      <c r="AK35" s="1"/>
      <c r="AO35" s="7">
        <f>SUM(AO30:AO34)</f>
        <v>9556770</v>
      </c>
      <c r="AP35" s="7"/>
      <c r="AQ35" s="25"/>
      <c r="AR35" s="33">
        <f>SUM(AR30:AR34)</f>
        <v>3550231.9562599994</v>
      </c>
    </row>
    <row r="36" spans="4:44" ht="10.5">
      <c r="D36" s="17"/>
      <c r="E36" s="17"/>
      <c r="F36" s="7"/>
      <c r="G36" s="7"/>
      <c r="H36" s="7"/>
      <c r="I36" s="7"/>
      <c r="K36" s="7"/>
      <c r="L36" s="7"/>
      <c r="M36" s="7"/>
      <c r="N36" s="7"/>
      <c r="P36" s="7"/>
      <c r="Q36" s="7"/>
      <c r="W36" s="25"/>
      <c r="X36" s="33"/>
      <c r="Z36" s="7"/>
      <c r="AA36" s="7"/>
      <c r="AG36" s="25"/>
      <c r="AH36" s="33"/>
      <c r="AJ36" s="7"/>
      <c r="AK36" s="7"/>
      <c r="AQ36" s="25"/>
      <c r="AR36" s="33"/>
    </row>
    <row r="37" spans="3:44" ht="10.5">
      <c r="C37" s="3" t="s">
        <v>19</v>
      </c>
      <c r="D37" s="17">
        <v>14285040</v>
      </c>
      <c r="E37" s="17"/>
      <c r="F37" s="7"/>
      <c r="G37" s="7"/>
      <c r="H37" s="7"/>
      <c r="I37" s="7">
        <v>14285040</v>
      </c>
      <c r="K37" s="7"/>
      <c r="L37" s="7"/>
      <c r="M37" s="7"/>
      <c r="N37" s="7"/>
      <c r="P37" s="7"/>
      <c r="Q37" s="7"/>
      <c r="W37" s="25"/>
      <c r="X37" s="33"/>
      <c r="Z37" s="7"/>
      <c r="AA37" s="7"/>
      <c r="AG37" s="25"/>
      <c r="AH37" s="33"/>
      <c r="AJ37" s="7"/>
      <c r="AK37" s="7"/>
      <c r="AQ37" s="25"/>
      <c r="AR37" s="33"/>
    </row>
    <row r="38" spans="2:44" ht="10.5">
      <c r="B38"/>
      <c r="C38" s="3" t="s">
        <v>32</v>
      </c>
      <c r="D38" s="17">
        <v>8974981</v>
      </c>
      <c r="E38" s="17"/>
      <c r="F38" s="7"/>
      <c r="G38" s="7"/>
      <c r="H38" s="7"/>
      <c r="I38" s="7">
        <v>8974981</v>
      </c>
      <c r="K38" s="7" t="s">
        <v>114</v>
      </c>
      <c r="L38" s="7"/>
      <c r="M38" s="7"/>
      <c r="N38" s="7"/>
      <c r="P38" s="7"/>
      <c r="Q38" s="7"/>
      <c r="W38" s="25"/>
      <c r="X38" s="33"/>
      <c r="Z38" s="7"/>
      <c r="AA38" s="7"/>
      <c r="AG38" s="25"/>
      <c r="AH38" s="33"/>
      <c r="AJ38" s="7"/>
      <c r="AK38" s="7"/>
      <c r="AQ38" s="25"/>
      <c r="AR38" s="33"/>
    </row>
    <row r="39" spans="2:44" ht="10.5">
      <c r="B39"/>
      <c r="C39" s="3" t="s">
        <v>33</v>
      </c>
      <c r="D39" s="17">
        <v>6978290.72</v>
      </c>
      <c r="E39" s="17"/>
      <c r="F39" s="7"/>
      <c r="G39" s="7"/>
      <c r="H39" s="7"/>
      <c r="I39" s="7">
        <v>6978290.72</v>
      </c>
      <c r="K39" s="7"/>
      <c r="L39" s="7" t="s">
        <v>115</v>
      </c>
      <c r="M39" s="7"/>
      <c r="N39" s="7"/>
      <c r="P39" s="7"/>
      <c r="Q39" s="7"/>
      <c r="W39" s="25"/>
      <c r="X39" s="33"/>
      <c r="Z39" s="7"/>
      <c r="AA39" s="7"/>
      <c r="AG39" s="25"/>
      <c r="AH39" s="33"/>
      <c r="AJ39" s="7"/>
      <c r="AK39" s="7"/>
      <c r="AQ39" s="25"/>
      <c r="AR39" s="33"/>
    </row>
    <row r="40" spans="2:44" ht="10.5">
      <c r="B40"/>
      <c r="C40" s="3" t="s">
        <v>34</v>
      </c>
      <c r="D40" s="17">
        <v>13766762.906249357</v>
      </c>
      <c r="E40" s="17"/>
      <c r="F40" s="7"/>
      <c r="G40" s="7"/>
      <c r="H40" s="7"/>
      <c r="I40" s="7">
        <v>13766762.906249357</v>
      </c>
      <c r="K40" s="7"/>
      <c r="L40" s="7" t="s">
        <v>116</v>
      </c>
      <c r="M40" s="7"/>
      <c r="N40" s="7"/>
      <c r="P40" s="7"/>
      <c r="Q40" s="7"/>
      <c r="W40" s="25"/>
      <c r="X40" s="33"/>
      <c r="Z40" s="7"/>
      <c r="AA40" s="7"/>
      <c r="AG40" s="25"/>
      <c r="AH40" s="33"/>
      <c r="AJ40" s="7"/>
      <c r="AK40" s="7"/>
      <c r="AQ40" s="25"/>
      <c r="AR40" s="33"/>
    </row>
    <row r="41" spans="2:44" ht="10.5">
      <c r="B41"/>
      <c r="C41" s="3" t="s">
        <v>35</v>
      </c>
      <c r="D41" s="17">
        <v>-328740</v>
      </c>
      <c r="E41" s="17"/>
      <c r="F41" s="7"/>
      <c r="G41" s="7"/>
      <c r="H41" s="7"/>
      <c r="I41" s="7">
        <v>-328740</v>
      </c>
      <c r="K41" s="7"/>
      <c r="L41" s="7" t="s">
        <v>117</v>
      </c>
      <c r="M41" s="7"/>
      <c r="N41" s="7"/>
      <c r="P41" s="7"/>
      <c r="Q41" s="7"/>
      <c r="W41" s="25"/>
      <c r="X41" s="33"/>
      <c r="Z41" s="7"/>
      <c r="AA41" s="7"/>
      <c r="AG41" s="25"/>
      <c r="AH41" s="33"/>
      <c r="AJ41" s="7"/>
      <c r="AK41" s="7"/>
      <c r="AQ41" s="25"/>
      <c r="AR41" s="33"/>
    </row>
    <row r="42" spans="2:44" ht="10.5">
      <c r="B42"/>
      <c r="C42" t="s">
        <v>36</v>
      </c>
      <c r="D42" s="17">
        <v>16892285.55</v>
      </c>
      <c r="E42" s="17"/>
      <c r="F42" s="7"/>
      <c r="G42" s="7"/>
      <c r="H42" s="7"/>
      <c r="I42" s="7">
        <v>16892285.55</v>
      </c>
      <c r="K42" s="7"/>
      <c r="L42" s="7" t="s">
        <v>118</v>
      </c>
      <c r="M42" s="7"/>
      <c r="N42" s="7"/>
      <c r="P42" s="7"/>
      <c r="Q42" s="7"/>
      <c r="W42" s="25"/>
      <c r="X42" s="33"/>
      <c r="Z42" s="7"/>
      <c r="AA42" s="7"/>
      <c r="AG42" s="25"/>
      <c r="AH42" s="33"/>
      <c r="AJ42" s="7"/>
      <c r="AK42" s="7"/>
      <c r="AQ42" s="25"/>
      <c r="AR42" s="33"/>
    </row>
    <row r="43" spans="2:44" ht="10.5">
      <c r="B43"/>
      <c r="C43" t="s">
        <v>37</v>
      </c>
      <c r="D43" s="17">
        <v>838569314.8282765</v>
      </c>
      <c r="E43" s="17"/>
      <c r="F43" s="7"/>
      <c r="G43" s="7"/>
      <c r="H43" s="7"/>
      <c r="I43" s="7">
        <v>838569314.8282765</v>
      </c>
      <c r="K43" s="7"/>
      <c r="L43" s="7" t="s">
        <v>105</v>
      </c>
      <c r="M43" s="7"/>
      <c r="N43" s="29"/>
      <c r="P43" s="7"/>
      <c r="Q43" s="7"/>
      <c r="W43" s="25"/>
      <c r="X43" s="33"/>
      <c r="Z43" s="7"/>
      <c r="AA43" s="7"/>
      <c r="AG43" s="25"/>
      <c r="AH43" s="33"/>
      <c r="AJ43" s="7"/>
      <c r="AK43" s="7"/>
      <c r="AQ43" s="25"/>
      <c r="AR43" s="33"/>
    </row>
    <row r="44" spans="2:44" ht="10.5">
      <c r="B44"/>
      <c r="C44" t="s">
        <v>38</v>
      </c>
      <c r="D44" s="17">
        <v>10348518</v>
      </c>
      <c r="E44" s="17"/>
      <c r="F44" s="7"/>
      <c r="G44" s="7"/>
      <c r="H44" s="7"/>
      <c r="I44" s="7">
        <v>10348518</v>
      </c>
      <c r="K44" s="7"/>
      <c r="L44" s="7"/>
      <c r="M44" s="7"/>
      <c r="N44" s="7"/>
      <c r="P44" s="7"/>
      <c r="Q44" s="7"/>
      <c r="W44" s="25"/>
      <c r="X44" s="33"/>
      <c r="Z44" s="7"/>
      <c r="AA44" s="7"/>
      <c r="AG44" s="25"/>
      <c r="AH44" s="33"/>
      <c r="AJ44" s="7"/>
      <c r="AK44" s="7"/>
      <c r="AQ44" s="25"/>
      <c r="AR44" s="33"/>
    </row>
    <row r="45" spans="2:44" ht="10.5">
      <c r="B45"/>
      <c r="C45" t="s">
        <v>39</v>
      </c>
      <c r="D45" s="17">
        <v>2726652.755</v>
      </c>
      <c r="E45" s="17"/>
      <c r="F45" s="7"/>
      <c r="G45" s="7"/>
      <c r="H45" s="7"/>
      <c r="I45" s="7">
        <v>2726652.755</v>
      </c>
      <c r="K45" s="7" t="s">
        <v>119</v>
      </c>
      <c r="L45" s="7"/>
      <c r="M45" s="7"/>
      <c r="N45" s="7">
        <f>+D100</f>
        <v>481539315.45200896</v>
      </c>
      <c r="P45" s="7" t="s">
        <v>114</v>
      </c>
      <c r="Q45" s="7"/>
      <c r="S45" s="10">
        <v>501</v>
      </c>
      <c r="T45" s="10">
        <v>2</v>
      </c>
      <c r="U45" s="17">
        <f>+N45-Actual!$E45</f>
        <v>-9735524.547991037</v>
      </c>
      <c r="V45" s="13" t="s">
        <v>96</v>
      </c>
      <c r="W45" s="25">
        <f>+W33</f>
        <v>0.369976</v>
      </c>
      <c r="X45" s="33">
        <f>+W45*U45</f>
        <v>-3601910.4301675325</v>
      </c>
      <c r="Z45" s="7" t="s">
        <v>114</v>
      </c>
      <c r="AA45" s="7"/>
      <c r="AC45" s="10">
        <v>501</v>
      </c>
      <c r="AD45" s="10">
        <v>2</v>
      </c>
      <c r="AE45" s="17">
        <f>+U45-'Case 4'!U45</f>
        <v>0</v>
      </c>
      <c r="AF45" s="13" t="s">
        <v>96</v>
      </c>
      <c r="AG45" s="25">
        <f>+AG33</f>
        <v>0.369976</v>
      </c>
      <c r="AH45" s="33">
        <f>+AG45*AE45</f>
        <v>0</v>
      </c>
      <c r="AJ45" s="7" t="s">
        <v>114</v>
      </c>
      <c r="AK45" s="7"/>
      <c r="AM45" s="10">
        <v>501</v>
      </c>
      <c r="AN45" s="10">
        <v>2</v>
      </c>
      <c r="AO45" s="17">
        <f>+N45-Actual!E45</f>
        <v>-9735524.547991037</v>
      </c>
      <c r="AP45" s="13" t="s">
        <v>96</v>
      </c>
      <c r="AQ45" s="25">
        <f>+AQ33</f>
        <v>0.369976</v>
      </c>
      <c r="AR45" s="33">
        <f>+AQ45*AO45</f>
        <v>-3601910.4301675325</v>
      </c>
    </row>
    <row r="46" spans="2:44" ht="10.5">
      <c r="B46"/>
      <c r="C46" t="s">
        <v>40</v>
      </c>
      <c r="D46" s="17">
        <v>72915590.485</v>
      </c>
      <c r="E46" s="17"/>
      <c r="F46" s="7"/>
      <c r="G46" s="7"/>
      <c r="H46" s="7"/>
      <c r="I46" s="7">
        <v>72915590.485</v>
      </c>
      <c r="K46" s="7"/>
      <c r="L46" s="7"/>
      <c r="M46" s="7"/>
      <c r="N46" s="7"/>
      <c r="P46" s="7"/>
      <c r="Q46" s="7"/>
      <c r="W46" s="25"/>
      <c r="X46" s="33"/>
      <c r="Z46" s="7"/>
      <c r="AA46" s="7"/>
      <c r="AG46" s="25"/>
      <c r="AH46" s="33"/>
      <c r="AJ46" s="7"/>
      <c r="AK46" s="7"/>
      <c r="AQ46" s="25"/>
      <c r="AR46" s="33"/>
    </row>
    <row r="47" spans="2:44" ht="10.5">
      <c r="B47"/>
      <c r="C47" t="s">
        <v>41</v>
      </c>
      <c r="D47" s="17">
        <v>0</v>
      </c>
      <c r="E47" s="17"/>
      <c r="F47" s="7"/>
      <c r="G47" s="7"/>
      <c r="H47" s="7"/>
      <c r="I47" s="7">
        <v>0</v>
      </c>
      <c r="K47" s="7"/>
      <c r="L47" s="7"/>
      <c r="M47" s="7"/>
      <c r="N47" s="7"/>
      <c r="P47" s="7"/>
      <c r="Q47" s="7"/>
      <c r="W47" s="25"/>
      <c r="X47" s="33"/>
      <c r="Z47" s="7"/>
      <c r="AA47" s="7"/>
      <c r="AG47" s="25"/>
      <c r="AH47" s="33"/>
      <c r="AJ47" s="7"/>
      <c r="AK47" s="7"/>
      <c r="AQ47" s="25"/>
      <c r="AR47" s="33"/>
    </row>
    <row r="48" spans="2:44" ht="10.5">
      <c r="B48"/>
      <c r="C48" t="s">
        <v>42</v>
      </c>
      <c r="D48" s="17">
        <v>0</v>
      </c>
      <c r="E48" s="17"/>
      <c r="F48" s="7"/>
      <c r="G48" s="7"/>
      <c r="H48" s="7"/>
      <c r="I48" s="7">
        <v>0</v>
      </c>
      <c r="K48" s="7" t="s">
        <v>120</v>
      </c>
      <c r="L48" s="7"/>
      <c r="M48" s="7"/>
      <c r="N48" s="7">
        <f>+N45+N35+N26-N14</f>
        <v>616366297.7463892</v>
      </c>
      <c r="P48" s="7" t="s">
        <v>120</v>
      </c>
      <c r="Q48" s="7"/>
      <c r="U48" s="33">
        <f>+N48-Actual!$E48</f>
        <v>14292930.74638915</v>
      </c>
      <c r="V48" s="7"/>
      <c r="W48" s="25"/>
      <c r="X48" s="33">
        <f>+X45+X35+X26-X14</f>
        <v>5395337.410686523</v>
      </c>
      <c r="Z48" s="7" t="s">
        <v>120</v>
      </c>
      <c r="AA48" s="7"/>
      <c r="AE48" s="17">
        <f>+U48-'Case 4'!U48</f>
        <v>-11527233.843936205</v>
      </c>
      <c r="AF48" s="7"/>
      <c r="AG48" s="25"/>
      <c r="AH48" s="33">
        <f>+AH45+AH35+AH26-AH14</f>
        <v>-4282943.73471448</v>
      </c>
      <c r="AJ48" s="7" t="s">
        <v>120</v>
      </c>
      <c r="AK48" s="7"/>
      <c r="AO48" s="17">
        <f>+N48-Actual!E48</f>
        <v>14292930.74638915</v>
      </c>
      <c r="AP48" s="7"/>
      <c r="AQ48" s="25"/>
      <c r="AR48" s="33">
        <f>+AR45+AR35+AR26-AR14</f>
        <v>5395337.410686523</v>
      </c>
    </row>
    <row r="49" spans="2:41" ht="10.5">
      <c r="B49"/>
      <c r="C49" t="s">
        <v>43</v>
      </c>
      <c r="D49" s="17">
        <v>1441336</v>
      </c>
      <c r="E49" s="17"/>
      <c r="F49" s="7"/>
      <c r="G49" s="7"/>
      <c r="H49" s="7"/>
      <c r="I49" s="7">
        <v>1441336</v>
      </c>
      <c r="U49" s="32">
        <f>+U45+U35+U26-U14</f>
        <v>14292930.746389002</v>
      </c>
      <c r="AE49" s="32">
        <f>+AE45+AE35+AE26-AE14</f>
        <v>-11527233.84393616</v>
      </c>
      <c r="AN49" s="12" t="s">
        <v>75</v>
      </c>
      <c r="AO49" s="32">
        <f>+AO45+AO35+AO26-AO14</f>
        <v>14292930.746389002</v>
      </c>
    </row>
    <row r="50" spans="2:9" ht="10.5">
      <c r="B50"/>
      <c r="C50" t="s">
        <v>44</v>
      </c>
      <c r="D50" s="17">
        <v>7987173.36</v>
      </c>
      <c r="E50" s="17"/>
      <c r="F50" s="7"/>
      <c r="G50" s="7"/>
      <c r="H50" s="7"/>
      <c r="I50" s="7">
        <v>7987173.36</v>
      </c>
    </row>
    <row r="51" spans="2:9" ht="10.5">
      <c r="B51"/>
      <c r="C51" t="s">
        <v>45</v>
      </c>
      <c r="D51" s="17">
        <v>4869014</v>
      </c>
      <c r="E51" s="17"/>
      <c r="F51" s="7"/>
      <c r="G51" s="7"/>
      <c r="H51" s="7"/>
      <c r="I51" s="7">
        <v>4869014</v>
      </c>
    </row>
    <row r="52" spans="2:9" ht="10.5">
      <c r="B52"/>
      <c r="C52" t="s">
        <v>46</v>
      </c>
      <c r="D52" s="17">
        <v>30544</v>
      </c>
      <c r="E52" s="17"/>
      <c r="F52" s="7"/>
      <c r="G52" s="7"/>
      <c r="H52" s="7"/>
      <c r="I52" s="7">
        <v>30544</v>
      </c>
    </row>
    <row r="53" spans="2:9" ht="10.5">
      <c r="B53"/>
      <c r="C53" t="s">
        <v>46</v>
      </c>
      <c r="D53" s="17">
        <v>2233500</v>
      </c>
      <c r="E53" s="17"/>
      <c r="F53" s="7"/>
      <c r="G53" s="7"/>
      <c r="H53" s="7"/>
      <c r="I53" s="7">
        <v>2233500</v>
      </c>
    </row>
    <row r="54" spans="2:9" ht="10.5">
      <c r="B54"/>
      <c r="C54" t="s">
        <v>47</v>
      </c>
      <c r="D54" s="17">
        <v>91410852.39999999</v>
      </c>
      <c r="E54" s="17"/>
      <c r="F54" s="7"/>
      <c r="G54" s="7"/>
      <c r="H54" s="7"/>
      <c r="I54" s="7">
        <v>91410852.39999999</v>
      </c>
    </row>
    <row r="55" spans="2:9" ht="10.5">
      <c r="B55" s="15" t="s">
        <v>24</v>
      </c>
      <c r="C55" s="15"/>
      <c r="D55" s="15" t="s">
        <v>24</v>
      </c>
      <c r="E55" s="17"/>
      <c r="F55" s="15" t="s">
        <v>24</v>
      </c>
      <c r="G55" s="15" t="s">
        <v>24</v>
      </c>
      <c r="H55" s="15" t="s">
        <v>24</v>
      </c>
      <c r="I55" s="15" t="s">
        <v>24</v>
      </c>
    </row>
    <row r="56" spans="2:9" ht="10.5">
      <c r="B56" s="3" t="s">
        <v>48</v>
      </c>
      <c r="C56"/>
      <c r="D56" s="1">
        <v>1093101116.004526</v>
      </c>
      <c r="E56" s="17"/>
      <c r="F56" s="1">
        <v>0</v>
      </c>
      <c r="G56" s="1">
        <v>0</v>
      </c>
      <c r="H56" s="1">
        <v>0</v>
      </c>
      <c r="I56" s="1">
        <v>1093101116.004526</v>
      </c>
    </row>
    <row r="57" spans="4:9" ht="10.5">
      <c r="D57" s="17"/>
      <c r="E57" s="17"/>
      <c r="F57" s="7"/>
      <c r="G57" s="7"/>
      <c r="H57" s="7"/>
      <c r="I57" s="7"/>
    </row>
    <row r="58" spans="2:9" ht="10.5">
      <c r="B58" s="3" t="s">
        <v>49</v>
      </c>
      <c r="C58"/>
      <c r="D58" s="17">
        <v>67453072.48949827</v>
      </c>
      <c r="E58" s="17"/>
      <c r="F58" s="7"/>
      <c r="G58" s="7"/>
      <c r="H58" s="7">
        <v>67453072.48949827</v>
      </c>
      <c r="I58" s="7"/>
    </row>
    <row r="59" spans="4:9" ht="10.5">
      <c r="D59" s="15" t="s">
        <v>14</v>
      </c>
      <c r="E59" s="15" t="s">
        <v>15</v>
      </c>
      <c r="F59" s="15" t="s">
        <v>14</v>
      </c>
      <c r="G59" s="15" t="s">
        <v>14</v>
      </c>
      <c r="H59" s="15" t="s">
        <v>14</v>
      </c>
      <c r="I59" s="15" t="s">
        <v>14</v>
      </c>
    </row>
    <row r="60" spans="1:9" ht="10.5">
      <c r="A60" s="3" t="s">
        <v>50</v>
      </c>
      <c r="D60" s="17">
        <v>1328239007.9940243</v>
      </c>
      <c r="E60" s="17"/>
      <c r="F60" s="17">
        <v>97866424.9163104</v>
      </c>
      <c r="G60" s="17">
        <v>69818394.5836896</v>
      </c>
      <c r="H60" s="17">
        <v>67453072.48949827</v>
      </c>
      <c r="I60" s="17">
        <v>1093101116.004526</v>
      </c>
    </row>
    <row r="61" spans="4:9" ht="10.5">
      <c r="D61" s="17"/>
      <c r="E61" s="17"/>
      <c r="F61" s="17"/>
      <c r="G61" s="17"/>
      <c r="H61" s="17"/>
      <c r="I61" s="17"/>
    </row>
    <row r="62" spans="1:6" ht="10.5">
      <c r="A62" s="4"/>
      <c r="D62"/>
      <c r="E62" s="9"/>
      <c r="F62" s="9" t="s">
        <v>79</v>
      </c>
    </row>
    <row r="63" spans="1:6" ht="10.5">
      <c r="A63" s="4" t="s">
        <v>0</v>
      </c>
      <c r="D63"/>
      <c r="E63" s="10"/>
      <c r="F63" s="10" t="s">
        <v>1</v>
      </c>
    </row>
    <row r="64" spans="1:6" ht="10.5">
      <c r="A64" s="5" t="s">
        <v>76</v>
      </c>
      <c r="D64"/>
      <c r="E64" s="10"/>
      <c r="F64" s="10" t="s">
        <v>2</v>
      </c>
    </row>
    <row r="65" spans="1:43" ht="12.75">
      <c r="A65" s="5" t="s">
        <v>78</v>
      </c>
      <c r="D65" s="11"/>
      <c r="E65" s="11"/>
      <c r="F65" s="10"/>
      <c r="AJ65" s="38" t="s">
        <v>135</v>
      </c>
      <c r="AK65"/>
      <c r="AL65"/>
      <c r="AM65" s="39"/>
      <c r="AN65"/>
      <c r="AO65" s="40"/>
      <c r="AP65"/>
      <c r="AQ65"/>
    </row>
    <row r="66" spans="2:44" ht="10.5">
      <c r="B66" s="5"/>
      <c r="D66" s="12" t="s">
        <v>3</v>
      </c>
      <c r="E66" s="12"/>
      <c r="F66" s="13" t="s">
        <v>4</v>
      </c>
      <c r="G66" s="13" t="s">
        <v>4</v>
      </c>
      <c r="H66" s="13"/>
      <c r="I66" s="13"/>
      <c r="AJ66" s="72" t="s">
        <v>136</v>
      </c>
      <c r="AK66" s="73"/>
      <c r="AL66" s="73"/>
      <c r="AM66" s="73"/>
      <c r="AN66" s="73"/>
      <c r="AO66" s="73"/>
      <c r="AP66" s="73"/>
      <c r="AQ66" s="73"/>
      <c r="AR66" s="74"/>
    </row>
    <row r="67" spans="1:9" s="12" customFormat="1" ht="10.5">
      <c r="A67" s="3"/>
      <c r="B67" s="3"/>
      <c r="C67" s="3"/>
      <c r="D67" s="19" t="s">
        <v>77</v>
      </c>
      <c r="E67" s="16"/>
      <c r="F67" s="14" t="s">
        <v>5</v>
      </c>
      <c r="G67" s="14" t="s">
        <v>6</v>
      </c>
      <c r="H67" s="14" t="s">
        <v>7</v>
      </c>
      <c r="I67" s="14" t="s">
        <v>8</v>
      </c>
    </row>
    <row r="68" spans="4:9" ht="10.5">
      <c r="D68" s="17"/>
      <c r="E68" s="17"/>
      <c r="F68" s="17"/>
      <c r="G68" s="17"/>
      <c r="H68" s="17"/>
      <c r="I68" s="17"/>
    </row>
    <row r="69" spans="4:9" ht="10.5">
      <c r="D69" s="17"/>
      <c r="E69" s="17"/>
      <c r="F69" s="17"/>
      <c r="G69" s="17"/>
      <c r="H69" s="17"/>
      <c r="I69" s="17"/>
    </row>
    <row r="70" spans="1:24" ht="10.5">
      <c r="A70" s="3" t="s">
        <v>51</v>
      </c>
      <c r="F70" s="7"/>
      <c r="G70" s="7"/>
      <c r="H70" s="7"/>
      <c r="I70" s="7"/>
      <c r="X70" s="33">
        <f>+Actual!$O48+'Case 5'!X48</f>
        <v>227519596.89555642</v>
      </c>
    </row>
    <row r="71" spans="6:9" ht="10.5">
      <c r="F71" s="7"/>
      <c r="G71" s="7"/>
      <c r="H71" s="7"/>
      <c r="I71" s="7"/>
    </row>
    <row r="72" spans="2:9" ht="10.5">
      <c r="B72" s="3" t="s">
        <v>52</v>
      </c>
      <c r="C72"/>
      <c r="D72" s="17">
        <v>34675821</v>
      </c>
      <c r="E72" s="17"/>
      <c r="F72" s="7">
        <v>34675821</v>
      </c>
      <c r="G72" s="7"/>
      <c r="H72" s="7"/>
      <c r="I72" s="7"/>
    </row>
    <row r="73" ht="10.5"/>
    <row r="74" spans="2:9" ht="10.5">
      <c r="B74" s="3" t="s">
        <v>53</v>
      </c>
      <c r="C74"/>
      <c r="D74" s="8">
        <v>196444</v>
      </c>
      <c r="E74" s="17"/>
      <c r="F74" s="1">
        <v>196444</v>
      </c>
      <c r="G74" s="7"/>
      <c r="H74" s="7"/>
      <c r="I74" s="7"/>
    </row>
    <row r="75" spans="3:9" ht="10.5">
      <c r="C75"/>
      <c r="D75" s="17"/>
      <c r="E75" s="17"/>
      <c r="F75" s="7"/>
      <c r="G75" s="7"/>
      <c r="H75" s="7"/>
      <c r="I75" s="7"/>
    </row>
    <row r="76" spans="2:9" ht="10.5">
      <c r="B76" s="3" t="s">
        <v>48</v>
      </c>
      <c r="C76"/>
      <c r="D76" s="8">
        <v>36844490</v>
      </c>
      <c r="E76" s="17"/>
      <c r="F76" s="18"/>
      <c r="G76" s="7"/>
      <c r="H76" s="7"/>
      <c r="I76" s="7">
        <v>36844490</v>
      </c>
    </row>
    <row r="77" spans="6:9" ht="10.5">
      <c r="F77" s="7"/>
      <c r="G77" s="7"/>
      <c r="H77" s="7"/>
      <c r="I77" s="7"/>
    </row>
    <row r="78" spans="2:9" ht="10.5">
      <c r="B78" t="s">
        <v>54</v>
      </c>
      <c r="D78" s="8">
        <v>3818662</v>
      </c>
      <c r="E78" s="17"/>
      <c r="F78" s="7"/>
      <c r="G78"/>
      <c r="H78" s="7">
        <v>3818662</v>
      </c>
      <c r="I78" s="7"/>
    </row>
    <row r="79" ht="10.5"/>
    <row r="80" spans="4:9" ht="10.5">
      <c r="D80" s="15" t="s">
        <v>14</v>
      </c>
      <c r="E80" s="15" t="s">
        <v>15</v>
      </c>
      <c r="F80" s="12" t="s">
        <v>16</v>
      </c>
      <c r="G80" s="12" t="s">
        <v>16</v>
      </c>
      <c r="H80" s="12" t="s">
        <v>16</v>
      </c>
      <c r="I80" s="12" t="s">
        <v>16</v>
      </c>
    </row>
    <row r="81" spans="1:9" ht="10.5">
      <c r="A81" s="3" t="s">
        <v>55</v>
      </c>
      <c r="D81" s="17">
        <v>75535417</v>
      </c>
      <c r="E81" s="17"/>
      <c r="F81" s="17">
        <v>34872265</v>
      </c>
      <c r="G81" s="17">
        <v>0</v>
      </c>
      <c r="H81" s="17">
        <v>3818662</v>
      </c>
      <c r="I81" s="17">
        <v>36844490</v>
      </c>
    </row>
    <row r="82" ht="10.5"/>
    <row r="83" ht="10.5">
      <c r="A83" s="3" t="s">
        <v>56</v>
      </c>
    </row>
    <row r="84" spans="1:9" ht="10.5">
      <c r="A84" s="3"/>
      <c r="B84" t="s">
        <v>57</v>
      </c>
      <c r="C84" s="3"/>
      <c r="D84" s="17">
        <v>0</v>
      </c>
      <c r="E84" s="17"/>
      <c r="G84" s="3"/>
      <c r="H84" s="2">
        <v>0</v>
      </c>
      <c r="I84" s="2"/>
    </row>
    <row r="85" spans="1:9" ht="10.5">
      <c r="A85" s="3"/>
      <c r="B85" t="s">
        <v>58</v>
      </c>
      <c r="C85" s="3"/>
      <c r="D85" s="17">
        <v>30288727.112865906</v>
      </c>
      <c r="E85" s="17"/>
      <c r="G85" s="3"/>
      <c r="H85" s="2">
        <v>30288727.112865906</v>
      </c>
      <c r="I85" s="2"/>
    </row>
    <row r="86" spans="1:9" ht="10.5">
      <c r="A86" s="3"/>
      <c r="B86" t="s">
        <v>59</v>
      </c>
      <c r="C86" s="3"/>
      <c r="D86" s="17">
        <v>93750555.62635127</v>
      </c>
      <c r="E86" s="17"/>
      <c r="G86" s="3"/>
      <c r="H86" s="2">
        <v>93750555.62635127</v>
      </c>
      <c r="I86" s="2"/>
    </row>
    <row r="87" spans="1:9" ht="10.5">
      <c r="A87" s="3"/>
      <c r="B87" t="s">
        <v>60</v>
      </c>
      <c r="C87" s="3"/>
      <c r="D87" s="17">
        <v>21249201.871138908</v>
      </c>
      <c r="E87" s="17"/>
      <c r="G87" s="3"/>
      <c r="H87" s="2">
        <v>21249201.871138908</v>
      </c>
      <c r="I87" s="2"/>
    </row>
    <row r="88" spans="1:9" ht="10.5">
      <c r="A88" s="3"/>
      <c r="B88" t="s">
        <v>61</v>
      </c>
      <c r="C88" s="3"/>
      <c r="D88" s="17">
        <v>7230127.655625813</v>
      </c>
      <c r="E88" s="17"/>
      <c r="G88" s="3"/>
      <c r="H88" s="2">
        <v>7230127.655625813</v>
      </c>
      <c r="I88" s="2"/>
    </row>
    <row r="89" spans="1:9" ht="10.5">
      <c r="A89" s="3"/>
      <c r="B89" t="s">
        <v>71</v>
      </c>
      <c r="C89" s="3"/>
      <c r="D89" s="17">
        <v>40945936.85628799</v>
      </c>
      <c r="E89" s="17"/>
      <c r="G89" s="3"/>
      <c r="H89" s="2">
        <v>40945936.85628799</v>
      </c>
      <c r="I89" s="2"/>
    </row>
    <row r="90" spans="1:9" ht="10.5">
      <c r="A90" s="3"/>
      <c r="B90" t="s">
        <v>62</v>
      </c>
      <c r="C90" s="3"/>
      <c r="D90" s="17">
        <v>8626934.06206768</v>
      </c>
      <c r="E90" s="17"/>
      <c r="G90" s="3"/>
      <c r="H90" s="2">
        <v>8626934.06206768</v>
      </c>
      <c r="I90" s="2"/>
    </row>
    <row r="91" spans="1:9" ht="10.5">
      <c r="A91" s="3"/>
      <c r="B91" t="s">
        <v>63</v>
      </c>
      <c r="C91" s="3"/>
      <c r="D91" s="17">
        <v>57152559.93805015</v>
      </c>
      <c r="E91" s="17"/>
      <c r="G91" s="3"/>
      <c r="H91" s="2">
        <v>57152559.93805015</v>
      </c>
      <c r="I91" s="2"/>
    </row>
    <row r="92" spans="1:9" ht="10.5">
      <c r="A92" s="3"/>
      <c r="B92" t="s">
        <v>64</v>
      </c>
      <c r="C92" s="3"/>
      <c r="D92" s="17">
        <v>42060369.05354135</v>
      </c>
      <c r="E92" s="17"/>
      <c r="G92" s="3"/>
      <c r="H92" s="2">
        <v>42060369.05354135</v>
      </c>
      <c r="I92" s="2"/>
    </row>
    <row r="93" spans="1:9" ht="10.5">
      <c r="A93" s="3"/>
      <c r="B93" t="s">
        <v>65</v>
      </c>
      <c r="C93" s="3"/>
      <c r="D93" s="17">
        <v>57759985.36014401</v>
      </c>
      <c r="E93" s="17"/>
      <c r="F93" s="15"/>
      <c r="H93" s="2">
        <v>57759985.36014401</v>
      </c>
      <c r="I93" s="2"/>
    </row>
    <row r="94" spans="1:9" ht="10.5">
      <c r="A94" s="3"/>
      <c r="B94" t="s">
        <v>66</v>
      </c>
      <c r="C94" s="3"/>
      <c r="D94" s="17">
        <v>4041632.931000601</v>
      </c>
      <c r="E94" s="17"/>
      <c r="F94" s="15"/>
      <c r="H94" s="2">
        <v>4041632.931000601</v>
      </c>
      <c r="I94" s="2"/>
    </row>
    <row r="95" spans="1:9" ht="10.5">
      <c r="A95" s="3"/>
      <c r="B95" t="s">
        <v>68</v>
      </c>
      <c r="C95" s="3"/>
      <c r="D95" s="17">
        <v>44237716.69052408</v>
      </c>
      <c r="E95" s="17"/>
      <c r="F95" s="15"/>
      <c r="H95" s="2">
        <v>44237716.69052408</v>
      </c>
      <c r="I95" s="2"/>
    </row>
    <row r="96" spans="1:9" ht="10.5">
      <c r="A96" s="3"/>
      <c r="B96" t="s">
        <v>69</v>
      </c>
      <c r="C96" s="3"/>
      <c r="D96" s="17">
        <v>13529463.273134697</v>
      </c>
      <c r="E96" s="17"/>
      <c r="F96" s="15"/>
      <c r="H96" s="2">
        <v>13529463.273134697</v>
      </c>
      <c r="I96" s="2"/>
    </row>
    <row r="97" spans="1:9" ht="10.5">
      <c r="A97" s="3"/>
      <c r="B97" t="s">
        <v>70</v>
      </c>
      <c r="C97" s="3"/>
      <c r="D97" s="17">
        <v>5798087.617176508</v>
      </c>
      <c r="E97" s="17"/>
      <c r="F97" s="15"/>
      <c r="H97" s="2">
        <v>5798087.617176508</v>
      </c>
      <c r="I97" s="2"/>
    </row>
    <row r="98" spans="1:9" ht="10.5">
      <c r="A98" s="3"/>
      <c r="B98" t="s">
        <v>67</v>
      </c>
      <c r="C98" s="3"/>
      <c r="D98" s="17">
        <v>54868017.40409993</v>
      </c>
      <c r="E98" s="17"/>
      <c r="F98" s="15"/>
      <c r="H98" s="2">
        <v>54868017.40409993</v>
      </c>
      <c r="I98" s="2"/>
    </row>
    <row r="99" spans="4:9" ht="10.5">
      <c r="D99" s="15" t="s">
        <v>14</v>
      </c>
      <c r="E99" s="15" t="s">
        <v>15</v>
      </c>
      <c r="F99" s="15" t="s">
        <v>14</v>
      </c>
      <c r="G99" s="15" t="s">
        <v>14</v>
      </c>
      <c r="H99" s="15" t="s">
        <v>14</v>
      </c>
      <c r="I99" s="15" t="s">
        <v>14</v>
      </c>
    </row>
    <row r="100" spans="1:9" ht="10.5">
      <c r="A100" s="3" t="s">
        <v>72</v>
      </c>
      <c r="D100" s="8">
        <v>481539315.45200896</v>
      </c>
      <c r="E100" s="17"/>
      <c r="F100" s="17">
        <v>0</v>
      </c>
      <c r="G100" s="17">
        <v>0</v>
      </c>
      <c r="H100" s="17">
        <v>481539315.45200896</v>
      </c>
      <c r="I100" s="17">
        <v>0</v>
      </c>
    </row>
    <row r="101" spans="4:9" ht="10.5">
      <c r="D101" s="15" t="s">
        <v>73</v>
      </c>
      <c r="E101" s="15" t="s">
        <v>15</v>
      </c>
      <c r="F101" s="15" t="s">
        <v>73</v>
      </c>
      <c r="G101" s="15" t="s">
        <v>73</v>
      </c>
      <c r="H101" s="15" t="s">
        <v>73</v>
      </c>
      <c r="I101" s="15" t="s">
        <v>73</v>
      </c>
    </row>
    <row r="102" spans="1:9" ht="10.5">
      <c r="A102" s="3" t="s">
        <v>74</v>
      </c>
      <c r="D102" s="17">
        <v>545312530.7463892</v>
      </c>
      <c r="E102" s="17" t="s">
        <v>15</v>
      </c>
      <c r="F102" s="17">
        <v>29541302.782374248</v>
      </c>
      <c r="G102" s="17">
        <v>69818394.5836896</v>
      </c>
      <c r="H102" s="17">
        <v>477849380.41524017</v>
      </c>
      <c r="I102" s="17">
        <v>-31896547.03491497</v>
      </c>
    </row>
    <row r="103" spans="4:9" ht="10.5">
      <c r="D103" s="15" t="s">
        <v>73</v>
      </c>
      <c r="E103" s="15" t="s">
        <v>15</v>
      </c>
      <c r="F103" s="15" t="s">
        <v>73</v>
      </c>
      <c r="G103" s="15" t="s">
        <v>73</v>
      </c>
      <c r="H103" s="15" t="s">
        <v>73</v>
      </c>
      <c r="I103" s="15" t="s">
        <v>73</v>
      </c>
    </row>
    <row r="104" spans="1:9" ht="10.5">
      <c r="A104"/>
      <c r="B104"/>
      <c r="C104"/>
      <c r="D104" s="1"/>
      <c r="E104" s="1"/>
      <c r="F104"/>
      <c r="G104"/>
      <c r="H104"/>
      <c r="I104"/>
    </row>
    <row r="105" spans="1:9" ht="10.5">
      <c r="A105"/>
      <c r="B105"/>
      <c r="C105"/>
      <c r="D105" s="1">
        <v>545312530.746389</v>
      </c>
      <c r="E105" s="1"/>
      <c r="F105"/>
      <c r="G105"/>
      <c r="H105"/>
      <c r="I105"/>
    </row>
    <row r="106" spans="1:9" ht="10.5">
      <c r="A106"/>
      <c r="B106"/>
      <c r="C106" s="21" t="s">
        <v>75</v>
      </c>
      <c r="D106" s="1">
        <f>+D105</f>
        <v>545312530.746389</v>
      </c>
      <c r="E106"/>
      <c r="F106" s="17"/>
      <c r="G106"/>
      <c r="H106"/>
      <c r="I106"/>
    </row>
    <row r="107" spans="1:9" ht="10.5">
      <c r="A107"/>
      <c r="B107"/>
      <c r="C107"/>
      <c r="D107"/>
      <c r="E107"/>
      <c r="F107"/>
      <c r="G107"/>
      <c r="H107"/>
      <c r="I107"/>
    </row>
    <row r="108" spans="1:9" ht="10.5">
      <c r="A108"/>
      <c r="B108"/>
      <c r="C108"/>
      <c r="D108"/>
      <c r="E108"/>
      <c r="F108"/>
      <c r="G108"/>
      <c r="H108"/>
      <c r="I108"/>
    </row>
    <row r="109" spans="1:9" ht="10.5">
      <c r="A109"/>
      <c r="B109"/>
      <c r="C109"/>
      <c r="D109"/>
      <c r="E109"/>
      <c r="F109"/>
      <c r="G109"/>
      <c r="H109"/>
      <c r="I109"/>
    </row>
    <row r="110" spans="1:9" ht="10.5">
      <c r="A110"/>
      <c r="B110"/>
      <c r="C110"/>
      <c r="D110"/>
      <c r="E110"/>
      <c r="F110"/>
      <c r="G110"/>
      <c r="H110"/>
      <c r="I110"/>
    </row>
    <row r="111" spans="1:9" ht="10.5">
      <c r="A111"/>
      <c r="B111"/>
      <c r="C111"/>
      <c r="D111"/>
      <c r="E111"/>
      <c r="F111"/>
      <c r="G111"/>
      <c r="H111"/>
      <c r="I111"/>
    </row>
    <row r="112" spans="1:9" ht="10.5">
      <c r="A112"/>
      <c r="B112"/>
      <c r="C112"/>
      <c r="D112"/>
      <c r="E112"/>
      <c r="F112"/>
      <c r="G112"/>
      <c r="H112"/>
      <c r="I112"/>
    </row>
    <row r="113" spans="1:9" ht="10.5">
      <c r="A113"/>
      <c r="B113"/>
      <c r="C113"/>
      <c r="D113"/>
      <c r="E113"/>
      <c r="F113"/>
      <c r="G113"/>
      <c r="H113"/>
      <c r="I113"/>
    </row>
    <row r="114" spans="1:9" ht="10.5">
      <c r="A114"/>
      <c r="B114"/>
      <c r="C114"/>
      <c r="D114"/>
      <c r="E114"/>
      <c r="F114"/>
      <c r="G114"/>
      <c r="H114"/>
      <c r="I114"/>
    </row>
    <row r="115" spans="1:9" ht="10.5">
      <c r="A115"/>
      <c r="B115"/>
      <c r="C115"/>
      <c r="D115"/>
      <c r="E115"/>
      <c r="F115"/>
      <c r="G115"/>
      <c r="H115"/>
      <c r="I115"/>
    </row>
    <row r="116" spans="1:9" ht="10.5">
      <c r="A116"/>
      <c r="B116"/>
      <c r="C116"/>
      <c r="D116"/>
      <c r="E116"/>
      <c r="F116"/>
      <c r="G116"/>
      <c r="H116"/>
      <c r="I116"/>
    </row>
    <row r="117" spans="1:9" ht="10.5">
      <c r="A117"/>
      <c r="B117"/>
      <c r="C117"/>
      <c r="D117"/>
      <c r="E117"/>
      <c r="F117"/>
      <c r="G117"/>
      <c r="H117"/>
      <c r="I117"/>
    </row>
    <row r="118" spans="1:9" ht="10.5">
      <c r="A118"/>
      <c r="B118"/>
      <c r="C118"/>
      <c r="D118"/>
      <c r="E118"/>
      <c r="F118"/>
      <c r="G118"/>
      <c r="H118"/>
      <c r="I118"/>
    </row>
    <row r="119" spans="1:9" ht="10.5">
      <c r="A119"/>
      <c r="B119"/>
      <c r="C119"/>
      <c r="D119"/>
      <c r="E119"/>
      <c r="F119"/>
      <c r="G119"/>
      <c r="H119"/>
      <c r="I119"/>
    </row>
    <row r="120" spans="1:9" ht="10.5">
      <c r="A120"/>
      <c r="B120"/>
      <c r="C120"/>
      <c r="D120"/>
      <c r="E120"/>
      <c r="F120"/>
      <c r="G120"/>
      <c r="H120"/>
      <c r="I120"/>
    </row>
    <row r="121" spans="1:9" ht="10.5">
      <c r="A121"/>
      <c r="B121"/>
      <c r="C121"/>
      <c r="D121"/>
      <c r="E121"/>
      <c r="F121"/>
      <c r="G121"/>
      <c r="H121"/>
      <c r="I121"/>
    </row>
    <row r="122" spans="1:9" ht="10.5">
      <c r="A122"/>
      <c r="B122"/>
      <c r="C122"/>
      <c r="D122"/>
      <c r="E122"/>
      <c r="F122"/>
      <c r="G122"/>
      <c r="H122"/>
      <c r="I122"/>
    </row>
    <row r="123" spans="1:9" ht="10.5">
      <c r="A123"/>
      <c r="B123"/>
      <c r="C123"/>
      <c r="D123"/>
      <c r="E123"/>
      <c r="F123"/>
      <c r="G123"/>
      <c r="H123"/>
      <c r="I123"/>
    </row>
    <row r="124" spans="1:9" s="12" customFormat="1" ht="10.5">
      <c r="A124"/>
      <c r="B124"/>
      <c r="C124"/>
      <c r="D124"/>
      <c r="E124"/>
      <c r="F124"/>
      <c r="G124"/>
      <c r="H124"/>
      <c r="I124"/>
    </row>
    <row r="125" spans="1:9" ht="10.5">
      <c r="A125"/>
      <c r="B125"/>
      <c r="C125"/>
      <c r="D125"/>
      <c r="E125"/>
      <c r="F125"/>
      <c r="G125"/>
      <c r="H125"/>
      <c r="I125"/>
    </row>
    <row r="126" spans="1:9" ht="10.5">
      <c r="A126"/>
      <c r="B126"/>
      <c r="C126"/>
      <c r="D126"/>
      <c r="E126"/>
      <c r="F126"/>
      <c r="G126"/>
      <c r="H126"/>
      <c r="I126"/>
    </row>
    <row r="127" spans="1:9" ht="10.5">
      <c r="A127"/>
      <c r="B127"/>
      <c r="C127"/>
      <c r="D127"/>
      <c r="E127"/>
      <c r="F127"/>
      <c r="G127"/>
      <c r="H127"/>
      <c r="I127"/>
    </row>
    <row r="128" spans="1:9" ht="10.5">
      <c r="A128"/>
      <c r="B128"/>
      <c r="C128"/>
      <c r="D128"/>
      <c r="E128"/>
      <c r="F128"/>
      <c r="G128"/>
      <c r="H128"/>
      <c r="I128"/>
    </row>
    <row r="129" spans="1:9" ht="10.5">
      <c r="A129"/>
      <c r="B129"/>
      <c r="C129"/>
      <c r="D129"/>
      <c r="E129"/>
      <c r="F129"/>
      <c r="G129"/>
      <c r="H129"/>
      <c r="I129"/>
    </row>
    <row r="130" spans="1:9" ht="10.5">
      <c r="A130"/>
      <c r="B130"/>
      <c r="C130"/>
      <c r="D130"/>
      <c r="E130"/>
      <c r="F130"/>
      <c r="G130"/>
      <c r="H130"/>
      <c r="I130"/>
    </row>
    <row r="131" spans="1:9" ht="10.5">
      <c r="A131"/>
      <c r="B131"/>
      <c r="C131"/>
      <c r="D131"/>
      <c r="E131"/>
      <c r="F131"/>
      <c r="G131"/>
      <c r="H131"/>
      <c r="I131"/>
    </row>
    <row r="132" spans="1:9" ht="10.5">
      <c r="A132"/>
      <c r="B132"/>
      <c r="C132"/>
      <c r="D132"/>
      <c r="E132"/>
      <c r="F132"/>
      <c r="G132"/>
      <c r="H132"/>
      <c r="I132"/>
    </row>
    <row r="133" spans="1:9" ht="10.5">
      <c r="A133"/>
      <c r="B133"/>
      <c r="C133"/>
      <c r="D133"/>
      <c r="E133"/>
      <c r="F133"/>
      <c r="G133"/>
      <c r="H133"/>
      <c r="I133"/>
    </row>
    <row r="134" spans="1:9" ht="10.5">
      <c r="A134"/>
      <c r="B134"/>
      <c r="C134"/>
      <c r="D134"/>
      <c r="E134"/>
      <c r="F134"/>
      <c r="G134"/>
      <c r="H134"/>
      <c r="I134"/>
    </row>
    <row r="135" spans="1:9" ht="10.5">
      <c r="A135"/>
      <c r="B135"/>
      <c r="C135"/>
      <c r="D135"/>
      <c r="E135"/>
      <c r="F135"/>
      <c r="G135"/>
      <c r="H135"/>
      <c r="I135"/>
    </row>
    <row r="136" spans="1:9" ht="10.5">
      <c r="A136"/>
      <c r="B136"/>
      <c r="C136"/>
      <c r="D136"/>
      <c r="E136"/>
      <c r="F136"/>
      <c r="G136"/>
      <c r="H136"/>
      <c r="I136"/>
    </row>
    <row r="137" spans="1:9" ht="10.5">
      <c r="A137"/>
      <c r="B137"/>
      <c r="C137"/>
      <c r="D137"/>
      <c r="E137"/>
      <c r="F137"/>
      <c r="G137"/>
      <c r="H137"/>
      <c r="I137"/>
    </row>
    <row r="138" spans="1:9" ht="10.5">
      <c r="A138"/>
      <c r="B138"/>
      <c r="C138"/>
      <c r="D138"/>
      <c r="E138"/>
      <c r="F138"/>
      <c r="G138"/>
      <c r="H138"/>
      <c r="I138"/>
    </row>
    <row r="139" spans="1:9" ht="10.5">
      <c r="A139"/>
      <c r="B139"/>
      <c r="C139"/>
      <c r="D139"/>
      <c r="E139"/>
      <c r="F139"/>
      <c r="G139"/>
      <c r="H139"/>
      <c r="I139"/>
    </row>
    <row r="140" spans="1:9" ht="10.5">
      <c r="A140"/>
      <c r="B140"/>
      <c r="C140"/>
      <c r="D140"/>
      <c r="E140"/>
      <c r="F140"/>
      <c r="G140"/>
      <c r="H140"/>
      <c r="I140"/>
    </row>
    <row r="141" spans="1:9" ht="10.5">
      <c r="A141"/>
      <c r="B141"/>
      <c r="C141"/>
      <c r="D141"/>
      <c r="E141"/>
      <c r="F141"/>
      <c r="G141"/>
      <c r="H141"/>
      <c r="I141"/>
    </row>
    <row r="142" spans="1:9" ht="10.5">
      <c r="A142"/>
      <c r="B142"/>
      <c r="C142"/>
      <c r="D142"/>
      <c r="E142"/>
      <c r="F142"/>
      <c r="G142"/>
      <c r="H142"/>
      <c r="I142"/>
    </row>
    <row r="143" spans="1:9" ht="10.5">
      <c r="A143"/>
      <c r="B143"/>
      <c r="C143"/>
      <c r="D143"/>
      <c r="E143"/>
      <c r="F143"/>
      <c r="G143"/>
      <c r="H143"/>
      <c r="I143"/>
    </row>
    <row r="144" spans="1:9" ht="10.5">
      <c r="A144"/>
      <c r="B144"/>
      <c r="C144"/>
      <c r="D144"/>
      <c r="E144"/>
      <c r="F144"/>
      <c r="G144"/>
      <c r="H144"/>
      <c r="I144"/>
    </row>
    <row r="145" spans="1:9" ht="10.5">
      <c r="A145"/>
      <c r="B145"/>
      <c r="C145"/>
      <c r="D145"/>
      <c r="E145"/>
      <c r="F145"/>
      <c r="G145"/>
      <c r="H145"/>
      <c r="I145"/>
    </row>
    <row r="146" spans="1:9" ht="10.5">
      <c r="A146"/>
      <c r="B146"/>
      <c r="C146"/>
      <c r="D146"/>
      <c r="E146"/>
      <c r="F146"/>
      <c r="G146"/>
      <c r="H146"/>
      <c r="I146"/>
    </row>
    <row r="147" spans="1:9" ht="10.5">
      <c r="A147"/>
      <c r="B147"/>
      <c r="C147"/>
      <c r="D147"/>
      <c r="E147"/>
      <c r="F147"/>
      <c r="G147"/>
      <c r="H147"/>
      <c r="I147"/>
    </row>
    <row r="148" spans="1:9" ht="10.5">
      <c r="A148"/>
      <c r="B148"/>
      <c r="C148"/>
      <c r="D148"/>
      <c r="E148"/>
      <c r="F148"/>
      <c r="G148"/>
      <c r="H148"/>
      <c r="I148"/>
    </row>
    <row r="149" spans="1:9" ht="10.5">
      <c r="A149"/>
      <c r="B149"/>
      <c r="C149"/>
      <c r="D149"/>
      <c r="E149"/>
      <c r="F149"/>
      <c r="G149"/>
      <c r="H149"/>
      <c r="I149"/>
    </row>
    <row r="150" spans="1:9" ht="10.5">
      <c r="A150"/>
      <c r="B150"/>
      <c r="C150"/>
      <c r="D150"/>
      <c r="E150"/>
      <c r="F150"/>
      <c r="G150"/>
      <c r="H150"/>
      <c r="I150"/>
    </row>
    <row r="151" spans="1:9" ht="10.5">
      <c r="A151"/>
      <c r="B151"/>
      <c r="C151"/>
      <c r="D151"/>
      <c r="E151"/>
      <c r="F151"/>
      <c r="G151"/>
      <c r="H151"/>
      <c r="I151"/>
    </row>
    <row r="152" spans="1:9" ht="10.5">
      <c r="A152"/>
      <c r="B152"/>
      <c r="C152"/>
      <c r="D152"/>
      <c r="E152"/>
      <c r="F152"/>
      <c r="G152"/>
      <c r="H152"/>
      <c r="I152"/>
    </row>
    <row r="153" spans="1:9" ht="10.5">
      <c r="A153"/>
      <c r="B153"/>
      <c r="C153"/>
      <c r="D153"/>
      <c r="E153"/>
      <c r="F153"/>
      <c r="G153"/>
      <c r="H153"/>
      <c r="I153"/>
    </row>
    <row r="154" spans="1:9" ht="10.5">
      <c r="A154"/>
      <c r="B154"/>
      <c r="C154"/>
      <c r="D154"/>
      <c r="E154"/>
      <c r="F154"/>
      <c r="G154"/>
      <c r="H154"/>
      <c r="I154"/>
    </row>
    <row r="155" spans="1:9" ht="10.5">
      <c r="A155"/>
      <c r="B155"/>
      <c r="C155"/>
      <c r="D155"/>
      <c r="E155"/>
      <c r="F155"/>
      <c r="G155"/>
      <c r="H155"/>
      <c r="I155"/>
    </row>
    <row r="156" spans="1:9" ht="10.5">
      <c r="A156"/>
      <c r="B156"/>
      <c r="C156"/>
      <c r="D156"/>
      <c r="E156"/>
      <c r="F156"/>
      <c r="G156"/>
      <c r="H156"/>
      <c r="I156"/>
    </row>
    <row r="157" spans="1:9" ht="10.5">
      <c r="A157"/>
      <c r="B157"/>
      <c r="C157"/>
      <c r="D157"/>
      <c r="E157"/>
      <c r="F157"/>
      <c r="G157"/>
      <c r="H157"/>
      <c r="I157"/>
    </row>
    <row r="158" spans="1:9" ht="10.5">
      <c r="A158"/>
      <c r="B158"/>
      <c r="C158"/>
      <c r="D158"/>
      <c r="E158"/>
      <c r="F158"/>
      <c r="G158"/>
      <c r="H158"/>
      <c r="I158"/>
    </row>
    <row r="159" spans="1:9" ht="10.5">
      <c r="A159"/>
      <c r="B159"/>
      <c r="C159"/>
      <c r="D159"/>
      <c r="E159"/>
      <c r="F159"/>
      <c r="G159"/>
      <c r="H159"/>
      <c r="I159"/>
    </row>
    <row r="160" spans="1:9" ht="10.5">
      <c r="A160"/>
      <c r="B160"/>
      <c r="C160"/>
      <c r="D160"/>
      <c r="E160"/>
      <c r="F160"/>
      <c r="G160"/>
      <c r="H160"/>
      <c r="I160"/>
    </row>
    <row r="161" spans="1:9" ht="10.5">
      <c r="A161"/>
      <c r="B161"/>
      <c r="C161"/>
      <c r="D161"/>
      <c r="E161"/>
      <c r="F161"/>
      <c r="G161"/>
      <c r="H161"/>
      <c r="I161"/>
    </row>
    <row r="162" spans="1:9" ht="10.5">
      <c r="A162"/>
      <c r="B162"/>
      <c r="C162"/>
      <c r="D162"/>
      <c r="E162"/>
      <c r="F162"/>
      <c r="G162"/>
      <c r="H162"/>
      <c r="I162"/>
    </row>
    <row r="163" spans="1:9" ht="10.5">
      <c r="A163"/>
      <c r="B163"/>
      <c r="C163"/>
      <c r="D163"/>
      <c r="E163"/>
      <c r="F163"/>
      <c r="G163"/>
      <c r="H163"/>
      <c r="I163"/>
    </row>
    <row r="164" spans="1:9" ht="10.5">
      <c r="A164"/>
      <c r="B164"/>
      <c r="C164"/>
      <c r="D164"/>
      <c r="E164"/>
      <c r="F164"/>
      <c r="G164"/>
      <c r="H164"/>
      <c r="I164"/>
    </row>
    <row r="165" spans="1:9" ht="10.5">
      <c r="A165"/>
      <c r="B165"/>
      <c r="C165"/>
      <c r="D165"/>
      <c r="E165"/>
      <c r="F165"/>
      <c r="G165"/>
      <c r="H165"/>
      <c r="I165"/>
    </row>
    <row r="166" spans="1:9" ht="10.5">
      <c r="A166"/>
      <c r="B166"/>
      <c r="C166"/>
      <c r="D166"/>
      <c r="E166"/>
      <c r="F166"/>
      <c r="G166"/>
      <c r="H166"/>
      <c r="I166"/>
    </row>
    <row r="167" spans="1:9" ht="10.5">
      <c r="A167"/>
      <c r="B167"/>
      <c r="C167"/>
      <c r="D167"/>
      <c r="E167"/>
      <c r="F167"/>
      <c r="G167"/>
      <c r="H167"/>
      <c r="I167"/>
    </row>
    <row r="168" spans="1:9" ht="10.5">
      <c r="A168"/>
      <c r="B168"/>
      <c r="C168"/>
      <c r="D168"/>
      <c r="E168"/>
      <c r="F168"/>
      <c r="G168"/>
      <c r="H168"/>
      <c r="I168"/>
    </row>
    <row r="169" spans="1:9" ht="10.5">
      <c r="A169"/>
      <c r="B169"/>
      <c r="C169"/>
      <c r="D169"/>
      <c r="E169"/>
      <c r="F169"/>
      <c r="G169"/>
      <c r="H169"/>
      <c r="I169"/>
    </row>
    <row r="170" spans="1:9" ht="10.5">
      <c r="A170"/>
      <c r="B170"/>
      <c r="C170"/>
      <c r="D170"/>
      <c r="E170"/>
      <c r="F170"/>
      <c r="G170"/>
      <c r="H170"/>
      <c r="I170"/>
    </row>
    <row r="171" spans="1:9" ht="10.5">
      <c r="A171"/>
      <c r="B171"/>
      <c r="C171"/>
      <c r="D171"/>
      <c r="E171"/>
      <c r="F171"/>
      <c r="G171"/>
      <c r="H171"/>
      <c r="I171"/>
    </row>
    <row r="172" spans="1:9" ht="10.5">
      <c r="A172"/>
      <c r="B172"/>
      <c r="C172"/>
      <c r="D172"/>
      <c r="E172"/>
      <c r="F172"/>
      <c r="G172"/>
      <c r="H172"/>
      <c r="I172"/>
    </row>
    <row r="173" spans="1:9" ht="10.5">
      <c r="A173"/>
      <c r="B173"/>
      <c r="C173"/>
      <c r="D173"/>
      <c r="E173"/>
      <c r="F173"/>
      <c r="G173"/>
      <c r="H173"/>
      <c r="I173"/>
    </row>
    <row r="174" spans="1:9" ht="10.5">
      <c r="A174"/>
      <c r="B174"/>
      <c r="C174"/>
      <c r="D174"/>
      <c r="E174"/>
      <c r="F174"/>
      <c r="G174"/>
      <c r="H174"/>
      <c r="I174"/>
    </row>
    <row r="175" spans="1:9" ht="10.5">
      <c r="A175"/>
      <c r="B175"/>
      <c r="C175"/>
      <c r="D175"/>
      <c r="E175"/>
      <c r="F175"/>
      <c r="G175"/>
      <c r="H175"/>
      <c r="I175"/>
    </row>
    <row r="176" spans="1:9" ht="10.5">
      <c r="A176"/>
      <c r="B176"/>
      <c r="C176"/>
      <c r="D176"/>
      <c r="E176"/>
      <c r="F176"/>
      <c r="G176"/>
      <c r="H176"/>
      <c r="I176"/>
    </row>
    <row r="177" spans="1:9" ht="10.5">
      <c r="A177"/>
      <c r="B177"/>
      <c r="C177"/>
      <c r="D177"/>
      <c r="E177"/>
      <c r="F177"/>
      <c r="G177"/>
      <c r="H177"/>
      <c r="I177"/>
    </row>
    <row r="178" spans="1:9" ht="10.5">
      <c r="A178"/>
      <c r="B178"/>
      <c r="C178"/>
      <c r="D178"/>
      <c r="E178"/>
      <c r="F178"/>
      <c r="G178"/>
      <c r="H178"/>
      <c r="I178"/>
    </row>
    <row r="179" spans="1:9" ht="10.5">
      <c r="A179"/>
      <c r="B179"/>
      <c r="C179"/>
      <c r="D179"/>
      <c r="E179"/>
      <c r="F179"/>
      <c r="G179"/>
      <c r="H179"/>
      <c r="I179"/>
    </row>
    <row r="180" spans="1:9" ht="10.5">
      <c r="A180"/>
      <c r="B180"/>
      <c r="C180"/>
      <c r="D180"/>
      <c r="E180"/>
      <c r="F180"/>
      <c r="G180"/>
      <c r="H180"/>
      <c r="I180"/>
    </row>
    <row r="181" spans="1:9" ht="10.5">
      <c r="A181"/>
      <c r="B181"/>
      <c r="C181"/>
      <c r="D181"/>
      <c r="E181"/>
      <c r="F181"/>
      <c r="G181"/>
      <c r="H181"/>
      <c r="I181"/>
    </row>
    <row r="182" spans="1:9" ht="10.5">
      <c r="A182"/>
      <c r="B182"/>
      <c r="C182"/>
      <c r="D182"/>
      <c r="E182"/>
      <c r="F182"/>
      <c r="G182"/>
      <c r="H182"/>
      <c r="I182"/>
    </row>
    <row r="183" spans="1:9" ht="10.5">
      <c r="A183"/>
      <c r="B183"/>
      <c r="C183"/>
      <c r="D183"/>
      <c r="E183"/>
      <c r="F183"/>
      <c r="G183"/>
      <c r="H183"/>
      <c r="I183"/>
    </row>
    <row r="184" spans="1:9" ht="10.5">
      <c r="A184"/>
      <c r="B184"/>
      <c r="C184"/>
      <c r="D184"/>
      <c r="E184"/>
      <c r="F184"/>
      <c r="G184"/>
      <c r="H184"/>
      <c r="I184"/>
    </row>
    <row r="185" spans="1:9" ht="10.5">
      <c r="A185"/>
      <c r="B185"/>
      <c r="C185"/>
      <c r="D185"/>
      <c r="E185"/>
      <c r="F185"/>
      <c r="G185"/>
      <c r="H185"/>
      <c r="I185"/>
    </row>
    <row r="186" spans="1:9" ht="10.5">
      <c r="A186"/>
      <c r="B186"/>
      <c r="C186"/>
      <c r="D186"/>
      <c r="E186"/>
      <c r="F186"/>
      <c r="G186"/>
      <c r="H186"/>
      <c r="I186"/>
    </row>
    <row r="187" spans="1:9" ht="10.5">
      <c r="A187"/>
      <c r="B187"/>
      <c r="C187"/>
      <c r="D187"/>
      <c r="E187"/>
      <c r="F187"/>
      <c r="G187"/>
      <c r="H187"/>
      <c r="I187"/>
    </row>
    <row r="188" spans="1:9" ht="10.5">
      <c r="A188"/>
      <c r="B188"/>
      <c r="C188"/>
      <c r="D188"/>
      <c r="E188"/>
      <c r="F188"/>
      <c r="G188"/>
      <c r="H188"/>
      <c r="I188"/>
    </row>
    <row r="189" spans="1:9" ht="10.5">
      <c r="A189"/>
      <c r="B189"/>
      <c r="C189"/>
      <c r="D189"/>
      <c r="E189"/>
      <c r="F189"/>
      <c r="G189"/>
      <c r="H189"/>
      <c r="I189"/>
    </row>
    <row r="190" spans="1:9" ht="10.5">
      <c r="A190"/>
      <c r="B190"/>
      <c r="C190"/>
      <c r="D190"/>
      <c r="E190"/>
      <c r="F190"/>
      <c r="G190"/>
      <c r="H190"/>
      <c r="I190"/>
    </row>
    <row r="191" spans="1:9" ht="10.5">
      <c r="A191"/>
      <c r="B191"/>
      <c r="C191"/>
      <c r="D191"/>
      <c r="E191"/>
      <c r="F191"/>
      <c r="G191"/>
      <c r="H191"/>
      <c r="I191"/>
    </row>
    <row r="192" spans="1:9" ht="10.5">
      <c r="A192"/>
      <c r="B192"/>
      <c r="C192"/>
      <c r="D192"/>
      <c r="E192"/>
      <c r="F192"/>
      <c r="G192"/>
      <c r="H192"/>
      <c r="I192"/>
    </row>
    <row r="193" spans="1:9" ht="10.5">
      <c r="A193"/>
      <c r="B193"/>
      <c r="C193"/>
      <c r="D193"/>
      <c r="E193"/>
      <c r="F193"/>
      <c r="G193"/>
      <c r="H193"/>
      <c r="I193"/>
    </row>
    <row r="194" spans="1:9" ht="10.5">
      <c r="A194"/>
      <c r="B194"/>
      <c r="C194"/>
      <c r="D194"/>
      <c r="E194"/>
      <c r="F194"/>
      <c r="G194"/>
      <c r="H194"/>
      <c r="I194"/>
    </row>
    <row r="195" spans="1:9" ht="10.5">
      <c r="A195"/>
      <c r="B195"/>
      <c r="C195"/>
      <c r="D195"/>
      <c r="E195"/>
      <c r="F195"/>
      <c r="G195"/>
      <c r="H195"/>
      <c r="I195"/>
    </row>
    <row r="196" spans="1:9" ht="10.5">
      <c r="A196"/>
      <c r="B196"/>
      <c r="C196"/>
      <c r="D196"/>
      <c r="E196"/>
      <c r="F196"/>
      <c r="G196"/>
      <c r="H196"/>
      <c r="I196"/>
    </row>
    <row r="197" spans="1:9" ht="10.5">
      <c r="A197"/>
      <c r="B197"/>
      <c r="C197"/>
      <c r="D197"/>
      <c r="E197"/>
      <c r="F197"/>
      <c r="G197"/>
      <c r="H197"/>
      <c r="I197"/>
    </row>
    <row r="198" spans="1:9" ht="10.5">
      <c r="A198"/>
      <c r="B198"/>
      <c r="C198"/>
      <c r="D198"/>
      <c r="E198"/>
      <c r="F198"/>
      <c r="G198"/>
      <c r="H198"/>
      <c r="I198"/>
    </row>
    <row r="199" spans="1:9" ht="10.5">
      <c r="A199"/>
      <c r="B199"/>
      <c r="C199"/>
      <c r="D199"/>
      <c r="E199"/>
      <c r="F199"/>
      <c r="G199"/>
      <c r="H199"/>
      <c r="I199"/>
    </row>
    <row r="200" spans="1:9" ht="10.5">
      <c r="A200"/>
      <c r="B200"/>
      <c r="C200"/>
      <c r="D200"/>
      <c r="E200"/>
      <c r="F200"/>
      <c r="G200"/>
      <c r="H200"/>
      <c r="I200"/>
    </row>
    <row r="201" spans="1:9" ht="10.5">
      <c r="A201"/>
      <c r="B201"/>
      <c r="C201"/>
      <c r="D201"/>
      <c r="E201"/>
      <c r="F201"/>
      <c r="G201"/>
      <c r="H201"/>
      <c r="I201"/>
    </row>
    <row r="202" spans="1:9" ht="10.5">
      <c r="A202"/>
      <c r="B202"/>
      <c r="C202"/>
      <c r="D202"/>
      <c r="E202"/>
      <c r="F202"/>
      <c r="G202"/>
      <c r="H202"/>
      <c r="I202"/>
    </row>
    <row r="203" spans="1:9" ht="10.5">
      <c r="A203"/>
      <c r="B203"/>
      <c r="C203"/>
      <c r="D203"/>
      <c r="E203"/>
      <c r="F203"/>
      <c r="G203"/>
      <c r="H203"/>
      <c r="I203"/>
    </row>
    <row r="204" spans="1:9" ht="10.5">
      <c r="A204"/>
      <c r="B204"/>
      <c r="C204"/>
      <c r="D204"/>
      <c r="E204"/>
      <c r="F204"/>
      <c r="G204"/>
      <c r="H204"/>
      <c r="I204"/>
    </row>
    <row r="205" spans="1:9" s="12" customFormat="1" ht="10.5">
      <c r="A205"/>
      <c r="B205"/>
      <c r="C205"/>
      <c r="D205"/>
      <c r="E205"/>
      <c r="F205"/>
      <c r="G205"/>
      <c r="H205"/>
      <c r="I205"/>
    </row>
    <row r="206" spans="1:9" ht="10.5">
      <c r="A206"/>
      <c r="B206"/>
      <c r="C206"/>
      <c r="D206"/>
      <c r="E206"/>
      <c r="F206"/>
      <c r="G206"/>
      <c r="H206"/>
      <c r="I206"/>
    </row>
    <row r="207" spans="1:9" ht="10.5">
      <c r="A207"/>
      <c r="B207"/>
      <c r="C207"/>
      <c r="D207"/>
      <c r="E207"/>
      <c r="F207"/>
      <c r="G207"/>
      <c r="H207"/>
      <c r="I207"/>
    </row>
    <row r="208" spans="1:9" ht="10.5">
      <c r="A208"/>
      <c r="B208"/>
      <c r="C208"/>
      <c r="D208"/>
      <c r="E208"/>
      <c r="F208"/>
      <c r="G208"/>
      <c r="H208"/>
      <c r="I208"/>
    </row>
    <row r="209" spans="1:9" ht="10.5">
      <c r="A209"/>
      <c r="B209"/>
      <c r="C209"/>
      <c r="D209"/>
      <c r="E209"/>
      <c r="F209"/>
      <c r="G209"/>
      <c r="H209"/>
      <c r="I209"/>
    </row>
    <row r="210" spans="1:9" ht="10.5">
      <c r="A210"/>
      <c r="B210"/>
      <c r="C210"/>
      <c r="D210"/>
      <c r="E210"/>
      <c r="F210"/>
      <c r="G210"/>
      <c r="H210"/>
      <c r="I210"/>
    </row>
    <row r="211" spans="1:9" ht="10.5">
      <c r="A211"/>
      <c r="B211"/>
      <c r="C211"/>
      <c r="D211"/>
      <c r="E211"/>
      <c r="F211"/>
      <c r="G211"/>
      <c r="H211"/>
      <c r="I211"/>
    </row>
    <row r="212" spans="1:9" ht="10.5">
      <c r="A212"/>
      <c r="B212"/>
      <c r="C212"/>
      <c r="D212"/>
      <c r="E212"/>
      <c r="F212"/>
      <c r="G212"/>
      <c r="H212"/>
      <c r="I212"/>
    </row>
    <row r="213" spans="1:9" ht="10.5">
      <c r="A213"/>
      <c r="B213"/>
      <c r="C213"/>
      <c r="D213"/>
      <c r="E213"/>
      <c r="F213"/>
      <c r="G213"/>
      <c r="H213"/>
      <c r="I213"/>
    </row>
    <row r="214" spans="1:9" ht="10.5">
      <c r="A214"/>
      <c r="B214"/>
      <c r="C214"/>
      <c r="D214"/>
      <c r="E214"/>
      <c r="F214"/>
      <c r="G214"/>
      <c r="H214"/>
      <c r="I214"/>
    </row>
    <row r="215" spans="1:9" ht="10.5">
      <c r="A215"/>
      <c r="B215"/>
      <c r="C215"/>
      <c r="D215"/>
      <c r="E215"/>
      <c r="F215"/>
      <c r="G215"/>
      <c r="H215"/>
      <c r="I215"/>
    </row>
    <row r="216" spans="1:9" ht="10.5">
      <c r="A216"/>
      <c r="B216"/>
      <c r="C216"/>
      <c r="D216"/>
      <c r="E216"/>
      <c r="F216"/>
      <c r="G216"/>
      <c r="H216"/>
      <c r="I216"/>
    </row>
    <row r="217" spans="1:9" ht="10.5">
      <c r="A217"/>
      <c r="B217"/>
      <c r="C217"/>
      <c r="D217"/>
      <c r="E217"/>
      <c r="F217"/>
      <c r="G217"/>
      <c r="H217"/>
      <c r="I217"/>
    </row>
    <row r="218" spans="1:9" ht="10.5">
      <c r="A218"/>
      <c r="B218"/>
      <c r="C218"/>
      <c r="D218"/>
      <c r="E218"/>
      <c r="F218"/>
      <c r="G218"/>
      <c r="H218"/>
      <c r="I218"/>
    </row>
    <row r="219" spans="1:9" ht="10.5">
      <c r="A219"/>
      <c r="B219"/>
      <c r="C219"/>
      <c r="D219"/>
      <c r="E219"/>
      <c r="F219"/>
      <c r="G219"/>
      <c r="H219"/>
      <c r="I219"/>
    </row>
    <row r="220" spans="1:9" ht="10.5">
      <c r="A220"/>
      <c r="B220"/>
      <c r="C220"/>
      <c r="D220"/>
      <c r="E220"/>
      <c r="F220"/>
      <c r="G220"/>
      <c r="H220"/>
      <c r="I220"/>
    </row>
    <row r="221" spans="1:9" ht="10.5">
      <c r="A221"/>
      <c r="B221"/>
      <c r="C221"/>
      <c r="D221"/>
      <c r="E221"/>
      <c r="F221"/>
      <c r="G221"/>
      <c r="H221"/>
      <c r="I221"/>
    </row>
    <row r="222" spans="1:9" ht="10.5">
      <c r="A222"/>
      <c r="B222"/>
      <c r="C222"/>
      <c r="D222"/>
      <c r="E222"/>
      <c r="F222"/>
      <c r="G222"/>
      <c r="H222"/>
      <c r="I222"/>
    </row>
    <row r="223" spans="1:9" ht="10.5">
      <c r="A223"/>
      <c r="B223"/>
      <c r="C223"/>
      <c r="D223"/>
      <c r="E223"/>
      <c r="F223"/>
      <c r="G223"/>
      <c r="H223"/>
      <c r="I223"/>
    </row>
    <row r="224" spans="1:9" ht="10.5">
      <c r="A224"/>
      <c r="B224"/>
      <c r="C224"/>
      <c r="D224"/>
      <c r="E224"/>
      <c r="F224"/>
      <c r="G224"/>
      <c r="H224"/>
      <c r="I224"/>
    </row>
    <row r="225" spans="1:9" ht="10.5">
      <c r="A225"/>
      <c r="B225"/>
      <c r="C225"/>
      <c r="D225"/>
      <c r="E225"/>
      <c r="F225"/>
      <c r="G225"/>
      <c r="H225"/>
      <c r="I225"/>
    </row>
    <row r="226" spans="1:9" ht="10.5">
      <c r="A226"/>
      <c r="B226"/>
      <c r="C226"/>
      <c r="D226"/>
      <c r="E226"/>
      <c r="F226"/>
      <c r="G226"/>
      <c r="H226"/>
      <c r="I226"/>
    </row>
    <row r="227" spans="1:9" ht="10.5">
      <c r="A227"/>
      <c r="B227"/>
      <c r="C227"/>
      <c r="D227"/>
      <c r="E227"/>
      <c r="F227"/>
      <c r="G227"/>
      <c r="H227"/>
      <c r="I227"/>
    </row>
    <row r="228" spans="1:9" ht="10.5">
      <c r="A228"/>
      <c r="B228"/>
      <c r="C228"/>
      <c r="D228"/>
      <c r="E228"/>
      <c r="F228"/>
      <c r="G228"/>
      <c r="H228"/>
      <c r="I228"/>
    </row>
    <row r="229" spans="1:9" ht="10.5">
      <c r="A229"/>
      <c r="B229"/>
      <c r="C229"/>
      <c r="D229"/>
      <c r="E229"/>
      <c r="F229"/>
      <c r="G229"/>
      <c r="H229"/>
      <c r="I229"/>
    </row>
    <row r="230" spans="1:9" ht="10.5">
      <c r="A230"/>
      <c r="B230"/>
      <c r="C230"/>
      <c r="D230"/>
      <c r="E230"/>
      <c r="F230"/>
      <c r="G230"/>
      <c r="H230"/>
      <c r="I230"/>
    </row>
    <row r="231" spans="1:9" ht="10.5">
      <c r="A231"/>
      <c r="B231"/>
      <c r="C231"/>
      <c r="D231"/>
      <c r="E231"/>
      <c r="F231"/>
      <c r="G231"/>
      <c r="H231"/>
      <c r="I231"/>
    </row>
    <row r="232" spans="1:9" ht="10.5">
      <c r="A232"/>
      <c r="B232"/>
      <c r="C232"/>
      <c r="D232"/>
      <c r="E232"/>
      <c r="F232"/>
      <c r="G232"/>
      <c r="H232"/>
      <c r="I232"/>
    </row>
    <row r="233" spans="1:9" ht="10.5">
      <c r="A233"/>
      <c r="B233"/>
      <c r="C233"/>
      <c r="D233"/>
      <c r="E233"/>
      <c r="F233"/>
      <c r="G233"/>
      <c r="H233"/>
      <c r="I233"/>
    </row>
    <row r="234" spans="1:9" ht="10.5">
      <c r="A234"/>
      <c r="B234"/>
      <c r="C234"/>
      <c r="D234"/>
      <c r="E234"/>
      <c r="F234"/>
      <c r="G234"/>
      <c r="H234"/>
      <c r="I234"/>
    </row>
    <row r="235" spans="1:9" ht="10.5">
      <c r="A235"/>
      <c r="B235"/>
      <c r="C235"/>
      <c r="D235"/>
      <c r="E235"/>
      <c r="F235"/>
      <c r="G235"/>
      <c r="H235"/>
      <c r="I235"/>
    </row>
    <row r="236" spans="1:9" ht="10.5">
      <c r="A236"/>
      <c r="B236"/>
      <c r="C236"/>
      <c r="D236"/>
      <c r="E236"/>
      <c r="F236"/>
      <c r="G236"/>
      <c r="H236"/>
      <c r="I236"/>
    </row>
    <row r="237" spans="1:9" ht="10.5">
      <c r="A237"/>
      <c r="B237"/>
      <c r="C237"/>
      <c r="D237"/>
      <c r="E237"/>
      <c r="F237"/>
      <c r="G237"/>
      <c r="H237"/>
      <c r="I237"/>
    </row>
    <row r="238" spans="1:9" ht="10.5">
      <c r="A238"/>
      <c r="B238"/>
      <c r="C238"/>
      <c r="D238"/>
      <c r="E238"/>
      <c r="F238"/>
      <c r="G238"/>
      <c r="H238"/>
      <c r="I238"/>
    </row>
    <row r="239" spans="1:9" ht="10.5">
      <c r="A239"/>
      <c r="B239"/>
      <c r="C239"/>
      <c r="D239"/>
      <c r="E239"/>
      <c r="F239"/>
      <c r="G239"/>
      <c r="H239"/>
      <c r="I239"/>
    </row>
    <row r="240" spans="1:9" ht="10.5">
      <c r="A240"/>
      <c r="B240"/>
      <c r="C240"/>
      <c r="D240"/>
      <c r="E240"/>
      <c r="F240"/>
      <c r="G240"/>
      <c r="H240"/>
      <c r="I240"/>
    </row>
    <row r="241" spans="1:9" ht="10.5">
      <c r="A241"/>
      <c r="B241"/>
      <c r="C241"/>
      <c r="D241"/>
      <c r="E241"/>
      <c r="F241"/>
      <c r="G241"/>
      <c r="H241"/>
      <c r="I241"/>
    </row>
    <row r="242" spans="1:9" ht="10.5">
      <c r="A242"/>
      <c r="B242"/>
      <c r="C242"/>
      <c r="D242"/>
      <c r="E242"/>
      <c r="F242"/>
      <c r="G242"/>
      <c r="H242"/>
      <c r="I242"/>
    </row>
    <row r="243" spans="1:9" ht="10.5">
      <c r="A243"/>
      <c r="B243"/>
      <c r="C243"/>
      <c r="D243"/>
      <c r="E243"/>
      <c r="F243"/>
      <c r="G243"/>
      <c r="H243"/>
      <c r="I243"/>
    </row>
    <row r="244" spans="1:9" ht="10.5">
      <c r="A244"/>
      <c r="B244"/>
      <c r="C244"/>
      <c r="D244"/>
      <c r="E244"/>
      <c r="F244"/>
      <c r="G244"/>
      <c r="H244"/>
      <c r="I244"/>
    </row>
    <row r="245" spans="1:9" ht="10.5">
      <c r="A245"/>
      <c r="B245"/>
      <c r="C245"/>
      <c r="D245"/>
      <c r="E245"/>
      <c r="F245"/>
      <c r="G245"/>
      <c r="H245"/>
      <c r="I245"/>
    </row>
    <row r="246" spans="1:9" ht="10.5">
      <c r="A246"/>
      <c r="B246"/>
      <c r="C246"/>
      <c r="D246"/>
      <c r="E246"/>
      <c r="F246"/>
      <c r="G246"/>
      <c r="H246"/>
      <c r="I246"/>
    </row>
    <row r="247" spans="1:9" ht="10.5">
      <c r="A247"/>
      <c r="B247"/>
      <c r="C247"/>
      <c r="D247"/>
      <c r="E247"/>
      <c r="F247"/>
      <c r="G247"/>
      <c r="H247"/>
      <c r="I247"/>
    </row>
    <row r="248" spans="1:9" ht="10.5">
      <c r="A248"/>
      <c r="B248"/>
      <c r="C248"/>
      <c r="D248"/>
      <c r="E248"/>
      <c r="F248"/>
      <c r="G248"/>
      <c r="H248"/>
      <c r="I248"/>
    </row>
    <row r="249" spans="1:9" ht="10.5">
      <c r="A249"/>
      <c r="B249"/>
      <c r="C249"/>
      <c r="D249"/>
      <c r="E249"/>
      <c r="F249"/>
      <c r="G249"/>
      <c r="H249"/>
      <c r="I249"/>
    </row>
    <row r="250" spans="1:9" ht="10.5">
      <c r="A250"/>
      <c r="B250"/>
      <c r="C250"/>
      <c r="D250"/>
      <c r="E250"/>
      <c r="F250"/>
      <c r="G250"/>
      <c r="H250"/>
      <c r="I250"/>
    </row>
    <row r="251" spans="1:9" ht="10.5">
      <c r="A251"/>
      <c r="B251"/>
      <c r="C251"/>
      <c r="D251"/>
      <c r="E251"/>
      <c r="F251"/>
      <c r="G251"/>
      <c r="H251"/>
      <c r="I251"/>
    </row>
    <row r="252" spans="1:9" ht="10.5">
      <c r="A252"/>
      <c r="B252"/>
      <c r="C252"/>
      <c r="D252"/>
      <c r="E252"/>
      <c r="F252"/>
      <c r="G252"/>
      <c r="H252"/>
      <c r="I252"/>
    </row>
    <row r="253" spans="1:9" ht="10.5">
      <c r="A253"/>
      <c r="B253"/>
      <c r="C253"/>
      <c r="D253"/>
      <c r="E253"/>
      <c r="F253"/>
      <c r="G253"/>
      <c r="H253"/>
      <c r="I253"/>
    </row>
    <row r="254" spans="1:9" ht="10.5">
      <c r="A254"/>
      <c r="B254"/>
      <c r="C254"/>
      <c r="D254"/>
      <c r="E254"/>
      <c r="F254"/>
      <c r="G254"/>
      <c r="H254"/>
      <c r="I254"/>
    </row>
    <row r="255" spans="1:9" ht="10.5">
      <c r="A255"/>
      <c r="B255"/>
      <c r="C255"/>
      <c r="D255"/>
      <c r="E255"/>
      <c r="F255"/>
      <c r="G255"/>
      <c r="H255"/>
      <c r="I255"/>
    </row>
    <row r="256" spans="1:9" ht="10.5">
      <c r="A256"/>
      <c r="B256"/>
      <c r="C256"/>
      <c r="D256"/>
      <c r="E256"/>
      <c r="F256"/>
      <c r="G256"/>
      <c r="H256"/>
      <c r="I256"/>
    </row>
    <row r="257" spans="1:9" ht="10.5">
      <c r="A257"/>
      <c r="B257"/>
      <c r="C257"/>
      <c r="D257"/>
      <c r="E257"/>
      <c r="F257"/>
      <c r="G257"/>
      <c r="H257"/>
      <c r="I257"/>
    </row>
    <row r="258" spans="1:9" ht="10.5">
      <c r="A258"/>
      <c r="B258"/>
      <c r="C258"/>
      <c r="D258"/>
      <c r="E258"/>
      <c r="F258"/>
      <c r="G258"/>
      <c r="H258"/>
      <c r="I258"/>
    </row>
    <row r="259" spans="1:9" ht="10.5">
      <c r="A259"/>
      <c r="B259"/>
      <c r="C259"/>
      <c r="D259"/>
      <c r="E259"/>
      <c r="F259"/>
      <c r="G259"/>
      <c r="H259"/>
      <c r="I259"/>
    </row>
    <row r="260" spans="1:9" ht="10.5">
      <c r="A260"/>
      <c r="B260"/>
      <c r="C260"/>
      <c r="D260"/>
      <c r="E260"/>
      <c r="F260"/>
      <c r="G260"/>
      <c r="H260"/>
      <c r="I260"/>
    </row>
    <row r="261" spans="1:9" ht="10.5">
      <c r="A261"/>
      <c r="B261"/>
      <c r="C261"/>
      <c r="D261"/>
      <c r="E261"/>
      <c r="F261"/>
      <c r="G261"/>
      <c r="H261"/>
      <c r="I261"/>
    </row>
    <row r="262" spans="1:9" ht="10.5">
      <c r="A262"/>
      <c r="B262"/>
      <c r="C262"/>
      <c r="D262"/>
      <c r="E262"/>
      <c r="F262"/>
      <c r="G262"/>
      <c r="H262"/>
      <c r="I262"/>
    </row>
    <row r="263" spans="1:9" ht="10.5">
      <c r="A263"/>
      <c r="B263"/>
      <c r="C263"/>
      <c r="D263"/>
      <c r="E263"/>
      <c r="F263"/>
      <c r="G263"/>
      <c r="H263"/>
      <c r="I263"/>
    </row>
    <row r="264" spans="1:9" ht="10.5">
      <c r="A264"/>
      <c r="B264"/>
      <c r="C264"/>
      <c r="D264"/>
      <c r="E264"/>
      <c r="F264"/>
      <c r="G264"/>
      <c r="H264"/>
      <c r="I264"/>
    </row>
    <row r="265" spans="1:9" ht="10.5">
      <c r="A265"/>
      <c r="B265"/>
      <c r="C265"/>
      <c r="D265"/>
      <c r="E265"/>
      <c r="F265"/>
      <c r="G265"/>
      <c r="H265"/>
      <c r="I265"/>
    </row>
    <row r="266" spans="1:9" ht="10.5">
      <c r="A266"/>
      <c r="B266"/>
      <c r="C266"/>
      <c r="D266"/>
      <c r="E266"/>
      <c r="F266"/>
      <c r="G266"/>
      <c r="H266"/>
      <c r="I266"/>
    </row>
    <row r="267" spans="1:9" ht="10.5">
      <c r="A267"/>
      <c r="B267"/>
      <c r="C267"/>
      <c r="D267"/>
      <c r="E267"/>
      <c r="F267"/>
      <c r="G267"/>
      <c r="H267"/>
      <c r="I267"/>
    </row>
    <row r="268" spans="1:9" ht="10.5">
      <c r="A268"/>
      <c r="B268"/>
      <c r="C268"/>
      <c r="D268"/>
      <c r="E268"/>
      <c r="F268"/>
      <c r="G268"/>
      <c r="H268"/>
      <c r="I268"/>
    </row>
    <row r="269" spans="1:9" ht="10.5">
      <c r="A269"/>
      <c r="B269"/>
      <c r="C269"/>
      <c r="D269"/>
      <c r="E269"/>
      <c r="F269"/>
      <c r="G269"/>
      <c r="H269"/>
      <c r="I269"/>
    </row>
    <row r="270" spans="1:9" ht="10.5">
      <c r="A270"/>
      <c r="B270"/>
      <c r="C270"/>
      <c r="D270"/>
      <c r="E270"/>
      <c r="F270"/>
      <c r="G270"/>
      <c r="H270"/>
      <c r="I270"/>
    </row>
    <row r="271" spans="1:9" ht="10.5">
      <c r="A271"/>
      <c r="B271"/>
      <c r="C271"/>
      <c r="D271"/>
      <c r="E271"/>
      <c r="F271"/>
      <c r="G271"/>
      <c r="H271"/>
      <c r="I271"/>
    </row>
    <row r="272" spans="1:9" ht="10.5">
      <c r="A272"/>
      <c r="B272"/>
      <c r="C272"/>
      <c r="D272"/>
      <c r="E272"/>
      <c r="F272"/>
      <c r="G272"/>
      <c r="H272"/>
      <c r="I272"/>
    </row>
    <row r="273" spans="1:9" ht="10.5">
      <c r="A273"/>
      <c r="B273"/>
      <c r="C273"/>
      <c r="D273"/>
      <c r="E273"/>
      <c r="F273"/>
      <c r="G273"/>
      <c r="H273"/>
      <c r="I273"/>
    </row>
    <row r="274" spans="1:9" ht="10.5">
      <c r="A274"/>
      <c r="B274"/>
      <c r="C274"/>
      <c r="D274"/>
      <c r="E274"/>
      <c r="F274"/>
      <c r="G274"/>
      <c r="H274"/>
      <c r="I274"/>
    </row>
    <row r="275" spans="1:9" ht="10.5">
      <c r="A275"/>
      <c r="B275"/>
      <c r="C275"/>
      <c r="D275"/>
      <c r="E275"/>
      <c r="F275"/>
      <c r="G275"/>
      <c r="H275"/>
      <c r="I275"/>
    </row>
    <row r="276" spans="1:9" ht="10.5">
      <c r="A276"/>
      <c r="B276"/>
      <c r="C276"/>
      <c r="D276"/>
      <c r="E276"/>
      <c r="F276"/>
      <c r="G276"/>
      <c r="H276"/>
      <c r="I276"/>
    </row>
    <row r="277" spans="1:9" ht="10.5">
      <c r="A277"/>
      <c r="B277"/>
      <c r="C277"/>
      <c r="D277"/>
      <c r="E277"/>
      <c r="F277"/>
      <c r="G277"/>
      <c r="H277"/>
      <c r="I277"/>
    </row>
    <row r="278" spans="1:9" ht="10.5">
      <c r="A278"/>
      <c r="B278"/>
      <c r="C278"/>
      <c r="D278"/>
      <c r="E278"/>
      <c r="F278"/>
      <c r="G278"/>
      <c r="H278"/>
      <c r="I278"/>
    </row>
    <row r="279" spans="1:9" ht="10.5">
      <c r="A279"/>
      <c r="B279"/>
      <c r="C279"/>
      <c r="D279"/>
      <c r="E279"/>
      <c r="F279"/>
      <c r="G279"/>
      <c r="H279"/>
      <c r="I279"/>
    </row>
    <row r="280" spans="1:9" s="12" customFormat="1" ht="10.5">
      <c r="A280"/>
      <c r="B280"/>
      <c r="C280"/>
      <c r="D280"/>
      <c r="E280"/>
      <c r="F280"/>
      <c r="G280"/>
      <c r="H280"/>
      <c r="I280"/>
    </row>
    <row r="281" spans="1:9" ht="10.5">
      <c r="A281"/>
      <c r="B281"/>
      <c r="C281"/>
      <c r="D281"/>
      <c r="E281"/>
      <c r="F281"/>
      <c r="G281"/>
      <c r="H281"/>
      <c r="I281"/>
    </row>
    <row r="282" spans="1:9" ht="10.5">
      <c r="A282"/>
      <c r="B282"/>
      <c r="C282"/>
      <c r="D282"/>
      <c r="E282"/>
      <c r="F282"/>
      <c r="G282"/>
      <c r="H282"/>
      <c r="I282"/>
    </row>
    <row r="283" spans="1:9" ht="10.5">
      <c r="A283"/>
      <c r="B283"/>
      <c r="C283"/>
      <c r="D283"/>
      <c r="E283"/>
      <c r="F283"/>
      <c r="G283"/>
      <c r="H283"/>
      <c r="I283"/>
    </row>
    <row r="284" spans="1:9" ht="10.5">
      <c r="A284"/>
      <c r="B284"/>
      <c r="C284"/>
      <c r="D284"/>
      <c r="E284"/>
      <c r="F284"/>
      <c r="G284"/>
      <c r="H284"/>
      <c r="I284"/>
    </row>
    <row r="285" spans="1:9" ht="10.5">
      <c r="A285"/>
      <c r="B285"/>
      <c r="C285"/>
      <c r="D285"/>
      <c r="E285"/>
      <c r="F285"/>
      <c r="G285"/>
      <c r="H285"/>
      <c r="I285"/>
    </row>
    <row r="286" spans="1:9" ht="10.5">
      <c r="A286"/>
      <c r="B286"/>
      <c r="C286"/>
      <c r="D286"/>
      <c r="E286"/>
      <c r="F286"/>
      <c r="G286"/>
      <c r="H286"/>
      <c r="I286"/>
    </row>
    <row r="287" spans="1:9" ht="10.5">
      <c r="A287"/>
      <c r="B287"/>
      <c r="C287"/>
      <c r="D287"/>
      <c r="E287"/>
      <c r="F287"/>
      <c r="G287"/>
      <c r="H287"/>
      <c r="I287"/>
    </row>
    <row r="288" spans="1:9" ht="10.5">
      <c r="A288"/>
      <c r="B288"/>
      <c r="C288"/>
      <c r="D288"/>
      <c r="E288"/>
      <c r="F288"/>
      <c r="G288"/>
      <c r="H288"/>
      <c r="I288"/>
    </row>
    <row r="289" spans="1:9" ht="10.5">
      <c r="A289"/>
      <c r="B289"/>
      <c r="C289"/>
      <c r="D289"/>
      <c r="E289"/>
      <c r="F289"/>
      <c r="G289"/>
      <c r="H289"/>
      <c r="I289"/>
    </row>
    <row r="290" spans="1:9" ht="10.5">
      <c r="A290"/>
      <c r="B290"/>
      <c r="C290"/>
      <c r="D290"/>
      <c r="E290"/>
      <c r="F290"/>
      <c r="G290"/>
      <c r="H290"/>
      <c r="I290"/>
    </row>
    <row r="291" spans="1:9" ht="10.5">
      <c r="A291"/>
      <c r="B291"/>
      <c r="C291"/>
      <c r="D291"/>
      <c r="E291"/>
      <c r="F291"/>
      <c r="G291"/>
      <c r="H291"/>
      <c r="I291"/>
    </row>
    <row r="292" spans="1:9" ht="10.5">
      <c r="A292"/>
      <c r="B292"/>
      <c r="C292"/>
      <c r="D292"/>
      <c r="E292"/>
      <c r="F292"/>
      <c r="G292"/>
      <c r="H292"/>
      <c r="I292"/>
    </row>
    <row r="293" spans="1:9" ht="10.5">
      <c r="A293"/>
      <c r="B293"/>
      <c r="C293"/>
      <c r="D293"/>
      <c r="E293"/>
      <c r="F293"/>
      <c r="G293"/>
      <c r="H293"/>
      <c r="I293"/>
    </row>
    <row r="294" spans="1:9" ht="10.5">
      <c r="A294"/>
      <c r="B294"/>
      <c r="C294"/>
      <c r="D294"/>
      <c r="E294"/>
      <c r="F294"/>
      <c r="G294"/>
      <c r="H294"/>
      <c r="I294"/>
    </row>
    <row r="295" spans="1:9" ht="10.5">
      <c r="A295"/>
      <c r="B295"/>
      <c r="C295"/>
      <c r="D295"/>
      <c r="E295"/>
      <c r="F295"/>
      <c r="G295"/>
      <c r="H295"/>
      <c r="I295"/>
    </row>
    <row r="296" spans="1:9" ht="10.5">
      <c r="A296"/>
      <c r="B296"/>
      <c r="C296"/>
      <c r="D296"/>
      <c r="E296"/>
      <c r="F296"/>
      <c r="G296"/>
      <c r="H296"/>
      <c r="I296"/>
    </row>
    <row r="297" spans="1:9" ht="10.5">
      <c r="A297"/>
      <c r="B297"/>
      <c r="C297"/>
      <c r="D297"/>
      <c r="E297"/>
      <c r="F297"/>
      <c r="G297"/>
      <c r="H297"/>
      <c r="I297"/>
    </row>
    <row r="298" spans="1:9" ht="10.5">
      <c r="A298"/>
      <c r="B298"/>
      <c r="C298"/>
      <c r="D298"/>
      <c r="E298"/>
      <c r="F298"/>
      <c r="G298"/>
      <c r="H298"/>
      <c r="I298"/>
    </row>
    <row r="299" spans="1:9" ht="10.5">
      <c r="A299"/>
      <c r="B299"/>
      <c r="C299"/>
      <c r="D299"/>
      <c r="E299"/>
      <c r="F299"/>
      <c r="G299"/>
      <c r="H299"/>
      <c r="I299"/>
    </row>
    <row r="300" spans="1:9" ht="10.5">
      <c r="A300"/>
      <c r="B300"/>
      <c r="C300"/>
      <c r="D300"/>
      <c r="E300"/>
      <c r="F300"/>
      <c r="G300"/>
      <c r="H300"/>
      <c r="I300"/>
    </row>
    <row r="301" spans="1:9" ht="10.5">
      <c r="A301"/>
      <c r="B301"/>
      <c r="C301"/>
      <c r="D301"/>
      <c r="E301"/>
      <c r="F301"/>
      <c r="G301"/>
      <c r="H301"/>
      <c r="I301"/>
    </row>
    <row r="302" spans="1:9" ht="10.5">
      <c r="A302"/>
      <c r="B302"/>
      <c r="C302"/>
      <c r="D302"/>
      <c r="E302"/>
      <c r="F302"/>
      <c r="G302"/>
      <c r="H302"/>
      <c r="I302"/>
    </row>
    <row r="303" spans="1:9" ht="10.5">
      <c r="A303"/>
      <c r="B303"/>
      <c r="C303"/>
      <c r="D303"/>
      <c r="E303"/>
      <c r="F303"/>
      <c r="G303"/>
      <c r="H303"/>
      <c r="I303"/>
    </row>
    <row r="304" spans="1:9" ht="10.5">
      <c r="A304"/>
      <c r="B304"/>
      <c r="C304"/>
      <c r="D304"/>
      <c r="E304"/>
      <c r="F304"/>
      <c r="G304"/>
      <c r="H304"/>
      <c r="I304"/>
    </row>
    <row r="305" spans="1:9" ht="10.5">
      <c r="A305"/>
      <c r="B305"/>
      <c r="C305"/>
      <c r="D305"/>
      <c r="E305"/>
      <c r="F305"/>
      <c r="G305"/>
      <c r="H305"/>
      <c r="I305"/>
    </row>
    <row r="306" spans="1:9" ht="10.5">
      <c r="A306"/>
      <c r="B306"/>
      <c r="C306"/>
      <c r="D306"/>
      <c r="E306"/>
      <c r="F306"/>
      <c r="G306"/>
      <c r="H306"/>
      <c r="I306"/>
    </row>
    <row r="307" spans="1:9" ht="10.5">
      <c r="A307"/>
      <c r="B307"/>
      <c r="C307"/>
      <c r="D307"/>
      <c r="E307"/>
      <c r="F307"/>
      <c r="G307"/>
      <c r="H307"/>
      <c r="I307"/>
    </row>
    <row r="308" spans="1:9" ht="10.5">
      <c r="A308"/>
      <c r="B308"/>
      <c r="C308"/>
      <c r="D308"/>
      <c r="E308"/>
      <c r="F308"/>
      <c r="G308"/>
      <c r="H308"/>
      <c r="I308"/>
    </row>
    <row r="309" spans="1:9" ht="10.5">
      <c r="A309"/>
      <c r="B309"/>
      <c r="C309"/>
      <c r="D309"/>
      <c r="E309"/>
      <c r="F309"/>
      <c r="G309"/>
      <c r="H309"/>
      <c r="I309"/>
    </row>
    <row r="310" spans="1:9" ht="10.5">
      <c r="A310"/>
      <c r="B310"/>
      <c r="C310"/>
      <c r="D310"/>
      <c r="E310"/>
      <c r="F310"/>
      <c r="G310"/>
      <c r="H310"/>
      <c r="I310"/>
    </row>
  </sheetData>
  <mergeCells count="9">
    <mergeCell ref="J1:O1"/>
    <mergeCell ref="P1:X1"/>
    <mergeCell ref="J2:O2"/>
    <mergeCell ref="P2:X2"/>
    <mergeCell ref="AJ1:AR1"/>
    <mergeCell ref="AJ2:AR2"/>
    <mergeCell ref="AJ66:AR66"/>
    <mergeCell ref="Z1:AH1"/>
    <mergeCell ref="Z2:AH2"/>
  </mergeCells>
  <printOptions horizontalCentered="1"/>
  <pageMargins left="0.75" right="0.75" top="0.75" bottom="0.75" header="0.25" footer="0.25"/>
  <pageSetup orientation="portrait" scale="85" r:id="rId1"/>
  <headerFooter alignWithMargins="0">
    <oddFooter>&amp;L&amp;7Power Planning  &amp;D  &amp;T&amp;C&amp;7Page &amp;P &amp;R&amp;7&amp;F - &amp;A</oddFooter>
  </headerFooter>
  <rowBreaks count="1" manualBreakCount="1">
    <brk id="61" max="255" man="1"/>
  </rowBreaks>
</worksheet>
</file>

<file path=xl/worksheets/sheet9.xml><?xml version="1.0" encoding="utf-8"?>
<worksheet xmlns="http://schemas.openxmlformats.org/spreadsheetml/2006/main" xmlns:r="http://schemas.openxmlformats.org/officeDocument/2006/relationships">
  <dimension ref="A1:BG106"/>
  <sheetViews>
    <sheetView workbookViewId="0" topLeftCell="A32">
      <selection activeCell="A48" sqref="A48"/>
    </sheetView>
  </sheetViews>
  <sheetFormatPr defaultColWidth="9.140625" defaultRowHeight="12"/>
  <cols>
    <col min="1" max="1" width="4.421875" style="0" customWidth="1"/>
    <col min="2" max="2" width="5.421875" style="0" customWidth="1"/>
    <col min="3" max="3" width="16.421875" style="0" customWidth="1"/>
    <col min="4" max="4" width="14.140625" style="0" customWidth="1"/>
    <col min="5" max="5" width="2.7109375" style="0" customWidth="1"/>
    <col min="6" max="6" width="16.140625" style="0" customWidth="1"/>
    <col min="7" max="7" width="13.8515625" style="0" customWidth="1"/>
    <col min="8" max="8" width="14.00390625" style="0" customWidth="1"/>
    <col min="9" max="9" width="14.421875" style="0" customWidth="1"/>
    <col min="11" max="11" width="4.00390625" style="0" customWidth="1"/>
    <col min="14" max="14" width="13.8515625" style="0" customWidth="1"/>
    <col min="16" max="16" width="3.28125" style="0" customWidth="1"/>
    <col min="21" max="21" width="13.421875" style="0" customWidth="1"/>
    <col min="24" max="24" width="14.7109375" style="0" customWidth="1"/>
    <col min="26" max="26" width="4.140625" style="0" customWidth="1"/>
    <col min="31" max="31" width="13.00390625" style="0" customWidth="1"/>
    <col min="34" max="34" width="11.8515625" style="0" customWidth="1"/>
    <col min="36" max="36" width="3.7109375" style="0" customWidth="1"/>
    <col min="39" max="39" width="16.7109375" style="0" customWidth="1"/>
    <col min="40" max="40" width="2.421875" style="0" customWidth="1"/>
    <col min="41" max="41" width="14.140625" style="0" customWidth="1"/>
    <col min="42" max="42" width="13.28125" style="0" customWidth="1"/>
    <col min="43" max="43" width="11.421875" style="0" customWidth="1"/>
    <col min="44" max="44" width="13.7109375" style="0" customWidth="1"/>
    <col min="49" max="49" width="14.00390625" style="0" customWidth="1"/>
    <col min="51" max="51" width="4.00390625" style="0" customWidth="1"/>
    <col min="56" max="56" width="13.7109375" style="0" customWidth="1"/>
    <col min="59" max="59" width="15.140625" style="0" customWidth="1"/>
  </cols>
  <sheetData>
    <row r="1" spans="1:59" ht="12">
      <c r="A1" s="4"/>
      <c r="B1" s="3"/>
      <c r="C1" s="3"/>
      <c r="D1" s="60"/>
      <c r="E1" s="9"/>
      <c r="F1" s="9" t="s">
        <v>79</v>
      </c>
      <c r="G1" s="3"/>
      <c r="H1" s="3"/>
      <c r="I1" s="3"/>
      <c r="J1" s="70" t="s">
        <v>150</v>
      </c>
      <c r="K1" s="70"/>
      <c r="L1" s="70"/>
      <c r="M1" s="70"/>
      <c r="N1" s="70"/>
      <c r="O1" s="70"/>
      <c r="P1" s="70" t="str">
        <f>+J1</f>
        <v>Case 7 "Remove Cholla Outage"</v>
      </c>
      <c r="Q1" s="70"/>
      <c r="R1" s="70"/>
      <c r="S1" s="70"/>
      <c r="T1" s="70"/>
      <c r="U1" s="70"/>
      <c r="V1" s="70"/>
      <c r="W1" s="70"/>
      <c r="X1" s="70"/>
      <c r="Z1" s="70" t="s">
        <v>155</v>
      </c>
      <c r="AA1" s="70"/>
      <c r="AB1" s="70"/>
      <c r="AC1" s="70"/>
      <c r="AD1" s="70"/>
      <c r="AE1" s="70"/>
      <c r="AF1" s="70"/>
      <c r="AG1" s="70"/>
      <c r="AH1" s="70"/>
      <c r="AJ1" s="70" t="str">
        <f>+Z1</f>
        <v>Case 7 Only</v>
      </c>
      <c r="AK1" s="70"/>
      <c r="AL1" s="70"/>
      <c r="AM1" s="70"/>
      <c r="AN1" s="70"/>
      <c r="AO1" s="70"/>
      <c r="AP1" s="70"/>
      <c r="AQ1" s="70"/>
      <c r="AR1" s="70"/>
      <c r="AS1" s="70" t="s">
        <v>141</v>
      </c>
      <c r="AT1" s="70"/>
      <c r="AU1" s="70"/>
      <c r="AV1" s="70"/>
      <c r="AW1" s="70"/>
      <c r="AX1" s="70"/>
      <c r="AY1" s="70" t="str">
        <f>+AS1</f>
        <v>Case F with "Utah Load Correction"</v>
      </c>
      <c r="AZ1" s="70"/>
      <c r="BA1" s="70"/>
      <c r="BB1" s="70"/>
      <c r="BC1" s="70"/>
      <c r="BD1" s="70"/>
      <c r="BE1" s="70"/>
      <c r="BF1" s="70"/>
      <c r="BG1" s="70"/>
    </row>
    <row r="2" spans="1:59" ht="12">
      <c r="A2" s="4" t="s">
        <v>0</v>
      </c>
      <c r="B2" s="3"/>
      <c r="C2" s="3"/>
      <c r="D2" s="60"/>
      <c r="E2" s="10"/>
      <c r="F2" s="10" t="s">
        <v>1</v>
      </c>
      <c r="G2" s="3"/>
      <c r="H2" s="3"/>
      <c r="I2" s="3"/>
      <c r="J2" s="71" t="s">
        <v>76</v>
      </c>
      <c r="K2" s="71"/>
      <c r="L2" s="71"/>
      <c r="M2" s="71"/>
      <c r="N2" s="71"/>
      <c r="O2" s="71"/>
      <c r="P2" s="71" t="s">
        <v>76</v>
      </c>
      <c r="Q2" s="71"/>
      <c r="R2" s="71"/>
      <c r="S2" s="71"/>
      <c r="T2" s="71"/>
      <c r="U2" s="71"/>
      <c r="V2" s="71"/>
      <c r="W2" s="71"/>
      <c r="X2" s="71"/>
      <c r="Z2" s="71" t="s">
        <v>76</v>
      </c>
      <c r="AA2" s="71"/>
      <c r="AB2" s="71"/>
      <c r="AC2" s="71"/>
      <c r="AD2" s="71"/>
      <c r="AE2" s="71"/>
      <c r="AF2" s="71"/>
      <c r="AG2" s="71"/>
      <c r="AH2" s="71"/>
      <c r="AJ2" s="71" t="s">
        <v>138</v>
      </c>
      <c r="AK2" s="71"/>
      <c r="AL2" s="71"/>
      <c r="AM2" s="71"/>
      <c r="AN2" s="71"/>
      <c r="AO2" s="71"/>
      <c r="AP2" s="71"/>
      <c r="AQ2" s="71"/>
      <c r="AR2" s="71"/>
      <c r="AS2" s="71" t="s">
        <v>76</v>
      </c>
      <c r="AT2" s="71"/>
      <c r="AU2" s="71"/>
      <c r="AV2" s="71"/>
      <c r="AW2" s="71"/>
      <c r="AX2" s="71"/>
      <c r="AY2" s="71" t="s">
        <v>76</v>
      </c>
      <c r="AZ2" s="71"/>
      <c r="BA2" s="71"/>
      <c r="BB2" s="71"/>
      <c r="BC2" s="71"/>
      <c r="BD2" s="71"/>
      <c r="BE2" s="71"/>
      <c r="BF2" s="71"/>
      <c r="BG2" s="71"/>
    </row>
    <row r="3" spans="1:59" ht="12">
      <c r="A3" s="5" t="s">
        <v>76</v>
      </c>
      <c r="B3" s="3"/>
      <c r="C3" s="3"/>
      <c r="D3" s="60"/>
      <c r="E3" s="10"/>
      <c r="F3" s="10" t="s">
        <v>2</v>
      </c>
      <c r="G3" s="3"/>
      <c r="H3" s="3"/>
      <c r="I3" s="3"/>
      <c r="J3" s="3"/>
      <c r="K3" s="3"/>
      <c r="L3" s="3"/>
      <c r="M3" s="3"/>
      <c r="N3" s="3"/>
      <c r="O3" s="3"/>
      <c r="P3" s="10"/>
      <c r="Q3" s="3"/>
      <c r="R3" s="3"/>
      <c r="S3" s="3"/>
      <c r="T3" s="3"/>
      <c r="U3" s="22" t="s">
        <v>81</v>
      </c>
      <c r="V3" s="22"/>
      <c r="W3" s="10"/>
      <c r="X3" s="10" t="s">
        <v>82</v>
      </c>
      <c r="Z3" s="10"/>
      <c r="AA3" s="3"/>
      <c r="AB3" s="3"/>
      <c r="AC3" s="3"/>
      <c r="AD3" s="3"/>
      <c r="AE3" s="22" t="s">
        <v>81</v>
      </c>
      <c r="AF3" s="22"/>
      <c r="AG3" s="10"/>
      <c r="AH3" s="10" t="s">
        <v>82</v>
      </c>
      <c r="AJ3" s="10"/>
      <c r="AK3" s="3"/>
      <c r="AL3" s="3"/>
      <c r="AM3" s="3"/>
      <c r="AN3" s="3"/>
      <c r="AO3" s="22" t="s">
        <v>81</v>
      </c>
      <c r="AP3" s="22"/>
      <c r="AQ3" s="10"/>
      <c r="AR3" s="10" t="s">
        <v>82</v>
      </c>
      <c r="AS3" s="3"/>
      <c r="AT3" s="3"/>
      <c r="AU3" s="3"/>
      <c r="AV3" s="3"/>
      <c r="AW3" s="3"/>
      <c r="AX3" s="3"/>
      <c r="AY3" s="10"/>
      <c r="AZ3" s="3"/>
      <c r="BA3" s="3"/>
      <c r="BB3" s="3"/>
      <c r="BC3" s="3"/>
      <c r="BD3" s="22" t="s">
        <v>81</v>
      </c>
      <c r="BE3" s="22"/>
      <c r="BF3" s="10"/>
      <c r="BG3" s="10" t="s">
        <v>82</v>
      </c>
    </row>
    <row r="4" spans="1:59" ht="12">
      <c r="A4" s="5" t="s">
        <v>78</v>
      </c>
      <c r="B4" s="3"/>
      <c r="C4" s="3"/>
      <c r="D4" s="61"/>
      <c r="E4" s="61"/>
      <c r="F4" s="10"/>
      <c r="G4" s="3"/>
      <c r="H4" s="3"/>
      <c r="I4" s="3"/>
      <c r="J4" s="3"/>
      <c r="K4" s="3"/>
      <c r="L4" s="3"/>
      <c r="M4" s="3"/>
      <c r="N4" s="3"/>
      <c r="O4" s="3"/>
      <c r="P4" s="10"/>
      <c r="Q4" s="3"/>
      <c r="R4" s="3"/>
      <c r="S4" s="22" t="s">
        <v>83</v>
      </c>
      <c r="T4" s="22" t="s">
        <v>84</v>
      </c>
      <c r="U4" s="22" t="s">
        <v>85</v>
      </c>
      <c r="V4" s="22" t="s">
        <v>86</v>
      </c>
      <c r="W4" s="22" t="s">
        <v>87</v>
      </c>
      <c r="X4" s="22" t="s">
        <v>88</v>
      </c>
      <c r="Z4" s="10"/>
      <c r="AA4" s="3"/>
      <c r="AB4" s="3"/>
      <c r="AC4" s="22" t="s">
        <v>83</v>
      </c>
      <c r="AD4" s="22" t="s">
        <v>84</v>
      </c>
      <c r="AE4" s="22" t="s">
        <v>85</v>
      </c>
      <c r="AF4" s="22" t="s">
        <v>86</v>
      </c>
      <c r="AG4" s="22" t="s">
        <v>87</v>
      </c>
      <c r="AH4" s="22" t="s">
        <v>88</v>
      </c>
      <c r="AJ4" s="10"/>
      <c r="AK4" s="3"/>
      <c r="AL4" s="3"/>
      <c r="AM4" s="22" t="s">
        <v>83</v>
      </c>
      <c r="AN4" s="22" t="s">
        <v>84</v>
      </c>
      <c r="AO4" s="22" t="s">
        <v>85</v>
      </c>
      <c r="AP4" s="22" t="s">
        <v>86</v>
      </c>
      <c r="AQ4" s="22" t="s">
        <v>87</v>
      </c>
      <c r="AR4" s="22" t="s">
        <v>88</v>
      </c>
      <c r="AS4" s="3"/>
      <c r="AT4" s="3"/>
      <c r="AU4" s="3"/>
      <c r="AV4" s="3"/>
      <c r="AW4" s="3"/>
      <c r="AX4" s="3"/>
      <c r="AY4" s="10"/>
      <c r="AZ4" s="3"/>
      <c r="BA4" s="3"/>
      <c r="BB4" s="22" t="s">
        <v>83</v>
      </c>
      <c r="BC4" s="22" t="s">
        <v>84</v>
      </c>
      <c r="BD4" s="22" t="s">
        <v>85</v>
      </c>
      <c r="BE4" s="22" t="s">
        <v>86</v>
      </c>
      <c r="BF4" s="22" t="s">
        <v>87</v>
      </c>
      <c r="BG4" s="22" t="s">
        <v>88</v>
      </c>
    </row>
    <row r="5" spans="1:59" ht="10.5">
      <c r="A5" s="3"/>
      <c r="B5" s="5"/>
      <c r="C5" s="3"/>
      <c r="D5" s="12" t="s">
        <v>3</v>
      </c>
      <c r="E5" s="12"/>
      <c r="F5" s="13" t="s">
        <v>4</v>
      </c>
      <c r="G5" s="13" t="s">
        <v>4</v>
      </c>
      <c r="H5" s="13"/>
      <c r="I5" s="13"/>
      <c r="J5" s="3"/>
      <c r="K5" s="3"/>
      <c r="L5" s="3"/>
      <c r="M5" s="3"/>
      <c r="N5" s="3"/>
      <c r="O5" s="3"/>
      <c r="P5" s="13"/>
      <c r="Q5" s="13"/>
      <c r="R5" s="3"/>
      <c r="S5" s="3"/>
      <c r="T5" s="3"/>
      <c r="U5" s="3"/>
      <c r="V5" s="3"/>
      <c r="W5" s="10"/>
      <c r="X5" s="3"/>
      <c r="Z5" s="13"/>
      <c r="AA5" s="13"/>
      <c r="AB5" s="3"/>
      <c r="AC5" s="3"/>
      <c r="AD5" s="3"/>
      <c r="AE5" s="3"/>
      <c r="AF5" s="3"/>
      <c r="AG5" s="10"/>
      <c r="AH5" s="3"/>
      <c r="AJ5" s="13"/>
      <c r="AK5" s="13"/>
      <c r="AL5" s="3"/>
      <c r="AM5" s="3"/>
      <c r="AN5" s="3"/>
      <c r="AO5" s="3"/>
      <c r="AP5" s="3"/>
      <c r="AQ5" s="10"/>
      <c r="AR5" s="3"/>
      <c r="AS5" s="3"/>
      <c r="AT5" s="3"/>
      <c r="AU5" s="3"/>
      <c r="AV5" s="3"/>
      <c r="AW5" s="3"/>
      <c r="AX5" s="3"/>
      <c r="AY5" s="13"/>
      <c r="AZ5" s="13"/>
      <c r="BA5" s="3"/>
      <c r="BB5" s="3"/>
      <c r="BC5" s="3"/>
      <c r="BD5" s="3"/>
      <c r="BE5" s="3"/>
      <c r="BF5" s="10"/>
      <c r="BG5" s="3"/>
    </row>
    <row r="6" spans="1:59" ht="10.5">
      <c r="A6" s="3"/>
      <c r="B6" s="3"/>
      <c r="C6" s="3"/>
      <c r="D6" s="20" t="s">
        <v>77</v>
      </c>
      <c r="E6" s="16"/>
      <c r="F6" s="14" t="s">
        <v>5</v>
      </c>
      <c r="G6" s="14" t="s">
        <v>6</v>
      </c>
      <c r="H6" s="14" t="s">
        <v>7</v>
      </c>
      <c r="I6" s="14" t="s">
        <v>8</v>
      </c>
      <c r="J6" s="3"/>
      <c r="K6" s="23" t="s">
        <v>122</v>
      </c>
      <c r="L6" s="14"/>
      <c r="M6" s="14"/>
      <c r="N6" s="14"/>
      <c r="O6" s="12"/>
      <c r="P6" s="23" t="s">
        <v>89</v>
      </c>
      <c r="Q6" s="14"/>
      <c r="R6" s="12"/>
      <c r="S6" s="10"/>
      <c r="T6" s="10"/>
      <c r="U6" s="12"/>
      <c r="V6" s="12"/>
      <c r="W6" s="10"/>
      <c r="X6" s="12"/>
      <c r="Z6" s="23" t="s">
        <v>89</v>
      </c>
      <c r="AA6" s="14"/>
      <c r="AB6" s="12"/>
      <c r="AC6" s="10"/>
      <c r="AD6" s="10"/>
      <c r="AE6" s="12"/>
      <c r="AF6" s="12"/>
      <c r="AG6" s="10"/>
      <c r="AH6" s="12"/>
      <c r="AJ6" s="23" t="s">
        <v>89</v>
      </c>
      <c r="AK6" s="14"/>
      <c r="AL6" s="12"/>
      <c r="AM6" s="10"/>
      <c r="AN6" s="10"/>
      <c r="AO6" s="12"/>
      <c r="AP6" s="12"/>
      <c r="AQ6" s="10"/>
      <c r="AR6" s="12"/>
      <c r="AS6" s="3"/>
      <c r="AT6" s="23" t="s">
        <v>122</v>
      </c>
      <c r="AU6" s="14"/>
      <c r="AV6" s="14"/>
      <c r="AW6" s="14"/>
      <c r="AX6" s="12"/>
      <c r="AY6" s="23" t="s">
        <v>89</v>
      </c>
      <c r="AZ6" s="14"/>
      <c r="BA6" s="12"/>
      <c r="BB6" s="10"/>
      <c r="BC6" s="10"/>
      <c r="BD6" s="12"/>
      <c r="BE6" s="12"/>
      <c r="BF6" s="10"/>
      <c r="BG6" s="12"/>
    </row>
    <row r="7" spans="1:59" ht="10.5">
      <c r="A7" s="3" t="s">
        <v>9</v>
      </c>
      <c r="B7" s="3"/>
      <c r="C7" s="3"/>
      <c r="D7" s="3"/>
      <c r="E7" s="3"/>
      <c r="F7" s="7"/>
      <c r="G7" s="7"/>
      <c r="H7" s="7"/>
      <c r="I7" s="7"/>
      <c r="J7" s="3"/>
      <c r="K7" s="7" t="s">
        <v>90</v>
      </c>
      <c r="L7" s="7"/>
      <c r="M7" s="7"/>
      <c r="N7" s="7"/>
      <c r="O7" s="3"/>
      <c r="P7" s="7" t="s">
        <v>91</v>
      </c>
      <c r="Q7" s="7"/>
      <c r="R7" s="3"/>
      <c r="S7" s="3"/>
      <c r="T7" s="3"/>
      <c r="U7" s="3"/>
      <c r="V7" s="3"/>
      <c r="W7" s="10"/>
      <c r="X7" s="3"/>
      <c r="Z7" s="7" t="s">
        <v>91</v>
      </c>
      <c r="AA7" s="7"/>
      <c r="AB7" s="3"/>
      <c r="AC7" s="3"/>
      <c r="AD7" s="3"/>
      <c r="AE7" s="3"/>
      <c r="AF7" s="3"/>
      <c r="AG7" s="10"/>
      <c r="AH7" s="3"/>
      <c r="AJ7" s="7" t="s">
        <v>91</v>
      </c>
      <c r="AK7" s="7"/>
      <c r="AL7" s="3"/>
      <c r="AM7" s="3"/>
      <c r="AN7" s="3"/>
      <c r="AO7" s="3"/>
      <c r="AP7" s="3"/>
      <c r="AQ7" s="10"/>
      <c r="AR7" s="3"/>
      <c r="AS7" s="3"/>
      <c r="AT7" s="7" t="s">
        <v>90</v>
      </c>
      <c r="AU7" s="7"/>
      <c r="AV7" s="7"/>
      <c r="AW7" s="7"/>
      <c r="AX7" s="3"/>
      <c r="AY7" s="7" t="s">
        <v>91</v>
      </c>
      <c r="AZ7" s="7"/>
      <c r="BA7" s="3"/>
      <c r="BB7" s="3"/>
      <c r="BC7" s="3"/>
      <c r="BD7" s="3"/>
      <c r="BE7" s="3"/>
      <c r="BF7" s="10"/>
      <c r="BG7" s="3"/>
    </row>
    <row r="8" spans="1:59" ht="12">
      <c r="A8" s="3"/>
      <c r="B8" s="60" t="s">
        <v>10</v>
      </c>
      <c r="C8" s="3"/>
      <c r="D8" s="17">
        <v>90370151.63393615</v>
      </c>
      <c r="E8" s="17"/>
      <c r="F8" s="62">
        <v>90370151.63393615</v>
      </c>
      <c r="G8" s="60"/>
      <c r="H8" s="60"/>
      <c r="I8" s="60"/>
      <c r="J8" s="3"/>
      <c r="K8" s="1"/>
      <c r="L8" t="s">
        <v>92</v>
      </c>
      <c r="N8" s="8">
        <f>+F8</f>
        <v>90370151.63393615</v>
      </c>
      <c r="O8" s="3"/>
      <c r="P8" s="1"/>
      <c r="Q8" t="s">
        <v>92</v>
      </c>
      <c r="R8" s="3"/>
      <c r="S8" s="10">
        <v>447</v>
      </c>
      <c r="T8" s="10">
        <v>2</v>
      </c>
      <c r="U8" s="17">
        <f>+N8-Actual!$E8</f>
        <v>67771870.63393615</v>
      </c>
      <c r="V8" s="24" t="s">
        <v>93</v>
      </c>
      <c r="W8" s="25">
        <f>+Actual!$H2</f>
        <v>0.37155</v>
      </c>
      <c r="X8" s="33">
        <f>+W8*U8</f>
        <v>25180638.534038976</v>
      </c>
      <c r="Z8" s="1"/>
      <c r="AA8" t="s">
        <v>92</v>
      </c>
      <c r="AB8" s="3"/>
      <c r="AC8" s="10">
        <v>447</v>
      </c>
      <c r="AD8" s="10">
        <v>2</v>
      </c>
      <c r="AE8" s="17">
        <f>+U8-'Case 5'!U8</f>
        <v>0</v>
      </c>
      <c r="AF8" s="24" t="s">
        <v>93</v>
      </c>
      <c r="AG8" s="25">
        <f>+Actual!$H2</f>
        <v>0.37155</v>
      </c>
      <c r="AH8" s="33">
        <f>+AG8*AE8</f>
        <v>0</v>
      </c>
      <c r="AJ8" s="1"/>
      <c r="AK8" t="s">
        <v>92</v>
      </c>
      <c r="AL8" s="3"/>
      <c r="AM8" s="10">
        <v>447</v>
      </c>
      <c r="AN8" s="10">
        <v>2</v>
      </c>
      <c r="AO8" s="17">
        <f>+N8-Actual!E8</f>
        <v>67771870.63393615</v>
      </c>
      <c r="AP8" s="24" t="s">
        <v>93</v>
      </c>
      <c r="AQ8" s="25">
        <f>+Actual!$H2</f>
        <v>0.37155</v>
      </c>
      <c r="AR8" s="33">
        <f>+AQ8*AO8</f>
        <v>25180638.534038976</v>
      </c>
      <c r="AS8" s="3"/>
      <c r="AT8" s="1"/>
      <c r="AU8" t="s">
        <v>92</v>
      </c>
      <c r="AW8" s="8">
        <f>+AO8</f>
        <v>67771870.63393615</v>
      </c>
      <c r="AX8" s="3"/>
      <c r="AY8" s="1"/>
      <c r="AZ8" t="s">
        <v>92</v>
      </c>
      <c r="BA8" s="3"/>
      <c r="BB8" s="10">
        <v>447</v>
      </c>
      <c r="BC8" s="10">
        <v>2</v>
      </c>
      <c r="BD8" s="17">
        <f>+AW8-Actual!$E8</f>
        <v>45173589.63393615</v>
      </c>
      <c r="BE8" s="24" t="s">
        <v>93</v>
      </c>
      <c r="BF8" s="25">
        <f>+Actual!$H2</f>
        <v>0.37155</v>
      </c>
      <c r="BG8" s="33">
        <f>+BF8*BD8</f>
        <v>16784247.228488978</v>
      </c>
    </row>
    <row r="9" spans="1:59" ht="12">
      <c r="A9" s="3"/>
      <c r="B9" s="60"/>
      <c r="C9" s="3"/>
      <c r="D9" s="17"/>
      <c r="E9" s="17"/>
      <c r="F9" s="62"/>
      <c r="G9" s="7"/>
      <c r="H9" s="7"/>
      <c r="I9" s="7"/>
      <c r="J9" s="3"/>
      <c r="K9" s="1"/>
      <c r="L9" s="7" t="s">
        <v>94</v>
      </c>
      <c r="M9" s="7"/>
      <c r="N9" s="7">
        <f>+F12</f>
        <v>12827235.5</v>
      </c>
      <c r="O9" s="3"/>
      <c r="P9" s="1"/>
      <c r="Q9" s="7" t="s">
        <v>94</v>
      </c>
      <c r="R9" s="3"/>
      <c r="S9" s="10">
        <v>447</v>
      </c>
      <c r="T9" s="10">
        <v>2</v>
      </c>
      <c r="U9" s="17">
        <f>+N9-Actual!$E9</f>
        <v>-17396698.5</v>
      </c>
      <c r="V9" s="24" t="s">
        <v>93</v>
      </c>
      <c r="W9" s="25">
        <f>+W8</f>
        <v>0.37155</v>
      </c>
      <c r="X9" s="33">
        <f>+W9*U9</f>
        <v>-6463743.327675</v>
      </c>
      <c r="Z9" s="1"/>
      <c r="AA9" s="7" t="s">
        <v>94</v>
      </c>
      <c r="AB9" s="3"/>
      <c r="AC9" s="10">
        <v>447</v>
      </c>
      <c r="AD9" s="10">
        <v>2</v>
      </c>
      <c r="AE9" s="17">
        <f>+U9-'Case 5'!U9</f>
        <v>0</v>
      </c>
      <c r="AF9" s="24" t="s">
        <v>93</v>
      </c>
      <c r="AG9" s="25">
        <f>+AG8</f>
        <v>0.37155</v>
      </c>
      <c r="AH9" s="33">
        <f>+AG9*AE9</f>
        <v>0</v>
      </c>
      <c r="AJ9" s="1"/>
      <c r="AK9" s="7" t="s">
        <v>94</v>
      </c>
      <c r="AL9" s="3"/>
      <c r="AM9" s="10">
        <v>447</v>
      </c>
      <c r="AN9" s="10">
        <v>2</v>
      </c>
      <c r="AO9" s="17">
        <f>+N9-Actual!E9</f>
        <v>-17396698.5</v>
      </c>
      <c r="AP9" s="24" t="s">
        <v>93</v>
      </c>
      <c r="AQ9" s="25">
        <f>+AQ8</f>
        <v>0.37155</v>
      </c>
      <c r="AR9" s="33">
        <f>+AQ9*AO9</f>
        <v>-6463743.327675</v>
      </c>
      <c r="AS9" s="3"/>
      <c r="AT9" s="1"/>
      <c r="AU9" s="7" t="s">
        <v>94</v>
      </c>
      <c r="AV9" s="7"/>
      <c r="AW9" s="7">
        <f>+AO12</f>
        <v>0</v>
      </c>
      <c r="AX9" s="3"/>
      <c r="AY9" s="1"/>
      <c r="AZ9" s="7" t="s">
        <v>94</v>
      </c>
      <c r="BA9" s="3"/>
      <c r="BB9" s="10">
        <v>447</v>
      </c>
      <c r="BC9" s="10">
        <v>2</v>
      </c>
      <c r="BD9" s="17">
        <f>+AW9-Actual!$E9</f>
        <v>-30223934</v>
      </c>
      <c r="BE9" s="24" t="s">
        <v>93</v>
      </c>
      <c r="BF9" s="25">
        <f>+BF8</f>
        <v>0.37155</v>
      </c>
      <c r="BG9" s="33">
        <f>+BF9*BD9</f>
        <v>-11229702.6777</v>
      </c>
    </row>
    <row r="10" spans="1:59" ht="12">
      <c r="A10" s="3"/>
      <c r="B10" s="60" t="s">
        <v>11</v>
      </c>
      <c r="C10" s="3"/>
      <c r="D10" s="17">
        <v>1161842153.0394409</v>
      </c>
      <c r="E10" s="17"/>
      <c r="F10" s="62"/>
      <c r="G10" s="7"/>
      <c r="H10" s="7"/>
      <c r="I10" s="7">
        <v>1161842153.0394409</v>
      </c>
      <c r="J10" s="3"/>
      <c r="K10" s="1"/>
      <c r="L10" s="7" t="s">
        <v>95</v>
      </c>
      <c r="M10" s="7"/>
      <c r="N10" s="7">
        <f>+D10</f>
        <v>1161842153.0394409</v>
      </c>
      <c r="O10" s="3"/>
      <c r="P10" s="1"/>
      <c r="Q10" s="7" t="s">
        <v>95</v>
      </c>
      <c r="R10" s="3"/>
      <c r="S10" s="10">
        <v>447</v>
      </c>
      <c r="T10" s="10">
        <v>2</v>
      </c>
      <c r="U10" s="17">
        <f>+N10-Actual!$E10</f>
        <v>111348180.03944087</v>
      </c>
      <c r="V10" s="24" t="s">
        <v>93</v>
      </c>
      <c r="W10" s="25">
        <f>+W9</f>
        <v>0.37155</v>
      </c>
      <c r="X10" s="33">
        <f>+W10*U10</f>
        <v>41371416.293654256</v>
      </c>
      <c r="Z10" s="1"/>
      <c r="AA10" s="7" t="s">
        <v>95</v>
      </c>
      <c r="AB10" s="3"/>
      <c r="AC10" s="10">
        <v>447</v>
      </c>
      <c r="AD10" s="10">
        <v>2</v>
      </c>
      <c r="AE10" s="17">
        <f>+U10-'Case 5'!U10</f>
        <v>0</v>
      </c>
      <c r="AF10" s="24" t="s">
        <v>93</v>
      </c>
      <c r="AG10" s="25">
        <f>+AG9</f>
        <v>0.37155</v>
      </c>
      <c r="AH10" s="33">
        <f>+AG10*AE10</f>
        <v>0</v>
      </c>
      <c r="AJ10" s="1"/>
      <c r="AK10" s="7" t="s">
        <v>95</v>
      </c>
      <c r="AL10" s="3"/>
      <c r="AM10" s="10">
        <v>447</v>
      </c>
      <c r="AN10" s="10">
        <v>2</v>
      </c>
      <c r="AO10" s="17">
        <f>+N10-Actual!E10</f>
        <v>111348180.03944087</v>
      </c>
      <c r="AP10" s="24" t="s">
        <v>93</v>
      </c>
      <c r="AQ10" s="25">
        <f>+AQ9</f>
        <v>0.37155</v>
      </c>
      <c r="AR10" s="33">
        <f>+AQ10*AO10</f>
        <v>41371416.293654256</v>
      </c>
      <c r="AS10" s="3"/>
      <c r="AT10" s="1"/>
      <c r="AU10" s="7" t="s">
        <v>95</v>
      </c>
      <c r="AV10" s="7"/>
      <c r="AW10" s="7">
        <f>+AM10</f>
        <v>447</v>
      </c>
      <c r="AX10" s="3"/>
      <c r="AY10" s="1"/>
      <c r="AZ10" s="7" t="s">
        <v>95</v>
      </c>
      <c r="BA10" s="3"/>
      <c r="BB10" s="10">
        <v>447</v>
      </c>
      <c r="BC10" s="10">
        <v>2</v>
      </c>
      <c r="BD10" s="17">
        <f>+AW10-Actual!$E10</f>
        <v>-1050493526</v>
      </c>
      <c r="BE10" s="24" t="s">
        <v>93</v>
      </c>
      <c r="BF10" s="25">
        <f>+BF9</f>
        <v>0.37155</v>
      </c>
      <c r="BG10" s="33">
        <f>+BF10*BD10</f>
        <v>-390310869.58529997</v>
      </c>
    </row>
    <row r="11" spans="1:59" ht="12">
      <c r="A11" s="3"/>
      <c r="B11" s="60"/>
      <c r="C11" s="3"/>
      <c r="D11" s="17"/>
      <c r="E11" s="17"/>
      <c r="F11" s="62"/>
      <c r="G11" s="7"/>
      <c r="H11" s="7"/>
      <c r="I11" s="7"/>
      <c r="J11" s="3"/>
      <c r="K11" s="1"/>
      <c r="L11" s="7" t="s">
        <v>7</v>
      </c>
      <c r="M11" s="7"/>
      <c r="N11" s="17">
        <f>+D14</f>
        <v>80314951.4507265</v>
      </c>
      <c r="O11" s="3"/>
      <c r="P11" s="1"/>
      <c r="Q11" s="7" t="s">
        <v>7</v>
      </c>
      <c r="R11" s="3"/>
      <c r="S11" s="10">
        <v>447</v>
      </c>
      <c r="T11" s="10">
        <v>2</v>
      </c>
      <c r="U11" s="17">
        <f>+N11-Actual!$E11</f>
        <v>39345167.450726494</v>
      </c>
      <c r="V11" s="24" t="s">
        <v>96</v>
      </c>
      <c r="W11" s="25">
        <f>+Actual!$H3</f>
        <v>0.369976</v>
      </c>
      <c r="X11" s="33">
        <f>+W11*U11</f>
        <v>14556767.672749987</v>
      </c>
      <c r="Z11" s="1"/>
      <c r="AA11" s="7" t="s">
        <v>7</v>
      </c>
      <c r="AB11" s="3"/>
      <c r="AC11" s="10">
        <v>447</v>
      </c>
      <c r="AD11" s="10">
        <v>2</v>
      </c>
      <c r="AE11" s="17">
        <f>+U11-'Case 5'!U11</f>
        <v>5353281.924459413</v>
      </c>
      <c r="AF11" s="24" t="s">
        <v>96</v>
      </c>
      <c r="AG11" s="25">
        <f>+Actual!$H3</f>
        <v>0.369976</v>
      </c>
      <c r="AH11" s="33">
        <f>+AG11*AE11</f>
        <v>1980585.8332837957</v>
      </c>
      <c r="AJ11" s="1"/>
      <c r="AK11" s="7" t="s">
        <v>7</v>
      </c>
      <c r="AL11" s="3"/>
      <c r="AM11" s="10">
        <v>447</v>
      </c>
      <c r="AN11" s="10">
        <v>2</v>
      </c>
      <c r="AO11" s="17">
        <f>+N11-Actual!E11</f>
        <v>39345167.450726494</v>
      </c>
      <c r="AP11" s="24" t="s">
        <v>96</v>
      </c>
      <c r="AQ11" s="25">
        <f>+Actual!$H3</f>
        <v>0.369976</v>
      </c>
      <c r="AR11" s="33">
        <f>+AQ11*AO11</f>
        <v>14556767.672749987</v>
      </c>
      <c r="AS11" s="3"/>
      <c r="AT11" s="1"/>
      <c r="AU11" s="7" t="s">
        <v>7</v>
      </c>
      <c r="AV11" s="7"/>
      <c r="AW11" s="17">
        <f>+AM14</f>
        <v>0</v>
      </c>
      <c r="AX11" s="3"/>
      <c r="AY11" s="1"/>
      <c r="AZ11" s="7" t="s">
        <v>7</v>
      </c>
      <c r="BA11" s="3"/>
      <c r="BB11" s="10">
        <v>447</v>
      </c>
      <c r="BC11" s="10">
        <v>2</v>
      </c>
      <c r="BD11" s="17">
        <f>+AW11-Actual!$E11</f>
        <v>-40969784</v>
      </c>
      <c r="BE11" s="24" t="s">
        <v>96</v>
      </c>
      <c r="BF11" s="25">
        <f>+Actual!$H3</f>
        <v>0.369976</v>
      </c>
      <c r="BG11" s="33">
        <f>+BF11*BD11</f>
        <v>-15157836.805184001</v>
      </c>
    </row>
    <row r="12" spans="1:59" ht="12">
      <c r="A12" s="3"/>
      <c r="B12" s="60" t="s">
        <v>12</v>
      </c>
      <c r="C12" s="3"/>
      <c r="D12" s="17">
        <v>12827235.5</v>
      </c>
      <c r="E12" s="17"/>
      <c r="F12" s="62">
        <v>12827235.5</v>
      </c>
      <c r="G12" s="7"/>
      <c r="H12" s="7"/>
      <c r="I12" s="7"/>
      <c r="J12" s="3"/>
      <c r="K12" s="1"/>
      <c r="L12" s="7" t="s">
        <v>97</v>
      </c>
      <c r="M12" s="7"/>
      <c r="N12" s="26" t="s">
        <v>14</v>
      </c>
      <c r="O12" s="3"/>
      <c r="P12" s="1"/>
      <c r="Q12" s="7"/>
      <c r="R12" s="3"/>
      <c r="S12" s="3"/>
      <c r="T12" s="3"/>
      <c r="U12" s="27"/>
      <c r="V12" s="28"/>
      <c r="W12" s="25"/>
      <c r="X12" s="33"/>
      <c r="Z12" s="1"/>
      <c r="AA12" s="7"/>
      <c r="AB12" s="3"/>
      <c r="AC12" s="3"/>
      <c r="AD12" s="3"/>
      <c r="AE12" s="27"/>
      <c r="AF12" s="28"/>
      <c r="AG12" s="25"/>
      <c r="AH12" s="33"/>
      <c r="AJ12" s="1"/>
      <c r="AK12" s="7"/>
      <c r="AL12" s="3"/>
      <c r="AM12" s="3"/>
      <c r="AN12" s="3"/>
      <c r="AO12" s="27"/>
      <c r="AP12" s="28"/>
      <c r="AQ12" s="25"/>
      <c r="AR12" s="33"/>
      <c r="AS12" s="3"/>
      <c r="AT12" s="1"/>
      <c r="AU12" s="7" t="s">
        <v>97</v>
      </c>
      <c r="AV12" s="7"/>
      <c r="AW12" s="26" t="s">
        <v>14</v>
      </c>
      <c r="AX12" s="3"/>
      <c r="AY12" s="1"/>
      <c r="AZ12" s="7"/>
      <c r="BA12" s="3"/>
      <c r="BB12" s="3"/>
      <c r="BC12" s="3"/>
      <c r="BD12" s="27"/>
      <c r="BE12" s="28"/>
      <c r="BF12" s="25"/>
      <c r="BG12" s="33"/>
    </row>
    <row r="13" spans="1:59" ht="12">
      <c r="A13" s="3"/>
      <c r="B13" s="3"/>
      <c r="C13" s="60"/>
      <c r="D13" s="17"/>
      <c r="E13" s="17"/>
      <c r="F13" s="7"/>
      <c r="G13" s="7"/>
      <c r="H13" s="7"/>
      <c r="I13" s="7"/>
      <c r="J13" s="3"/>
      <c r="K13" s="7"/>
      <c r="L13" s="7"/>
      <c r="M13" s="7"/>
      <c r="N13" s="3"/>
      <c r="O13" s="3"/>
      <c r="P13" s="3"/>
      <c r="Q13" s="3"/>
      <c r="R13" s="3"/>
      <c r="S13" s="3"/>
      <c r="T13" s="3"/>
      <c r="U13" s="3"/>
      <c r="V13" s="3"/>
      <c r="W13" s="25"/>
      <c r="X13" s="33"/>
      <c r="Z13" s="3"/>
      <c r="AA13" s="3"/>
      <c r="AB13" s="3"/>
      <c r="AC13" s="3"/>
      <c r="AD13" s="3"/>
      <c r="AE13" s="3"/>
      <c r="AF13" s="3"/>
      <c r="AG13" s="25"/>
      <c r="AH13" s="33"/>
      <c r="AJ13" s="3"/>
      <c r="AK13" s="3"/>
      <c r="AL13" s="3"/>
      <c r="AM13" s="3"/>
      <c r="AN13" s="3"/>
      <c r="AO13" s="3"/>
      <c r="AP13" s="3"/>
      <c r="AQ13" s="25"/>
      <c r="AR13" s="33"/>
      <c r="AS13" s="3"/>
      <c r="AT13" s="7"/>
      <c r="AU13" s="7"/>
      <c r="AV13" s="7"/>
      <c r="AW13" s="3"/>
      <c r="AX13" s="3"/>
      <c r="AY13" s="3"/>
      <c r="AZ13" s="3"/>
      <c r="BA13" s="3"/>
      <c r="BB13" s="3"/>
      <c r="BC13" s="3"/>
      <c r="BD13" s="3"/>
      <c r="BE13" s="3"/>
      <c r="BF13" s="25"/>
      <c r="BG13" s="33"/>
    </row>
    <row r="14" spans="1:59" ht="12">
      <c r="A14" s="3"/>
      <c r="B14" s="3" t="s">
        <v>13</v>
      </c>
      <c r="C14" s="60"/>
      <c r="D14" s="17">
        <v>80314951.4507265</v>
      </c>
      <c r="E14" s="17"/>
      <c r="F14" s="7"/>
      <c r="G14" s="7"/>
      <c r="H14" s="7">
        <v>80314951.4507265</v>
      </c>
      <c r="I14" s="7"/>
      <c r="J14" s="3"/>
      <c r="K14" s="7" t="s">
        <v>123</v>
      </c>
      <c r="L14" s="7"/>
      <c r="M14" s="7"/>
      <c r="N14" s="7">
        <f>SUM(N8:N12)</f>
        <v>1345354491.6241035</v>
      </c>
      <c r="O14" s="3"/>
      <c r="P14" s="7" t="s">
        <v>98</v>
      </c>
      <c r="Q14" s="7"/>
      <c r="R14" s="3"/>
      <c r="S14" s="3"/>
      <c r="T14" s="3"/>
      <c r="U14" s="17">
        <f>SUM(U8:U13)</f>
        <v>201068519.62410355</v>
      </c>
      <c r="V14" s="17"/>
      <c r="W14" s="25"/>
      <c r="X14" s="33">
        <f>SUM(X8:X13)</f>
        <v>74645079.17276822</v>
      </c>
      <c r="Z14" s="7" t="s">
        <v>98</v>
      </c>
      <c r="AA14" s="7"/>
      <c r="AB14" s="3"/>
      <c r="AC14" s="3"/>
      <c r="AD14" s="3"/>
      <c r="AE14" s="17">
        <f>SUM(AE8:AE13)</f>
        <v>5353281.924459413</v>
      </c>
      <c r="AF14" s="17"/>
      <c r="AG14" s="25"/>
      <c r="AH14" s="33">
        <f>SUM(AH8:AH13)</f>
        <v>1980585.8332837957</v>
      </c>
      <c r="AJ14" s="7" t="s">
        <v>98</v>
      </c>
      <c r="AK14" s="7"/>
      <c r="AL14" s="3"/>
      <c r="AM14" s="3"/>
      <c r="AN14" s="3"/>
      <c r="AO14" s="17">
        <f>SUM(AO8:AO13)</f>
        <v>201068519.62410355</v>
      </c>
      <c r="AP14" s="17"/>
      <c r="AQ14" s="25"/>
      <c r="AR14" s="33">
        <f>SUM(AR8:AR13)</f>
        <v>74645079.17276822</v>
      </c>
      <c r="AS14" s="3"/>
      <c r="AT14" s="7" t="s">
        <v>123</v>
      </c>
      <c r="AU14" s="7"/>
      <c r="AV14" s="7"/>
      <c r="AW14" s="7">
        <f>SUM(AW8:AW12)</f>
        <v>67772317.63393615</v>
      </c>
      <c r="AX14" s="3"/>
      <c r="AY14" s="7" t="s">
        <v>98</v>
      </c>
      <c r="AZ14" s="7"/>
      <c r="BA14" s="3"/>
      <c r="BB14" s="3"/>
      <c r="BC14" s="3"/>
      <c r="BD14" s="17">
        <f>SUM(BD8:BD13)</f>
        <v>-1076513654.3660638</v>
      </c>
      <c r="BE14" s="17"/>
      <c r="BF14" s="25"/>
      <c r="BG14" s="33">
        <f>SUM(BG8:BG13)</f>
        <v>-399914161.839695</v>
      </c>
    </row>
    <row r="15" spans="1:59" ht="10.5">
      <c r="A15" s="3"/>
      <c r="B15" s="3"/>
      <c r="C15" s="3"/>
      <c r="D15" s="6" t="s">
        <v>14</v>
      </c>
      <c r="E15" s="6" t="s">
        <v>15</v>
      </c>
      <c r="F15" s="7" t="s">
        <v>16</v>
      </c>
      <c r="G15" s="7" t="s">
        <v>16</v>
      </c>
      <c r="H15" s="7" t="s">
        <v>16</v>
      </c>
      <c r="I15" s="7" t="s">
        <v>16</v>
      </c>
      <c r="J15" s="3"/>
      <c r="K15" s="7"/>
      <c r="L15" s="7"/>
      <c r="M15" s="7"/>
      <c r="N15" s="7"/>
      <c r="O15" s="3"/>
      <c r="P15" s="7"/>
      <c r="Q15" s="7"/>
      <c r="R15" s="3"/>
      <c r="S15" s="3"/>
      <c r="T15" s="3"/>
      <c r="U15" s="3"/>
      <c r="V15" s="3"/>
      <c r="W15" s="25"/>
      <c r="X15" s="33"/>
      <c r="Z15" s="7"/>
      <c r="AA15" s="7"/>
      <c r="AB15" s="3"/>
      <c r="AC15" s="3"/>
      <c r="AD15" s="3"/>
      <c r="AE15" s="3"/>
      <c r="AF15" s="3"/>
      <c r="AG15" s="25"/>
      <c r="AH15" s="33"/>
      <c r="AJ15" s="7"/>
      <c r="AK15" s="7"/>
      <c r="AL15" s="3"/>
      <c r="AM15" s="3"/>
      <c r="AN15" s="3"/>
      <c r="AO15" s="3"/>
      <c r="AP15" s="3"/>
      <c r="AQ15" s="25"/>
      <c r="AR15" s="33"/>
      <c r="AS15" s="3"/>
      <c r="AT15" s="7"/>
      <c r="AU15" s="7"/>
      <c r="AV15" s="7"/>
      <c r="AW15" s="7"/>
      <c r="AX15" s="3"/>
      <c r="AY15" s="7"/>
      <c r="AZ15" s="7"/>
      <c r="BA15" s="3"/>
      <c r="BB15" s="3"/>
      <c r="BC15" s="3"/>
      <c r="BD15" s="3"/>
      <c r="BE15" s="3"/>
      <c r="BF15" s="25"/>
      <c r="BG15" s="33"/>
    </row>
    <row r="16" spans="1:59" ht="10.5">
      <c r="A16" s="3" t="s">
        <v>17</v>
      </c>
      <c r="B16" s="3"/>
      <c r="C16" s="3"/>
      <c r="D16" s="17">
        <v>1345354491.6241035</v>
      </c>
      <c r="E16" s="17"/>
      <c r="F16" s="17">
        <v>103197387.13393615</v>
      </c>
      <c r="G16" s="17">
        <v>0</v>
      </c>
      <c r="H16" s="17">
        <v>80314951.4507265</v>
      </c>
      <c r="I16" s="17">
        <v>1161842153.0394409</v>
      </c>
      <c r="J16" s="3"/>
      <c r="K16" s="17"/>
      <c r="L16" s="17"/>
      <c r="M16" s="17"/>
      <c r="N16" s="17"/>
      <c r="O16" s="3"/>
      <c r="P16" s="17"/>
      <c r="Q16" s="17"/>
      <c r="R16" s="3"/>
      <c r="S16" s="3"/>
      <c r="T16" s="3"/>
      <c r="U16" s="3"/>
      <c r="V16" s="3"/>
      <c r="W16" s="25"/>
      <c r="X16" s="33"/>
      <c r="Z16" s="17"/>
      <c r="AA16" s="17"/>
      <c r="AB16" s="3"/>
      <c r="AC16" s="3"/>
      <c r="AD16" s="3"/>
      <c r="AE16" s="3"/>
      <c r="AF16" s="3"/>
      <c r="AG16" s="25"/>
      <c r="AH16" s="33"/>
      <c r="AJ16" s="17"/>
      <c r="AK16" s="17"/>
      <c r="AL16" s="3"/>
      <c r="AM16" s="3"/>
      <c r="AN16" s="3"/>
      <c r="AO16" s="3"/>
      <c r="AP16" s="3"/>
      <c r="AQ16" s="25"/>
      <c r="AR16" s="33"/>
      <c r="AS16" s="3"/>
      <c r="AT16" s="17"/>
      <c r="AU16" s="17"/>
      <c r="AV16" s="17"/>
      <c r="AW16" s="17"/>
      <c r="AX16" s="3"/>
      <c r="AY16" s="17"/>
      <c r="AZ16" s="17"/>
      <c r="BA16" s="3"/>
      <c r="BB16" s="3"/>
      <c r="BC16" s="3"/>
      <c r="BD16" s="3"/>
      <c r="BE16" s="3"/>
      <c r="BF16" s="25"/>
      <c r="BG16" s="33"/>
    </row>
    <row r="17" spans="1:59" ht="10.5">
      <c r="A17" s="3"/>
      <c r="B17" s="3"/>
      <c r="C17" s="3"/>
      <c r="D17" s="17"/>
      <c r="E17" s="17"/>
      <c r="F17" s="17"/>
      <c r="G17" s="17"/>
      <c r="H17" s="17"/>
      <c r="I17" s="17"/>
      <c r="J17" s="3"/>
      <c r="K17" s="17" t="s">
        <v>124</v>
      </c>
      <c r="L17" s="17"/>
      <c r="M17" s="17"/>
      <c r="N17" s="17"/>
      <c r="O17" s="3"/>
      <c r="P17" s="17" t="s">
        <v>99</v>
      </c>
      <c r="Q17" s="17"/>
      <c r="R17" s="3"/>
      <c r="S17" s="3"/>
      <c r="T17" s="3"/>
      <c r="U17" s="3"/>
      <c r="V17" s="3"/>
      <c r="W17" s="25"/>
      <c r="X17" s="33"/>
      <c r="Z17" s="17" t="s">
        <v>99</v>
      </c>
      <c r="AA17" s="17"/>
      <c r="AB17" s="3"/>
      <c r="AC17" s="3"/>
      <c r="AD17" s="3"/>
      <c r="AE17" s="3"/>
      <c r="AF17" s="3"/>
      <c r="AG17" s="25"/>
      <c r="AH17" s="33"/>
      <c r="AJ17" s="17" t="s">
        <v>99</v>
      </c>
      <c r="AK17" s="17"/>
      <c r="AL17" s="3"/>
      <c r="AM17" s="3"/>
      <c r="AN17" s="3"/>
      <c r="AO17" s="3"/>
      <c r="AP17" s="3"/>
      <c r="AQ17" s="25"/>
      <c r="AR17" s="33"/>
      <c r="AS17" s="3"/>
      <c r="AT17" s="17" t="s">
        <v>124</v>
      </c>
      <c r="AU17" s="17"/>
      <c r="AV17" s="17"/>
      <c r="AW17" s="17"/>
      <c r="AX17" s="3"/>
      <c r="AY17" s="17" t="s">
        <v>99</v>
      </c>
      <c r="AZ17" s="17"/>
      <c r="BA17" s="3"/>
      <c r="BB17" s="3"/>
      <c r="BC17" s="3"/>
      <c r="BD17" s="3"/>
      <c r="BE17" s="3"/>
      <c r="BF17" s="25"/>
      <c r="BG17" s="33"/>
    </row>
    <row r="18" spans="1:59" ht="10.5">
      <c r="A18" s="3"/>
      <c r="B18" s="3"/>
      <c r="C18" s="3"/>
      <c r="D18" s="17"/>
      <c r="E18" s="17"/>
      <c r="F18" s="17"/>
      <c r="G18" s="17"/>
      <c r="H18" s="17"/>
      <c r="I18" s="17"/>
      <c r="J18" s="3"/>
      <c r="K18" s="17" t="s">
        <v>100</v>
      </c>
      <c r="L18" s="17"/>
      <c r="M18" s="17"/>
      <c r="N18" s="17"/>
      <c r="O18" s="3"/>
      <c r="P18" s="17" t="s">
        <v>101</v>
      </c>
      <c r="Q18" s="17"/>
      <c r="R18" s="3"/>
      <c r="S18" s="3"/>
      <c r="T18" s="3"/>
      <c r="U18" s="3"/>
      <c r="V18" s="3"/>
      <c r="W18" s="25"/>
      <c r="X18" s="33"/>
      <c r="Z18" s="17" t="s">
        <v>101</v>
      </c>
      <c r="AA18" s="17"/>
      <c r="AB18" s="3"/>
      <c r="AC18" s="3"/>
      <c r="AD18" s="3"/>
      <c r="AE18" s="3"/>
      <c r="AF18" s="3"/>
      <c r="AG18" s="25"/>
      <c r="AH18" s="33"/>
      <c r="AJ18" s="17" t="s">
        <v>101</v>
      </c>
      <c r="AK18" s="17"/>
      <c r="AL18" s="3"/>
      <c r="AM18" s="3"/>
      <c r="AN18" s="3"/>
      <c r="AO18" s="3"/>
      <c r="AP18" s="3"/>
      <c r="AQ18" s="25"/>
      <c r="AR18" s="33"/>
      <c r="AS18" s="3"/>
      <c r="AT18" s="17" t="s">
        <v>100</v>
      </c>
      <c r="AU18" s="17"/>
      <c r="AV18" s="17"/>
      <c r="AW18" s="17"/>
      <c r="AX18" s="3"/>
      <c r="AY18" s="17" t="s">
        <v>101</v>
      </c>
      <c r="AZ18" s="17"/>
      <c r="BA18" s="3"/>
      <c r="BB18" s="3"/>
      <c r="BC18" s="3"/>
      <c r="BD18" s="3"/>
      <c r="BE18" s="3"/>
      <c r="BF18" s="25"/>
      <c r="BG18" s="33"/>
    </row>
    <row r="19" spans="1:59" ht="12">
      <c r="A19" s="3"/>
      <c r="B19" s="3"/>
      <c r="C19" s="3"/>
      <c r="D19" s="60"/>
      <c r="E19" s="7"/>
      <c r="F19" s="7"/>
      <c r="G19" s="7"/>
      <c r="H19" s="7"/>
      <c r="I19" s="7"/>
      <c r="J19" s="3"/>
      <c r="K19" s="7"/>
      <c r="L19" s="7" t="s">
        <v>102</v>
      </c>
      <c r="M19" s="7"/>
      <c r="N19" s="7">
        <f>+F27</f>
        <v>63357927.816310406</v>
      </c>
      <c r="O19" s="3"/>
      <c r="P19" s="7"/>
      <c r="Q19" s="7" t="s">
        <v>102</v>
      </c>
      <c r="R19" s="3"/>
      <c r="S19" s="10">
        <v>555</v>
      </c>
      <c r="T19" s="10">
        <v>2</v>
      </c>
      <c r="U19" s="17">
        <f>+N19-Actual!$E19</f>
        <v>7105824.816310406</v>
      </c>
      <c r="V19" s="24" t="s">
        <v>93</v>
      </c>
      <c r="W19" s="25">
        <f>+W10</f>
        <v>0.37155</v>
      </c>
      <c r="X19" s="33">
        <f aca="true" t="shared" si="0" ref="X19:X24">+W19*U19</f>
        <v>2640169.2105001314</v>
      </c>
      <c r="Z19" s="7"/>
      <c r="AA19" s="7" t="s">
        <v>102</v>
      </c>
      <c r="AB19" s="3"/>
      <c r="AC19" s="10">
        <v>555</v>
      </c>
      <c r="AD19" s="10">
        <v>2</v>
      </c>
      <c r="AE19" s="17">
        <f>+U19-'Case 5'!U19</f>
        <v>0</v>
      </c>
      <c r="AF19" s="24" t="s">
        <v>93</v>
      </c>
      <c r="AG19" s="25">
        <f>+AG10</f>
        <v>0.37155</v>
      </c>
      <c r="AH19" s="33">
        <f aca="true" t="shared" si="1" ref="AH19:AH24">+AG19*AE19</f>
        <v>0</v>
      </c>
      <c r="AJ19" s="7"/>
      <c r="AK19" s="7" t="s">
        <v>102</v>
      </c>
      <c r="AL19" s="3"/>
      <c r="AM19" s="10">
        <v>555</v>
      </c>
      <c r="AN19" s="10">
        <v>2</v>
      </c>
      <c r="AO19" s="17">
        <f>+N19-Actual!E19</f>
        <v>7105824.816310406</v>
      </c>
      <c r="AP19" s="24" t="s">
        <v>93</v>
      </c>
      <c r="AQ19" s="25">
        <f>+AQ10</f>
        <v>0.37155</v>
      </c>
      <c r="AR19" s="33">
        <f aca="true" t="shared" si="2" ref="AR19:AR24">+AQ19*AO19</f>
        <v>2640169.2105001314</v>
      </c>
      <c r="AS19" s="3"/>
      <c r="AT19" s="7"/>
      <c r="AU19" s="7" t="s">
        <v>102</v>
      </c>
      <c r="AV19" s="7"/>
      <c r="AW19" s="7">
        <f>+AO27</f>
        <v>0</v>
      </c>
      <c r="AX19" s="3"/>
      <c r="AY19" s="7"/>
      <c r="AZ19" s="7" t="s">
        <v>102</v>
      </c>
      <c r="BA19" s="3"/>
      <c r="BB19" s="10">
        <v>555</v>
      </c>
      <c r="BC19" s="10">
        <v>2</v>
      </c>
      <c r="BD19" s="17">
        <f>+AW19-Actual!$E19</f>
        <v>-56252103</v>
      </c>
      <c r="BE19" s="24" t="s">
        <v>93</v>
      </c>
      <c r="BF19" s="25">
        <f>+BF10</f>
        <v>0.37155</v>
      </c>
      <c r="BG19" s="33">
        <f aca="true" t="shared" si="3" ref="BG19:BG24">+BF19*BD19</f>
        <v>-20900468.86965</v>
      </c>
    </row>
    <row r="20" spans="1:59" ht="10.5">
      <c r="A20" s="3" t="s">
        <v>18</v>
      </c>
      <c r="B20" s="3"/>
      <c r="C20" s="3"/>
      <c r="D20" s="17"/>
      <c r="E20" s="17"/>
      <c r="F20" s="7"/>
      <c r="G20" s="7"/>
      <c r="H20" s="7"/>
      <c r="I20" s="7"/>
      <c r="J20" s="3"/>
      <c r="K20" s="7"/>
      <c r="L20" s="7" t="s">
        <v>103</v>
      </c>
      <c r="M20" s="7"/>
      <c r="N20" s="7">
        <f>+F35</f>
        <v>34508497.099999994</v>
      </c>
      <c r="O20" s="3"/>
      <c r="P20" s="7"/>
      <c r="Q20" s="7" t="s">
        <v>103</v>
      </c>
      <c r="R20" s="3"/>
      <c r="S20" s="10">
        <v>555</v>
      </c>
      <c r="T20" s="10">
        <v>2</v>
      </c>
      <c r="U20" s="17">
        <f>+N20-Actual!$E20</f>
        <v>14865566.099999994</v>
      </c>
      <c r="V20" s="24" t="s">
        <v>93</v>
      </c>
      <c r="W20" s="25">
        <f>+W19</f>
        <v>0.37155</v>
      </c>
      <c r="X20" s="33">
        <f t="shared" si="0"/>
        <v>5523301.084454997</v>
      </c>
      <c r="Z20" s="7"/>
      <c r="AA20" s="7" t="s">
        <v>103</v>
      </c>
      <c r="AB20" s="3"/>
      <c r="AC20" s="10">
        <v>555</v>
      </c>
      <c r="AD20" s="10">
        <v>2</v>
      </c>
      <c r="AE20" s="17">
        <f>+U20-'Case 5'!U20</f>
        <v>0</v>
      </c>
      <c r="AF20" s="24" t="s">
        <v>93</v>
      </c>
      <c r="AG20" s="25">
        <f>+AG19</f>
        <v>0.37155</v>
      </c>
      <c r="AH20" s="33">
        <f t="shared" si="1"/>
        <v>0</v>
      </c>
      <c r="AJ20" s="7"/>
      <c r="AK20" s="7" t="s">
        <v>103</v>
      </c>
      <c r="AL20" s="3"/>
      <c r="AM20" s="10">
        <v>555</v>
      </c>
      <c r="AN20" s="10">
        <v>2</v>
      </c>
      <c r="AO20" s="17">
        <f>+N20-Actual!E20</f>
        <v>14865566.099999994</v>
      </c>
      <c r="AP20" s="24" t="s">
        <v>93</v>
      </c>
      <c r="AQ20" s="25">
        <f>+AQ19</f>
        <v>0.37155</v>
      </c>
      <c r="AR20" s="33">
        <f t="shared" si="2"/>
        <v>5523301.084454997</v>
      </c>
      <c r="AS20" s="3"/>
      <c r="AT20" s="7"/>
      <c r="AU20" s="7" t="s">
        <v>103</v>
      </c>
      <c r="AV20" s="7"/>
      <c r="AW20" s="7">
        <f>+AO35</f>
        <v>9556770</v>
      </c>
      <c r="AX20" s="3"/>
      <c r="AY20" s="7"/>
      <c r="AZ20" s="7" t="s">
        <v>103</v>
      </c>
      <c r="BA20" s="3"/>
      <c r="BB20" s="10">
        <v>555</v>
      </c>
      <c r="BC20" s="10">
        <v>2</v>
      </c>
      <c r="BD20" s="17">
        <f>+AW20-Actual!$E20</f>
        <v>-10086161</v>
      </c>
      <c r="BE20" s="24" t="s">
        <v>93</v>
      </c>
      <c r="BF20" s="25">
        <f>+BF19</f>
        <v>0.37155</v>
      </c>
      <c r="BG20" s="33">
        <f t="shared" si="3"/>
        <v>-3747513.11955</v>
      </c>
    </row>
    <row r="21" spans="1:59" ht="12">
      <c r="A21" s="3"/>
      <c r="B21" s="60"/>
      <c r="C21" s="3" t="s">
        <v>19</v>
      </c>
      <c r="D21" s="17">
        <v>47874960</v>
      </c>
      <c r="E21" s="17"/>
      <c r="F21" s="7">
        <v>47874960</v>
      </c>
      <c r="G21" s="7"/>
      <c r="H21" s="7"/>
      <c r="I21" s="7"/>
      <c r="J21" s="3"/>
      <c r="K21" s="7"/>
      <c r="L21" s="7" t="s">
        <v>104</v>
      </c>
      <c r="M21" s="7"/>
      <c r="N21" s="7">
        <f>+G60</f>
        <v>69818394.5836896</v>
      </c>
      <c r="O21" s="3"/>
      <c r="P21" s="7"/>
      <c r="Q21" s="7" t="s">
        <v>104</v>
      </c>
      <c r="R21" s="3"/>
      <c r="S21" s="10">
        <v>555</v>
      </c>
      <c r="T21" s="10">
        <v>2</v>
      </c>
      <c r="U21" s="17">
        <f>+N21-Actual!$E21</f>
        <v>16709666.5836896</v>
      </c>
      <c r="V21" s="24" t="s">
        <v>96</v>
      </c>
      <c r="W21" s="25">
        <f>+W11</f>
        <v>0.369976</v>
      </c>
      <c r="X21" s="33">
        <f t="shared" si="0"/>
        <v>6182175.603967144</v>
      </c>
      <c r="Z21" s="7"/>
      <c r="AA21" s="7" t="s">
        <v>104</v>
      </c>
      <c r="AB21" s="3"/>
      <c r="AC21" s="10">
        <v>555</v>
      </c>
      <c r="AD21" s="10">
        <v>2</v>
      </c>
      <c r="AE21" s="17">
        <f>+U21-'Case 5'!U21</f>
        <v>0</v>
      </c>
      <c r="AF21" s="24" t="s">
        <v>96</v>
      </c>
      <c r="AG21" s="25">
        <f>+AG11</f>
        <v>0.369976</v>
      </c>
      <c r="AH21" s="33">
        <f t="shared" si="1"/>
        <v>0</v>
      </c>
      <c r="AJ21" s="7"/>
      <c r="AK21" s="7" t="s">
        <v>104</v>
      </c>
      <c r="AL21" s="3"/>
      <c r="AM21" s="10">
        <v>555</v>
      </c>
      <c r="AN21" s="10">
        <v>2</v>
      </c>
      <c r="AO21" s="17">
        <f>+N21-Actual!E21</f>
        <v>16709666.5836896</v>
      </c>
      <c r="AP21" s="24" t="s">
        <v>96</v>
      </c>
      <c r="AQ21" s="25">
        <f>+AQ11</f>
        <v>0.369976</v>
      </c>
      <c r="AR21" s="33">
        <f t="shared" si="2"/>
        <v>6182175.603967144</v>
      </c>
      <c r="AS21" s="3"/>
      <c r="AT21" s="7"/>
      <c r="AU21" s="7" t="s">
        <v>104</v>
      </c>
      <c r="AV21" s="7"/>
      <c r="AW21" s="7">
        <f>+AP60</f>
        <v>0</v>
      </c>
      <c r="AX21" s="3"/>
      <c r="AY21" s="7"/>
      <c r="AZ21" s="7" t="s">
        <v>104</v>
      </c>
      <c r="BA21" s="3"/>
      <c r="BB21" s="10">
        <v>555</v>
      </c>
      <c r="BC21" s="10">
        <v>2</v>
      </c>
      <c r="BD21" s="17">
        <f>+AW21-Actual!$E21</f>
        <v>-53108728</v>
      </c>
      <c r="BE21" s="24" t="s">
        <v>96</v>
      </c>
      <c r="BF21" s="25">
        <f>+BF11</f>
        <v>0.369976</v>
      </c>
      <c r="BG21" s="33">
        <f t="shared" si="3"/>
        <v>-19648954.750528</v>
      </c>
    </row>
    <row r="22" spans="1:59" ht="12">
      <c r="A22" s="3"/>
      <c r="B22" s="60"/>
      <c r="C22" s="3" t="s">
        <v>20</v>
      </c>
      <c r="D22" s="17">
        <v>1834411</v>
      </c>
      <c r="E22" s="17"/>
      <c r="F22" s="7">
        <v>652248</v>
      </c>
      <c r="G22" s="7">
        <v>1182163</v>
      </c>
      <c r="H22" s="7"/>
      <c r="I22" s="7"/>
      <c r="J22" s="3"/>
      <c r="K22" s="7"/>
      <c r="L22" s="7" t="s">
        <v>105</v>
      </c>
      <c r="M22" s="7"/>
      <c r="N22" s="7"/>
      <c r="O22" s="3"/>
      <c r="P22" s="7"/>
      <c r="Q22" s="3" t="s">
        <v>131</v>
      </c>
      <c r="R22" s="3"/>
      <c r="S22" s="10">
        <v>555</v>
      </c>
      <c r="T22" s="10">
        <v>2</v>
      </c>
      <c r="U22" s="17">
        <f>+N22-Actual!$E22</f>
        <v>-17000685</v>
      </c>
      <c r="V22" s="13" t="s">
        <v>93</v>
      </c>
      <c r="W22" s="25">
        <f>+W20</f>
        <v>0.37155</v>
      </c>
      <c r="X22" s="32">
        <f t="shared" si="0"/>
        <v>-6316604.51175</v>
      </c>
      <c r="Z22" s="7"/>
      <c r="AA22" s="3" t="s">
        <v>131</v>
      </c>
      <c r="AB22" s="3"/>
      <c r="AC22" s="10">
        <v>555</v>
      </c>
      <c r="AD22" s="10">
        <v>2</v>
      </c>
      <c r="AE22" s="17">
        <f>+U22-'Case 5'!U22</f>
        <v>0</v>
      </c>
      <c r="AF22" s="13" t="s">
        <v>93</v>
      </c>
      <c r="AG22" s="25">
        <f>+AG20</f>
        <v>0.37155</v>
      </c>
      <c r="AH22" s="32">
        <f t="shared" si="1"/>
        <v>0</v>
      </c>
      <c r="AJ22" s="7"/>
      <c r="AK22" s="3" t="s">
        <v>131</v>
      </c>
      <c r="AL22" s="3"/>
      <c r="AM22" s="10">
        <v>555</v>
      </c>
      <c r="AN22" s="10">
        <v>2</v>
      </c>
      <c r="AO22" s="17">
        <f>+N22-Actual!E22</f>
        <v>-17000685</v>
      </c>
      <c r="AP22" s="13" t="s">
        <v>93</v>
      </c>
      <c r="AQ22" s="25">
        <f>+AQ20</f>
        <v>0.37155</v>
      </c>
      <c r="AR22" s="32">
        <f t="shared" si="2"/>
        <v>-6316604.51175</v>
      </c>
      <c r="AS22" s="3"/>
      <c r="AT22" s="7"/>
      <c r="AU22" s="7" t="s">
        <v>105</v>
      </c>
      <c r="AV22" s="7"/>
      <c r="AW22" s="7"/>
      <c r="AX22" s="3"/>
      <c r="AY22" s="7"/>
      <c r="AZ22" s="3" t="s">
        <v>131</v>
      </c>
      <c r="BA22" s="3"/>
      <c r="BB22" s="10">
        <v>555</v>
      </c>
      <c r="BC22" s="10">
        <v>2</v>
      </c>
      <c r="BD22" s="17">
        <f>+AW22-Actual!$E22</f>
        <v>-17000685</v>
      </c>
      <c r="BE22" s="13" t="s">
        <v>93</v>
      </c>
      <c r="BF22" s="25">
        <f>+BF20</f>
        <v>0.37155</v>
      </c>
      <c r="BG22" s="32">
        <f t="shared" si="3"/>
        <v>-6316604.51175</v>
      </c>
    </row>
    <row r="23" spans="1:59" ht="12">
      <c r="A23" s="3"/>
      <c r="B23" s="60"/>
      <c r="C23" s="3" t="s">
        <v>21</v>
      </c>
      <c r="D23" s="17">
        <v>17587893</v>
      </c>
      <c r="E23" s="17"/>
      <c r="F23" s="7">
        <v>5276367.9</v>
      </c>
      <c r="G23" s="7">
        <v>12311525.1</v>
      </c>
      <c r="H23" s="7"/>
      <c r="I23" s="7"/>
      <c r="J23" s="3"/>
      <c r="K23" s="7"/>
      <c r="L23" s="7" t="s">
        <v>106</v>
      </c>
      <c r="M23" s="7"/>
      <c r="N23" s="7">
        <f>+D56+71053767</f>
        <v>1164154883.004526</v>
      </c>
      <c r="O23" s="3"/>
      <c r="P23" s="7"/>
      <c r="Q23" s="7" t="s">
        <v>106</v>
      </c>
      <c r="R23" s="3"/>
      <c r="S23" s="10">
        <v>555</v>
      </c>
      <c r="T23" s="10">
        <v>2</v>
      </c>
      <c r="U23" s="17">
        <f>+N23-Actual!$E23</f>
        <v>215735903.0045259</v>
      </c>
      <c r="V23" s="13" t="s">
        <v>93</v>
      </c>
      <c r="W23" s="25">
        <f>+W20</f>
        <v>0.37155</v>
      </c>
      <c r="X23" s="33">
        <f t="shared" si="0"/>
        <v>80156674.7613316</v>
      </c>
      <c r="Z23" s="7"/>
      <c r="AA23" s="7" t="s">
        <v>106</v>
      </c>
      <c r="AB23" s="3"/>
      <c r="AC23" s="10">
        <v>555</v>
      </c>
      <c r="AD23" s="10">
        <v>2</v>
      </c>
      <c r="AE23" s="17">
        <f>+U23-'Case 5'!U23</f>
        <v>0</v>
      </c>
      <c r="AF23" s="13" t="s">
        <v>93</v>
      </c>
      <c r="AG23" s="25">
        <f>+AG20</f>
        <v>0.37155</v>
      </c>
      <c r="AH23" s="33">
        <f t="shared" si="1"/>
        <v>0</v>
      </c>
      <c r="AJ23" s="7"/>
      <c r="AK23" s="7" t="s">
        <v>106</v>
      </c>
      <c r="AL23" s="3"/>
      <c r="AM23" s="10">
        <v>555</v>
      </c>
      <c r="AN23" s="10">
        <v>2</v>
      </c>
      <c r="AO23" s="17">
        <f>+N23-Actual!E23</f>
        <v>215735903.0045259</v>
      </c>
      <c r="AP23" s="13" t="s">
        <v>93</v>
      </c>
      <c r="AQ23" s="25">
        <f>+AQ20</f>
        <v>0.37155</v>
      </c>
      <c r="AR23" s="33">
        <f t="shared" si="2"/>
        <v>80156674.7613316</v>
      </c>
      <c r="AS23" s="3"/>
      <c r="AT23" s="7"/>
      <c r="AU23" s="7" t="s">
        <v>106</v>
      </c>
      <c r="AV23" s="7"/>
      <c r="AW23" s="7">
        <f>+AM56</f>
        <v>0</v>
      </c>
      <c r="AX23" s="3"/>
      <c r="AY23" s="7"/>
      <c r="AZ23" s="7" t="s">
        <v>106</v>
      </c>
      <c r="BA23" s="3"/>
      <c r="BB23" s="10">
        <v>555</v>
      </c>
      <c r="BC23" s="10">
        <v>2</v>
      </c>
      <c r="BD23" s="17">
        <f>+AW23-Actual!$E23</f>
        <v>-948418980</v>
      </c>
      <c r="BE23" s="13" t="s">
        <v>93</v>
      </c>
      <c r="BF23" s="25">
        <f>+BF20</f>
        <v>0.37155</v>
      </c>
      <c r="BG23" s="33">
        <f t="shared" si="3"/>
        <v>-352385072.019</v>
      </c>
    </row>
    <row r="24" spans="1:59" ht="12">
      <c r="A24" s="3"/>
      <c r="B24" s="60"/>
      <c r="C24" s="3" t="s">
        <v>22</v>
      </c>
      <c r="D24" s="17">
        <v>4285613</v>
      </c>
      <c r="E24" s="17"/>
      <c r="F24" s="7">
        <v>888676.7113964</v>
      </c>
      <c r="G24" s="7">
        <v>3396936.2886036</v>
      </c>
      <c r="H24" s="7"/>
      <c r="I24" s="7"/>
      <c r="J24" s="3"/>
      <c r="K24" s="7"/>
      <c r="L24" s="7" t="s">
        <v>108</v>
      </c>
      <c r="M24" s="7"/>
      <c r="N24" s="29">
        <f>+D58</f>
        <v>67453072.48949827</v>
      </c>
      <c r="O24" s="3"/>
      <c r="P24" s="7"/>
      <c r="Q24" s="7" t="s">
        <v>107</v>
      </c>
      <c r="R24" s="3"/>
      <c r="S24" s="10">
        <v>555</v>
      </c>
      <c r="T24" s="10">
        <v>2</v>
      </c>
      <c r="U24" s="17">
        <f>+N24-Actual!$E24</f>
        <v>-27229352.510501727</v>
      </c>
      <c r="V24" s="13" t="s">
        <v>96</v>
      </c>
      <c r="W24" s="25">
        <f>+W21</f>
        <v>0.369976</v>
      </c>
      <c r="X24" s="33">
        <f t="shared" si="0"/>
        <v>-10074206.924425388</v>
      </c>
      <c r="Z24" s="7"/>
      <c r="AA24" s="7" t="s">
        <v>107</v>
      </c>
      <c r="AB24" s="3"/>
      <c r="AC24" s="10">
        <v>555</v>
      </c>
      <c r="AD24" s="10">
        <v>2</v>
      </c>
      <c r="AE24" s="17">
        <f>+U24-'Case 5'!U24</f>
        <v>0</v>
      </c>
      <c r="AF24" s="13" t="s">
        <v>96</v>
      </c>
      <c r="AG24" s="25">
        <f>+AG21</f>
        <v>0.369976</v>
      </c>
      <c r="AH24" s="33">
        <f t="shared" si="1"/>
        <v>0</v>
      </c>
      <c r="AJ24" s="7"/>
      <c r="AK24" s="7" t="s">
        <v>107</v>
      </c>
      <c r="AL24" s="3"/>
      <c r="AM24" s="10">
        <v>555</v>
      </c>
      <c r="AN24" s="10">
        <v>2</v>
      </c>
      <c r="AO24" s="17">
        <f>+N24-Actual!E24</f>
        <v>-27229352.510501727</v>
      </c>
      <c r="AP24" s="13" t="s">
        <v>96</v>
      </c>
      <c r="AQ24" s="25">
        <f>+AQ21</f>
        <v>0.369976</v>
      </c>
      <c r="AR24" s="33">
        <f t="shared" si="2"/>
        <v>-10074206.924425388</v>
      </c>
      <c r="AS24" s="3"/>
      <c r="AT24" s="7"/>
      <c r="AU24" s="7" t="s">
        <v>108</v>
      </c>
      <c r="AV24" s="7"/>
      <c r="AW24" s="29">
        <f>+AM58</f>
        <v>0</v>
      </c>
      <c r="AX24" s="3"/>
      <c r="AY24" s="7"/>
      <c r="AZ24" s="7" t="s">
        <v>107</v>
      </c>
      <c r="BA24" s="3"/>
      <c r="BB24" s="10">
        <v>555</v>
      </c>
      <c r="BC24" s="10">
        <v>2</v>
      </c>
      <c r="BD24" s="17">
        <f>+AW24-Actual!$E24</f>
        <v>-94682425</v>
      </c>
      <c r="BE24" s="13" t="s">
        <v>96</v>
      </c>
      <c r="BF24" s="25">
        <f>+BF21</f>
        <v>0.369976</v>
      </c>
      <c r="BG24" s="33">
        <f t="shared" si="3"/>
        <v>-35030224.871800005</v>
      </c>
    </row>
    <row r="25" spans="1:59" ht="12">
      <c r="A25" s="3"/>
      <c r="B25" s="60"/>
      <c r="C25" s="3" t="s">
        <v>23</v>
      </c>
      <c r="D25" s="17">
        <v>50886108</v>
      </c>
      <c r="E25" s="17"/>
      <c r="F25" s="7">
        <v>8665675.204914</v>
      </c>
      <c r="G25" s="7">
        <v>42220432.795086</v>
      </c>
      <c r="H25" s="7"/>
      <c r="I25" s="7"/>
      <c r="J25" s="3"/>
      <c r="K25" s="7"/>
      <c r="L25" s="7"/>
      <c r="M25" s="7"/>
      <c r="N25" s="7"/>
      <c r="O25" s="3"/>
      <c r="P25" s="3"/>
      <c r="Q25" s="3"/>
      <c r="R25" s="3"/>
      <c r="S25" s="3"/>
      <c r="T25" s="3"/>
      <c r="U25" s="3"/>
      <c r="V25" s="3"/>
      <c r="W25" s="25"/>
      <c r="X25" s="33"/>
      <c r="Z25" s="3"/>
      <c r="AA25" s="3"/>
      <c r="AB25" s="3"/>
      <c r="AC25" s="3"/>
      <c r="AD25" s="3"/>
      <c r="AE25" s="3"/>
      <c r="AF25" s="3"/>
      <c r="AG25" s="25"/>
      <c r="AH25" s="33"/>
      <c r="AJ25" s="3"/>
      <c r="AK25" s="3"/>
      <c r="AL25" s="3"/>
      <c r="AM25" s="3"/>
      <c r="AN25" s="3"/>
      <c r="AO25" s="3"/>
      <c r="AP25" s="3"/>
      <c r="AQ25" s="25"/>
      <c r="AR25" s="33"/>
      <c r="AS25" s="3"/>
      <c r="AT25" s="7"/>
      <c r="AU25" s="7"/>
      <c r="AV25" s="7"/>
      <c r="AW25" s="7"/>
      <c r="AX25" s="3"/>
      <c r="AY25" s="3"/>
      <c r="AZ25" s="3"/>
      <c r="BA25" s="3"/>
      <c r="BB25" s="3"/>
      <c r="BC25" s="3"/>
      <c r="BD25" s="3"/>
      <c r="BE25" s="3"/>
      <c r="BF25" s="25"/>
      <c r="BG25" s="33"/>
    </row>
    <row r="26" spans="1:59" ht="10.5">
      <c r="A26" s="3"/>
      <c r="B26" s="15" t="s">
        <v>24</v>
      </c>
      <c r="C26" s="15"/>
      <c r="D26" s="15" t="s">
        <v>24</v>
      </c>
      <c r="E26" s="17"/>
      <c r="F26" s="15" t="s">
        <v>24</v>
      </c>
      <c r="G26" s="15" t="s">
        <v>24</v>
      </c>
      <c r="H26" s="15" t="s">
        <v>24</v>
      </c>
      <c r="I26" s="15" t="s">
        <v>24</v>
      </c>
      <c r="J26" s="3"/>
      <c r="K26" s="7" t="s">
        <v>125</v>
      </c>
      <c r="L26" s="7"/>
      <c r="M26" s="7"/>
      <c r="N26" s="7">
        <f>SUM(N19:N24)</f>
        <v>1399292774.9940243</v>
      </c>
      <c r="O26" s="3"/>
      <c r="P26" s="7" t="s">
        <v>109</v>
      </c>
      <c r="Q26" s="7"/>
      <c r="R26" s="3"/>
      <c r="S26" s="3"/>
      <c r="T26" s="3"/>
      <c r="U26" s="7">
        <f>SUM(U19:U24)</f>
        <v>210186922.99402416</v>
      </c>
      <c r="V26" s="7"/>
      <c r="W26" s="25"/>
      <c r="X26" s="33">
        <f>SUM(X19:X24)</f>
        <v>78111509.22407848</v>
      </c>
      <c r="Z26" s="7" t="s">
        <v>109</v>
      </c>
      <c r="AA26" s="7"/>
      <c r="AB26" s="3"/>
      <c r="AC26" s="3"/>
      <c r="AD26" s="3"/>
      <c r="AE26" s="7">
        <f>SUM(AE19:AE24)</f>
        <v>0</v>
      </c>
      <c r="AF26" s="7"/>
      <c r="AG26" s="25"/>
      <c r="AH26" s="33">
        <f>SUM(AH19:AH24)</f>
        <v>0</v>
      </c>
      <c r="AJ26" s="7" t="s">
        <v>109</v>
      </c>
      <c r="AK26" s="7"/>
      <c r="AL26" s="3"/>
      <c r="AM26" s="3"/>
      <c r="AN26" s="3"/>
      <c r="AO26" s="7">
        <f>SUM(AO19:AO24)</f>
        <v>210186922.99402416</v>
      </c>
      <c r="AP26" s="7"/>
      <c r="AQ26" s="25"/>
      <c r="AR26" s="33">
        <f>SUM(AR19:AR24)</f>
        <v>78111509.22407848</v>
      </c>
      <c r="AS26" s="3"/>
      <c r="AT26" s="7" t="s">
        <v>125</v>
      </c>
      <c r="AU26" s="7"/>
      <c r="AV26" s="7"/>
      <c r="AW26" s="7">
        <f>SUM(AW19:AW24)</f>
        <v>9556770</v>
      </c>
      <c r="AX26" s="3"/>
      <c r="AY26" s="7" t="s">
        <v>109</v>
      </c>
      <c r="AZ26" s="7"/>
      <c r="BA26" s="3"/>
      <c r="BB26" s="3"/>
      <c r="BC26" s="3"/>
      <c r="BD26" s="7">
        <f>SUM(BD19:BD24)</f>
        <v>-1179549082</v>
      </c>
      <c r="BE26" s="7"/>
      <c r="BF26" s="25"/>
      <c r="BG26" s="33">
        <f>SUM(BG19:BG24)</f>
        <v>-438028838.142278</v>
      </c>
    </row>
    <row r="27" spans="1:59" ht="12">
      <c r="A27" s="3"/>
      <c r="B27" s="3" t="s">
        <v>25</v>
      </c>
      <c r="C27" s="60"/>
      <c r="D27" s="62">
        <v>122468985</v>
      </c>
      <c r="E27" s="17"/>
      <c r="F27" s="62">
        <v>63357927.816310406</v>
      </c>
      <c r="G27" s="62">
        <v>59111057.183689594</v>
      </c>
      <c r="H27" s="62">
        <v>0</v>
      </c>
      <c r="I27" s="62">
        <v>0</v>
      </c>
      <c r="J27" s="3"/>
      <c r="K27" s="15"/>
      <c r="L27" s="15"/>
      <c r="M27" s="15"/>
      <c r="N27" s="15"/>
      <c r="O27" s="3"/>
      <c r="P27" s="15"/>
      <c r="Q27" s="15"/>
      <c r="R27" s="3"/>
      <c r="S27" s="3"/>
      <c r="T27" s="3"/>
      <c r="U27" s="3"/>
      <c r="V27" s="3"/>
      <c r="W27" s="25"/>
      <c r="X27" s="33"/>
      <c r="Z27" s="15"/>
      <c r="AA27" s="15"/>
      <c r="AB27" s="3"/>
      <c r="AC27" s="3"/>
      <c r="AD27" s="3"/>
      <c r="AE27" s="3"/>
      <c r="AF27" s="3"/>
      <c r="AG27" s="25"/>
      <c r="AH27" s="33"/>
      <c r="AJ27" s="15"/>
      <c r="AK27" s="15"/>
      <c r="AL27" s="3"/>
      <c r="AM27" s="3"/>
      <c r="AN27" s="3"/>
      <c r="AO27" s="3"/>
      <c r="AP27" s="3"/>
      <c r="AQ27" s="25"/>
      <c r="AR27" s="33"/>
      <c r="AS27" s="3"/>
      <c r="AT27" s="15"/>
      <c r="AU27" s="15"/>
      <c r="AV27" s="15"/>
      <c r="AW27" s="15"/>
      <c r="AX27" s="3"/>
      <c r="AY27" s="15"/>
      <c r="AZ27" s="15"/>
      <c r="BA27" s="3"/>
      <c r="BB27" s="3"/>
      <c r="BC27" s="3"/>
      <c r="BD27" s="3"/>
      <c r="BE27" s="3"/>
      <c r="BF27" s="25"/>
      <c r="BG27" s="33"/>
    </row>
    <row r="28" spans="1:59" ht="12">
      <c r="A28" s="3"/>
      <c r="B28" s="3"/>
      <c r="C28" s="3"/>
      <c r="D28" s="62"/>
      <c r="E28" s="17"/>
      <c r="F28" s="62"/>
      <c r="G28" s="62"/>
      <c r="H28" s="7"/>
      <c r="I28" s="7"/>
      <c r="J28" s="3"/>
      <c r="K28" s="1"/>
      <c r="L28" s="1"/>
      <c r="M28" s="1"/>
      <c r="N28" s="1"/>
      <c r="O28" s="3"/>
      <c r="P28" s="1"/>
      <c r="Q28" s="1"/>
      <c r="R28" s="3"/>
      <c r="S28" s="3"/>
      <c r="T28" s="3"/>
      <c r="U28" s="3"/>
      <c r="V28" s="3"/>
      <c r="W28" s="25"/>
      <c r="X28" s="33"/>
      <c r="Z28" s="1"/>
      <c r="AA28" s="1"/>
      <c r="AB28" s="3"/>
      <c r="AC28" s="3"/>
      <c r="AD28" s="3"/>
      <c r="AE28" s="3"/>
      <c r="AF28" s="3"/>
      <c r="AG28" s="25"/>
      <c r="AH28" s="33"/>
      <c r="AJ28" s="1"/>
      <c r="AK28" s="1"/>
      <c r="AL28" s="3"/>
      <c r="AM28" s="3"/>
      <c r="AN28" s="3"/>
      <c r="AO28" s="3"/>
      <c r="AP28" s="3"/>
      <c r="AQ28" s="25"/>
      <c r="AR28" s="33"/>
      <c r="AS28" s="3"/>
      <c r="AT28" s="1"/>
      <c r="AU28" s="1"/>
      <c r="AV28" s="1"/>
      <c r="AW28" s="1"/>
      <c r="AX28" s="3"/>
      <c r="AY28" s="1"/>
      <c r="AZ28" s="1"/>
      <c r="BA28" s="3"/>
      <c r="BB28" s="3"/>
      <c r="BC28" s="3"/>
      <c r="BD28" s="3"/>
      <c r="BE28" s="3"/>
      <c r="BF28" s="25"/>
      <c r="BG28" s="33"/>
    </row>
    <row r="29" spans="1:59" ht="12">
      <c r="A29" s="3"/>
      <c r="B29" s="60"/>
      <c r="C29" s="3" t="s">
        <v>26</v>
      </c>
      <c r="D29" s="17">
        <v>2302195</v>
      </c>
      <c r="E29" s="17"/>
      <c r="F29" s="7"/>
      <c r="G29" s="7">
        <v>2302195</v>
      </c>
      <c r="H29" s="7"/>
      <c r="I29" s="7"/>
      <c r="J29" s="3"/>
      <c r="K29" s="1" t="s">
        <v>110</v>
      </c>
      <c r="L29" s="1"/>
      <c r="M29" s="1"/>
      <c r="N29" s="7"/>
      <c r="O29" s="3"/>
      <c r="P29" s="1" t="s">
        <v>111</v>
      </c>
      <c r="Q29" s="1"/>
      <c r="R29" s="3"/>
      <c r="S29" s="3"/>
      <c r="T29" s="3"/>
      <c r="U29" s="3"/>
      <c r="V29" s="3"/>
      <c r="W29" s="25"/>
      <c r="X29" s="33"/>
      <c r="Z29" s="1" t="s">
        <v>111</v>
      </c>
      <c r="AA29" s="1"/>
      <c r="AB29" s="3"/>
      <c r="AC29" s="3"/>
      <c r="AD29" s="3"/>
      <c r="AE29" s="3"/>
      <c r="AF29" s="3"/>
      <c r="AG29" s="25"/>
      <c r="AH29" s="33"/>
      <c r="AJ29" s="1" t="s">
        <v>111</v>
      </c>
      <c r="AK29" s="1"/>
      <c r="AL29" s="3"/>
      <c r="AM29" s="3"/>
      <c r="AN29" s="3"/>
      <c r="AO29" s="3"/>
      <c r="AP29" s="3"/>
      <c r="AQ29" s="25"/>
      <c r="AR29" s="33"/>
      <c r="AS29" s="3"/>
      <c r="AT29" s="1" t="s">
        <v>110</v>
      </c>
      <c r="AU29" s="1"/>
      <c r="AV29" s="1"/>
      <c r="AW29" s="7"/>
      <c r="AX29" s="3"/>
      <c r="AY29" s="1" t="s">
        <v>111</v>
      </c>
      <c r="AZ29" s="1"/>
      <c r="BA29" s="3"/>
      <c r="BB29" s="3"/>
      <c r="BC29" s="3"/>
      <c r="BD29" s="3"/>
      <c r="BE29" s="3"/>
      <c r="BF29" s="25"/>
      <c r="BG29" s="33"/>
    </row>
    <row r="30" spans="1:59" ht="12">
      <c r="A30" s="3"/>
      <c r="B30" s="60"/>
      <c r="C30" s="3" t="s">
        <v>27</v>
      </c>
      <c r="D30" s="17">
        <v>426316</v>
      </c>
      <c r="E30" s="17"/>
      <c r="F30" s="7"/>
      <c r="G30" s="7">
        <v>426316</v>
      </c>
      <c r="H30" s="7"/>
      <c r="I30" s="7"/>
      <c r="J30" s="3"/>
      <c r="K30" s="7"/>
      <c r="L30" s="7" t="s">
        <v>92</v>
      </c>
      <c r="M30" s="7"/>
      <c r="N30" s="7">
        <f>+D72</f>
        <v>34675821</v>
      </c>
      <c r="O30" s="3"/>
      <c r="P30" s="7"/>
      <c r="Q30" s="7" t="s">
        <v>92</v>
      </c>
      <c r="R30" s="3"/>
      <c r="S30" s="10">
        <v>565</v>
      </c>
      <c r="T30" s="10">
        <v>2</v>
      </c>
      <c r="U30" s="17">
        <f>+N30-Actual!$E30</f>
        <v>5155360</v>
      </c>
      <c r="V30" s="24" t="s">
        <v>93</v>
      </c>
      <c r="W30" s="25">
        <f>+W23</f>
        <v>0.37155</v>
      </c>
      <c r="X30" s="33">
        <f>+W30*U30</f>
        <v>1915474.008</v>
      </c>
      <c r="Z30" s="7"/>
      <c r="AA30" s="7" t="s">
        <v>92</v>
      </c>
      <c r="AB30" s="3"/>
      <c r="AC30" s="10">
        <v>565</v>
      </c>
      <c r="AD30" s="10">
        <v>2</v>
      </c>
      <c r="AE30" s="17">
        <f>+U30-'Case 5'!U30</f>
        <v>0</v>
      </c>
      <c r="AF30" s="24" t="s">
        <v>93</v>
      </c>
      <c r="AG30" s="25">
        <f>+AG23</f>
        <v>0.37155</v>
      </c>
      <c r="AH30" s="33">
        <f>+AG30*AE30</f>
        <v>0</v>
      </c>
      <c r="AJ30" s="7"/>
      <c r="AK30" s="7" t="s">
        <v>92</v>
      </c>
      <c r="AL30" s="3"/>
      <c r="AM30" s="10">
        <v>565</v>
      </c>
      <c r="AN30" s="10">
        <v>2</v>
      </c>
      <c r="AO30" s="17">
        <f>+N30-Actual!E30</f>
        <v>5155360</v>
      </c>
      <c r="AP30" s="24" t="s">
        <v>93</v>
      </c>
      <c r="AQ30" s="25">
        <f>+AQ23</f>
        <v>0.37155</v>
      </c>
      <c r="AR30" s="33">
        <f>+AQ30*AO30</f>
        <v>1915474.008</v>
      </c>
      <c r="AS30" s="3"/>
      <c r="AT30" s="7"/>
      <c r="AU30" s="7" t="s">
        <v>92</v>
      </c>
      <c r="AV30" s="7"/>
      <c r="AW30" s="7">
        <f>+AM72</f>
        <v>34809860</v>
      </c>
      <c r="AX30" s="3"/>
      <c r="AY30" s="7"/>
      <c r="AZ30" s="7" t="s">
        <v>92</v>
      </c>
      <c r="BA30" s="3"/>
      <c r="BB30" s="10">
        <v>565</v>
      </c>
      <c r="BC30" s="10">
        <v>2</v>
      </c>
      <c r="BD30" s="17">
        <f>+AW30-Actual!$E30</f>
        <v>5289399</v>
      </c>
      <c r="BE30" s="24" t="s">
        <v>93</v>
      </c>
      <c r="BF30" s="25">
        <f>+BF23</f>
        <v>0.37155</v>
      </c>
      <c r="BG30" s="33">
        <f>+BF30*BD30</f>
        <v>1965276.19845</v>
      </c>
    </row>
    <row r="31" spans="1:59" ht="12">
      <c r="A31" s="3"/>
      <c r="B31" s="60"/>
      <c r="C31" s="3" t="s">
        <v>28</v>
      </c>
      <c r="D31" s="17">
        <v>26596088</v>
      </c>
      <c r="E31" s="17"/>
      <c r="F31" s="7">
        <v>18617261.599999998</v>
      </c>
      <c r="G31" s="7">
        <v>7978826.400000002</v>
      </c>
      <c r="H31" s="7"/>
      <c r="I31" s="7"/>
      <c r="J31" s="3"/>
      <c r="K31" s="7"/>
      <c r="L31" s="7" t="s">
        <v>94</v>
      </c>
      <c r="M31" s="7"/>
      <c r="N31" s="7">
        <f>+D74</f>
        <v>196444</v>
      </c>
      <c r="O31" s="3"/>
      <c r="P31" s="7"/>
      <c r="Q31" s="7" t="s">
        <v>94</v>
      </c>
      <c r="R31" s="3"/>
      <c r="S31" s="10">
        <v>565</v>
      </c>
      <c r="T31" s="10">
        <v>2</v>
      </c>
      <c r="U31" s="17">
        <f>+N31-Actual!$E31</f>
        <v>15612</v>
      </c>
      <c r="V31" s="24" t="s">
        <v>93</v>
      </c>
      <c r="W31" s="25">
        <f>+W30</f>
        <v>0.37155</v>
      </c>
      <c r="X31" s="33">
        <f>+W31*U31</f>
        <v>5800.6386</v>
      </c>
      <c r="Z31" s="7"/>
      <c r="AA31" s="7" t="s">
        <v>94</v>
      </c>
      <c r="AB31" s="3"/>
      <c r="AC31" s="10">
        <v>565</v>
      </c>
      <c r="AD31" s="10">
        <v>2</v>
      </c>
      <c r="AE31" s="17">
        <f>+U31-'Case 5'!U31</f>
        <v>0</v>
      </c>
      <c r="AF31" s="24" t="s">
        <v>93</v>
      </c>
      <c r="AG31" s="25">
        <f>+AG30</f>
        <v>0.37155</v>
      </c>
      <c r="AH31" s="33">
        <f>+AG31*AE31</f>
        <v>0</v>
      </c>
      <c r="AJ31" s="7"/>
      <c r="AK31" s="7" t="s">
        <v>94</v>
      </c>
      <c r="AL31" s="3"/>
      <c r="AM31" s="10">
        <v>565</v>
      </c>
      <c r="AN31" s="10">
        <v>2</v>
      </c>
      <c r="AO31" s="17">
        <f>+N31-Actual!E31</f>
        <v>15612</v>
      </c>
      <c r="AP31" s="24" t="s">
        <v>93</v>
      </c>
      <c r="AQ31" s="25">
        <f>+AQ30</f>
        <v>0.37155</v>
      </c>
      <c r="AR31" s="33">
        <f>+AQ31*AO31</f>
        <v>5800.6386</v>
      </c>
      <c r="AS31" s="3"/>
      <c r="AT31" s="7"/>
      <c r="AU31" s="7" t="s">
        <v>94</v>
      </c>
      <c r="AV31" s="7"/>
      <c r="AW31" s="7">
        <f>+AM74</f>
        <v>196444</v>
      </c>
      <c r="AX31" s="3"/>
      <c r="AY31" s="7"/>
      <c r="AZ31" s="7" t="s">
        <v>94</v>
      </c>
      <c r="BA31" s="3"/>
      <c r="BB31" s="10">
        <v>565</v>
      </c>
      <c r="BC31" s="10">
        <v>2</v>
      </c>
      <c r="BD31" s="17">
        <f>+AW31-Actual!$E31</f>
        <v>15612</v>
      </c>
      <c r="BE31" s="24" t="s">
        <v>93</v>
      </c>
      <c r="BF31" s="25">
        <f>+BF30</f>
        <v>0.37155</v>
      </c>
      <c r="BG31" s="33">
        <f>+BF31*BD31</f>
        <v>5800.6386</v>
      </c>
    </row>
    <row r="32" spans="1:59" ht="12">
      <c r="A32" s="3"/>
      <c r="B32" s="60"/>
      <c r="C32" s="3" t="s">
        <v>29</v>
      </c>
      <c r="D32" s="17">
        <v>15891235.5</v>
      </c>
      <c r="E32" s="17"/>
      <c r="F32" s="7">
        <v>15891235.5</v>
      </c>
      <c r="G32" s="7">
        <v>0</v>
      </c>
      <c r="H32" s="7"/>
      <c r="I32" s="7"/>
      <c r="J32" s="3"/>
      <c r="K32" s="7"/>
      <c r="L32" s="7" t="s">
        <v>112</v>
      </c>
      <c r="M32" s="7"/>
      <c r="N32" s="7">
        <f>+D76</f>
        <v>36844490</v>
      </c>
      <c r="O32" s="3"/>
      <c r="P32" s="7"/>
      <c r="Q32" s="7" t="s">
        <v>112</v>
      </c>
      <c r="R32" s="3"/>
      <c r="S32" s="10">
        <v>565</v>
      </c>
      <c r="T32" s="10">
        <v>2</v>
      </c>
      <c r="U32" s="17">
        <f>+N32-Actual!$E32</f>
        <v>4013538</v>
      </c>
      <c r="V32" s="24" t="s">
        <v>93</v>
      </c>
      <c r="W32" s="25">
        <f>+W31</f>
        <v>0.37155</v>
      </c>
      <c r="X32" s="33">
        <f>+W32*U32</f>
        <v>1491230.0439</v>
      </c>
      <c r="Z32" s="7"/>
      <c r="AA32" s="7" t="s">
        <v>112</v>
      </c>
      <c r="AB32" s="3"/>
      <c r="AC32" s="10">
        <v>565</v>
      </c>
      <c r="AD32" s="10">
        <v>2</v>
      </c>
      <c r="AE32" s="17">
        <f>+U32-'Case 5'!U32</f>
        <v>0</v>
      </c>
      <c r="AF32" s="24" t="s">
        <v>93</v>
      </c>
      <c r="AG32" s="25">
        <f>+AG31</f>
        <v>0.37155</v>
      </c>
      <c r="AH32" s="33">
        <f>+AG32*AE32</f>
        <v>0</v>
      </c>
      <c r="AJ32" s="7"/>
      <c r="AK32" s="7" t="s">
        <v>112</v>
      </c>
      <c r="AL32" s="3"/>
      <c r="AM32" s="10">
        <v>565</v>
      </c>
      <c r="AN32" s="10">
        <v>2</v>
      </c>
      <c r="AO32" s="17">
        <f>+N32-Actual!E32</f>
        <v>4013538</v>
      </c>
      <c r="AP32" s="24" t="s">
        <v>93</v>
      </c>
      <c r="AQ32" s="25">
        <f>+AQ31</f>
        <v>0.37155</v>
      </c>
      <c r="AR32" s="33">
        <f>+AQ32*AO32</f>
        <v>1491230.0439</v>
      </c>
      <c r="AS32" s="3"/>
      <c r="AT32" s="7"/>
      <c r="AU32" s="7" t="s">
        <v>112</v>
      </c>
      <c r="AV32" s="7"/>
      <c r="AW32" s="7">
        <f>+AM76</f>
        <v>36844490</v>
      </c>
      <c r="AX32" s="3"/>
      <c r="AY32" s="7"/>
      <c r="AZ32" s="7" t="s">
        <v>112</v>
      </c>
      <c r="BA32" s="3"/>
      <c r="BB32" s="10">
        <v>565</v>
      </c>
      <c r="BC32" s="10">
        <v>2</v>
      </c>
      <c r="BD32" s="17">
        <f>+AW32-Actual!$E32</f>
        <v>4013538</v>
      </c>
      <c r="BE32" s="24" t="s">
        <v>93</v>
      </c>
      <c r="BF32" s="25">
        <f>+BF31</f>
        <v>0.37155</v>
      </c>
      <c r="BG32" s="33">
        <f>+BF32*BD32</f>
        <v>1491230.0439</v>
      </c>
    </row>
    <row r="33" spans="1:59" ht="12">
      <c r="A33" s="3"/>
      <c r="B33" s="60"/>
      <c r="C33" s="3" t="s">
        <v>30</v>
      </c>
      <c r="D33" s="17">
        <v>0</v>
      </c>
      <c r="E33" s="17"/>
      <c r="F33" s="7">
        <v>0</v>
      </c>
      <c r="G33" s="7">
        <v>0</v>
      </c>
      <c r="H33" s="7"/>
      <c r="I33" s="7"/>
      <c r="J33" s="3"/>
      <c r="K33" s="7"/>
      <c r="L33" s="7" t="s">
        <v>7</v>
      </c>
      <c r="M33" s="7"/>
      <c r="N33" s="7">
        <f>+D78</f>
        <v>3818662</v>
      </c>
      <c r="O33" s="3"/>
      <c r="P33" s="7"/>
      <c r="Q33" s="7" t="s">
        <v>7</v>
      </c>
      <c r="R33" s="3" t="s">
        <v>15</v>
      </c>
      <c r="S33" s="10">
        <v>565</v>
      </c>
      <c r="T33" s="10">
        <v>2</v>
      </c>
      <c r="U33" s="17">
        <f>+N33-Actual!$E33</f>
        <v>372260</v>
      </c>
      <c r="V33" s="24" t="s">
        <v>96</v>
      </c>
      <c r="W33" s="25">
        <f>+W24</f>
        <v>0.369976</v>
      </c>
      <c r="X33" s="33">
        <f>+W33*U33</f>
        <v>137727.26576</v>
      </c>
      <c r="Z33" s="7"/>
      <c r="AA33" s="7" t="s">
        <v>7</v>
      </c>
      <c r="AB33" s="3" t="s">
        <v>15</v>
      </c>
      <c r="AC33" s="10">
        <v>565</v>
      </c>
      <c r="AD33" s="10">
        <v>2</v>
      </c>
      <c r="AE33" s="17">
        <f>+U33-'Case 5'!U33</f>
        <v>0</v>
      </c>
      <c r="AF33" s="24" t="s">
        <v>96</v>
      </c>
      <c r="AG33" s="25">
        <f>+AG24</f>
        <v>0.369976</v>
      </c>
      <c r="AH33" s="33">
        <f>+AG33*AE33</f>
        <v>0</v>
      </c>
      <c r="AJ33" s="7"/>
      <c r="AK33" s="7" t="s">
        <v>7</v>
      </c>
      <c r="AL33" s="3" t="s">
        <v>15</v>
      </c>
      <c r="AM33" s="10">
        <v>565</v>
      </c>
      <c r="AN33" s="10">
        <v>2</v>
      </c>
      <c r="AO33" s="17">
        <f>+N33-Actual!E33</f>
        <v>372260</v>
      </c>
      <c r="AP33" s="24" t="s">
        <v>96</v>
      </c>
      <c r="AQ33" s="25">
        <f>+AQ24</f>
        <v>0.369976</v>
      </c>
      <c r="AR33" s="33">
        <f>+AQ33*AO33</f>
        <v>137727.26576</v>
      </c>
      <c r="AS33" s="3"/>
      <c r="AT33" s="7"/>
      <c r="AU33" s="7" t="s">
        <v>7</v>
      </c>
      <c r="AV33" s="7"/>
      <c r="AW33" s="7">
        <f>+AM78</f>
        <v>3818662</v>
      </c>
      <c r="AX33" s="3"/>
      <c r="AY33" s="7"/>
      <c r="AZ33" s="7" t="s">
        <v>7</v>
      </c>
      <c r="BA33" s="3" t="s">
        <v>15</v>
      </c>
      <c r="BB33" s="10">
        <v>565</v>
      </c>
      <c r="BC33" s="10">
        <v>2</v>
      </c>
      <c r="BD33" s="17">
        <f>+AW33-Actual!$E33</f>
        <v>372260</v>
      </c>
      <c r="BE33" s="24" t="s">
        <v>96</v>
      </c>
      <c r="BF33" s="25">
        <f>+BF24</f>
        <v>0.369976</v>
      </c>
      <c r="BG33" s="33">
        <f>+BF33*BD33</f>
        <v>137727.26576</v>
      </c>
    </row>
    <row r="34" spans="1:59" ht="10.5">
      <c r="A34" s="3"/>
      <c r="B34" s="15" t="s">
        <v>24</v>
      </c>
      <c r="C34" s="15"/>
      <c r="D34" s="15" t="s">
        <v>24</v>
      </c>
      <c r="E34" s="17"/>
      <c r="F34" s="15" t="s">
        <v>24</v>
      </c>
      <c r="G34" s="15" t="s">
        <v>24</v>
      </c>
      <c r="H34" s="15" t="s">
        <v>24</v>
      </c>
      <c r="I34" s="15" t="s">
        <v>24</v>
      </c>
      <c r="J34" s="3"/>
      <c r="K34" s="15"/>
      <c r="L34" s="15"/>
      <c r="M34" s="15"/>
      <c r="N34" s="15"/>
      <c r="O34" s="3"/>
      <c r="P34" s="15"/>
      <c r="Q34" s="15"/>
      <c r="R34" s="3"/>
      <c r="S34" s="3"/>
      <c r="T34" s="3"/>
      <c r="U34" s="3"/>
      <c r="V34" s="3"/>
      <c r="W34" s="25"/>
      <c r="X34" s="33"/>
      <c r="Z34" s="15"/>
      <c r="AA34" s="15"/>
      <c r="AB34" s="3"/>
      <c r="AC34" s="3"/>
      <c r="AD34" s="3"/>
      <c r="AE34" s="3"/>
      <c r="AF34" s="3"/>
      <c r="AG34" s="25"/>
      <c r="AH34" s="33"/>
      <c r="AJ34" s="15"/>
      <c r="AK34" s="15"/>
      <c r="AL34" s="3"/>
      <c r="AM34" s="3"/>
      <c r="AN34" s="3"/>
      <c r="AO34" s="3"/>
      <c r="AP34" s="3"/>
      <c r="AQ34" s="25"/>
      <c r="AR34" s="33"/>
      <c r="AS34" s="3"/>
      <c r="AT34" s="15"/>
      <c r="AU34" s="15"/>
      <c r="AV34" s="15"/>
      <c r="AW34" s="15"/>
      <c r="AX34" s="3"/>
      <c r="AY34" s="15"/>
      <c r="AZ34" s="15"/>
      <c r="BA34" s="3"/>
      <c r="BB34" s="3"/>
      <c r="BC34" s="3"/>
      <c r="BD34" s="3"/>
      <c r="BE34" s="3"/>
      <c r="BF34" s="25"/>
      <c r="BG34" s="33"/>
    </row>
    <row r="35" spans="1:59" ht="12">
      <c r="A35" s="3"/>
      <c r="B35" s="3" t="s">
        <v>31</v>
      </c>
      <c r="C35" s="60"/>
      <c r="D35" s="62">
        <v>45215834.5</v>
      </c>
      <c r="E35" s="17"/>
      <c r="F35" s="62">
        <v>34508497.099999994</v>
      </c>
      <c r="G35" s="62">
        <v>10707337.400000002</v>
      </c>
      <c r="H35" s="7"/>
      <c r="I35" s="7"/>
      <c r="J35" s="3"/>
      <c r="K35" s="1" t="s">
        <v>140</v>
      </c>
      <c r="L35" s="1"/>
      <c r="M35" s="1"/>
      <c r="N35" s="7">
        <f>SUM(N30:N34)</f>
        <v>75535417</v>
      </c>
      <c r="O35" s="3"/>
      <c r="P35" s="1" t="s">
        <v>113</v>
      </c>
      <c r="Q35" s="1"/>
      <c r="R35" s="3"/>
      <c r="S35" s="3"/>
      <c r="T35" s="3"/>
      <c r="U35" s="7">
        <f>SUM(U30:U34)</f>
        <v>9556770</v>
      </c>
      <c r="V35" s="7"/>
      <c r="W35" s="25"/>
      <c r="X35" s="33">
        <f>SUM(X30:X34)</f>
        <v>3550231.9562599994</v>
      </c>
      <c r="Z35" s="1" t="s">
        <v>113</v>
      </c>
      <c r="AA35" s="1"/>
      <c r="AB35" s="3"/>
      <c r="AC35" s="3"/>
      <c r="AD35" s="3"/>
      <c r="AE35" s="7">
        <f>SUM(AE30:AE34)</f>
        <v>0</v>
      </c>
      <c r="AF35" s="7"/>
      <c r="AG35" s="25"/>
      <c r="AH35" s="33">
        <f>SUM(AH30:AH34)</f>
        <v>0</v>
      </c>
      <c r="AJ35" s="1" t="s">
        <v>113</v>
      </c>
      <c r="AK35" s="1"/>
      <c r="AL35" s="3"/>
      <c r="AM35" s="3"/>
      <c r="AN35" s="3"/>
      <c r="AO35" s="7">
        <f>SUM(AO30:AO34)</f>
        <v>9556770</v>
      </c>
      <c r="AP35" s="7"/>
      <c r="AQ35" s="25"/>
      <c r="AR35" s="33">
        <f>SUM(AR30:AR34)</f>
        <v>3550231.9562599994</v>
      </c>
      <c r="AS35" s="3"/>
      <c r="AT35" s="1" t="s">
        <v>140</v>
      </c>
      <c r="AU35" s="1"/>
      <c r="AV35" s="1"/>
      <c r="AW35" s="7">
        <f>SUM(AW30:AW34)</f>
        <v>75669456</v>
      </c>
      <c r="AX35" s="3"/>
      <c r="AY35" s="1" t="s">
        <v>113</v>
      </c>
      <c r="AZ35" s="1"/>
      <c r="BA35" s="3"/>
      <c r="BB35" s="3"/>
      <c r="BC35" s="3"/>
      <c r="BD35" s="7">
        <f>SUM(BD30:BD34)</f>
        <v>9690809</v>
      </c>
      <c r="BE35" s="7"/>
      <c r="BF35" s="25"/>
      <c r="BG35" s="33">
        <f>SUM(BG30:BG34)</f>
        <v>3600034.14671</v>
      </c>
    </row>
    <row r="36" spans="1:59" ht="10.5">
      <c r="A36" s="3"/>
      <c r="B36" s="3"/>
      <c r="C36" s="3"/>
      <c r="D36" s="17"/>
      <c r="E36" s="17"/>
      <c r="F36" s="7"/>
      <c r="G36" s="7"/>
      <c r="H36" s="7"/>
      <c r="I36" s="7"/>
      <c r="J36" s="3"/>
      <c r="K36" s="7"/>
      <c r="L36" s="7"/>
      <c r="M36" s="7"/>
      <c r="N36" s="7"/>
      <c r="O36" s="3"/>
      <c r="P36" s="7"/>
      <c r="Q36" s="7"/>
      <c r="R36" s="3"/>
      <c r="S36" s="3"/>
      <c r="T36" s="3"/>
      <c r="U36" s="3"/>
      <c r="V36" s="3"/>
      <c r="W36" s="25"/>
      <c r="X36" s="33"/>
      <c r="Z36" s="7"/>
      <c r="AA36" s="7"/>
      <c r="AB36" s="3"/>
      <c r="AC36" s="3"/>
      <c r="AD36" s="3"/>
      <c r="AE36" s="3"/>
      <c r="AF36" s="3"/>
      <c r="AG36" s="25"/>
      <c r="AH36" s="33"/>
      <c r="AJ36" s="7"/>
      <c r="AK36" s="7"/>
      <c r="AL36" s="3"/>
      <c r="AM36" s="3"/>
      <c r="AN36" s="3"/>
      <c r="AO36" s="3"/>
      <c r="AP36" s="3"/>
      <c r="AQ36" s="25"/>
      <c r="AR36" s="33"/>
      <c r="AS36" s="3"/>
      <c r="AT36" s="7"/>
      <c r="AU36" s="7"/>
      <c r="AV36" s="7"/>
      <c r="AW36" s="7"/>
      <c r="AX36" s="3"/>
      <c r="AY36" s="7"/>
      <c r="AZ36" s="7"/>
      <c r="BA36" s="3"/>
      <c r="BB36" s="3"/>
      <c r="BC36" s="3"/>
      <c r="BD36" s="3"/>
      <c r="BE36" s="3"/>
      <c r="BF36" s="25"/>
      <c r="BG36" s="33"/>
    </row>
    <row r="37" spans="1:59" ht="10.5">
      <c r="A37" s="3"/>
      <c r="B37" s="3"/>
      <c r="C37" s="3" t="s">
        <v>19</v>
      </c>
      <c r="D37" s="17">
        <v>14285040</v>
      </c>
      <c r="E37" s="17"/>
      <c r="F37" s="7"/>
      <c r="G37" s="7"/>
      <c r="H37" s="7"/>
      <c r="I37" s="7">
        <v>14285040</v>
      </c>
      <c r="J37" s="3"/>
      <c r="K37" s="7"/>
      <c r="L37" s="7"/>
      <c r="M37" s="7"/>
      <c r="N37" s="7"/>
      <c r="O37" s="3"/>
      <c r="P37" s="7"/>
      <c r="Q37" s="7"/>
      <c r="R37" s="3"/>
      <c r="S37" s="3"/>
      <c r="T37" s="3"/>
      <c r="U37" s="3"/>
      <c r="V37" s="3"/>
      <c r="W37" s="25"/>
      <c r="X37" s="33"/>
      <c r="Z37" s="7"/>
      <c r="AA37" s="7"/>
      <c r="AB37" s="3"/>
      <c r="AC37" s="3"/>
      <c r="AD37" s="3"/>
      <c r="AE37" s="3"/>
      <c r="AF37" s="3"/>
      <c r="AG37" s="25"/>
      <c r="AH37" s="33"/>
      <c r="AJ37" s="7"/>
      <c r="AK37" s="7"/>
      <c r="AL37" s="3"/>
      <c r="AM37" s="3"/>
      <c r="AN37" s="3"/>
      <c r="AO37" s="3"/>
      <c r="AP37" s="3"/>
      <c r="AQ37" s="25"/>
      <c r="AR37" s="33"/>
      <c r="AS37" s="3"/>
      <c r="AT37" s="7"/>
      <c r="AU37" s="7"/>
      <c r="AV37" s="7"/>
      <c r="AW37" s="7"/>
      <c r="AX37" s="3"/>
      <c r="AY37" s="7"/>
      <c r="AZ37" s="7"/>
      <c r="BA37" s="3"/>
      <c r="BB37" s="3"/>
      <c r="BC37" s="3"/>
      <c r="BD37" s="3"/>
      <c r="BE37" s="3"/>
      <c r="BF37" s="25"/>
      <c r="BG37" s="33"/>
    </row>
    <row r="38" spans="1:59" ht="12">
      <c r="A38" s="3"/>
      <c r="B38" s="60"/>
      <c r="C38" s="3" t="s">
        <v>32</v>
      </c>
      <c r="D38" s="17">
        <v>8974981</v>
      </c>
      <c r="E38" s="17"/>
      <c r="F38" s="7"/>
      <c r="G38" s="7"/>
      <c r="H38" s="7"/>
      <c r="I38" s="7">
        <v>8974981</v>
      </c>
      <c r="J38" s="3"/>
      <c r="K38" s="7" t="s">
        <v>114</v>
      </c>
      <c r="L38" s="7"/>
      <c r="M38" s="7"/>
      <c r="N38" s="7"/>
      <c r="O38" s="3"/>
      <c r="P38" s="7"/>
      <c r="Q38" s="7"/>
      <c r="R38" s="3"/>
      <c r="S38" s="3"/>
      <c r="T38" s="3"/>
      <c r="U38" s="3"/>
      <c r="V38" s="3"/>
      <c r="W38" s="25"/>
      <c r="X38" s="33"/>
      <c r="Z38" s="7"/>
      <c r="AA38" s="7"/>
      <c r="AB38" s="3"/>
      <c r="AC38" s="3"/>
      <c r="AD38" s="3"/>
      <c r="AE38" s="3"/>
      <c r="AF38" s="3"/>
      <c r="AG38" s="25"/>
      <c r="AH38" s="33"/>
      <c r="AJ38" s="7"/>
      <c r="AK38" s="7"/>
      <c r="AL38" s="3"/>
      <c r="AM38" s="3"/>
      <c r="AN38" s="3"/>
      <c r="AO38" s="3"/>
      <c r="AP38" s="3"/>
      <c r="AQ38" s="25"/>
      <c r="AR38" s="33"/>
      <c r="AS38" s="3"/>
      <c r="AT38" s="7" t="s">
        <v>114</v>
      </c>
      <c r="AU38" s="7"/>
      <c r="AV38" s="7"/>
      <c r="AW38" s="7"/>
      <c r="AX38" s="3"/>
      <c r="AY38" s="7"/>
      <c r="AZ38" s="7"/>
      <c r="BA38" s="3"/>
      <c r="BB38" s="3"/>
      <c r="BC38" s="3"/>
      <c r="BD38" s="3"/>
      <c r="BE38" s="3"/>
      <c r="BF38" s="25"/>
      <c r="BG38" s="33"/>
    </row>
    <row r="39" spans="1:59" ht="12">
      <c r="A39" s="3"/>
      <c r="B39" s="60"/>
      <c r="C39" s="3" t="s">
        <v>33</v>
      </c>
      <c r="D39" s="17">
        <v>6978290.72</v>
      </c>
      <c r="E39" s="17"/>
      <c r="F39" s="7"/>
      <c r="G39" s="7"/>
      <c r="H39" s="7"/>
      <c r="I39" s="7">
        <v>6978290.72</v>
      </c>
      <c r="J39" s="3"/>
      <c r="K39" s="7"/>
      <c r="L39" s="7" t="s">
        <v>115</v>
      </c>
      <c r="M39" s="7"/>
      <c r="N39" s="7"/>
      <c r="O39" s="3"/>
      <c r="P39" s="7"/>
      <c r="Q39" s="7"/>
      <c r="R39" s="3"/>
      <c r="S39" s="3"/>
      <c r="T39" s="3"/>
      <c r="U39" s="3"/>
      <c r="V39" s="3"/>
      <c r="W39" s="25"/>
      <c r="X39" s="33"/>
      <c r="Z39" s="7"/>
      <c r="AA39" s="7"/>
      <c r="AB39" s="3"/>
      <c r="AC39" s="3"/>
      <c r="AD39" s="3"/>
      <c r="AE39" s="3"/>
      <c r="AF39" s="3"/>
      <c r="AG39" s="25"/>
      <c r="AH39" s="33"/>
      <c r="AJ39" s="7"/>
      <c r="AK39" s="7"/>
      <c r="AL39" s="3"/>
      <c r="AM39" s="3"/>
      <c r="AN39" s="3"/>
      <c r="AO39" s="3"/>
      <c r="AP39" s="3"/>
      <c r="AQ39" s="25"/>
      <c r="AR39" s="33"/>
      <c r="AS39" s="3"/>
      <c r="AT39" s="7"/>
      <c r="AU39" s="7" t="s">
        <v>115</v>
      </c>
      <c r="AV39" s="7"/>
      <c r="AW39" s="7"/>
      <c r="AX39" s="3"/>
      <c r="AY39" s="7"/>
      <c r="AZ39" s="7"/>
      <c r="BA39" s="3"/>
      <c r="BB39" s="3"/>
      <c r="BC39" s="3"/>
      <c r="BD39" s="3"/>
      <c r="BE39" s="3"/>
      <c r="BF39" s="25"/>
      <c r="BG39" s="33"/>
    </row>
    <row r="40" spans="1:59" ht="12">
      <c r="A40" s="3"/>
      <c r="B40" s="60"/>
      <c r="C40" s="3" t="s">
        <v>34</v>
      </c>
      <c r="D40" s="17">
        <v>13766762.906249357</v>
      </c>
      <c r="E40" s="17"/>
      <c r="F40" s="7"/>
      <c r="G40" s="7"/>
      <c r="H40" s="7"/>
      <c r="I40" s="7">
        <v>13766762.906249357</v>
      </c>
      <c r="J40" s="3"/>
      <c r="K40" s="7"/>
      <c r="L40" s="7" t="s">
        <v>116</v>
      </c>
      <c r="M40" s="7"/>
      <c r="N40" s="7"/>
      <c r="O40" s="3"/>
      <c r="P40" s="7"/>
      <c r="Q40" s="7"/>
      <c r="R40" s="3"/>
      <c r="S40" s="3"/>
      <c r="T40" s="3"/>
      <c r="U40" s="3"/>
      <c r="V40" s="3"/>
      <c r="W40" s="25"/>
      <c r="X40" s="33"/>
      <c r="Z40" s="7"/>
      <c r="AA40" s="7"/>
      <c r="AB40" s="3"/>
      <c r="AC40" s="3"/>
      <c r="AD40" s="3"/>
      <c r="AE40" s="3"/>
      <c r="AF40" s="3"/>
      <c r="AG40" s="25"/>
      <c r="AH40" s="33"/>
      <c r="AJ40" s="7"/>
      <c r="AK40" s="7"/>
      <c r="AL40" s="3"/>
      <c r="AM40" s="3"/>
      <c r="AN40" s="3"/>
      <c r="AO40" s="3"/>
      <c r="AP40" s="3"/>
      <c r="AQ40" s="25"/>
      <c r="AR40" s="33"/>
      <c r="AS40" s="3"/>
      <c r="AT40" s="7"/>
      <c r="AU40" s="7" t="s">
        <v>116</v>
      </c>
      <c r="AV40" s="7"/>
      <c r="AW40" s="7"/>
      <c r="AX40" s="3"/>
      <c r="AY40" s="7"/>
      <c r="AZ40" s="7"/>
      <c r="BA40" s="3"/>
      <c r="BB40" s="3"/>
      <c r="BC40" s="3"/>
      <c r="BD40" s="3"/>
      <c r="BE40" s="3"/>
      <c r="BF40" s="25"/>
      <c r="BG40" s="33"/>
    </row>
    <row r="41" spans="1:59" ht="12">
      <c r="A41" s="3"/>
      <c r="B41" s="60"/>
      <c r="C41" s="3" t="s">
        <v>35</v>
      </c>
      <c r="D41" s="17">
        <v>-328740</v>
      </c>
      <c r="E41" s="17"/>
      <c r="F41" s="7"/>
      <c r="G41" s="7"/>
      <c r="H41" s="7"/>
      <c r="I41" s="7">
        <v>-328740</v>
      </c>
      <c r="J41" s="3"/>
      <c r="K41" s="7"/>
      <c r="L41" s="7" t="s">
        <v>117</v>
      </c>
      <c r="M41" s="7"/>
      <c r="N41" s="7"/>
      <c r="O41" s="3"/>
      <c r="P41" s="7"/>
      <c r="Q41" s="7"/>
      <c r="R41" s="3"/>
      <c r="S41" s="3"/>
      <c r="T41" s="3"/>
      <c r="U41" s="3"/>
      <c r="V41" s="3"/>
      <c r="W41" s="25"/>
      <c r="X41" s="33"/>
      <c r="Z41" s="7"/>
      <c r="AA41" s="7"/>
      <c r="AB41" s="3"/>
      <c r="AC41" s="3"/>
      <c r="AD41" s="3"/>
      <c r="AE41" s="3"/>
      <c r="AF41" s="3"/>
      <c r="AG41" s="25"/>
      <c r="AH41" s="33"/>
      <c r="AJ41" s="7"/>
      <c r="AK41" s="7"/>
      <c r="AL41" s="3"/>
      <c r="AM41" s="3"/>
      <c r="AN41" s="3"/>
      <c r="AO41" s="3"/>
      <c r="AP41" s="3"/>
      <c r="AQ41" s="25"/>
      <c r="AR41" s="33"/>
      <c r="AS41" s="3"/>
      <c r="AT41" s="7"/>
      <c r="AU41" s="7" t="s">
        <v>117</v>
      </c>
      <c r="AV41" s="7"/>
      <c r="AW41" s="7"/>
      <c r="AX41" s="3"/>
      <c r="AY41" s="7"/>
      <c r="AZ41" s="7"/>
      <c r="BA41" s="3"/>
      <c r="BB41" s="3"/>
      <c r="BC41" s="3"/>
      <c r="BD41" s="3"/>
      <c r="BE41" s="3"/>
      <c r="BF41" s="25"/>
      <c r="BG41" s="33"/>
    </row>
    <row r="42" spans="1:59" ht="12">
      <c r="A42" s="3"/>
      <c r="B42" s="60"/>
      <c r="C42" s="60" t="s">
        <v>36</v>
      </c>
      <c r="D42" s="17">
        <v>16892285.55</v>
      </c>
      <c r="E42" s="17"/>
      <c r="F42" s="7"/>
      <c r="G42" s="7"/>
      <c r="H42" s="7"/>
      <c r="I42" s="7">
        <v>16892285.55</v>
      </c>
      <c r="J42" s="3"/>
      <c r="K42" s="7"/>
      <c r="L42" s="7" t="s">
        <v>118</v>
      </c>
      <c r="M42" s="7"/>
      <c r="N42" s="7"/>
      <c r="O42" s="3"/>
      <c r="P42" s="7"/>
      <c r="Q42" s="7"/>
      <c r="R42" s="3"/>
      <c r="S42" s="3"/>
      <c r="T42" s="3"/>
      <c r="U42" s="3"/>
      <c r="V42" s="3"/>
      <c r="W42" s="25"/>
      <c r="X42" s="33"/>
      <c r="Z42" s="7"/>
      <c r="AA42" s="7"/>
      <c r="AB42" s="3"/>
      <c r="AC42" s="3"/>
      <c r="AD42" s="3"/>
      <c r="AE42" s="3"/>
      <c r="AF42" s="3"/>
      <c r="AG42" s="25"/>
      <c r="AH42" s="33"/>
      <c r="AJ42" s="7"/>
      <c r="AK42" s="7"/>
      <c r="AL42" s="3"/>
      <c r="AM42" s="3"/>
      <c r="AN42" s="3"/>
      <c r="AO42" s="3"/>
      <c r="AP42" s="3"/>
      <c r="AQ42" s="25"/>
      <c r="AR42" s="33"/>
      <c r="AS42" s="3"/>
      <c r="AT42" s="7"/>
      <c r="AU42" s="7" t="s">
        <v>118</v>
      </c>
      <c r="AV42" s="7"/>
      <c r="AW42" s="7"/>
      <c r="AX42" s="3"/>
      <c r="AY42" s="7"/>
      <c r="AZ42" s="7"/>
      <c r="BA42" s="3"/>
      <c r="BB42" s="3"/>
      <c r="BC42" s="3"/>
      <c r="BD42" s="3"/>
      <c r="BE42" s="3"/>
      <c r="BF42" s="25"/>
      <c r="BG42" s="33"/>
    </row>
    <row r="43" spans="1:59" ht="12">
      <c r="A43" s="3"/>
      <c r="B43" s="60"/>
      <c r="C43" s="60" t="s">
        <v>37</v>
      </c>
      <c r="D43" s="17">
        <v>838569314.8282765</v>
      </c>
      <c r="E43" s="17"/>
      <c r="F43" s="7"/>
      <c r="G43" s="7"/>
      <c r="H43" s="7"/>
      <c r="I43" s="7">
        <v>838569314.8282765</v>
      </c>
      <c r="J43" s="3"/>
      <c r="K43" s="7"/>
      <c r="L43" s="7" t="s">
        <v>105</v>
      </c>
      <c r="M43" s="7"/>
      <c r="N43" s="29"/>
      <c r="O43" s="3"/>
      <c r="P43" s="7"/>
      <c r="Q43" s="7"/>
      <c r="R43" s="3"/>
      <c r="S43" s="3"/>
      <c r="T43" s="3"/>
      <c r="U43" s="3"/>
      <c r="V43" s="3"/>
      <c r="W43" s="25"/>
      <c r="X43" s="33"/>
      <c r="Z43" s="7"/>
      <c r="AA43" s="7"/>
      <c r="AB43" s="3"/>
      <c r="AC43" s="3"/>
      <c r="AD43" s="3"/>
      <c r="AE43" s="3"/>
      <c r="AF43" s="3"/>
      <c r="AG43" s="25"/>
      <c r="AH43" s="33"/>
      <c r="AJ43" s="7"/>
      <c r="AK43" s="7"/>
      <c r="AL43" s="3"/>
      <c r="AM43" s="3"/>
      <c r="AN43" s="3"/>
      <c r="AO43" s="3"/>
      <c r="AP43" s="3"/>
      <c r="AQ43" s="25"/>
      <c r="AR43" s="33"/>
      <c r="AS43" s="3"/>
      <c r="AT43" s="7"/>
      <c r="AU43" s="7" t="s">
        <v>105</v>
      </c>
      <c r="AV43" s="7"/>
      <c r="AW43" s="29"/>
      <c r="AX43" s="3"/>
      <c r="AY43" s="7"/>
      <c r="AZ43" s="7"/>
      <c r="BA43" s="3"/>
      <c r="BB43" s="3"/>
      <c r="BC43" s="3"/>
      <c r="BD43" s="3"/>
      <c r="BE43" s="3"/>
      <c r="BF43" s="25"/>
      <c r="BG43" s="33"/>
    </row>
    <row r="44" spans="1:59" ht="12">
      <c r="A44" s="3"/>
      <c r="B44" s="60"/>
      <c r="C44" s="60" t="s">
        <v>38</v>
      </c>
      <c r="D44" s="17">
        <v>10348518</v>
      </c>
      <c r="E44" s="17"/>
      <c r="F44" s="7"/>
      <c r="G44" s="7"/>
      <c r="H44" s="7"/>
      <c r="I44" s="7">
        <v>10348518</v>
      </c>
      <c r="J44" s="3"/>
      <c r="K44" s="7"/>
      <c r="L44" s="7"/>
      <c r="M44" s="7"/>
      <c r="N44" s="7"/>
      <c r="O44" s="3"/>
      <c r="P44" s="7"/>
      <c r="Q44" s="7"/>
      <c r="R44" s="3"/>
      <c r="S44" s="3"/>
      <c r="T44" s="3"/>
      <c r="U44" s="3"/>
      <c r="V44" s="3"/>
      <c r="W44" s="25"/>
      <c r="X44" s="33"/>
      <c r="Z44" s="7"/>
      <c r="AA44" s="7"/>
      <c r="AB44" s="3"/>
      <c r="AC44" s="3"/>
      <c r="AD44" s="3"/>
      <c r="AE44" s="3"/>
      <c r="AF44" s="3"/>
      <c r="AG44" s="25"/>
      <c r="AH44" s="33"/>
      <c r="AJ44" s="7"/>
      <c r="AK44" s="7"/>
      <c r="AL44" s="3"/>
      <c r="AM44" s="3"/>
      <c r="AN44" s="3"/>
      <c r="AO44" s="3"/>
      <c r="AP44" s="3"/>
      <c r="AQ44" s="25"/>
      <c r="AR44" s="33"/>
      <c r="AS44" s="3"/>
      <c r="AT44" s="7"/>
      <c r="AU44" s="7"/>
      <c r="AV44" s="7"/>
      <c r="AW44" s="7"/>
      <c r="AX44" s="3"/>
      <c r="AY44" s="7"/>
      <c r="AZ44" s="7"/>
      <c r="BA44" s="3"/>
      <c r="BB44" s="3"/>
      <c r="BC44" s="3"/>
      <c r="BD44" s="3"/>
      <c r="BE44" s="3"/>
      <c r="BF44" s="25"/>
      <c r="BG44" s="33"/>
    </row>
    <row r="45" spans="1:59" ht="12">
      <c r="A45" s="3"/>
      <c r="B45" s="60"/>
      <c r="C45" s="60" t="s">
        <v>39</v>
      </c>
      <c r="D45" s="17">
        <v>2726652.755</v>
      </c>
      <c r="E45" s="17"/>
      <c r="F45" s="7"/>
      <c r="G45" s="7"/>
      <c r="H45" s="7"/>
      <c r="I45" s="7">
        <v>2726652.755</v>
      </c>
      <c r="J45" s="3"/>
      <c r="K45" s="7" t="s">
        <v>119</v>
      </c>
      <c r="L45" s="7"/>
      <c r="M45" s="7"/>
      <c r="N45" s="7">
        <f>+D100</f>
        <v>484101002.098703</v>
      </c>
      <c r="O45" s="3"/>
      <c r="P45" s="7" t="s">
        <v>114</v>
      </c>
      <c r="Q45" s="7"/>
      <c r="R45" s="3"/>
      <c r="S45" s="10">
        <v>501</v>
      </c>
      <c r="T45" s="10">
        <v>2</v>
      </c>
      <c r="U45" s="17">
        <f>+N45-Actual!$E45</f>
        <v>-7173837.901296973</v>
      </c>
      <c r="V45" s="13" t="s">
        <v>96</v>
      </c>
      <c r="W45" s="25">
        <f>+W33</f>
        <v>0.369976</v>
      </c>
      <c r="X45" s="33">
        <f>+W45*U45</f>
        <v>-2654147.851370249</v>
      </c>
      <c r="Z45" s="7" t="s">
        <v>114</v>
      </c>
      <c r="AA45" s="7"/>
      <c r="AB45" s="3"/>
      <c r="AC45" s="10">
        <v>501</v>
      </c>
      <c r="AD45" s="10">
        <v>2</v>
      </c>
      <c r="AE45" s="17">
        <f>+U45-'Case 5'!U45</f>
        <v>2561686.646694064</v>
      </c>
      <c r="AF45" s="13" t="s">
        <v>96</v>
      </c>
      <c r="AG45" s="25">
        <f>+AG33</f>
        <v>0.369976</v>
      </c>
      <c r="AH45" s="33">
        <f>+AG45*AE45</f>
        <v>947762.5787972831</v>
      </c>
      <c r="AJ45" s="7" t="s">
        <v>114</v>
      </c>
      <c r="AK45" s="7"/>
      <c r="AL45" s="3"/>
      <c r="AM45" s="10">
        <v>501</v>
      </c>
      <c r="AN45" s="10">
        <v>2</v>
      </c>
      <c r="AO45" s="17">
        <f>+N45-Actual!E45</f>
        <v>-7173837.901296973</v>
      </c>
      <c r="AP45" s="13" t="s">
        <v>96</v>
      </c>
      <c r="AQ45" s="25">
        <f>+AQ33</f>
        <v>0.369976</v>
      </c>
      <c r="AR45" s="33">
        <f>+AQ45*AO45</f>
        <v>-2654147.851370249</v>
      </c>
      <c r="AS45" s="3"/>
      <c r="AT45" s="7" t="s">
        <v>119</v>
      </c>
      <c r="AU45" s="7"/>
      <c r="AV45" s="7"/>
      <c r="AW45" s="7">
        <f>+AM100</f>
        <v>466479484.7257751</v>
      </c>
      <c r="AX45" s="3"/>
      <c r="AY45" s="7" t="s">
        <v>114</v>
      </c>
      <c r="AZ45" s="7"/>
      <c r="BA45" s="3"/>
      <c r="BB45" s="10">
        <v>501</v>
      </c>
      <c r="BC45" s="10">
        <v>2</v>
      </c>
      <c r="BD45" s="17">
        <f>+AW45-Actual!$E45</f>
        <v>-24795355.274224877</v>
      </c>
      <c r="BE45" s="13" t="s">
        <v>96</v>
      </c>
      <c r="BF45" s="25">
        <f>+BF33</f>
        <v>0.369976</v>
      </c>
      <c r="BG45" s="33">
        <f>+BF45*BD45</f>
        <v>-9173686.362936623</v>
      </c>
    </row>
    <row r="46" spans="1:59" ht="12">
      <c r="A46" s="3"/>
      <c r="B46" s="60"/>
      <c r="C46" s="60" t="s">
        <v>40</v>
      </c>
      <c r="D46" s="17">
        <v>72915590.485</v>
      </c>
      <c r="E46" s="17"/>
      <c r="F46" s="7"/>
      <c r="G46" s="7"/>
      <c r="H46" s="7"/>
      <c r="I46" s="7">
        <v>72915590.485</v>
      </c>
      <c r="J46" s="3"/>
      <c r="K46" s="7"/>
      <c r="L46" s="7"/>
      <c r="M46" s="7"/>
      <c r="N46" s="7"/>
      <c r="O46" s="3"/>
      <c r="P46" s="7"/>
      <c r="Q46" s="7"/>
      <c r="R46" s="3"/>
      <c r="S46" s="3"/>
      <c r="T46" s="3"/>
      <c r="U46" s="3"/>
      <c r="V46" s="3"/>
      <c r="W46" s="25"/>
      <c r="X46" s="33"/>
      <c r="Z46" s="7"/>
      <c r="AA46" s="7"/>
      <c r="AB46" s="3"/>
      <c r="AC46" s="3"/>
      <c r="AD46" s="3"/>
      <c r="AE46" s="3"/>
      <c r="AF46" s="3"/>
      <c r="AG46" s="25"/>
      <c r="AH46" s="33"/>
      <c r="AJ46" s="7"/>
      <c r="AK46" s="7"/>
      <c r="AL46" s="3"/>
      <c r="AM46" s="3"/>
      <c r="AN46" s="3"/>
      <c r="AO46" s="3"/>
      <c r="AP46" s="3"/>
      <c r="AQ46" s="25"/>
      <c r="AR46" s="33"/>
      <c r="AS46" s="3"/>
      <c r="AT46" s="7"/>
      <c r="AU46" s="7"/>
      <c r="AV46" s="7"/>
      <c r="AW46" s="7"/>
      <c r="AX46" s="3"/>
      <c r="AY46" s="7"/>
      <c r="AZ46" s="7"/>
      <c r="BA46" s="3"/>
      <c r="BB46" s="3"/>
      <c r="BC46" s="3"/>
      <c r="BD46" s="3"/>
      <c r="BE46" s="3"/>
      <c r="BF46" s="25"/>
      <c r="BG46" s="33"/>
    </row>
    <row r="47" spans="1:59" ht="12">
      <c r="A47" s="3"/>
      <c r="B47" s="60"/>
      <c r="C47" s="60" t="s">
        <v>41</v>
      </c>
      <c r="D47" s="17">
        <v>0</v>
      </c>
      <c r="E47" s="17"/>
      <c r="F47" s="7"/>
      <c r="G47" s="7"/>
      <c r="H47" s="7"/>
      <c r="I47" s="7">
        <v>0</v>
      </c>
      <c r="J47" s="3"/>
      <c r="K47" s="7"/>
      <c r="L47" s="7"/>
      <c r="M47" s="7"/>
      <c r="N47" s="7"/>
      <c r="O47" s="3"/>
      <c r="P47" s="7"/>
      <c r="Q47" s="7"/>
      <c r="R47" s="3"/>
      <c r="S47" s="3"/>
      <c r="T47" s="3"/>
      <c r="U47" s="3"/>
      <c r="V47" s="3"/>
      <c r="W47" s="25"/>
      <c r="X47" s="33"/>
      <c r="Z47" s="7"/>
      <c r="AA47" s="7"/>
      <c r="AB47" s="3"/>
      <c r="AC47" s="3"/>
      <c r="AD47" s="3"/>
      <c r="AE47" s="3"/>
      <c r="AF47" s="3"/>
      <c r="AG47" s="25"/>
      <c r="AH47" s="33"/>
      <c r="AJ47" s="7"/>
      <c r="AK47" s="7"/>
      <c r="AL47" s="3"/>
      <c r="AM47" s="3"/>
      <c r="AN47" s="3"/>
      <c r="AO47" s="3"/>
      <c r="AP47" s="3"/>
      <c r="AQ47" s="25"/>
      <c r="AR47" s="33"/>
      <c r="AS47" s="3"/>
      <c r="AT47" s="7"/>
      <c r="AU47" s="7"/>
      <c r="AV47" s="7"/>
      <c r="AW47" s="7"/>
      <c r="AX47" s="3"/>
      <c r="AY47" s="7"/>
      <c r="AZ47" s="7"/>
      <c r="BA47" s="3"/>
      <c r="BB47" s="3"/>
      <c r="BC47" s="3"/>
      <c r="BD47" s="3"/>
      <c r="BE47" s="3"/>
      <c r="BF47" s="25"/>
      <c r="BG47" s="33"/>
    </row>
    <row r="48" spans="1:59" ht="12">
      <c r="A48" s="3"/>
      <c r="B48" s="60"/>
      <c r="C48" s="60" t="s">
        <v>42</v>
      </c>
      <c r="D48" s="17">
        <v>0</v>
      </c>
      <c r="E48" s="17"/>
      <c r="F48" s="7"/>
      <c r="G48" s="7"/>
      <c r="H48" s="7"/>
      <c r="I48" s="7">
        <v>0</v>
      </c>
      <c r="J48" s="3"/>
      <c r="K48" s="7" t="s">
        <v>120</v>
      </c>
      <c r="L48" s="7"/>
      <c r="M48" s="7"/>
      <c r="N48" s="7">
        <f>+N45+N35+N26-N14</f>
        <v>613574702.4686236</v>
      </c>
      <c r="O48" s="3"/>
      <c r="P48" s="7" t="s">
        <v>120</v>
      </c>
      <c r="Q48" s="7"/>
      <c r="R48" s="3"/>
      <c r="S48" s="3"/>
      <c r="T48" s="3"/>
      <c r="U48" s="33">
        <f>+N48-Actual!$E48</f>
        <v>11501335.468623638</v>
      </c>
      <c r="V48" s="7"/>
      <c r="W48" s="25"/>
      <c r="X48" s="33">
        <f>+X45+X35+X26-X14</f>
        <v>4362514.156200007</v>
      </c>
      <c r="Z48" s="7" t="s">
        <v>120</v>
      </c>
      <c r="AA48" s="7"/>
      <c r="AB48" s="3"/>
      <c r="AC48" s="3"/>
      <c r="AD48" s="3"/>
      <c r="AE48" s="17">
        <f>+U48-'Case 5'!U48</f>
        <v>-2791595.2777655125</v>
      </c>
      <c r="AF48" s="7"/>
      <c r="AG48" s="25"/>
      <c r="AH48" s="33">
        <f>+AH45+AH35+AH26-AH14</f>
        <v>-1032823.2544865126</v>
      </c>
      <c r="AJ48" s="7" t="s">
        <v>120</v>
      </c>
      <c r="AK48" s="7"/>
      <c r="AL48" s="3"/>
      <c r="AM48" s="3"/>
      <c r="AN48" s="3"/>
      <c r="AO48" s="17">
        <f>+N48-Actual!E48</f>
        <v>11501335.468623638</v>
      </c>
      <c r="AP48" s="7"/>
      <c r="AQ48" s="25"/>
      <c r="AR48" s="33">
        <f>+AR45+AR35+AR26-AR14</f>
        <v>4362514.156200007</v>
      </c>
      <c r="AS48" s="3"/>
      <c r="AT48" s="7" t="s">
        <v>120</v>
      </c>
      <c r="AU48" s="7"/>
      <c r="AV48" s="7"/>
      <c r="AW48" s="7">
        <f>+AW45+AW35+AW26-AW14</f>
        <v>483933393.09183896</v>
      </c>
      <c r="AX48" s="3"/>
      <c r="AY48" s="7" t="s">
        <v>120</v>
      </c>
      <c r="AZ48" s="7"/>
      <c r="BA48" s="3"/>
      <c r="BB48" s="3"/>
      <c r="BC48" s="3"/>
      <c r="BD48" s="33">
        <f>+AW48-Actual!$E48</f>
        <v>-118139973.90816104</v>
      </c>
      <c r="BE48" s="7"/>
      <c r="BF48" s="25"/>
      <c r="BG48" s="33">
        <f>+BG45+BG35+BG26-BG14</f>
        <v>-43688328.518809676</v>
      </c>
    </row>
    <row r="49" spans="1:59" ht="12">
      <c r="A49" s="3"/>
      <c r="B49" s="60"/>
      <c r="C49" s="60" t="s">
        <v>43</v>
      </c>
      <c r="D49" s="17">
        <v>1441336</v>
      </c>
      <c r="E49" s="17"/>
      <c r="F49" s="7"/>
      <c r="G49" s="7"/>
      <c r="H49" s="7"/>
      <c r="I49" s="7">
        <v>1441336</v>
      </c>
      <c r="J49" s="3"/>
      <c r="K49" s="3"/>
      <c r="L49" s="3"/>
      <c r="M49" s="3"/>
      <c r="N49" s="3"/>
      <c r="O49" s="3"/>
      <c r="P49" s="3"/>
      <c r="Q49" s="3"/>
      <c r="R49" s="3"/>
      <c r="S49" s="3"/>
      <c r="T49" s="3"/>
      <c r="U49" s="32">
        <f>+U45+U35+U26-U14</f>
        <v>11501335.468623638</v>
      </c>
      <c r="V49" s="3"/>
      <c r="W49" s="3"/>
      <c r="X49" s="3"/>
      <c r="Z49" s="3"/>
      <c r="AA49" s="3"/>
      <c r="AB49" s="3"/>
      <c r="AC49" s="3"/>
      <c r="AD49" s="3"/>
      <c r="AE49" s="32">
        <f>+AE45+AE35+AE26-AE14</f>
        <v>-2791595.2777653486</v>
      </c>
      <c r="AF49" s="3"/>
      <c r="AG49" s="3"/>
      <c r="AH49" s="3"/>
      <c r="AJ49" s="3"/>
      <c r="AK49" s="3"/>
      <c r="AL49" s="3"/>
      <c r="AM49" s="3"/>
      <c r="AN49" s="12" t="s">
        <v>75</v>
      </c>
      <c r="AO49" s="32">
        <f>+AO45+AO35+AO26-AO14</f>
        <v>11501335.468623638</v>
      </c>
      <c r="AP49" s="3"/>
      <c r="AQ49" s="3"/>
      <c r="AR49" s="3"/>
      <c r="AY49" s="3"/>
      <c r="AZ49" s="3"/>
      <c r="BA49" s="3"/>
      <c r="BB49" s="3"/>
      <c r="BC49" s="3"/>
      <c r="BD49" s="32">
        <f>+BD45+BD35+BD26-BD14</f>
        <v>-118139973.90816092</v>
      </c>
      <c r="BE49" s="3"/>
      <c r="BF49" s="3"/>
      <c r="BG49" s="3"/>
    </row>
    <row r="50" spans="1:44" ht="12">
      <c r="A50" s="3"/>
      <c r="B50" s="60"/>
      <c r="C50" s="60" t="s">
        <v>44</v>
      </c>
      <c r="D50" s="17">
        <v>7987173.36</v>
      </c>
      <c r="E50" s="17"/>
      <c r="F50" s="7"/>
      <c r="G50" s="7"/>
      <c r="H50" s="7"/>
      <c r="I50" s="7">
        <v>7987173.36</v>
      </c>
      <c r="AJ50" s="3"/>
      <c r="AK50" s="3"/>
      <c r="AL50" s="3"/>
      <c r="AM50" s="3"/>
      <c r="AN50" s="3"/>
      <c r="AO50" s="3"/>
      <c r="AP50" s="3"/>
      <c r="AQ50" s="3"/>
      <c r="AR50" s="3"/>
    </row>
    <row r="51" spans="1:44" ht="12">
      <c r="A51" s="3"/>
      <c r="B51" s="60"/>
      <c r="C51" s="60" t="s">
        <v>45</v>
      </c>
      <c r="D51" s="17">
        <v>4869014</v>
      </c>
      <c r="E51" s="17"/>
      <c r="F51" s="7"/>
      <c r="G51" s="7"/>
      <c r="H51" s="7"/>
      <c r="I51" s="7">
        <v>4869014</v>
      </c>
      <c r="AJ51" s="3"/>
      <c r="AK51" s="3"/>
      <c r="AL51" s="3"/>
      <c r="AM51" s="3"/>
      <c r="AN51" s="3"/>
      <c r="AO51" s="3"/>
      <c r="AP51" s="3"/>
      <c r="AQ51" s="3"/>
      <c r="AR51" s="3"/>
    </row>
    <row r="52" spans="1:44" ht="12">
      <c r="A52" s="3"/>
      <c r="B52" s="60"/>
      <c r="C52" s="60" t="s">
        <v>46</v>
      </c>
      <c r="D52" s="17">
        <v>30544</v>
      </c>
      <c r="E52" s="17"/>
      <c r="F52" s="7"/>
      <c r="G52" s="7"/>
      <c r="H52" s="7"/>
      <c r="I52" s="7">
        <v>30544</v>
      </c>
      <c r="AJ52" s="3"/>
      <c r="AK52" s="3"/>
      <c r="AL52" s="3"/>
      <c r="AM52" s="3"/>
      <c r="AN52" s="3"/>
      <c r="AO52" s="3"/>
      <c r="AP52" s="3"/>
      <c r="AQ52" s="3"/>
      <c r="AR52" s="3"/>
    </row>
    <row r="53" spans="1:44" ht="12">
      <c r="A53" s="3"/>
      <c r="B53" s="60"/>
      <c r="C53" s="60" t="s">
        <v>46</v>
      </c>
      <c r="D53" s="17">
        <v>2233500</v>
      </c>
      <c r="E53" s="17"/>
      <c r="F53" s="7"/>
      <c r="G53" s="7"/>
      <c r="H53" s="7"/>
      <c r="I53" s="7">
        <v>2233500</v>
      </c>
      <c r="AJ53" s="3"/>
      <c r="AK53" s="3"/>
      <c r="AL53" s="3"/>
      <c r="AM53" s="3"/>
      <c r="AN53" s="3"/>
      <c r="AO53" s="3"/>
      <c r="AP53" s="3"/>
      <c r="AQ53" s="3"/>
      <c r="AR53" s="3"/>
    </row>
    <row r="54" spans="1:44" ht="12">
      <c r="A54" s="3"/>
      <c r="B54" s="60"/>
      <c r="C54" s="60" t="s">
        <v>47</v>
      </c>
      <c r="D54" s="17">
        <v>91410852.39999999</v>
      </c>
      <c r="E54" s="17"/>
      <c r="F54" s="7"/>
      <c r="G54" s="7"/>
      <c r="H54" s="7"/>
      <c r="I54" s="7">
        <v>91410852.39999999</v>
      </c>
      <c r="AJ54" s="3"/>
      <c r="AK54" s="3"/>
      <c r="AL54" s="3"/>
      <c r="AM54" s="3"/>
      <c r="AN54" s="3"/>
      <c r="AO54" s="3"/>
      <c r="AP54" s="3"/>
      <c r="AQ54" s="3"/>
      <c r="AR54" s="3"/>
    </row>
    <row r="55" spans="1:44" ht="10.5">
      <c r="A55" s="3"/>
      <c r="B55" s="15" t="s">
        <v>24</v>
      </c>
      <c r="C55" s="15"/>
      <c r="D55" s="15" t="s">
        <v>24</v>
      </c>
      <c r="E55" s="17"/>
      <c r="F55" s="15" t="s">
        <v>24</v>
      </c>
      <c r="G55" s="15" t="s">
        <v>24</v>
      </c>
      <c r="H55" s="15" t="s">
        <v>24</v>
      </c>
      <c r="I55" s="15" t="s">
        <v>24</v>
      </c>
      <c r="AJ55" s="3"/>
      <c r="AK55" s="3"/>
      <c r="AL55" s="3"/>
      <c r="AM55" s="3"/>
      <c r="AN55" s="3"/>
      <c r="AO55" s="3"/>
      <c r="AP55" s="3"/>
      <c r="AQ55" s="3"/>
      <c r="AR55" s="3"/>
    </row>
    <row r="56" spans="1:44" ht="12">
      <c r="A56" s="3"/>
      <c r="B56" s="3" t="s">
        <v>48</v>
      </c>
      <c r="C56" s="60"/>
      <c r="D56" s="62">
        <v>1093101116.004526</v>
      </c>
      <c r="E56" s="17"/>
      <c r="F56" s="62">
        <v>0</v>
      </c>
      <c r="G56" s="62">
        <v>0</v>
      </c>
      <c r="H56" s="62">
        <v>0</v>
      </c>
      <c r="I56" s="62">
        <v>1093101116.004526</v>
      </c>
      <c r="AJ56" s="3"/>
      <c r="AK56" s="3"/>
      <c r="AL56" s="3"/>
      <c r="AM56" s="3"/>
      <c r="AN56" s="3"/>
      <c r="AO56" s="3"/>
      <c r="AP56" s="3"/>
      <c r="AQ56" s="3"/>
      <c r="AR56" s="3"/>
    </row>
    <row r="57" spans="1:44" ht="10.5">
      <c r="A57" s="3"/>
      <c r="B57" s="3"/>
      <c r="C57" s="3"/>
      <c r="D57" s="17"/>
      <c r="E57" s="17"/>
      <c r="F57" s="7"/>
      <c r="G57" s="7"/>
      <c r="H57" s="7"/>
      <c r="I57" s="7"/>
      <c r="AJ57" s="3"/>
      <c r="AK57" s="3"/>
      <c r="AL57" s="3"/>
      <c r="AM57" s="3"/>
      <c r="AN57" s="3"/>
      <c r="AO57" s="3"/>
      <c r="AP57" s="3"/>
      <c r="AQ57" s="3"/>
      <c r="AR57" s="3"/>
    </row>
    <row r="58" spans="1:44" ht="12">
      <c r="A58" s="3"/>
      <c r="B58" s="3" t="s">
        <v>49</v>
      </c>
      <c r="C58" s="60"/>
      <c r="D58" s="17">
        <v>67453072.48949827</v>
      </c>
      <c r="E58" s="17"/>
      <c r="F58" s="7"/>
      <c r="G58" s="7"/>
      <c r="H58" s="7">
        <v>67453072.48949827</v>
      </c>
      <c r="I58" s="7"/>
      <c r="AJ58" s="3"/>
      <c r="AK58" s="3"/>
      <c r="AL58" s="3"/>
      <c r="AM58" s="3"/>
      <c r="AN58" s="3"/>
      <c r="AO58" s="3"/>
      <c r="AP58" s="3"/>
      <c r="AQ58" s="3"/>
      <c r="AR58" s="3"/>
    </row>
    <row r="59" spans="1:44" ht="10.5">
      <c r="A59" s="3"/>
      <c r="B59" s="3"/>
      <c r="C59" s="3"/>
      <c r="D59" s="15" t="s">
        <v>14</v>
      </c>
      <c r="E59" s="15" t="s">
        <v>15</v>
      </c>
      <c r="F59" s="15" t="s">
        <v>14</v>
      </c>
      <c r="G59" s="15" t="s">
        <v>14</v>
      </c>
      <c r="H59" s="15" t="s">
        <v>14</v>
      </c>
      <c r="I59" s="15" t="s">
        <v>14</v>
      </c>
      <c r="AJ59" s="3"/>
      <c r="AK59" s="3"/>
      <c r="AL59" s="3"/>
      <c r="AM59" s="3"/>
      <c r="AN59" s="3"/>
      <c r="AO59" s="3"/>
      <c r="AP59" s="3"/>
      <c r="AQ59" s="3"/>
      <c r="AR59" s="3"/>
    </row>
    <row r="60" spans="1:44" ht="10.5">
      <c r="A60" s="3" t="s">
        <v>50</v>
      </c>
      <c r="B60" s="3"/>
      <c r="C60" s="3"/>
      <c r="D60" s="17">
        <v>1328239007.9940243</v>
      </c>
      <c r="E60" s="17"/>
      <c r="F60" s="17">
        <v>97866424.9163104</v>
      </c>
      <c r="G60" s="17">
        <v>69818394.5836896</v>
      </c>
      <c r="H60" s="17">
        <v>67453072.48949827</v>
      </c>
      <c r="I60" s="17">
        <v>1093101116.004526</v>
      </c>
      <c r="AJ60" s="3"/>
      <c r="AK60" s="3"/>
      <c r="AL60" s="3"/>
      <c r="AM60" s="3"/>
      <c r="AN60" s="3"/>
      <c r="AO60" s="3"/>
      <c r="AP60" s="3"/>
      <c r="AQ60" s="3"/>
      <c r="AR60" s="3"/>
    </row>
    <row r="61" spans="1:44" ht="10.5">
      <c r="A61" s="3"/>
      <c r="B61" s="3"/>
      <c r="C61" s="3"/>
      <c r="D61" s="17"/>
      <c r="E61" s="17"/>
      <c r="F61" s="17"/>
      <c r="G61" s="17"/>
      <c r="H61" s="17"/>
      <c r="I61" s="17"/>
      <c r="AJ61" s="3"/>
      <c r="AK61" s="3"/>
      <c r="AL61" s="3"/>
      <c r="AM61" s="3"/>
      <c r="AN61" s="3"/>
      <c r="AO61" s="3"/>
      <c r="AP61" s="3"/>
      <c r="AQ61" s="3"/>
      <c r="AR61" s="3"/>
    </row>
    <row r="62" spans="1:44" ht="12">
      <c r="A62" s="4"/>
      <c r="B62" s="3"/>
      <c r="C62" s="3"/>
      <c r="D62" s="60"/>
      <c r="E62" s="9"/>
      <c r="F62" s="9" t="s">
        <v>79</v>
      </c>
      <c r="G62" s="3"/>
      <c r="H62" s="3"/>
      <c r="I62" s="3"/>
      <c r="AJ62" s="3"/>
      <c r="AK62" s="3"/>
      <c r="AL62" s="3"/>
      <c r="AM62" s="3"/>
      <c r="AN62" s="3"/>
      <c r="AO62" s="3"/>
      <c r="AP62" s="3"/>
      <c r="AQ62" s="3"/>
      <c r="AR62" s="3"/>
    </row>
    <row r="63" spans="1:44" ht="12">
      <c r="A63" s="4" t="s">
        <v>0</v>
      </c>
      <c r="B63" s="3"/>
      <c r="C63" s="3"/>
      <c r="D63" s="60"/>
      <c r="E63" s="10"/>
      <c r="F63" s="10" t="s">
        <v>1</v>
      </c>
      <c r="G63" s="3"/>
      <c r="H63" s="3"/>
      <c r="I63" s="3"/>
      <c r="AJ63" s="3"/>
      <c r="AK63" s="3"/>
      <c r="AL63" s="3"/>
      <c r="AM63" s="3"/>
      <c r="AN63" s="3"/>
      <c r="AO63" s="3"/>
      <c r="AP63" s="3"/>
      <c r="AQ63" s="3"/>
      <c r="AR63" s="3"/>
    </row>
    <row r="64" spans="1:44" ht="12">
      <c r="A64" s="5" t="s">
        <v>76</v>
      </c>
      <c r="B64" s="3"/>
      <c r="C64" s="3"/>
      <c r="D64" s="60"/>
      <c r="E64" s="10"/>
      <c r="F64" s="10" t="s">
        <v>2</v>
      </c>
      <c r="G64" s="3"/>
      <c r="H64" s="3"/>
      <c r="I64" s="3"/>
      <c r="AJ64" s="3"/>
      <c r="AK64" s="3"/>
      <c r="AL64" s="3"/>
      <c r="AM64" s="3"/>
      <c r="AN64" s="3"/>
      <c r="AO64" s="3"/>
      <c r="AP64" s="3"/>
      <c r="AQ64" s="3"/>
      <c r="AR64" s="3"/>
    </row>
    <row r="65" spans="1:44" ht="12.75">
      <c r="A65" s="5" t="s">
        <v>78</v>
      </c>
      <c r="B65" s="3"/>
      <c r="C65" s="3"/>
      <c r="D65" s="61"/>
      <c r="E65" s="61"/>
      <c r="F65" s="10"/>
      <c r="G65" s="3"/>
      <c r="H65" s="3"/>
      <c r="I65" s="3"/>
      <c r="AJ65" s="38" t="s">
        <v>135</v>
      </c>
      <c r="AM65" s="39"/>
      <c r="AO65" s="40"/>
      <c r="AR65" s="3"/>
    </row>
    <row r="66" spans="1:44" ht="10.5">
      <c r="A66" s="3"/>
      <c r="B66" s="5"/>
      <c r="C66" s="3"/>
      <c r="D66" s="12" t="s">
        <v>3</v>
      </c>
      <c r="E66" s="12"/>
      <c r="F66" s="13" t="s">
        <v>4</v>
      </c>
      <c r="G66" s="13" t="s">
        <v>4</v>
      </c>
      <c r="H66" s="13"/>
      <c r="I66" s="13"/>
      <c r="AJ66" s="72" t="s">
        <v>136</v>
      </c>
      <c r="AK66" s="73"/>
      <c r="AL66" s="73"/>
      <c r="AM66" s="73"/>
      <c r="AN66" s="73"/>
      <c r="AO66" s="73"/>
      <c r="AP66" s="73"/>
      <c r="AQ66" s="73"/>
      <c r="AR66" s="74"/>
    </row>
    <row r="67" spans="1:44" ht="10.5">
      <c r="A67" s="3"/>
      <c r="B67" s="3"/>
      <c r="C67" s="3"/>
      <c r="D67" s="19" t="s">
        <v>77</v>
      </c>
      <c r="E67" s="16"/>
      <c r="F67" s="14" t="s">
        <v>5</v>
      </c>
      <c r="G67" s="14" t="s">
        <v>6</v>
      </c>
      <c r="H67" s="14" t="s">
        <v>7</v>
      </c>
      <c r="I67" s="14" t="s">
        <v>8</v>
      </c>
      <c r="AJ67" s="12"/>
      <c r="AK67" s="12"/>
      <c r="AL67" s="12"/>
      <c r="AM67" s="12"/>
      <c r="AN67" s="12"/>
      <c r="AO67" s="12"/>
      <c r="AP67" s="12"/>
      <c r="AQ67" s="12"/>
      <c r="AR67" s="12"/>
    </row>
    <row r="68" spans="1:44" ht="10.5">
      <c r="A68" s="3"/>
      <c r="B68" s="3"/>
      <c r="C68" s="3"/>
      <c r="D68" s="17"/>
      <c r="E68" s="17"/>
      <c r="F68" s="17"/>
      <c r="G68" s="17"/>
      <c r="H68" s="17"/>
      <c r="I68" s="17"/>
      <c r="AJ68" s="3"/>
      <c r="AK68" s="3"/>
      <c r="AL68" s="3"/>
      <c r="AM68" s="17"/>
      <c r="AN68" s="17"/>
      <c r="AO68" s="17"/>
      <c r="AP68" s="17"/>
      <c r="AQ68" s="17"/>
      <c r="AR68" s="17"/>
    </row>
    <row r="69" spans="1:44" ht="10.5">
      <c r="A69" s="3"/>
      <c r="B69" s="3"/>
      <c r="C69" s="3"/>
      <c r="D69" s="17"/>
      <c r="E69" s="17"/>
      <c r="F69" s="17"/>
      <c r="G69" s="17"/>
      <c r="H69" s="17"/>
      <c r="I69" s="17"/>
      <c r="AJ69" s="3"/>
      <c r="AK69" s="3"/>
      <c r="AL69" s="3"/>
      <c r="AM69" s="17"/>
      <c r="AN69" s="17"/>
      <c r="AO69" s="17"/>
      <c r="AP69" s="17"/>
      <c r="AQ69" s="17"/>
      <c r="AR69" s="17"/>
    </row>
    <row r="70" spans="1:44" ht="10.5">
      <c r="A70" s="3" t="s">
        <v>51</v>
      </c>
      <c r="B70" s="3"/>
      <c r="C70" s="3"/>
      <c r="D70" s="3"/>
      <c r="E70" s="3"/>
      <c r="F70" s="7"/>
      <c r="G70" s="7"/>
      <c r="H70" s="7"/>
      <c r="I70" s="7"/>
      <c r="X70" s="33">
        <f>+Actual!$O48+'Case 6'!X48</f>
        <v>226486773.6410699</v>
      </c>
      <c r="AJ70" s="3" t="s">
        <v>51</v>
      </c>
      <c r="AK70" s="3"/>
      <c r="AL70" s="3"/>
      <c r="AM70" s="3"/>
      <c r="AN70" s="3"/>
      <c r="AO70" s="7"/>
      <c r="AP70" s="7"/>
      <c r="AQ70" s="7"/>
      <c r="AR70" s="7"/>
    </row>
    <row r="71" spans="1:44" ht="10.5">
      <c r="A71" s="3"/>
      <c r="B71" s="3"/>
      <c r="C71" s="3"/>
      <c r="D71" s="3"/>
      <c r="E71" s="3"/>
      <c r="F71" s="7"/>
      <c r="G71" s="7"/>
      <c r="H71" s="7"/>
      <c r="I71" s="7"/>
      <c r="AJ71" s="3"/>
      <c r="AK71" s="3"/>
      <c r="AL71" s="3"/>
      <c r="AM71" s="3"/>
      <c r="AN71" s="3"/>
      <c r="AO71" s="7"/>
      <c r="AP71" s="7"/>
      <c r="AQ71" s="7"/>
      <c r="AR71" s="7"/>
    </row>
    <row r="72" spans="1:44" ht="12">
      <c r="A72" s="3"/>
      <c r="B72" s="3" t="s">
        <v>52</v>
      </c>
      <c r="C72" s="60"/>
      <c r="D72" s="17">
        <v>34675821</v>
      </c>
      <c r="E72" s="17"/>
      <c r="F72" s="7">
        <v>34675821</v>
      </c>
      <c r="G72" s="7"/>
      <c r="H72" s="7"/>
      <c r="I72" s="7"/>
      <c r="AJ72" s="3"/>
      <c r="AK72" s="3" t="s">
        <v>52</v>
      </c>
      <c r="AM72" s="17">
        <v>34809860</v>
      </c>
      <c r="AN72" s="17"/>
      <c r="AO72" s="7">
        <v>34809860</v>
      </c>
      <c r="AP72" s="7"/>
      <c r="AQ72" s="7"/>
      <c r="AR72" s="7"/>
    </row>
    <row r="73" spans="1:9" ht="12">
      <c r="A73" s="60"/>
      <c r="B73" s="60"/>
      <c r="C73" s="60"/>
      <c r="D73" s="60"/>
      <c r="E73" s="60"/>
      <c r="F73" s="60"/>
      <c r="G73" s="60"/>
      <c r="H73" s="60"/>
      <c r="I73" s="60"/>
    </row>
    <row r="74" spans="1:44" ht="12">
      <c r="A74" s="3"/>
      <c r="B74" s="3" t="s">
        <v>53</v>
      </c>
      <c r="C74" s="60"/>
      <c r="D74" s="63">
        <v>196444</v>
      </c>
      <c r="E74" s="17"/>
      <c r="F74" s="62">
        <v>196444</v>
      </c>
      <c r="G74" s="7"/>
      <c r="H74" s="7"/>
      <c r="I74" s="7"/>
      <c r="AJ74" s="3"/>
      <c r="AK74" s="3" t="s">
        <v>53</v>
      </c>
      <c r="AM74" s="8">
        <v>196444</v>
      </c>
      <c r="AN74" s="17"/>
      <c r="AO74" s="1">
        <v>196444</v>
      </c>
      <c r="AP74" s="7"/>
      <c r="AQ74" s="7"/>
      <c r="AR74" s="7"/>
    </row>
    <row r="75" spans="1:44" ht="12">
      <c r="A75" s="3"/>
      <c r="B75" s="3"/>
      <c r="C75" s="60"/>
      <c r="D75" s="17"/>
      <c r="E75" s="17"/>
      <c r="F75" s="7"/>
      <c r="G75" s="7"/>
      <c r="H75" s="7"/>
      <c r="I75" s="7"/>
      <c r="AJ75" s="3"/>
      <c r="AK75" s="3"/>
      <c r="AM75" s="17"/>
      <c r="AN75" s="17"/>
      <c r="AO75" s="7"/>
      <c r="AP75" s="7"/>
      <c r="AQ75" s="7"/>
      <c r="AR75" s="7"/>
    </row>
    <row r="76" spans="1:44" ht="12">
      <c r="A76" s="3"/>
      <c r="B76" s="3" t="s">
        <v>48</v>
      </c>
      <c r="C76" s="60"/>
      <c r="D76" s="63">
        <v>36844490</v>
      </c>
      <c r="E76" s="17"/>
      <c r="F76" s="18"/>
      <c r="G76" s="7"/>
      <c r="H76" s="7"/>
      <c r="I76" s="7">
        <v>36844490</v>
      </c>
      <c r="AJ76" s="3"/>
      <c r="AK76" s="3" t="s">
        <v>48</v>
      </c>
      <c r="AM76" s="8">
        <v>36844490</v>
      </c>
      <c r="AN76" s="17"/>
      <c r="AO76" s="18"/>
      <c r="AP76" s="7"/>
      <c r="AQ76" s="7"/>
      <c r="AR76" s="7">
        <v>36844490</v>
      </c>
    </row>
    <row r="77" spans="1:44" ht="10.5">
      <c r="A77" s="3"/>
      <c r="B77" s="3"/>
      <c r="C77" s="3"/>
      <c r="D77" s="3"/>
      <c r="E77" s="3"/>
      <c r="F77" s="7"/>
      <c r="G77" s="7"/>
      <c r="H77" s="7"/>
      <c r="I77" s="7"/>
      <c r="AJ77" s="3"/>
      <c r="AK77" s="3"/>
      <c r="AL77" s="3"/>
      <c r="AM77" s="3"/>
      <c r="AN77" s="3"/>
      <c r="AO77" s="7"/>
      <c r="AP77" s="7"/>
      <c r="AQ77" s="7"/>
      <c r="AR77" s="7"/>
    </row>
    <row r="78" spans="1:44" ht="12">
      <c r="A78" s="3"/>
      <c r="B78" s="60" t="s">
        <v>54</v>
      </c>
      <c r="C78" s="3"/>
      <c r="D78" s="63">
        <v>3818662</v>
      </c>
      <c r="E78" s="17"/>
      <c r="F78" s="7"/>
      <c r="G78" s="60"/>
      <c r="H78" s="7">
        <v>3818662</v>
      </c>
      <c r="I78" s="7"/>
      <c r="AJ78" s="3"/>
      <c r="AK78" t="s">
        <v>54</v>
      </c>
      <c r="AL78" s="3"/>
      <c r="AM78" s="8">
        <v>3818662</v>
      </c>
      <c r="AN78" s="17"/>
      <c r="AO78" s="7"/>
      <c r="AQ78" s="7">
        <v>3818662</v>
      </c>
      <c r="AR78" s="7"/>
    </row>
    <row r="79" spans="1:9" ht="12">
      <c r="A79" s="60"/>
      <c r="B79" s="60"/>
      <c r="C79" s="60"/>
      <c r="D79" s="60"/>
      <c r="E79" s="60"/>
      <c r="F79" s="60"/>
      <c r="G79" s="60"/>
      <c r="H79" s="60"/>
      <c r="I79" s="60"/>
    </row>
    <row r="80" spans="1:44" ht="10.5">
      <c r="A80" s="3"/>
      <c r="B80" s="3"/>
      <c r="C80" s="3"/>
      <c r="D80" s="15" t="s">
        <v>14</v>
      </c>
      <c r="E80" s="15" t="s">
        <v>15</v>
      </c>
      <c r="F80" s="12" t="s">
        <v>16</v>
      </c>
      <c r="G80" s="12" t="s">
        <v>16</v>
      </c>
      <c r="H80" s="12" t="s">
        <v>16</v>
      </c>
      <c r="I80" s="12" t="s">
        <v>16</v>
      </c>
      <c r="AJ80" s="3"/>
      <c r="AK80" s="3"/>
      <c r="AL80" s="3"/>
      <c r="AM80" s="15" t="s">
        <v>14</v>
      </c>
      <c r="AN80" s="15" t="s">
        <v>15</v>
      </c>
      <c r="AO80" s="12" t="s">
        <v>16</v>
      </c>
      <c r="AP80" s="12" t="s">
        <v>16</v>
      </c>
      <c r="AQ80" s="12" t="s">
        <v>16</v>
      </c>
      <c r="AR80" s="12" t="s">
        <v>16</v>
      </c>
    </row>
    <row r="81" spans="1:44" ht="10.5">
      <c r="A81" s="3" t="s">
        <v>55</v>
      </c>
      <c r="B81" s="3"/>
      <c r="C81" s="3"/>
      <c r="D81" s="17">
        <v>75535417</v>
      </c>
      <c r="E81" s="17"/>
      <c r="F81" s="17">
        <v>34872265</v>
      </c>
      <c r="G81" s="17">
        <v>0</v>
      </c>
      <c r="H81" s="17">
        <v>3818662</v>
      </c>
      <c r="I81" s="17">
        <v>36844490</v>
      </c>
      <c r="AJ81" s="3" t="s">
        <v>55</v>
      </c>
      <c r="AK81" s="3"/>
      <c r="AL81" s="3"/>
      <c r="AM81" s="17">
        <v>75669456</v>
      </c>
      <c r="AN81" s="17"/>
      <c r="AO81" s="17">
        <v>35006304</v>
      </c>
      <c r="AP81" s="17">
        <v>0</v>
      </c>
      <c r="AQ81" s="17">
        <v>3818662</v>
      </c>
      <c r="AR81" s="17">
        <v>36844490</v>
      </c>
    </row>
    <row r="82" spans="1:44" ht="12">
      <c r="A82" s="3"/>
      <c r="B82" s="3"/>
      <c r="C82" s="3"/>
      <c r="D82" s="3"/>
      <c r="E82" s="3"/>
      <c r="F82" s="60"/>
      <c r="G82" s="3"/>
      <c r="H82" s="3"/>
      <c r="I82" s="3"/>
      <c r="AJ82" s="3"/>
      <c r="AK82" s="3"/>
      <c r="AL82" s="3"/>
      <c r="AM82" s="3"/>
      <c r="AN82" s="3"/>
      <c r="AP82" s="3"/>
      <c r="AQ82" s="3"/>
      <c r="AR82" s="3"/>
    </row>
    <row r="83" spans="1:44" ht="12">
      <c r="A83" s="3" t="s">
        <v>56</v>
      </c>
      <c r="B83" s="3"/>
      <c r="C83" s="3"/>
      <c r="D83" s="3"/>
      <c r="E83" s="3"/>
      <c r="F83" s="60"/>
      <c r="G83" s="3"/>
      <c r="H83" s="3"/>
      <c r="I83" s="3"/>
      <c r="AJ83" s="3" t="s">
        <v>56</v>
      </c>
      <c r="AK83" s="3"/>
      <c r="AL83" s="3"/>
      <c r="AM83" s="3"/>
      <c r="AN83" s="3"/>
      <c r="AP83" s="3"/>
      <c r="AQ83" s="3"/>
      <c r="AR83" s="3"/>
    </row>
    <row r="84" spans="1:44" ht="12">
      <c r="A84" s="3"/>
      <c r="B84" s="60" t="s">
        <v>57</v>
      </c>
      <c r="C84" s="3"/>
      <c r="D84" s="17">
        <v>0</v>
      </c>
      <c r="E84" s="17"/>
      <c r="F84" s="60"/>
      <c r="G84" s="3"/>
      <c r="H84" s="2">
        <v>0</v>
      </c>
      <c r="I84" s="2"/>
      <c r="AJ84" s="3"/>
      <c r="AK84" t="s">
        <v>57</v>
      </c>
      <c r="AL84" s="3"/>
      <c r="AM84" s="17">
        <v>0</v>
      </c>
      <c r="AN84" s="17"/>
      <c r="AP84" s="3"/>
      <c r="AQ84" s="2">
        <v>0</v>
      </c>
      <c r="AR84" s="2"/>
    </row>
    <row r="85" spans="1:44" ht="12">
      <c r="A85" s="3"/>
      <c r="B85" s="60" t="s">
        <v>58</v>
      </c>
      <c r="C85" s="3"/>
      <c r="D85" s="17">
        <v>30288727.112865906</v>
      </c>
      <c r="E85" s="17"/>
      <c r="F85" s="60"/>
      <c r="G85" s="3"/>
      <c r="H85" s="2">
        <v>30288727.112865906</v>
      </c>
      <c r="I85" s="2"/>
      <c r="AJ85" s="3"/>
      <c r="AK85" t="s">
        <v>58</v>
      </c>
      <c r="AL85" s="3"/>
      <c r="AM85" s="17">
        <v>29529955.060185693</v>
      </c>
      <c r="AN85" s="17"/>
      <c r="AP85" s="3"/>
      <c r="AQ85" s="2">
        <v>29529955.060185693</v>
      </c>
      <c r="AR85" s="2"/>
    </row>
    <row r="86" spans="1:44" ht="12">
      <c r="A86" s="3"/>
      <c r="B86" s="60" t="s">
        <v>59</v>
      </c>
      <c r="C86" s="3"/>
      <c r="D86" s="17">
        <v>93750555.62635127</v>
      </c>
      <c r="E86" s="17"/>
      <c r="F86" s="60"/>
      <c r="G86" s="3"/>
      <c r="H86" s="2">
        <v>93750555.62635127</v>
      </c>
      <c r="I86" s="2"/>
      <c r="AJ86" s="3"/>
      <c r="AK86" t="s">
        <v>59</v>
      </c>
      <c r="AL86" s="3"/>
      <c r="AM86" s="17">
        <v>92026242.78511585</v>
      </c>
      <c r="AN86" s="17"/>
      <c r="AP86" s="3"/>
      <c r="AQ86" s="2">
        <v>92026242.78511585</v>
      </c>
      <c r="AR86" s="2"/>
    </row>
    <row r="87" spans="1:44" ht="12">
      <c r="A87" s="3"/>
      <c r="B87" s="60" t="s">
        <v>60</v>
      </c>
      <c r="C87" s="3"/>
      <c r="D87" s="17">
        <v>21249201.871138908</v>
      </c>
      <c r="E87" s="17"/>
      <c r="F87" s="60"/>
      <c r="G87" s="3"/>
      <c r="H87" s="2">
        <v>21249201.871138908</v>
      </c>
      <c r="I87" s="2"/>
      <c r="AJ87" s="3"/>
      <c r="AK87" t="s">
        <v>60</v>
      </c>
      <c r="AL87" s="3"/>
      <c r="AM87" s="17">
        <v>20732622.752887532</v>
      </c>
      <c r="AN87" s="17"/>
      <c r="AP87" s="3"/>
      <c r="AQ87" s="2">
        <v>20732622.752887532</v>
      </c>
      <c r="AR87" s="2"/>
    </row>
    <row r="88" spans="1:44" ht="12">
      <c r="A88" s="3"/>
      <c r="B88" s="60" t="s">
        <v>61</v>
      </c>
      <c r="C88" s="3"/>
      <c r="D88" s="17">
        <v>7230127.655625813</v>
      </c>
      <c r="E88" s="17"/>
      <c r="F88" s="60"/>
      <c r="G88" s="3"/>
      <c r="H88" s="2">
        <v>7230127.655625813</v>
      </c>
      <c r="I88" s="2"/>
      <c r="AJ88" s="3"/>
      <c r="AK88" t="s">
        <v>61</v>
      </c>
      <c r="AL88" s="3"/>
      <c r="AM88" s="17">
        <v>6743931.038868976</v>
      </c>
      <c r="AN88" s="17"/>
      <c r="AP88" s="3"/>
      <c r="AQ88" s="2">
        <v>6743931.038868976</v>
      </c>
      <c r="AR88" s="2"/>
    </row>
    <row r="89" spans="1:44" ht="12">
      <c r="A89" s="3"/>
      <c r="B89" s="60" t="s">
        <v>71</v>
      </c>
      <c r="C89" s="3"/>
      <c r="D89" s="17">
        <v>40945936.85628799</v>
      </c>
      <c r="E89" s="17"/>
      <c r="F89" s="60"/>
      <c r="G89" s="3"/>
      <c r="H89" s="2">
        <v>40945936.85628799</v>
      </c>
      <c r="I89" s="2"/>
      <c r="AJ89" s="3"/>
      <c r="AK89" t="s">
        <v>71</v>
      </c>
      <c r="AL89" s="3"/>
      <c r="AM89" s="17">
        <v>40945936.85628799</v>
      </c>
      <c r="AN89" s="17"/>
      <c r="AP89" s="3"/>
      <c r="AQ89" s="2">
        <v>40945936.85628799</v>
      </c>
      <c r="AR89" s="2"/>
    </row>
    <row r="90" spans="1:44" ht="12">
      <c r="A90" s="3"/>
      <c r="B90" s="60" t="s">
        <v>62</v>
      </c>
      <c r="C90" s="3"/>
      <c r="D90" s="17">
        <v>8626934.06206768</v>
      </c>
      <c r="E90" s="17"/>
      <c r="F90" s="60"/>
      <c r="G90" s="3"/>
      <c r="H90" s="2">
        <v>8626934.06206768</v>
      </c>
      <c r="I90" s="2"/>
      <c r="AJ90" s="3"/>
      <c r="AK90" t="s">
        <v>62</v>
      </c>
      <c r="AL90" s="3"/>
      <c r="AM90" s="17">
        <v>8446061.759478053</v>
      </c>
      <c r="AN90" s="17"/>
      <c r="AP90" s="3"/>
      <c r="AQ90" s="2">
        <v>8446061.759478053</v>
      </c>
      <c r="AR90" s="2"/>
    </row>
    <row r="91" spans="1:44" ht="12">
      <c r="A91" s="3"/>
      <c r="B91" s="60" t="s">
        <v>63</v>
      </c>
      <c r="C91" s="3"/>
      <c r="D91" s="17">
        <v>57152559.93805015</v>
      </c>
      <c r="E91" s="17"/>
      <c r="F91" s="60"/>
      <c r="G91" s="3"/>
      <c r="H91" s="2">
        <v>57152559.93805015</v>
      </c>
      <c r="I91" s="2"/>
      <c r="AJ91" s="3"/>
      <c r="AK91" t="s">
        <v>63</v>
      </c>
      <c r="AL91" s="3"/>
      <c r="AM91" s="17">
        <v>57825925.62192203</v>
      </c>
      <c r="AN91" s="17"/>
      <c r="AP91" s="3"/>
      <c r="AQ91" s="2">
        <v>57825925.62192203</v>
      </c>
      <c r="AR91" s="2"/>
    </row>
    <row r="92" spans="1:44" ht="12">
      <c r="A92" s="3"/>
      <c r="B92" s="60" t="s">
        <v>64</v>
      </c>
      <c r="C92" s="3"/>
      <c r="D92" s="17">
        <v>42060369.05354135</v>
      </c>
      <c r="E92" s="17"/>
      <c r="F92" s="60"/>
      <c r="G92" s="3"/>
      <c r="H92" s="2">
        <v>42060369.05354135</v>
      </c>
      <c r="I92" s="2"/>
      <c r="AJ92" s="3"/>
      <c r="AK92" t="s">
        <v>64</v>
      </c>
      <c r="AL92" s="3"/>
      <c r="AM92" s="17">
        <v>40648320.33221565</v>
      </c>
      <c r="AN92" s="17"/>
      <c r="AP92" s="3"/>
      <c r="AQ92" s="2">
        <v>40648320.33221565</v>
      </c>
      <c r="AR92" s="2"/>
    </row>
    <row r="93" spans="1:44" ht="12">
      <c r="A93" s="3"/>
      <c r="B93" s="60" t="s">
        <v>65</v>
      </c>
      <c r="C93" s="3"/>
      <c r="D93" s="17">
        <v>57759985.36014401</v>
      </c>
      <c r="E93" s="17"/>
      <c r="F93" s="15"/>
      <c r="G93" s="3"/>
      <c r="H93" s="2">
        <v>57759985.36014401</v>
      </c>
      <c r="I93" s="2"/>
      <c r="AJ93" s="3"/>
      <c r="AK93" t="s">
        <v>65</v>
      </c>
      <c r="AL93" s="3"/>
      <c r="AM93" s="17">
        <v>55843244.87905667</v>
      </c>
      <c r="AN93" s="17"/>
      <c r="AO93" s="15"/>
      <c r="AP93" s="3"/>
      <c r="AQ93" s="2">
        <v>55843244.87905667</v>
      </c>
      <c r="AR93" s="2"/>
    </row>
    <row r="94" spans="1:44" ht="12">
      <c r="A94" s="3"/>
      <c r="B94" s="60" t="s">
        <v>66</v>
      </c>
      <c r="C94" s="3"/>
      <c r="D94" s="17">
        <v>4041632.931000601</v>
      </c>
      <c r="E94" s="17"/>
      <c r="F94" s="15"/>
      <c r="G94" s="3"/>
      <c r="H94" s="2">
        <v>4041632.931000601</v>
      </c>
      <c r="I94" s="2"/>
      <c r="AJ94" s="3"/>
      <c r="AK94" t="s">
        <v>66</v>
      </c>
      <c r="AL94" s="3"/>
      <c r="AM94" s="17">
        <v>4039129.218868416</v>
      </c>
      <c r="AN94" s="17"/>
      <c r="AO94" s="15"/>
      <c r="AP94" s="3"/>
      <c r="AQ94" s="2">
        <v>4039129.218868416</v>
      </c>
      <c r="AR94" s="2"/>
    </row>
    <row r="95" spans="1:44" ht="12">
      <c r="A95" s="3"/>
      <c r="B95" s="60" t="s">
        <v>68</v>
      </c>
      <c r="C95" s="3"/>
      <c r="D95" s="17">
        <v>46799403.33721816</v>
      </c>
      <c r="E95" s="17"/>
      <c r="F95" s="15"/>
      <c r="G95" s="3"/>
      <c r="H95" s="2">
        <v>46799403.33721816</v>
      </c>
      <c r="I95" s="2"/>
      <c r="AJ95" s="3"/>
      <c r="AK95" t="s">
        <v>68</v>
      </c>
      <c r="AL95" s="3"/>
      <c r="AM95" s="17">
        <v>38963739.4684902</v>
      </c>
      <c r="AN95" s="17"/>
      <c r="AO95" s="15"/>
      <c r="AP95" s="3"/>
      <c r="AQ95" s="2">
        <v>38963739.4684902</v>
      </c>
      <c r="AR95" s="2"/>
    </row>
    <row r="96" spans="1:44" ht="12">
      <c r="A96" s="3"/>
      <c r="B96" s="60" t="s">
        <v>69</v>
      </c>
      <c r="C96" s="3"/>
      <c r="D96" s="17">
        <v>13529463.273134697</v>
      </c>
      <c r="E96" s="17"/>
      <c r="F96" s="15"/>
      <c r="G96" s="3"/>
      <c r="H96" s="2">
        <v>13529463.273134697</v>
      </c>
      <c r="I96" s="2"/>
      <c r="AJ96" s="3"/>
      <c r="AK96" t="s">
        <v>69</v>
      </c>
      <c r="AL96" s="3"/>
      <c r="AM96" s="17">
        <v>13609991.895750524</v>
      </c>
      <c r="AN96" s="17"/>
      <c r="AO96" s="15"/>
      <c r="AP96" s="3"/>
      <c r="AQ96" s="2">
        <v>13609991.895750524</v>
      </c>
      <c r="AR96" s="2"/>
    </row>
    <row r="97" spans="1:44" ht="12">
      <c r="A97" s="3"/>
      <c r="B97" s="60" t="s">
        <v>70</v>
      </c>
      <c r="C97" s="3"/>
      <c r="D97" s="17">
        <v>5798087.617176508</v>
      </c>
      <c r="E97" s="17"/>
      <c r="F97" s="15"/>
      <c r="G97" s="3"/>
      <c r="H97" s="2">
        <v>5798087.617176508</v>
      </c>
      <c r="I97" s="2"/>
      <c r="AJ97" s="3"/>
      <c r="AK97" t="s">
        <v>70</v>
      </c>
      <c r="AL97" s="3"/>
      <c r="AM97" s="17">
        <v>5666609.885236601</v>
      </c>
      <c r="AN97" s="17"/>
      <c r="AO97" s="15"/>
      <c r="AP97" s="3"/>
      <c r="AQ97" s="2">
        <v>5666609.885236601</v>
      </c>
      <c r="AR97" s="2"/>
    </row>
    <row r="98" spans="1:44" ht="12">
      <c r="A98" s="3"/>
      <c r="B98" s="60" t="s">
        <v>67</v>
      </c>
      <c r="C98" s="3"/>
      <c r="D98" s="17">
        <v>54868017.40409993</v>
      </c>
      <c r="E98" s="17"/>
      <c r="F98" s="15"/>
      <c r="G98" s="3"/>
      <c r="H98" s="2">
        <v>54868017.40409993</v>
      </c>
      <c r="I98" s="2"/>
      <c r="AJ98" s="3"/>
      <c r="AK98" t="s">
        <v>67</v>
      </c>
      <c r="AL98" s="3"/>
      <c r="AM98" s="17">
        <v>51457773.17141089</v>
      </c>
      <c r="AN98" s="17"/>
      <c r="AO98" s="15"/>
      <c r="AP98" s="3"/>
      <c r="AQ98" s="2">
        <v>51457773.17141089</v>
      </c>
      <c r="AR98" s="2"/>
    </row>
    <row r="99" spans="1:44" ht="10.5">
      <c r="A99" s="3"/>
      <c r="B99" s="3"/>
      <c r="C99" s="3"/>
      <c r="D99" s="15" t="s">
        <v>14</v>
      </c>
      <c r="E99" s="15" t="s">
        <v>15</v>
      </c>
      <c r="F99" s="15" t="s">
        <v>14</v>
      </c>
      <c r="G99" s="15" t="s">
        <v>14</v>
      </c>
      <c r="H99" s="15" t="s">
        <v>14</v>
      </c>
      <c r="I99" s="15" t="s">
        <v>14</v>
      </c>
      <c r="AJ99" s="3"/>
      <c r="AK99" s="3"/>
      <c r="AL99" s="3"/>
      <c r="AM99" s="15" t="s">
        <v>14</v>
      </c>
      <c r="AN99" s="15" t="s">
        <v>15</v>
      </c>
      <c r="AO99" s="15" t="s">
        <v>14</v>
      </c>
      <c r="AP99" s="15" t="s">
        <v>14</v>
      </c>
      <c r="AQ99" s="15" t="s">
        <v>14</v>
      </c>
      <c r="AR99" s="15" t="s">
        <v>14</v>
      </c>
    </row>
    <row r="100" spans="1:44" ht="12">
      <c r="A100" s="3" t="s">
        <v>72</v>
      </c>
      <c r="B100" s="3"/>
      <c r="C100" s="3"/>
      <c r="D100" s="63">
        <v>484101002.098703</v>
      </c>
      <c r="E100" s="17"/>
      <c r="F100" s="17">
        <v>0</v>
      </c>
      <c r="G100" s="17">
        <v>0</v>
      </c>
      <c r="H100" s="17">
        <v>484101002.098703</v>
      </c>
      <c r="I100" s="17">
        <v>0</v>
      </c>
      <c r="AJ100" s="3" t="s">
        <v>72</v>
      </c>
      <c r="AK100" s="3"/>
      <c r="AL100" s="3"/>
      <c r="AM100" s="8">
        <v>466479484.7257751</v>
      </c>
      <c r="AN100" s="17"/>
      <c r="AO100" s="17">
        <v>0</v>
      </c>
      <c r="AP100" s="17">
        <v>0</v>
      </c>
      <c r="AQ100" s="17">
        <v>466479484.7257751</v>
      </c>
      <c r="AR100" s="17">
        <v>0</v>
      </c>
    </row>
    <row r="101" spans="1:44" ht="10.5">
      <c r="A101" s="3"/>
      <c r="B101" s="3"/>
      <c r="C101" s="3"/>
      <c r="D101" s="15" t="s">
        <v>73</v>
      </c>
      <c r="E101" s="15" t="s">
        <v>15</v>
      </c>
      <c r="F101" s="15" t="s">
        <v>73</v>
      </c>
      <c r="G101" s="15" t="s">
        <v>73</v>
      </c>
      <c r="H101" s="15" t="s">
        <v>73</v>
      </c>
      <c r="I101" s="15" t="s">
        <v>73</v>
      </c>
      <c r="AJ101" s="3"/>
      <c r="AK101" s="3"/>
      <c r="AL101" s="3"/>
      <c r="AM101" s="15" t="s">
        <v>73</v>
      </c>
      <c r="AN101" s="15" t="s">
        <v>15</v>
      </c>
      <c r="AO101" s="15" t="s">
        <v>73</v>
      </c>
      <c r="AP101" s="15" t="s">
        <v>73</v>
      </c>
      <c r="AQ101" s="15" t="s">
        <v>73</v>
      </c>
      <c r="AR101" s="15" t="s">
        <v>73</v>
      </c>
    </row>
    <row r="102" spans="1:44" ht="10.5">
      <c r="A102" s="3" t="s">
        <v>74</v>
      </c>
      <c r="B102" s="3"/>
      <c r="C102" s="3"/>
      <c r="D102" s="17">
        <v>542520935.4686236</v>
      </c>
      <c r="E102" s="17" t="s">
        <v>15</v>
      </c>
      <c r="F102" s="17">
        <v>29541302.782374248</v>
      </c>
      <c r="G102" s="17">
        <v>69818394.5836896</v>
      </c>
      <c r="H102" s="17">
        <v>475057785.1374748</v>
      </c>
      <c r="I102" s="17">
        <v>-31896547.03491497</v>
      </c>
      <c r="AJ102" s="3" t="s">
        <v>74</v>
      </c>
      <c r="AK102" s="3"/>
      <c r="AL102" s="3"/>
      <c r="AM102" s="17">
        <v>792217492.3359909</v>
      </c>
      <c r="AN102" s="17" t="s">
        <v>15</v>
      </c>
      <c r="AO102" s="17">
        <v>41202575.62631041</v>
      </c>
      <c r="AP102" s="17">
        <v>69818394.5836896</v>
      </c>
      <c r="AQ102" s="17">
        <v>688950984.658967</v>
      </c>
      <c r="AR102" s="17">
        <v>-7754462.532976389</v>
      </c>
    </row>
    <row r="103" spans="1:44" ht="10.5">
      <c r="A103" s="3"/>
      <c r="B103" s="3"/>
      <c r="C103" s="3"/>
      <c r="D103" s="15" t="s">
        <v>73</v>
      </c>
      <c r="E103" s="15" t="s">
        <v>15</v>
      </c>
      <c r="F103" s="15" t="s">
        <v>73</v>
      </c>
      <c r="G103" s="15" t="s">
        <v>73</v>
      </c>
      <c r="H103" s="15" t="s">
        <v>73</v>
      </c>
      <c r="I103" s="15" t="s">
        <v>73</v>
      </c>
      <c r="AJ103" s="3"/>
      <c r="AK103" s="3"/>
      <c r="AL103" s="3"/>
      <c r="AM103" s="15" t="s">
        <v>73</v>
      </c>
      <c r="AN103" s="15" t="s">
        <v>15</v>
      </c>
      <c r="AO103" s="15" t="s">
        <v>73</v>
      </c>
      <c r="AP103" s="15" t="s">
        <v>73</v>
      </c>
      <c r="AQ103" s="15" t="s">
        <v>73</v>
      </c>
      <c r="AR103" s="15" t="s">
        <v>73</v>
      </c>
    </row>
    <row r="104" spans="1:40" ht="12">
      <c r="A104" s="60"/>
      <c r="B104" s="60"/>
      <c r="C104" s="60"/>
      <c r="D104" s="62"/>
      <c r="E104" s="62"/>
      <c r="F104" s="60"/>
      <c r="G104" s="60"/>
      <c r="H104" s="60"/>
      <c r="I104" s="60"/>
      <c r="AM104" s="1"/>
      <c r="AN104" s="1"/>
    </row>
    <row r="105" spans="1:42" ht="12">
      <c r="A105" s="60"/>
      <c r="B105" s="60"/>
      <c r="C105" s="60"/>
      <c r="D105" s="62">
        <v>542520935.4686236</v>
      </c>
      <c r="E105" s="62"/>
      <c r="F105" s="60"/>
      <c r="G105" s="60"/>
      <c r="H105" s="60"/>
      <c r="I105" s="60"/>
      <c r="AM105" s="1">
        <v>792217492.3359907</v>
      </c>
      <c r="AN105" s="1"/>
      <c r="AP105" s="1"/>
    </row>
    <row r="106" spans="1:41" ht="12">
      <c r="A106" s="60"/>
      <c r="B106" s="60"/>
      <c r="C106" s="21" t="s">
        <v>75</v>
      </c>
      <c r="D106" s="62">
        <v>542520935.4686236</v>
      </c>
      <c r="E106" s="60"/>
      <c r="F106" s="17"/>
      <c r="G106" s="60"/>
      <c r="H106" s="60"/>
      <c r="I106" s="60"/>
      <c r="AL106" s="21" t="s">
        <v>75</v>
      </c>
      <c r="AM106" s="1">
        <v>0</v>
      </c>
      <c r="AO106" s="17"/>
    </row>
  </sheetData>
  <mergeCells count="13">
    <mergeCell ref="AY1:BG1"/>
    <mergeCell ref="AY2:BG2"/>
    <mergeCell ref="Z1:AH1"/>
    <mergeCell ref="Z2:AH2"/>
    <mergeCell ref="AS1:AX1"/>
    <mergeCell ref="AS2:AX2"/>
    <mergeCell ref="AJ1:AR1"/>
    <mergeCell ref="AJ2:AR2"/>
    <mergeCell ref="AJ66:AR66"/>
    <mergeCell ref="J1:O1"/>
    <mergeCell ref="P1:X1"/>
    <mergeCell ref="J2:O2"/>
    <mergeCell ref="P2:X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Hui Shu</dc:creator>
  <cp:keywords/>
  <dc:description/>
  <cp:lastModifiedBy>Janna Nelson</cp:lastModifiedBy>
  <cp:lastPrinted>2001-06-04T18:58:30Z</cp:lastPrinted>
  <dcterms:created xsi:type="dcterms:W3CDTF">2000-05-12T21:28:01Z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