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Scenario 1" sheetId="1" r:id="rId1"/>
    <sheet name="Scenario 2" sheetId="2" r:id="rId2"/>
    <sheet name="Rates" sheetId="3" r:id="rId3"/>
    <sheet name="Sch 9 TOU Blocking" sheetId="4" r:id="rId4"/>
  </sheets>
  <definedNames>
    <definedName name="_xlnm.Print_Area" localSheetId="0">'Scenario 1'!$A$1:$U$39</definedName>
    <definedName name="_xlnm.Print_Area" localSheetId="1">'Scenario 2'!$A$1:$U$39</definedName>
    <definedName name="_xlnm.Print_Area" localSheetId="3">'Sch 9 TOU Blocking'!$A$1:$N$50</definedName>
  </definedNames>
  <calcPr fullCalcOnLoad="1"/>
</workbook>
</file>

<file path=xl/sharedStrings.xml><?xml version="1.0" encoding="utf-8"?>
<sst xmlns="http://schemas.openxmlformats.org/spreadsheetml/2006/main" count="181" uniqueCount="72">
  <si>
    <t>SCHEDULE NO. 9</t>
  </si>
  <si>
    <t>High Voltage</t>
  </si>
  <si>
    <t>Load</t>
  </si>
  <si>
    <t>Estimated On-Peak %</t>
  </si>
  <si>
    <t>Composite</t>
  </si>
  <si>
    <t>Present Rate</t>
  </si>
  <si>
    <t>Proposed Rate</t>
  </si>
  <si>
    <t>16 Hr Sum</t>
  </si>
  <si>
    <t>8 Hr Sum</t>
  </si>
  <si>
    <t>Winter</t>
  </si>
  <si>
    <t>n</t>
  </si>
  <si>
    <t>Scenario 1: 8 Hour Summer On-Peak, 16 Hour Winter On-Peak</t>
  </si>
  <si>
    <t xml:space="preserve">  Customer Charge</t>
  </si>
  <si>
    <t xml:space="preserve">  On-Peak kW (May - Sept)</t>
  </si>
  <si>
    <t xml:space="preserve">  On-Peak kW (Oct - April)</t>
  </si>
  <si>
    <t xml:space="preserve">  Total Facilities kW</t>
  </si>
  <si>
    <t xml:space="preserve">  On-Peak kWh (May - Sept)</t>
  </si>
  <si>
    <t xml:space="preserve">  On-Peak kWh (Oct - April)</t>
  </si>
  <si>
    <t xml:space="preserve">  Off-Peak kWh (May - Sept)</t>
  </si>
  <si>
    <t>Average</t>
  </si>
  <si>
    <t xml:space="preserve">  Off-Peak kWh (Oct - April)</t>
  </si>
  <si>
    <t xml:space="preserve">  Total</t>
  </si>
  <si>
    <r>
      <t>1</t>
    </r>
    <r>
      <rPr>
        <sz val="12"/>
        <rFont val="Arial"/>
        <family val="0"/>
      </rPr>
      <t xml:space="preserve">  Based on data for customers up to the load factor shown.</t>
    </r>
  </si>
  <si>
    <t>Scenario 2: 16 Hour On-Peak Year Around</t>
  </si>
  <si>
    <r>
      <t>Factor</t>
    </r>
    <r>
      <rPr>
        <b/>
        <vertAlign val="superscript"/>
        <sz val="12"/>
        <rFont val="Arial"/>
        <family val="2"/>
      </rPr>
      <t>1</t>
    </r>
  </si>
  <si>
    <t>PacifiCorp - Utah</t>
  </si>
  <si>
    <t>Time-Of-Use Taskforce</t>
  </si>
  <si>
    <t>Rate Design Impacts</t>
  </si>
  <si>
    <t>Monthly Billings for a 5 MW Customer</t>
  </si>
  <si>
    <t>Summer</t>
  </si>
  <si>
    <t>Present</t>
  </si>
  <si>
    <t>Shift kWh to Off-Peak</t>
  </si>
  <si>
    <t>Shift kWh and kW to Off-Peak</t>
  </si>
  <si>
    <t>Shift kWh to On-Peak</t>
  </si>
  <si>
    <t>Factor</t>
  </si>
  <si>
    <t>% Change</t>
  </si>
  <si>
    <t>Notes</t>
  </si>
  <si>
    <t>Estimates are based on average load shapes for each load factor group.  Shifted loads assume a percentage of energy shifted evenly from on-peak to off-peak hours.</t>
  </si>
  <si>
    <t>Scenario 2:  16 Hour On-Peak Year Around</t>
  </si>
  <si>
    <t xml:space="preserve">UTAH POWER &amp; LIGHT COMPANY </t>
  </si>
  <si>
    <t>Schedule 9 Blocking Based on Actual 12 Months Ending March 2003</t>
  </si>
  <si>
    <t xml:space="preserve">Present </t>
  </si>
  <si>
    <t>Proposed</t>
  </si>
  <si>
    <t>Price</t>
  </si>
  <si>
    <t>Revenue</t>
  </si>
  <si>
    <t>Units</t>
  </si>
  <si>
    <t>Dollars</t>
  </si>
  <si>
    <t>Cents</t>
  </si>
  <si>
    <t>Customer Charge</t>
  </si>
  <si>
    <t>Facility Charge</t>
  </si>
  <si>
    <t xml:space="preserve">All  KW </t>
  </si>
  <si>
    <t>Demand Charge</t>
  </si>
  <si>
    <t xml:space="preserve">  Est. On-Peak kW (May - Sept)</t>
  </si>
  <si>
    <t xml:space="preserve">  Est. On-Peak kW (Oct - April)</t>
  </si>
  <si>
    <t xml:space="preserve">  kW (May - Sept)</t>
  </si>
  <si>
    <t xml:space="preserve">  kW (Oct - April)</t>
  </si>
  <si>
    <t>Energy Charge</t>
  </si>
  <si>
    <t>Off-Peak kWh</t>
  </si>
  <si>
    <t>On-Peak kWh (May-Sept)</t>
  </si>
  <si>
    <t>On-Peak kWh (Oct - April)</t>
  </si>
  <si>
    <t>Subtotal</t>
  </si>
  <si>
    <t xml:space="preserve">  Unbilled</t>
  </si>
  <si>
    <t>Monthly revenues calculated based on a 5 MW load rounded to the nearest thousands of dollars.  Does not include DSM Charges.</t>
  </si>
  <si>
    <t>10% Shift</t>
  </si>
  <si>
    <t>20% Shift</t>
  </si>
  <si>
    <r>
      <t>Schedule 9</t>
    </r>
    <r>
      <rPr>
        <vertAlign val="superscript"/>
        <sz val="12"/>
        <rFont val="Arial"/>
        <family val="2"/>
      </rPr>
      <t>1</t>
    </r>
  </si>
  <si>
    <r>
      <t>TOD Rate:</t>
    </r>
    <r>
      <rPr>
        <vertAlign val="superscript"/>
        <sz val="12"/>
        <rFont val="Arial"/>
        <family val="2"/>
      </rPr>
      <t>2</t>
    </r>
  </si>
  <si>
    <r>
      <t>TOD Rate</t>
    </r>
    <r>
      <rPr>
        <vertAlign val="superscript"/>
        <sz val="12"/>
        <rFont val="Arial"/>
        <family val="2"/>
      </rPr>
      <t>1</t>
    </r>
  </si>
  <si>
    <t>Table 1</t>
  </si>
  <si>
    <t>Table 2</t>
  </si>
  <si>
    <t>Table 3</t>
  </si>
  <si>
    <t>Table 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</si>
</sst>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"/>
    <numFmt numFmtId="167" formatCode="0.0000"/>
    <numFmt numFmtId="168" formatCode="0%\ \-"/>
    <numFmt numFmtId="169" formatCode="&quot;$&quot;#,##0.00"/>
  </numFmts>
  <fonts count="10">
    <font>
      <sz val="12"/>
      <name val="Arial"/>
      <family val="0"/>
    </font>
    <font>
      <sz val="12"/>
      <name val="Times New Roman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Times New Roman"/>
      <family val="1"/>
    </font>
    <font>
      <sz val="12"/>
      <color indexed="12"/>
      <name val="Times New Roman"/>
      <family val="0"/>
    </font>
    <font>
      <vertAlign val="superscript"/>
      <sz val="12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4" fontId="1" fillId="0" borderId="0" xfId="19" applyFill="1" applyAlignment="1">
      <alignment horizontal="left"/>
      <protection/>
    </xf>
    <xf numFmtId="164" fontId="1" fillId="0" borderId="0" xfId="19" applyFill="1">
      <alignment/>
      <protection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64" fontId="1" fillId="0" borderId="1" xfId="19" applyFont="1" applyFill="1" applyBorder="1" applyAlignment="1">
      <alignment horizontal="centerContinuous"/>
      <protection/>
    </xf>
    <xf numFmtId="164" fontId="1" fillId="0" borderId="1" xfId="19" applyFill="1" applyBorder="1" applyAlignment="1">
      <alignment horizontal="centerContinuous"/>
      <protection/>
    </xf>
    <xf numFmtId="0" fontId="2" fillId="0" borderId="0" xfId="0" applyFont="1" applyAlignment="1">
      <alignment/>
    </xf>
    <xf numFmtId="164" fontId="1" fillId="0" borderId="0" xfId="19" applyFont="1" applyFill="1" applyAlignment="1">
      <alignment horizontal="centerContinuous"/>
      <protection/>
    </xf>
    <xf numFmtId="164" fontId="1" fillId="0" borderId="0" xfId="19" applyFill="1" applyAlignment="1">
      <alignment horizontal="centerContinuous"/>
      <protection/>
    </xf>
    <xf numFmtId="164" fontId="4" fillId="0" borderId="0" xfId="19" applyFont="1" applyFill="1" applyAlignment="1">
      <alignment horizontal="left"/>
      <protection/>
    </xf>
    <xf numFmtId="168" fontId="0" fillId="0" borderId="0" xfId="21" applyNumberFormat="1" applyAlignment="1">
      <alignment/>
    </xf>
    <xf numFmtId="9" fontId="0" fillId="0" borderId="0" xfId="21" applyAlignment="1">
      <alignment/>
    </xf>
    <xf numFmtId="7" fontId="5" fillId="0" borderId="0" xfId="19" applyNumberFormat="1" applyFont="1" applyFill="1" applyProtection="1">
      <alignment/>
      <protection locked="0"/>
    </xf>
    <xf numFmtId="164" fontId="1" fillId="0" borderId="0" xfId="19" applyFont="1" applyFill="1" applyProtection="1">
      <alignment/>
      <protection locked="0"/>
    </xf>
    <xf numFmtId="164" fontId="1" fillId="0" borderId="0" xfId="19" applyFont="1" applyFill="1" applyAlignment="1">
      <alignment horizontal="left"/>
      <protection/>
    </xf>
    <xf numFmtId="164" fontId="5" fillId="0" borderId="0" xfId="19" applyNumberFormat="1" applyFont="1" applyFill="1" applyProtection="1">
      <alignment/>
      <protection locked="0"/>
    </xf>
    <xf numFmtId="9" fontId="0" fillId="0" borderId="0" xfId="21" applyNumberFormat="1" applyAlignment="1">
      <alignment/>
    </xf>
    <xf numFmtId="164" fontId="0" fillId="0" borderId="0" xfId="0" applyNumberFormat="1" applyAlignment="1">
      <alignment/>
    </xf>
    <xf numFmtId="9" fontId="0" fillId="0" borderId="0" xfId="21" applyNumberFormat="1" applyFont="1" applyAlignment="1">
      <alignment/>
    </xf>
    <xf numFmtId="9" fontId="2" fillId="0" borderId="0" xfId="21" applyFont="1" applyAlignment="1">
      <alignment/>
    </xf>
    <xf numFmtId="164" fontId="1" fillId="0" borderId="0" xfId="19" applyNumberFormat="1" applyFont="1" applyFill="1" applyProtection="1">
      <alignment/>
      <protection locked="0"/>
    </xf>
    <xf numFmtId="164" fontId="1" fillId="0" borderId="0" xfId="19" applyFill="1" applyBorder="1">
      <alignment/>
      <protection/>
    </xf>
    <xf numFmtId="164" fontId="1" fillId="0" borderId="0" xfId="19" applyFont="1" applyFill="1" applyBorder="1" applyAlignment="1">
      <alignment horizontal="left"/>
      <protection/>
    </xf>
    <xf numFmtId="7" fontId="5" fillId="0" borderId="0" xfId="19" applyNumberFormat="1" applyFont="1" applyFill="1" applyBorder="1" applyProtection="1">
      <alignment/>
      <protection/>
    </xf>
    <xf numFmtId="10" fontId="5" fillId="0" borderId="0" xfId="21" applyNumberFormat="1" applyFont="1" applyFill="1" applyBorder="1" applyAlignment="1">
      <alignment/>
    </xf>
    <xf numFmtId="0" fontId="0" fillId="0" borderId="0" xfId="0" applyBorder="1" applyAlignment="1">
      <alignment/>
    </xf>
    <xf numFmtId="9" fontId="6" fillId="0" borderId="0" xfId="21" applyFont="1" applyAlignment="1">
      <alignment/>
    </xf>
    <xf numFmtId="7" fontId="5" fillId="0" borderId="0" xfId="19" applyNumberFormat="1" applyFont="1" applyFill="1" applyProtection="1">
      <alignment/>
      <protection/>
    </xf>
    <xf numFmtId="10" fontId="5" fillId="0" borderId="0" xfId="21" applyNumberFormat="1" applyFont="1" applyFill="1" applyAlignment="1">
      <alignment/>
    </xf>
    <xf numFmtId="0" fontId="0" fillId="0" borderId="2" xfId="0" applyBorder="1" applyAlignment="1">
      <alignment horizontal="centerContinuous"/>
    </xf>
    <xf numFmtId="166" fontId="0" fillId="0" borderId="0" xfId="0" applyNumberFormat="1" applyAlignment="1">
      <alignment/>
    </xf>
    <xf numFmtId="165" fontId="0" fillId="0" borderId="0" xfId="21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indent="1"/>
    </xf>
    <xf numFmtId="166" fontId="0" fillId="0" borderId="0" xfId="0" applyNumberFormat="1" applyFont="1" applyAlignment="1">
      <alignment/>
    </xf>
    <xf numFmtId="164" fontId="8" fillId="0" borderId="0" xfId="19" applyNumberFormat="1" applyFont="1" applyProtection="1">
      <alignment/>
      <protection/>
    </xf>
    <xf numFmtId="164" fontId="8" fillId="0" borderId="0" xfId="19" applyFont="1" applyFill="1" applyAlignment="1">
      <alignment horizontal="centerContinuous"/>
      <protection/>
    </xf>
    <xf numFmtId="164" fontId="8" fillId="0" borderId="0" xfId="19" applyFont="1" applyAlignment="1">
      <alignment horizontal="centerContinuous"/>
      <protection/>
    </xf>
    <xf numFmtId="164" fontId="8" fillId="0" borderId="0" xfId="19" applyFont="1">
      <alignment/>
      <protection/>
    </xf>
    <xf numFmtId="164" fontId="1" fillId="0" borderId="0" xfId="19" applyNumberFormat="1" applyFont="1" applyProtection="1">
      <alignment/>
      <protection/>
    </xf>
    <xf numFmtId="164" fontId="4" fillId="0" borderId="0" xfId="19" applyFont="1" applyFill="1" applyAlignment="1">
      <alignment horizontal="center"/>
      <protection/>
    </xf>
    <xf numFmtId="164" fontId="1" fillId="0" borderId="0" xfId="19" applyFont="1" applyFill="1" applyAlignment="1">
      <alignment horizontal="centerContinuous"/>
      <protection/>
    </xf>
    <xf numFmtId="164" fontId="1" fillId="0" borderId="0" xfId="19" applyFont="1" applyAlignment="1">
      <alignment horizontal="centerContinuous"/>
      <protection/>
    </xf>
    <xf numFmtId="164" fontId="1" fillId="0" borderId="0" xfId="19" applyFont="1">
      <alignment/>
      <protection/>
    </xf>
    <xf numFmtId="164" fontId="4" fillId="0" borderId="0" xfId="19" applyFont="1" applyFill="1">
      <alignment/>
      <protection/>
    </xf>
    <xf numFmtId="164" fontId="1" fillId="0" borderId="0" xfId="19" applyFont="1" applyFill="1">
      <alignment/>
      <protection/>
    </xf>
    <xf numFmtId="37" fontId="1" fillId="0" borderId="0" xfId="19" applyNumberFormat="1" applyFont="1" applyFill="1" applyProtection="1">
      <alignment/>
      <protection/>
    </xf>
    <xf numFmtId="169" fontId="1" fillId="0" borderId="0" xfId="19" applyNumberFormat="1" applyFont="1" applyFill="1">
      <alignment/>
      <protection/>
    </xf>
    <xf numFmtId="5" fontId="1" fillId="0" borderId="0" xfId="19" applyNumberFormat="1" applyFont="1" applyFill="1">
      <alignment/>
      <protection/>
    </xf>
    <xf numFmtId="167" fontId="1" fillId="0" borderId="0" xfId="19" applyNumberFormat="1" applyFont="1" applyFill="1">
      <alignment/>
      <protection/>
    </xf>
    <xf numFmtId="37" fontId="4" fillId="0" borderId="0" xfId="19" applyNumberFormat="1" applyFont="1" applyFill="1" applyProtection="1">
      <alignment/>
      <protection/>
    </xf>
    <xf numFmtId="0" fontId="8" fillId="0" borderId="0" xfId="20" applyFont="1">
      <alignment/>
      <protection/>
    </xf>
    <xf numFmtId="169" fontId="4" fillId="0" borderId="0" xfId="19" applyNumberFormat="1" applyFont="1" applyFill="1" applyAlignment="1">
      <alignment horizontal="center"/>
      <protection/>
    </xf>
    <xf numFmtId="5" fontId="4" fillId="0" borderId="0" xfId="19" applyNumberFormat="1" applyFont="1" applyFill="1" applyAlignment="1">
      <alignment horizontal="center"/>
      <protection/>
    </xf>
    <xf numFmtId="167" fontId="4" fillId="0" borderId="0" xfId="19" applyNumberFormat="1" applyFont="1" applyFill="1" applyAlignment="1">
      <alignment horizontal="center"/>
      <protection/>
    </xf>
    <xf numFmtId="37" fontId="4" fillId="0" borderId="3" xfId="19" applyNumberFormat="1" applyFont="1" applyFill="1" applyBorder="1" applyAlignment="1" applyProtection="1">
      <alignment horizontal="center"/>
      <protection/>
    </xf>
    <xf numFmtId="169" fontId="4" fillId="0" borderId="3" xfId="19" applyNumberFormat="1" applyFont="1" applyFill="1" applyBorder="1" applyAlignment="1">
      <alignment horizontal="center"/>
      <protection/>
    </xf>
    <xf numFmtId="164" fontId="4" fillId="0" borderId="3" xfId="19" applyFont="1" applyFill="1" applyBorder="1" applyAlignment="1">
      <alignment horizontal="center"/>
      <protection/>
    </xf>
    <xf numFmtId="5" fontId="4" fillId="0" borderId="3" xfId="19" applyNumberFormat="1" applyFont="1" applyFill="1" applyBorder="1" applyAlignment="1">
      <alignment horizontal="center"/>
      <protection/>
    </xf>
    <xf numFmtId="167" fontId="4" fillId="0" borderId="3" xfId="19" applyNumberFormat="1" applyFont="1" applyFill="1" applyBorder="1" applyAlignment="1">
      <alignment horizontal="center"/>
      <protection/>
    </xf>
    <xf numFmtId="0" fontId="9" fillId="0" borderId="0" xfId="20" applyFont="1">
      <alignment/>
      <protection/>
    </xf>
    <xf numFmtId="37" fontId="8" fillId="0" borderId="0" xfId="20" applyNumberFormat="1" applyFont="1">
      <alignment/>
      <protection/>
    </xf>
    <xf numFmtId="169" fontId="8" fillId="0" borderId="0" xfId="20" applyNumberFormat="1" applyFont="1">
      <alignment/>
      <protection/>
    </xf>
    <xf numFmtId="5" fontId="8" fillId="0" borderId="0" xfId="20" applyNumberFormat="1" applyFont="1">
      <alignment/>
      <protection/>
    </xf>
    <xf numFmtId="167" fontId="8" fillId="0" borderId="0" xfId="20" applyNumberFormat="1" applyFont="1">
      <alignment/>
      <protection/>
    </xf>
    <xf numFmtId="0" fontId="8" fillId="0" borderId="0" xfId="20" applyFont="1" applyAlignment="1">
      <alignment/>
      <protection/>
    </xf>
    <xf numFmtId="0" fontId="8" fillId="0" borderId="0" xfId="20" applyFont="1" applyAlignment="1">
      <alignment horizontal="right"/>
      <protection/>
    </xf>
    <xf numFmtId="0" fontId="4" fillId="0" borderId="0" xfId="20" applyFont="1" applyAlignment="1">
      <alignment horizontal="centerContinuous"/>
      <protection/>
    </xf>
    <xf numFmtId="0" fontId="1" fillId="0" borderId="0" xfId="20" applyFont="1" applyAlignment="1">
      <alignment horizontal="centerContinuous"/>
      <protection/>
    </xf>
    <xf numFmtId="37" fontId="1" fillId="0" borderId="0" xfId="20" applyNumberFormat="1" applyFont="1" applyAlignment="1">
      <alignment horizontal="centerContinuous"/>
      <protection/>
    </xf>
    <xf numFmtId="169" fontId="1" fillId="0" borderId="0" xfId="20" applyNumberFormat="1" applyFont="1" applyAlignment="1">
      <alignment horizontal="centerContinuous"/>
      <protection/>
    </xf>
    <xf numFmtId="5" fontId="1" fillId="0" borderId="0" xfId="20" applyNumberFormat="1" applyFont="1" applyAlignment="1">
      <alignment horizontal="centerContinuous"/>
      <protection/>
    </xf>
    <xf numFmtId="167" fontId="1" fillId="0" borderId="0" xfId="20" applyNumberFormat="1" applyFont="1" applyAlignment="1">
      <alignment horizontal="centerContinuous"/>
      <protection/>
    </xf>
    <xf numFmtId="169" fontId="4" fillId="0" borderId="1" xfId="19" applyNumberFormat="1" applyFont="1" applyFill="1" applyBorder="1" applyAlignment="1">
      <alignment horizontal="center"/>
      <protection/>
    </xf>
    <xf numFmtId="0" fontId="7" fillId="0" borderId="1" xfId="20" applyBorder="1" applyAlignment="1">
      <alignment horizontal="center"/>
      <protection/>
    </xf>
    <xf numFmtId="164" fontId="4" fillId="0" borderId="1" xfId="19" applyFont="1" applyFill="1" applyBorder="1" applyAlignment="1">
      <alignment horizontal="center"/>
      <protection/>
    </xf>
    <xf numFmtId="164" fontId="9" fillId="0" borderId="0" xfId="19" applyFont="1" applyFill="1" applyAlignment="1">
      <alignment horizontal="center"/>
      <protection/>
    </xf>
    <xf numFmtId="164" fontId="4" fillId="0" borderId="0" xfId="19" applyFont="1" applyFill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locking 09-00" xfId="19"/>
    <cellStyle name="Normal_Sch 9 TOU Blocking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="60" zoomScaleNormal="75" workbookViewId="0" topLeftCell="A1">
      <selection activeCell="E3" sqref="E3"/>
    </sheetView>
  </sheetViews>
  <sheetFormatPr defaultColWidth="8.88671875" defaultRowHeight="15"/>
  <cols>
    <col min="2" max="2" width="2.77734375" style="0" customWidth="1"/>
    <col min="3" max="3" width="9.88671875" style="0" bestFit="1" customWidth="1"/>
    <col min="4" max="4" width="2.77734375" style="0" customWidth="1"/>
    <col min="5" max="5" width="11.77734375" style="0" customWidth="1"/>
    <col min="6" max="6" width="9.10546875" style="0" bestFit="1" customWidth="1"/>
    <col min="7" max="7" width="2.77734375" style="0" customWidth="1"/>
    <col min="8" max="8" width="9.88671875" style="0" bestFit="1" customWidth="1"/>
    <col min="9" max="9" width="9.10546875" style="0" bestFit="1" customWidth="1"/>
    <col min="10" max="10" width="9.88671875" style="0" bestFit="1" customWidth="1"/>
    <col min="11" max="11" width="9.10546875" style="0" bestFit="1" customWidth="1"/>
    <col min="12" max="12" width="2.77734375" style="0" customWidth="1"/>
    <col min="13" max="13" width="9.88671875" style="0" bestFit="1" customWidth="1"/>
    <col min="14" max="14" width="9.10546875" style="0" bestFit="1" customWidth="1"/>
    <col min="15" max="15" width="9.88671875" style="0" bestFit="1" customWidth="1"/>
    <col min="16" max="16" width="9.10546875" style="0" bestFit="1" customWidth="1"/>
    <col min="17" max="17" width="2.77734375" style="0" customWidth="1"/>
    <col min="18" max="18" width="9.88671875" style="0" bestFit="1" customWidth="1"/>
    <col min="19" max="19" width="9.10546875" style="0" bestFit="1" customWidth="1"/>
    <col min="20" max="20" width="9.88671875" style="0" bestFit="1" customWidth="1"/>
    <col min="21" max="21" width="9.10546875" style="0" bestFit="1" customWidth="1"/>
  </cols>
  <sheetData>
    <row r="1" ht="15.75">
      <c r="A1" s="8" t="s">
        <v>68</v>
      </c>
    </row>
    <row r="2" ht="15.75">
      <c r="A2" s="8" t="s">
        <v>25</v>
      </c>
    </row>
    <row r="3" ht="15.75">
      <c r="A3" s="8" t="s">
        <v>26</v>
      </c>
    </row>
    <row r="4" ht="15.75">
      <c r="A4" s="8" t="s">
        <v>27</v>
      </c>
    </row>
    <row r="5" ht="15.75">
      <c r="A5" s="8" t="s">
        <v>28</v>
      </c>
    </row>
    <row r="7" ht="15.75">
      <c r="E7" s="8" t="s">
        <v>11</v>
      </c>
    </row>
    <row r="9" spans="1:21" ht="18.75">
      <c r="A9" s="8" t="s">
        <v>29</v>
      </c>
      <c r="E9" s="5" t="s">
        <v>67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">
      <c r="A10" t="s">
        <v>2</v>
      </c>
      <c r="C10" t="s">
        <v>30</v>
      </c>
      <c r="E10" t="s">
        <v>66</v>
      </c>
      <c r="H10" s="31" t="s">
        <v>31</v>
      </c>
      <c r="I10" s="31"/>
      <c r="J10" s="31"/>
      <c r="K10" s="31"/>
      <c r="M10" s="31" t="s">
        <v>32</v>
      </c>
      <c r="N10" s="31"/>
      <c r="O10" s="31"/>
      <c r="P10" s="31"/>
      <c r="R10" s="31" t="s">
        <v>33</v>
      </c>
      <c r="S10" s="31"/>
      <c r="T10" s="31"/>
      <c r="U10" s="31"/>
    </row>
    <row r="11" spans="1:21" ht="18">
      <c r="A11" t="s">
        <v>34</v>
      </c>
      <c r="C11" t="s">
        <v>65</v>
      </c>
      <c r="E11" t="s">
        <v>19</v>
      </c>
      <c r="F11" t="s">
        <v>35</v>
      </c>
      <c r="H11" t="str">
        <f>M11</f>
        <v>10% Shift</v>
      </c>
      <c r="I11" t="s">
        <v>35</v>
      </c>
      <c r="J11" t="str">
        <f>O11</f>
        <v>20% Shift</v>
      </c>
      <c r="K11" t="s">
        <v>35</v>
      </c>
      <c r="M11" t="s">
        <v>63</v>
      </c>
      <c r="N11" t="s">
        <v>35</v>
      </c>
      <c r="O11" t="s">
        <v>64</v>
      </c>
      <c r="P11" t="s">
        <v>35</v>
      </c>
      <c r="R11" t="s">
        <v>63</v>
      </c>
      <c r="S11" t="s">
        <v>35</v>
      </c>
      <c r="T11" t="s">
        <v>64</v>
      </c>
      <c r="U11" t="s">
        <v>35</v>
      </c>
    </row>
    <row r="13" spans="1:21" ht="15">
      <c r="A13" s="13">
        <v>0.4</v>
      </c>
      <c r="C13" s="32">
        <v>75000</v>
      </c>
      <c r="E13" s="32">
        <v>76000</v>
      </c>
      <c r="F13" s="33">
        <f aca="true" t="shared" si="0" ref="F13:F18">E13/$C13-1</f>
        <v>0.01333333333333342</v>
      </c>
      <c r="H13" s="32">
        <v>76000</v>
      </c>
      <c r="I13" s="33">
        <f aca="true" t="shared" si="1" ref="I13:I18">H13/$C13-1</f>
        <v>0.01333333333333342</v>
      </c>
      <c r="J13" s="32">
        <v>75000</v>
      </c>
      <c r="K13" s="33">
        <f aca="true" t="shared" si="2" ref="K13:K18">J13/$C13-1</f>
        <v>0</v>
      </c>
      <c r="M13" s="32">
        <v>72000</v>
      </c>
      <c r="N13" s="33">
        <f aca="true" t="shared" si="3" ref="N13:N18">M13/$C13-1</f>
        <v>-0.040000000000000036</v>
      </c>
      <c r="O13" s="32">
        <v>68000</v>
      </c>
      <c r="P13" s="33">
        <f aca="true" t="shared" si="4" ref="P13:P18">O13/$C13-1</f>
        <v>-0.09333333333333338</v>
      </c>
      <c r="R13" s="32">
        <v>76000</v>
      </c>
      <c r="S13" s="33">
        <f aca="true" t="shared" si="5" ref="S13:S18">R13/$C13-1</f>
        <v>0.01333333333333342</v>
      </c>
      <c r="T13" s="32">
        <v>77000</v>
      </c>
      <c r="U13" s="33">
        <f aca="true" t="shared" si="6" ref="U13:U18">T13/$C13-1</f>
        <v>0.026666666666666616</v>
      </c>
    </row>
    <row r="14" spans="1:21" ht="15">
      <c r="A14" s="13">
        <v>0.5</v>
      </c>
      <c r="C14" s="32">
        <v>83000</v>
      </c>
      <c r="E14" s="32">
        <v>84000</v>
      </c>
      <c r="F14" s="33">
        <f t="shared" si="0"/>
        <v>0.012048192771084265</v>
      </c>
      <c r="H14" s="32">
        <v>83000</v>
      </c>
      <c r="I14" s="33">
        <f t="shared" si="1"/>
        <v>0</v>
      </c>
      <c r="J14" s="32">
        <v>83000</v>
      </c>
      <c r="K14" s="33">
        <f t="shared" si="2"/>
        <v>0</v>
      </c>
      <c r="M14" s="32">
        <v>79000</v>
      </c>
      <c r="N14" s="33">
        <f t="shared" si="3"/>
        <v>-0.048192771084337394</v>
      </c>
      <c r="O14" s="32">
        <v>75000</v>
      </c>
      <c r="P14" s="33">
        <f t="shared" si="4"/>
        <v>-0.09638554216867468</v>
      </c>
      <c r="R14" s="32">
        <v>84000</v>
      </c>
      <c r="S14" s="33">
        <f t="shared" si="5"/>
        <v>0.012048192771084265</v>
      </c>
      <c r="T14" s="32">
        <v>84000</v>
      </c>
      <c r="U14" s="33">
        <f t="shared" si="6"/>
        <v>0.012048192771084265</v>
      </c>
    </row>
    <row r="15" spans="1:21" ht="15">
      <c r="A15" s="13">
        <v>0.6</v>
      </c>
      <c r="C15" s="32">
        <v>90000</v>
      </c>
      <c r="E15" s="32">
        <v>92000</v>
      </c>
      <c r="F15" s="33">
        <f t="shared" si="0"/>
        <v>0.022222222222222143</v>
      </c>
      <c r="H15" s="32">
        <v>91000</v>
      </c>
      <c r="I15" s="33">
        <f t="shared" si="1"/>
        <v>0.011111111111111072</v>
      </c>
      <c r="J15" s="32">
        <v>91000</v>
      </c>
      <c r="K15" s="33">
        <f t="shared" si="2"/>
        <v>0.011111111111111072</v>
      </c>
      <c r="M15" s="32">
        <v>88000</v>
      </c>
      <c r="N15" s="33">
        <f t="shared" si="3"/>
        <v>-0.022222222222222254</v>
      </c>
      <c r="O15" s="32">
        <v>83000</v>
      </c>
      <c r="P15" s="33">
        <f t="shared" si="4"/>
        <v>-0.07777777777777772</v>
      </c>
      <c r="R15" s="32">
        <v>93000</v>
      </c>
      <c r="S15" s="33">
        <f t="shared" si="5"/>
        <v>0.03333333333333344</v>
      </c>
      <c r="T15" s="32">
        <v>93000</v>
      </c>
      <c r="U15" s="33">
        <f t="shared" si="6"/>
        <v>0.03333333333333344</v>
      </c>
    </row>
    <row r="16" spans="1:21" ht="15">
      <c r="A16" s="13">
        <v>0.7</v>
      </c>
      <c r="C16" s="32">
        <v>98000</v>
      </c>
      <c r="E16" s="32">
        <v>100000</v>
      </c>
      <c r="F16" s="33">
        <f t="shared" si="0"/>
        <v>0.020408163265306145</v>
      </c>
      <c r="H16" s="32">
        <v>99000</v>
      </c>
      <c r="I16" s="33">
        <f t="shared" si="1"/>
        <v>0.010204081632652962</v>
      </c>
      <c r="J16" s="32">
        <v>98000</v>
      </c>
      <c r="K16" s="33">
        <f t="shared" si="2"/>
        <v>0</v>
      </c>
      <c r="M16" s="32">
        <v>95000</v>
      </c>
      <c r="N16" s="33">
        <f t="shared" si="3"/>
        <v>-0.030612244897959218</v>
      </c>
      <c r="O16" s="32">
        <v>91000</v>
      </c>
      <c r="P16" s="33">
        <f t="shared" si="4"/>
        <v>-0.0714285714285714</v>
      </c>
      <c r="R16" s="32">
        <v>100000</v>
      </c>
      <c r="S16" s="33">
        <f t="shared" si="5"/>
        <v>0.020408163265306145</v>
      </c>
      <c r="T16" s="32">
        <v>101000</v>
      </c>
      <c r="U16" s="33">
        <f t="shared" si="6"/>
        <v>0.030612244897959107</v>
      </c>
    </row>
    <row r="17" spans="1:21" ht="15">
      <c r="A17" s="13">
        <v>0.8</v>
      </c>
      <c r="C17" s="32">
        <v>106000</v>
      </c>
      <c r="E17" s="32">
        <v>107000</v>
      </c>
      <c r="F17" s="33">
        <f t="shared" si="0"/>
        <v>0.009433962264151052</v>
      </c>
      <c r="H17" s="32">
        <v>106000</v>
      </c>
      <c r="I17" s="33">
        <f t="shared" si="1"/>
        <v>0</v>
      </c>
      <c r="J17" s="32">
        <v>105000</v>
      </c>
      <c r="K17" s="33">
        <f t="shared" si="2"/>
        <v>-0.009433962264150941</v>
      </c>
      <c r="M17" s="32">
        <v>102000</v>
      </c>
      <c r="N17" s="33">
        <f t="shared" si="3"/>
        <v>-0.037735849056603765</v>
      </c>
      <c r="O17" s="32">
        <v>98000</v>
      </c>
      <c r="P17" s="33">
        <f t="shared" si="4"/>
        <v>-0.07547169811320753</v>
      </c>
      <c r="R17" s="32">
        <v>107000</v>
      </c>
      <c r="S17" s="33">
        <f t="shared" si="5"/>
        <v>0.009433962264151052</v>
      </c>
      <c r="T17" s="32">
        <v>108000</v>
      </c>
      <c r="U17" s="33">
        <f t="shared" si="6"/>
        <v>0.018867924528301883</v>
      </c>
    </row>
    <row r="18" spans="1:21" ht="15">
      <c r="A18" s="13">
        <v>0.9</v>
      </c>
      <c r="C18" s="32">
        <v>114000</v>
      </c>
      <c r="E18" s="32">
        <v>114000</v>
      </c>
      <c r="F18" s="33">
        <f t="shared" si="0"/>
        <v>0</v>
      </c>
      <c r="H18" s="32">
        <v>114000</v>
      </c>
      <c r="I18" s="33">
        <f t="shared" si="1"/>
        <v>0</v>
      </c>
      <c r="J18" s="32">
        <v>113000</v>
      </c>
      <c r="K18" s="33">
        <f t="shared" si="2"/>
        <v>-0.00877192982456143</v>
      </c>
      <c r="M18" s="32">
        <v>110000</v>
      </c>
      <c r="N18" s="33">
        <f t="shared" si="3"/>
        <v>-0.03508771929824561</v>
      </c>
      <c r="O18" s="32">
        <v>106000</v>
      </c>
      <c r="P18" s="33">
        <f t="shared" si="4"/>
        <v>-0.07017543859649122</v>
      </c>
      <c r="R18" s="32">
        <v>115000</v>
      </c>
      <c r="S18" s="33">
        <f t="shared" si="5"/>
        <v>0.00877192982456143</v>
      </c>
      <c r="T18" s="32">
        <v>116000</v>
      </c>
      <c r="U18" s="33">
        <f t="shared" si="6"/>
        <v>0.01754385964912286</v>
      </c>
    </row>
    <row r="19" spans="1:20" ht="15">
      <c r="A19" s="13"/>
      <c r="C19" s="32"/>
      <c r="E19" s="32"/>
      <c r="H19" s="32"/>
      <c r="J19" s="32"/>
      <c r="M19" s="32"/>
      <c r="O19" s="32"/>
      <c r="R19" s="32"/>
      <c r="T19" s="32"/>
    </row>
    <row r="20" spans="1:20" ht="15">
      <c r="A20" s="13"/>
      <c r="C20" s="32"/>
      <c r="E20" s="32"/>
      <c r="H20" s="32"/>
      <c r="J20" s="32"/>
      <c r="M20" s="32"/>
      <c r="O20" s="32"/>
      <c r="R20" s="32"/>
      <c r="T20" s="32"/>
    </row>
    <row r="23" ht="15.75">
      <c r="E23" s="8"/>
    </row>
    <row r="25" spans="1:21" ht="18.75">
      <c r="A25" s="8" t="s">
        <v>9</v>
      </c>
      <c r="E25" s="5" t="s">
        <v>67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">
      <c r="A26" t="s">
        <v>2</v>
      </c>
      <c r="C26" t="s">
        <v>30</v>
      </c>
      <c r="E26" t="s">
        <v>66</v>
      </c>
      <c r="H26" s="31" t="str">
        <f>H10</f>
        <v>Shift kWh to Off-Peak</v>
      </c>
      <c r="I26" s="31"/>
      <c r="J26" s="31"/>
      <c r="K26" s="31"/>
      <c r="M26" s="31" t="str">
        <f>M10</f>
        <v>Shift kWh and kW to Off-Peak</v>
      </c>
      <c r="N26" s="31"/>
      <c r="O26" s="31"/>
      <c r="P26" s="31"/>
      <c r="R26" s="31" t="str">
        <f>R10</f>
        <v>Shift kWh to On-Peak</v>
      </c>
      <c r="S26" s="31"/>
      <c r="T26" s="31"/>
      <c r="U26" s="31"/>
    </row>
    <row r="27" spans="1:21" ht="18">
      <c r="A27" t="s">
        <v>34</v>
      </c>
      <c r="C27" t="s">
        <v>65</v>
      </c>
      <c r="E27" t="s">
        <v>19</v>
      </c>
      <c r="F27" t="s">
        <v>35</v>
      </c>
      <c r="H27" t="str">
        <f>H11</f>
        <v>10% Shift</v>
      </c>
      <c r="I27" t="s">
        <v>35</v>
      </c>
      <c r="J27" t="str">
        <f>J11</f>
        <v>20% Shift</v>
      </c>
      <c r="K27" t="s">
        <v>35</v>
      </c>
      <c r="M27" t="str">
        <f>M11</f>
        <v>10% Shift</v>
      </c>
      <c r="N27" t="s">
        <v>35</v>
      </c>
      <c r="O27" t="str">
        <f>O11</f>
        <v>20% Shift</v>
      </c>
      <c r="P27" t="s">
        <v>35</v>
      </c>
      <c r="R27" t="str">
        <f>R11</f>
        <v>10% Shift</v>
      </c>
      <c r="S27" t="s">
        <v>35</v>
      </c>
      <c r="T27" t="str">
        <f>T11</f>
        <v>20% Shift</v>
      </c>
      <c r="U27" t="s">
        <v>35</v>
      </c>
    </row>
    <row r="29" spans="1:21" ht="15">
      <c r="A29" s="13">
        <v>0.4</v>
      </c>
      <c r="C29" s="32">
        <v>63000</v>
      </c>
      <c r="E29" s="32">
        <v>63000</v>
      </c>
      <c r="F29" s="33">
        <f aca="true" t="shared" si="7" ref="F29:F34">E29/$C29-1</f>
        <v>0</v>
      </c>
      <c r="H29" s="32">
        <v>63000</v>
      </c>
      <c r="I29" s="33">
        <f aca="true" t="shared" si="8" ref="I29:I34">H29/$C29-1</f>
        <v>0</v>
      </c>
      <c r="J29" s="32">
        <v>62000</v>
      </c>
      <c r="K29" s="33">
        <f aca="true" t="shared" si="9" ref="K29:K34">J29/$C29-1</f>
        <v>-0.015873015873015928</v>
      </c>
      <c r="M29" s="32">
        <v>60000</v>
      </c>
      <c r="N29" s="33">
        <f aca="true" t="shared" si="10" ref="N29:N34">M29/$C29-1</f>
        <v>-0.04761904761904767</v>
      </c>
      <c r="O29" s="32">
        <v>57000</v>
      </c>
      <c r="P29" s="33">
        <f aca="true" t="shared" si="11" ref="P29:P34">O29/$C29-1</f>
        <v>-0.09523809523809523</v>
      </c>
      <c r="R29" s="32">
        <v>63000</v>
      </c>
      <c r="S29" s="33">
        <f aca="true" t="shared" si="12" ref="S29:S34">R29/$C29-1</f>
        <v>0</v>
      </c>
      <c r="T29" s="32">
        <v>63000</v>
      </c>
      <c r="U29" s="33">
        <f aca="true" t="shared" si="13" ref="U29:U34">T29/$C29-1</f>
        <v>0</v>
      </c>
    </row>
    <row r="30" spans="1:21" ht="15">
      <c r="A30" s="13">
        <v>0.5</v>
      </c>
      <c r="C30" s="32">
        <v>71000</v>
      </c>
      <c r="E30" s="32">
        <v>70000</v>
      </c>
      <c r="F30" s="33">
        <f t="shared" si="7"/>
        <v>-0.014084507042253502</v>
      </c>
      <c r="H30" s="32">
        <v>70000</v>
      </c>
      <c r="I30" s="33">
        <f t="shared" si="8"/>
        <v>-0.014084507042253502</v>
      </c>
      <c r="J30" s="32">
        <v>70000</v>
      </c>
      <c r="K30" s="33">
        <f t="shared" si="9"/>
        <v>-0.014084507042253502</v>
      </c>
      <c r="M30" s="32">
        <v>68000</v>
      </c>
      <c r="N30" s="33">
        <f t="shared" si="10"/>
        <v>-0.04225352112676062</v>
      </c>
      <c r="O30" s="32">
        <v>65000</v>
      </c>
      <c r="P30" s="33">
        <f t="shared" si="11"/>
        <v>-0.08450704225352113</v>
      </c>
      <c r="R30" s="32">
        <v>71000</v>
      </c>
      <c r="S30" s="33">
        <f t="shared" si="12"/>
        <v>0</v>
      </c>
      <c r="T30" s="32">
        <v>71000</v>
      </c>
      <c r="U30" s="33">
        <f t="shared" si="13"/>
        <v>0</v>
      </c>
    </row>
    <row r="31" spans="1:21" ht="15">
      <c r="A31" s="13">
        <v>0.6</v>
      </c>
      <c r="C31" s="32">
        <v>78000</v>
      </c>
      <c r="E31" s="32">
        <v>78000</v>
      </c>
      <c r="F31" s="33">
        <f t="shared" si="7"/>
        <v>0</v>
      </c>
      <c r="H31" s="32">
        <v>78000</v>
      </c>
      <c r="I31" s="33">
        <f t="shared" si="8"/>
        <v>0</v>
      </c>
      <c r="J31" s="32">
        <v>78000</v>
      </c>
      <c r="K31" s="33">
        <f t="shared" si="9"/>
        <v>0</v>
      </c>
      <c r="M31" s="32">
        <v>75000</v>
      </c>
      <c r="N31" s="33">
        <f t="shared" si="10"/>
        <v>-0.038461538461538436</v>
      </c>
      <c r="O31" s="32">
        <v>73000</v>
      </c>
      <c r="P31" s="33">
        <f t="shared" si="11"/>
        <v>-0.0641025641025641</v>
      </c>
      <c r="R31" s="32">
        <v>79000</v>
      </c>
      <c r="S31" s="33">
        <f t="shared" si="12"/>
        <v>0.012820512820512775</v>
      </c>
      <c r="T31" s="32">
        <v>79000</v>
      </c>
      <c r="U31" s="33">
        <f t="shared" si="13"/>
        <v>0.012820512820512775</v>
      </c>
    </row>
    <row r="32" spans="1:21" ht="15">
      <c r="A32" s="13">
        <v>0.7</v>
      </c>
      <c r="C32" s="32">
        <v>86000</v>
      </c>
      <c r="E32" s="32">
        <v>86000</v>
      </c>
      <c r="F32" s="33">
        <f t="shared" si="7"/>
        <v>0</v>
      </c>
      <c r="H32" s="32">
        <v>85000</v>
      </c>
      <c r="I32" s="33">
        <f t="shared" si="8"/>
        <v>-0.011627906976744207</v>
      </c>
      <c r="J32" s="32">
        <v>85000</v>
      </c>
      <c r="K32" s="33">
        <f t="shared" si="9"/>
        <v>-0.011627906976744207</v>
      </c>
      <c r="M32" s="32">
        <v>83000</v>
      </c>
      <c r="N32" s="33">
        <f t="shared" si="10"/>
        <v>-0.03488372093023251</v>
      </c>
      <c r="O32" s="32">
        <v>80000</v>
      </c>
      <c r="P32" s="33">
        <f t="shared" si="11"/>
        <v>-0.06976744186046513</v>
      </c>
      <c r="R32" s="32">
        <v>86000</v>
      </c>
      <c r="S32" s="33">
        <f t="shared" si="12"/>
        <v>0</v>
      </c>
      <c r="T32" s="32">
        <v>86000</v>
      </c>
      <c r="U32" s="33">
        <f t="shared" si="13"/>
        <v>0</v>
      </c>
    </row>
    <row r="33" spans="1:21" ht="15">
      <c r="A33" s="13">
        <v>0.8</v>
      </c>
      <c r="C33" s="32">
        <v>94000</v>
      </c>
      <c r="E33" s="32">
        <v>93000</v>
      </c>
      <c r="F33" s="33">
        <f t="shared" si="7"/>
        <v>-0.010638297872340385</v>
      </c>
      <c r="H33" s="32">
        <v>92000</v>
      </c>
      <c r="I33" s="33">
        <f t="shared" si="8"/>
        <v>-0.021276595744680882</v>
      </c>
      <c r="J33" s="32">
        <v>92000</v>
      </c>
      <c r="K33" s="33">
        <f t="shared" si="9"/>
        <v>-0.021276595744680882</v>
      </c>
      <c r="M33" s="32">
        <v>90000</v>
      </c>
      <c r="N33" s="33">
        <f t="shared" si="10"/>
        <v>-0.04255319148936165</v>
      </c>
      <c r="O33" s="32">
        <v>87000</v>
      </c>
      <c r="P33" s="33">
        <f t="shared" si="11"/>
        <v>-0.07446808510638303</v>
      </c>
      <c r="R33" s="32">
        <v>93000</v>
      </c>
      <c r="S33" s="33">
        <f t="shared" si="12"/>
        <v>-0.010638297872340385</v>
      </c>
      <c r="T33" s="32">
        <v>94000</v>
      </c>
      <c r="U33" s="33">
        <f t="shared" si="13"/>
        <v>0</v>
      </c>
    </row>
    <row r="34" spans="1:21" ht="15">
      <c r="A34" s="13">
        <v>0.9</v>
      </c>
      <c r="C34" s="32">
        <v>102000</v>
      </c>
      <c r="E34" s="32">
        <v>100000</v>
      </c>
      <c r="F34" s="33">
        <f t="shared" si="7"/>
        <v>-0.019607843137254943</v>
      </c>
      <c r="H34" s="32">
        <v>100000</v>
      </c>
      <c r="I34" s="33">
        <f t="shared" si="8"/>
        <v>-0.019607843137254943</v>
      </c>
      <c r="J34" s="32">
        <v>100000</v>
      </c>
      <c r="K34" s="33">
        <f t="shared" si="9"/>
        <v>-0.019607843137254943</v>
      </c>
      <c r="M34" s="32">
        <v>97000</v>
      </c>
      <c r="N34" s="33">
        <f t="shared" si="10"/>
        <v>-0.0490196078431373</v>
      </c>
      <c r="O34" s="32">
        <v>95000</v>
      </c>
      <c r="P34" s="33">
        <f t="shared" si="11"/>
        <v>-0.06862745098039214</v>
      </c>
      <c r="R34" s="32">
        <v>101000</v>
      </c>
      <c r="S34" s="33">
        <f t="shared" si="12"/>
        <v>-0.009803921568627416</v>
      </c>
      <c r="T34" s="32">
        <v>101000</v>
      </c>
      <c r="U34" s="33">
        <f t="shared" si="13"/>
        <v>-0.009803921568627416</v>
      </c>
    </row>
    <row r="37" ht="15">
      <c r="A37" t="s">
        <v>36</v>
      </c>
    </row>
    <row r="38" spans="1:2" ht="18">
      <c r="A38" s="34">
        <v>1</v>
      </c>
      <c r="B38" t="s">
        <v>62</v>
      </c>
    </row>
    <row r="39" spans="1:2" ht="18">
      <c r="A39" s="34">
        <v>2</v>
      </c>
      <c r="B39" t="s">
        <v>37</v>
      </c>
    </row>
    <row r="40" ht="15">
      <c r="B40" s="35"/>
    </row>
    <row r="41" spans="1:2" ht="18">
      <c r="A41" s="34"/>
      <c r="B41" s="35"/>
    </row>
    <row r="42" ht="18">
      <c r="A42" s="34"/>
    </row>
    <row r="45" ht="15">
      <c r="C45" s="32"/>
    </row>
    <row r="46" ht="15">
      <c r="C46" s="32"/>
    </row>
    <row r="47" ht="15">
      <c r="C47" s="32"/>
    </row>
    <row r="48" ht="15">
      <c r="C48" s="32"/>
    </row>
    <row r="49" ht="15">
      <c r="C49" s="32"/>
    </row>
    <row r="50" ht="15">
      <c r="C50" s="32"/>
    </row>
  </sheetData>
  <printOptions horizontalCentered="1"/>
  <pageMargins left="0.75" right="0.75" top="1" bottom="1" header="0.5" footer="0.5"/>
  <pageSetup fitToHeight="1" fitToWidth="1" horizontalDpi="600" verticalDpi="600" orientation="landscape" scale="60" r:id="rId1"/>
  <headerFooter alignWithMargins="0">
    <oddFooter>&amp;L&amp;A</oddFooter>
  </headerFooter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75" zoomScaleNormal="75" workbookViewId="0" topLeftCell="A1">
      <selection activeCell="A1" sqref="A1"/>
    </sheetView>
  </sheetViews>
  <sheetFormatPr defaultColWidth="8.88671875" defaultRowHeight="15"/>
  <cols>
    <col min="2" max="2" width="2.77734375" style="0" customWidth="1"/>
    <col min="3" max="3" width="9.88671875" style="0" bestFit="1" customWidth="1"/>
    <col min="4" max="4" width="2.77734375" style="0" customWidth="1"/>
    <col min="5" max="5" width="11.77734375" style="0" customWidth="1"/>
    <col min="6" max="6" width="9.10546875" style="0" bestFit="1" customWidth="1"/>
    <col min="7" max="7" width="2.77734375" style="0" customWidth="1"/>
    <col min="8" max="8" width="9.88671875" style="0" bestFit="1" customWidth="1"/>
    <col min="9" max="9" width="9.10546875" style="0" bestFit="1" customWidth="1"/>
    <col min="10" max="10" width="9.88671875" style="0" bestFit="1" customWidth="1"/>
    <col min="11" max="11" width="9.10546875" style="0" bestFit="1" customWidth="1"/>
    <col min="12" max="12" width="2.77734375" style="0" customWidth="1"/>
    <col min="13" max="13" width="9.88671875" style="0" bestFit="1" customWidth="1"/>
    <col min="14" max="14" width="9.10546875" style="0" bestFit="1" customWidth="1"/>
    <col min="15" max="15" width="9.88671875" style="0" bestFit="1" customWidth="1"/>
    <col min="16" max="16" width="9.10546875" style="0" bestFit="1" customWidth="1"/>
    <col min="17" max="17" width="2.77734375" style="0" customWidth="1"/>
    <col min="18" max="18" width="9.88671875" style="0" bestFit="1" customWidth="1"/>
    <col min="19" max="19" width="9.10546875" style="0" bestFit="1" customWidth="1"/>
    <col min="20" max="20" width="9.88671875" style="0" bestFit="1" customWidth="1"/>
    <col min="21" max="21" width="9.10546875" style="0" bestFit="1" customWidth="1"/>
  </cols>
  <sheetData>
    <row r="1" ht="15.75">
      <c r="A1" s="8" t="s">
        <v>69</v>
      </c>
    </row>
    <row r="2" ht="15.75">
      <c r="A2" s="8" t="s">
        <v>25</v>
      </c>
    </row>
    <row r="3" ht="15.75">
      <c r="A3" s="8" t="s">
        <v>26</v>
      </c>
    </row>
    <row r="4" ht="15.75">
      <c r="A4" s="8" t="s">
        <v>27</v>
      </c>
    </row>
    <row r="5" ht="15.75">
      <c r="A5" s="8" t="s">
        <v>28</v>
      </c>
    </row>
    <row r="7" ht="15.75">
      <c r="E7" s="8" t="s">
        <v>38</v>
      </c>
    </row>
    <row r="9" spans="1:21" ht="18.75">
      <c r="A9" s="8" t="s">
        <v>29</v>
      </c>
      <c r="E9" s="5" t="s">
        <v>67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">
      <c r="A10" t="s">
        <v>2</v>
      </c>
      <c r="C10" t="s">
        <v>30</v>
      </c>
      <c r="E10" t="s">
        <v>66</v>
      </c>
      <c r="H10" s="31" t="s">
        <v>31</v>
      </c>
      <c r="I10" s="31"/>
      <c r="J10" s="31"/>
      <c r="K10" s="31"/>
      <c r="M10" s="31" t="s">
        <v>32</v>
      </c>
      <c r="N10" s="31"/>
      <c r="O10" s="31"/>
      <c r="P10" s="31"/>
      <c r="R10" s="31" t="s">
        <v>33</v>
      </c>
      <c r="S10" s="31"/>
      <c r="T10" s="31"/>
      <c r="U10" s="31"/>
    </row>
    <row r="11" spans="1:21" ht="18">
      <c r="A11" t="s">
        <v>34</v>
      </c>
      <c r="C11" t="s">
        <v>65</v>
      </c>
      <c r="E11" t="s">
        <v>19</v>
      </c>
      <c r="F11" t="s">
        <v>35</v>
      </c>
      <c r="H11" t="str">
        <f>M11</f>
        <v>10% Shift</v>
      </c>
      <c r="I11" t="s">
        <v>35</v>
      </c>
      <c r="J11" t="str">
        <f>O11</f>
        <v>20% Shift</v>
      </c>
      <c r="K11" t="s">
        <v>35</v>
      </c>
      <c r="M11" t="s">
        <v>63</v>
      </c>
      <c r="N11" t="s">
        <v>35</v>
      </c>
      <c r="O11" t="s">
        <v>64</v>
      </c>
      <c r="P11" t="s">
        <v>35</v>
      </c>
      <c r="R11" t="s">
        <v>63</v>
      </c>
      <c r="S11" t="s">
        <v>35</v>
      </c>
      <c r="T11" t="s">
        <v>64</v>
      </c>
      <c r="U11" t="s">
        <v>35</v>
      </c>
    </row>
    <row r="13" spans="1:21" ht="15">
      <c r="A13" s="13">
        <v>0.4</v>
      </c>
      <c r="C13" s="36">
        <v>75000</v>
      </c>
      <c r="E13" s="32">
        <v>78000</v>
      </c>
      <c r="F13" s="33">
        <f aca="true" t="shared" si="0" ref="F13:F18">E13/$C13-1</f>
        <v>0.040000000000000036</v>
      </c>
      <c r="H13" s="32">
        <v>78000</v>
      </c>
      <c r="I13" s="33">
        <f aca="true" t="shared" si="1" ref="I13:I18">H13/$C13-1</f>
        <v>0.040000000000000036</v>
      </c>
      <c r="J13" s="32">
        <v>77000</v>
      </c>
      <c r="K13" s="33">
        <f aca="true" t="shared" si="2" ref="K13:K18">J13/$C13-1</f>
        <v>0.026666666666666616</v>
      </c>
      <c r="M13" s="32">
        <v>74000</v>
      </c>
      <c r="N13" s="33">
        <f aca="true" t="shared" si="3" ref="N13:N18">M13/$C13-1</f>
        <v>-0.013333333333333308</v>
      </c>
      <c r="O13" s="32">
        <v>69000</v>
      </c>
      <c r="P13" s="33">
        <f aca="true" t="shared" si="4" ref="P13:P18">O13/$C13-1</f>
        <v>-0.07999999999999996</v>
      </c>
      <c r="R13" s="32">
        <v>79000</v>
      </c>
      <c r="S13" s="33">
        <f aca="true" t="shared" si="5" ref="S13:S18">R13/$C13-1</f>
        <v>0.05333333333333323</v>
      </c>
      <c r="T13" s="32">
        <v>80000</v>
      </c>
      <c r="U13" s="33">
        <f aca="true" t="shared" si="6" ref="U13:U18">T13/$C13-1</f>
        <v>0.06666666666666665</v>
      </c>
    </row>
    <row r="14" spans="1:21" ht="15">
      <c r="A14" s="13">
        <v>0.5</v>
      </c>
      <c r="C14" s="36">
        <v>83000</v>
      </c>
      <c r="E14" s="32">
        <v>86000</v>
      </c>
      <c r="F14" s="33">
        <f t="shared" si="0"/>
        <v>0.03614457831325302</v>
      </c>
      <c r="H14" s="32">
        <v>86000</v>
      </c>
      <c r="I14" s="33">
        <f t="shared" si="1"/>
        <v>0.03614457831325302</v>
      </c>
      <c r="J14" s="32">
        <v>85000</v>
      </c>
      <c r="K14" s="33">
        <f t="shared" si="2"/>
        <v>0.024096385542168752</v>
      </c>
      <c r="M14" s="32">
        <v>82000</v>
      </c>
      <c r="N14" s="33">
        <f t="shared" si="3"/>
        <v>-0.012048192771084376</v>
      </c>
      <c r="O14" s="32">
        <v>77000</v>
      </c>
      <c r="P14" s="33">
        <f t="shared" si="4"/>
        <v>-0.07228915662650603</v>
      </c>
      <c r="R14" s="32">
        <v>87000</v>
      </c>
      <c r="S14" s="33">
        <f t="shared" si="5"/>
        <v>0.04819277108433728</v>
      </c>
      <c r="T14" s="32">
        <v>88000</v>
      </c>
      <c r="U14" s="33">
        <f t="shared" si="6"/>
        <v>0.06024096385542177</v>
      </c>
    </row>
    <row r="15" spans="1:21" ht="15">
      <c r="A15" s="13">
        <v>0.6</v>
      </c>
      <c r="C15" s="36">
        <v>90000</v>
      </c>
      <c r="E15" s="32">
        <v>96000</v>
      </c>
      <c r="F15" s="33">
        <f t="shared" si="0"/>
        <v>0.06666666666666665</v>
      </c>
      <c r="H15" s="32">
        <v>94000</v>
      </c>
      <c r="I15" s="33">
        <f t="shared" si="1"/>
        <v>0.04444444444444451</v>
      </c>
      <c r="J15" s="32">
        <v>93000</v>
      </c>
      <c r="K15" s="33">
        <f t="shared" si="2"/>
        <v>0.03333333333333344</v>
      </c>
      <c r="M15" s="32">
        <v>91000</v>
      </c>
      <c r="N15" s="33">
        <f t="shared" si="3"/>
        <v>0.011111111111111072</v>
      </c>
      <c r="O15" s="32">
        <v>86000</v>
      </c>
      <c r="P15" s="33">
        <f t="shared" si="4"/>
        <v>-0.0444444444444444</v>
      </c>
      <c r="R15" s="32">
        <v>97000</v>
      </c>
      <c r="S15" s="33">
        <f t="shared" si="5"/>
        <v>0.07777777777777772</v>
      </c>
      <c r="T15" s="32">
        <v>98000</v>
      </c>
      <c r="U15" s="33">
        <f t="shared" si="6"/>
        <v>0.0888888888888888</v>
      </c>
    </row>
    <row r="16" spans="1:21" ht="15">
      <c r="A16" s="13">
        <v>0.7</v>
      </c>
      <c r="C16" s="36">
        <v>98000</v>
      </c>
      <c r="E16" s="32">
        <v>103000</v>
      </c>
      <c r="F16" s="33">
        <f t="shared" si="0"/>
        <v>0.05102040816326525</v>
      </c>
      <c r="H16" s="32">
        <v>102000</v>
      </c>
      <c r="I16" s="33">
        <f t="shared" si="1"/>
        <v>0.04081632653061229</v>
      </c>
      <c r="J16" s="32">
        <v>100000</v>
      </c>
      <c r="K16" s="33">
        <f t="shared" si="2"/>
        <v>0.020408163265306145</v>
      </c>
      <c r="M16" s="32">
        <v>98000</v>
      </c>
      <c r="N16" s="33">
        <f t="shared" si="3"/>
        <v>0</v>
      </c>
      <c r="O16" s="32">
        <v>93000</v>
      </c>
      <c r="P16" s="33">
        <f t="shared" si="4"/>
        <v>-0.05102040816326525</v>
      </c>
      <c r="R16" s="32">
        <v>104000</v>
      </c>
      <c r="S16" s="33">
        <f t="shared" si="5"/>
        <v>0.061224489795918435</v>
      </c>
      <c r="T16" s="32">
        <v>105000</v>
      </c>
      <c r="U16" s="33">
        <f t="shared" si="6"/>
        <v>0.0714285714285714</v>
      </c>
    </row>
    <row r="17" spans="1:21" ht="15">
      <c r="A17" s="13">
        <v>0.8</v>
      </c>
      <c r="C17" s="36">
        <v>106000</v>
      </c>
      <c r="E17" s="32">
        <v>110000</v>
      </c>
      <c r="F17" s="33">
        <f t="shared" si="0"/>
        <v>0.037735849056603765</v>
      </c>
      <c r="H17" s="32">
        <v>108000</v>
      </c>
      <c r="I17" s="33">
        <f t="shared" si="1"/>
        <v>0.018867924528301883</v>
      </c>
      <c r="J17" s="32">
        <v>107000</v>
      </c>
      <c r="K17" s="33">
        <f t="shared" si="2"/>
        <v>0.009433962264151052</v>
      </c>
      <c r="M17" s="32">
        <v>105000</v>
      </c>
      <c r="N17" s="33">
        <f t="shared" si="3"/>
        <v>-0.009433962264150941</v>
      </c>
      <c r="O17" s="32">
        <v>100000</v>
      </c>
      <c r="P17" s="33">
        <f t="shared" si="4"/>
        <v>-0.05660377358490565</v>
      </c>
      <c r="R17" s="32">
        <v>111000</v>
      </c>
      <c r="S17" s="33">
        <f t="shared" si="5"/>
        <v>0.04716981132075482</v>
      </c>
      <c r="T17" s="32">
        <v>112000</v>
      </c>
      <c r="U17" s="33">
        <f t="shared" si="6"/>
        <v>0.05660377358490565</v>
      </c>
    </row>
    <row r="18" spans="1:21" ht="15">
      <c r="A18" s="13">
        <v>0.9</v>
      </c>
      <c r="C18" s="36">
        <v>114000</v>
      </c>
      <c r="E18" s="32">
        <v>117000</v>
      </c>
      <c r="F18" s="33">
        <f t="shared" si="0"/>
        <v>0.026315789473684292</v>
      </c>
      <c r="H18" s="32">
        <v>116000</v>
      </c>
      <c r="I18" s="33">
        <f t="shared" si="1"/>
        <v>0.01754385964912286</v>
      </c>
      <c r="J18" s="32">
        <v>115000</v>
      </c>
      <c r="K18" s="33">
        <f t="shared" si="2"/>
        <v>0.00877192982456143</v>
      </c>
      <c r="M18" s="32">
        <v>112000</v>
      </c>
      <c r="N18" s="33">
        <f t="shared" si="3"/>
        <v>-0.01754385964912286</v>
      </c>
      <c r="O18" s="32">
        <v>107000</v>
      </c>
      <c r="P18" s="33">
        <f t="shared" si="4"/>
        <v>-0.06140350877192979</v>
      </c>
      <c r="R18" s="32">
        <v>119000</v>
      </c>
      <c r="S18" s="33">
        <f t="shared" si="5"/>
        <v>0.04385964912280693</v>
      </c>
      <c r="T18" s="32">
        <v>120000</v>
      </c>
      <c r="U18" s="33">
        <f t="shared" si="6"/>
        <v>0.05263157894736836</v>
      </c>
    </row>
    <row r="19" spans="1:20" ht="15">
      <c r="A19" s="13"/>
      <c r="C19" s="32"/>
      <c r="E19" s="32"/>
      <c r="H19" s="32"/>
      <c r="J19" s="32"/>
      <c r="M19" s="32"/>
      <c r="O19" s="32"/>
      <c r="R19" s="32"/>
      <c r="T19" s="32"/>
    </row>
    <row r="20" spans="1:20" ht="15">
      <c r="A20" s="13"/>
      <c r="C20" s="32"/>
      <c r="E20" s="32"/>
      <c r="H20" s="32"/>
      <c r="J20" s="32"/>
      <c r="M20" s="32"/>
      <c r="O20" s="32"/>
      <c r="R20" s="32"/>
      <c r="T20" s="32"/>
    </row>
    <row r="23" ht="15.75">
      <c r="E23" s="8"/>
    </row>
    <row r="25" spans="1:21" ht="18.75">
      <c r="A25" s="8" t="s">
        <v>9</v>
      </c>
      <c r="E25" s="5" t="s">
        <v>67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">
      <c r="A26" t="s">
        <v>2</v>
      </c>
      <c r="C26" t="s">
        <v>30</v>
      </c>
      <c r="E26" t="s">
        <v>66</v>
      </c>
      <c r="H26" s="31" t="str">
        <f>H10</f>
        <v>Shift kWh to Off-Peak</v>
      </c>
      <c r="I26" s="31"/>
      <c r="J26" s="31"/>
      <c r="K26" s="31"/>
      <c r="M26" s="31" t="str">
        <f>M10</f>
        <v>Shift kWh and kW to Off-Peak</v>
      </c>
      <c r="N26" s="31"/>
      <c r="O26" s="31"/>
      <c r="P26" s="31"/>
      <c r="R26" s="31" t="str">
        <f>R10</f>
        <v>Shift kWh to On-Peak</v>
      </c>
      <c r="S26" s="31"/>
      <c r="T26" s="31"/>
      <c r="U26" s="31"/>
    </row>
    <row r="27" spans="1:21" ht="18">
      <c r="A27" t="s">
        <v>34</v>
      </c>
      <c r="C27" t="s">
        <v>65</v>
      </c>
      <c r="E27" t="s">
        <v>19</v>
      </c>
      <c r="F27" t="s">
        <v>35</v>
      </c>
      <c r="H27" t="str">
        <f>H11</f>
        <v>10% Shift</v>
      </c>
      <c r="I27" t="s">
        <v>35</v>
      </c>
      <c r="J27" t="str">
        <f>J11</f>
        <v>20% Shift</v>
      </c>
      <c r="K27" t="s">
        <v>35</v>
      </c>
      <c r="M27" t="str">
        <f>M11</f>
        <v>10% Shift</v>
      </c>
      <c r="N27" t="s">
        <v>35</v>
      </c>
      <c r="O27" t="str">
        <f>O11</f>
        <v>20% Shift</v>
      </c>
      <c r="P27" t="s">
        <v>35</v>
      </c>
      <c r="R27" t="str">
        <f>R11</f>
        <v>10% Shift</v>
      </c>
      <c r="S27" t="s">
        <v>35</v>
      </c>
      <c r="T27" t="str">
        <f>T11</f>
        <v>20% Shift</v>
      </c>
      <c r="U27" t="s">
        <v>35</v>
      </c>
    </row>
    <row r="29" spans="1:21" ht="15">
      <c r="A29" s="13">
        <v>0.4</v>
      </c>
      <c r="C29" s="32">
        <v>63000</v>
      </c>
      <c r="E29" s="32">
        <v>61000</v>
      </c>
      <c r="F29" s="33">
        <f aca="true" t="shared" si="7" ref="F29:F34">E29/$C29-1</f>
        <v>-0.031746031746031744</v>
      </c>
      <c r="H29" s="32">
        <v>61000</v>
      </c>
      <c r="I29" s="33">
        <f aca="true" t="shared" si="8" ref="I29:I34">H29/$C29-1</f>
        <v>-0.031746031746031744</v>
      </c>
      <c r="J29" s="32">
        <v>61000</v>
      </c>
      <c r="K29" s="33">
        <f aca="true" t="shared" si="9" ref="K29:K34">J29/$C29-1</f>
        <v>-0.031746031746031744</v>
      </c>
      <c r="M29" s="32">
        <v>58000</v>
      </c>
      <c r="N29" s="33">
        <f aca="true" t="shared" si="10" ref="N29:N34">M29/$C29-1</f>
        <v>-0.07936507936507942</v>
      </c>
      <c r="O29" s="32">
        <v>56000</v>
      </c>
      <c r="P29" s="33">
        <f aca="true" t="shared" si="11" ref="P29:P34">O29/$C29-1</f>
        <v>-0.11111111111111116</v>
      </c>
      <c r="R29" s="32">
        <v>61000</v>
      </c>
      <c r="S29" s="33">
        <f aca="true" t="shared" si="12" ref="S29:S34">R29/$C29-1</f>
        <v>-0.031746031746031744</v>
      </c>
      <c r="T29" s="32">
        <v>62000</v>
      </c>
      <c r="U29" s="33">
        <f aca="true" t="shared" si="13" ref="U29:U34">T29/$C29-1</f>
        <v>-0.015873015873015928</v>
      </c>
    </row>
    <row r="30" spans="1:21" ht="15">
      <c r="A30" s="13">
        <v>0.5</v>
      </c>
      <c r="C30" s="32">
        <v>71000</v>
      </c>
      <c r="E30" s="32">
        <v>68000</v>
      </c>
      <c r="F30" s="33">
        <f t="shared" si="7"/>
        <v>-0.04225352112676062</v>
      </c>
      <c r="H30" s="32">
        <v>68000</v>
      </c>
      <c r="I30" s="33">
        <f t="shared" si="8"/>
        <v>-0.04225352112676062</v>
      </c>
      <c r="J30" s="32">
        <v>68000</v>
      </c>
      <c r="K30" s="33">
        <f t="shared" si="9"/>
        <v>-0.04225352112676062</v>
      </c>
      <c r="M30" s="32">
        <v>65000</v>
      </c>
      <c r="N30" s="33">
        <f t="shared" si="10"/>
        <v>-0.08450704225352113</v>
      </c>
      <c r="O30" s="32">
        <v>63000</v>
      </c>
      <c r="P30" s="33">
        <f t="shared" si="11"/>
        <v>-0.11267605633802813</v>
      </c>
      <c r="R30" s="32">
        <v>69000</v>
      </c>
      <c r="S30" s="33">
        <f t="shared" si="12"/>
        <v>-0.028169014084507005</v>
      </c>
      <c r="T30" s="32">
        <v>69000</v>
      </c>
      <c r="U30" s="33">
        <f t="shared" si="13"/>
        <v>-0.028169014084507005</v>
      </c>
    </row>
    <row r="31" spans="1:21" ht="15">
      <c r="A31" s="13">
        <v>0.6</v>
      </c>
      <c r="C31" s="32">
        <v>78000</v>
      </c>
      <c r="E31" s="32">
        <v>76000</v>
      </c>
      <c r="F31" s="33">
        <f t="shared" si="7"/>
        <v>-0.02564102564102566</v>
      </c>
      <c r="H31" s="32">
        <v>75000</v>
      </c>
      <c r="I31" s="33">
        <f t="shared" si="8"/>
        <v>-0.038461538461538436</v>
      </c>
      <c r="J31" s="32">
        <v>75000</v>
      </c>
      <c r="K31" s="33">
        <f t="shared" si="9"/>
        <v>-0.038461538461538436</v>
      </c>
      <c r="M31" s="32">
        <v>73000</v>
      </c>
      <c r="N31" s="33">
        <f t="shared" si="10"/>
        <v>-0.0641025641025641</v>
      </c>
      <c r="O31" s="32">
        <v>70000</v>
      </c>
      <c r="P31" s="33">
        <f t="shared" si="11"/>
        <v>-0.10256410256410253</v>
      </c>
      <c r="R31" s="32">
        <v>76000</v>
      </c>
      <c r="S31" s="33">
        <f t="shared" si="12"/>
        <v>-0.02564102564102566</v>
      </c>
      <c r="T31" s="32">
        <v>76000</v>
      </c>
      <c r="U31" s="33">
        <f t="shared" si="13"/>
        <v>-0.02564102564102566</v>
      </c>
    </row>
    <row r="32" spans="1:21" ht="15">
      <c r="A32" s="13">
        <v>0.7</v>
      </c>
      <c r="C32" s="32">
        <v>86000</v>
      </c>
      <c r="E32" s="32">
        <v>83000</v>
      </c>
      <c r="F32" s="33">
        <f t="shared" si="7"/>
        <v>-0.03488372093023251</v>
      </c>
      <c r="H32" s="32">
        <v>82000</v>
      </c>
      <c r="I32" s="33">
        <f t="shared" si="8"/>
        <v>-0.046511627906976716</v>
      </c>
      <c r="J32" s="32">
        <v>82000</v>
      </c>
      <c r="K32" s="33">
        <f t="shared" si="9"/>
        <v>-0.046511627906976716</v>
      </c>
      <c r="M32" s="32">
        <v>80000</v>
      </c>
      <c r="N32" s="33">
        <f t="shared" si="10"/>
        <v>-0.06976744186046513</v>
      </c>
      <c r="O32" s="32">
        <v>77000</v>
      </c>
      <c r="P32" s="33">
        <f t="shared" si="11"/>
        <v>-0.10465116279069764</v>
      </c>
      <c r="R32" s="32">
        <v>83000</v>
      </c>
      <c r="S32" s="33">
        <f t="shared" si="12"/>
        <v>-0.03488372093023251</v>
      </c>
      <c r="T32" s="32">
        <v>83000</v>
      </c>
      <c r="U32" s="33">
        <f t="shared" si="13"/>
        <v>-0.03488372093023251</v>
      </c>
    </row>
    <row r="33" spans="1:21" ht="15">
      <c r="A33" s="13">
        <v>0.8</v>
      </c>
      <c r="C33" s="32">
        <v>94000</v>
      </c>
      <c r="E33" s="32">
        <v>90000</v>
      </c>
      <c r="F33" s="33">
        <f t="shared" si="7"/>
        <v>-0.04255319148936165</v>
      </c>
      <c r="H33" s="32">
        <v>89000</v>
      </c>
      <c r="I33" s="33">
        <f t="shared" si="8"/>
        <v>-0.05319148936170215</v>
      </c>
      <c r="J33" s="32">
        <v>89000</v>
      </c>
      <c r="K33" s="33">
        <f t="shared" si="9"/>
        <v>-0.05319148936170215</v>
      </c>
      <c r="M33" s="32">
        <v>87000</v>
      </c>
      <c r="N33" s="33">
        <f t="shared" si="10"/>
        <v>-0.07446808510638303</v>
      </c>
      <c r="O33" s="32">
        <v>84000</v>
      </c>
      <c r="P33" s="33">
        <f t="shared" si="11"/>
        <v>-0.1063829787234043</v>
      </c>
      <c r="R33" s="32">
        <v>90000</v>
      </c>
      <c r="S33" s="33">
        <f t="shared" si="12"/>
        <v>-0.04255319148936165</v>
      </c>
      <c r="T33" s="32">
        <v>90000</v>
      </c>
      <c r="U33" s="33">
        <f t="shared" si="13"/>
        <v>-0.04255319148936165</v>
      </c>
    </row>
    <row r="34" spans="1:21" ht="15">
      <c r="A34" s="13">
        <v>0.9</v>
      </c>
      <c r="C34" s="32">
        <v>102000</v>
      </c>
      <c r="E34" s="32">
        <v>97000</v>
      </c>
      <c r="F34" s="33">
        <f t="shared" si="7"/>
        <v>-0.0490196078431373</v>
      </c>
      <c r="H34" s="32">
        <v>96000</v>
      </c>
      <c r="I34" s="33">
        <f t="shared" si="8"/>
        <v>-0.05882352941176472</v>
      </c>
      <c r="J34" s="32">
        <v>96000</v>
      </c>
      <c r="K34" s="33">
        <f t="shared" si="9"/>
        <v>-0.05882352941176472</v>
      </c>
      <c r="M34" s="32">
        <v>94000</v>
      </c>
      <c r="N34" s="33">
        <f t="shared" si="10"/>
        <v>-0.07843137254901966</v>
      </c>
      <c r="O34" s="32">
        <v>91000</v>
      </c>
      <c r="P34" s="33">
        <f t="shared" si="11"/>
        <v>-0.10784313725490191</v>
      </c>
      <c r="R34" s="32">
        <v>97000</v>
      </c>
      <c r="S34" s="33">
        <f t="shared" si="12"/>
        <v>-0.0490196078431373</v>
      </c>
      <c r="T34" s="32">
        <v>98000</v>
      </c>
      <c r="U34" s="33">
        <f t="shared" si="13"/>
        <v>-0.039215686274509776</v>
      </c>
    </row>
    <row r="37" ht="15">
      <c r="A37" t="s">
        <v>36</v>
      </c>
    </row>
    <row r="38" spans="1:2" ht="18">
      <c r="A38" s="34">
        <v>1</v>
      </c>
      <c r="B38" t="s">
        <v>62</v>
      </c>
    </row>
    <row r="39" spans="1:2" ht="18">
      <c r="A39" s="34">
        <v>2</v>
      </c>
      <c r="B39" t="s">
        <v>37</v>
      </c>
    </row>
    <row r="40" ht="15">
      <c r="B40" s="35"/>
    </row>
    <row r="41" spans="1:2" ht="18">
      <c r="A41" s="34"/>
      <c r="B41" s="35"/>
    </row>
    <row r="42" ht="18">
      <c r="A42" s="34"/>
    </row>
  </sheetData>
  <printOptions horizontalCentered="1"/>
  <pageMargins left="0.75" right="0.75" top="1" bottom="1" header="0.5" footer="0.5"/>
  <pageSetup fitToHeight="1" fitToWidth="1" horizontalDpi="600" verticalDpi="600" orientation="landscape" scale="61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23.5546875" style="0" bestFit="1" customWidth="1"/>
    <col min="2" max="2" width="2.77734375" style="0" customWidth="1"/>
    <col min="5" max="5" width="2.77734375" style="0" customWidth="1"/>
    <col min="9" max="10" width="8.77734375" style="0" customWidth="1"/>
    <col min="11" max="13" width="9.88671875" style="0" customWidth="1"/>
    <col min="14" max="14" width="0" style="0" hidden="1" customWidth="1"/>
  </cols>
  <sheetData>
    <row r="1" ht="15.75">
      <c r="A1" s="8" t="s">
        <v>70</v>
      </c>
    </row>
    <row r="3" spans="1:7" ht="15.75">
      <c r="A3" s="1" t="s">
        <v>0</v>
      </c>
      <c r="B3" s="2"/>
      <c r="C3" s="2"/>
      <c r="D3" s="2"/>
      <c r="F3" s="2"/>
      <c r="G3" s="2"/>
    </row>
    <row r="4" spans="1:13" ht="15.75">
      <c r="A4" s="1" t="s">
        <v>1</v>
      </c>
      <c r="B4" s="2"/>
      <c r="C4" s="2"/>
      <c r="D4" s="2"/>
      <c r="F4" s="2"/>
      <c r="G4" s="2"/>
      <c r="I4" s="3" t="s">
        <v>2</v>
      </c>
      <c r="J4" s="3"/>
      <c r="K4" s="4" t="s">
        <v>3</v>
      </c>
      <c r="L4" s="5"/>
      <c r="M4" s="5"/>
    </row>
    <row r="5" spans="1:14" ht="18.75">
      <c r="A5" s="1" t="s">
        <v>4</v>
      </c>
      <c r="B5" s="2"/>
      <c r="C5" s="6" t="s">
        <v>5</v>
      </c>
      <c r="D5" s="7"/>
      <c r="F5" s="6" t="s">
        <v>6</v>
      </c>
      <c r="G5" s="7"/>
      <c r="I5" s="3" t="s">
        <v>24</v>
      </c>
      <c r="J5" s="3"/>
      <c r="K5" s="8" t="s">
        <v>7</v>
      </c>
      <c r="L5" s="8" t="s">
        <v>8</v>
      </c>
      <c r="M5" s="8" t="s">
        <v>9</v>
      </c>
      <c r="N5" s="8" t="s">
        <v>10</v>
      </c>
    </row>
    <row r="6" spans="1:7" ht="15.75">
      <c r="A6" s="1"/>
      <c r="B6" s="2"/>
      <c r="C6" s="9"/>
      <c r="D6" s="10"/>
      <c r="F6" s="9"/>
      <c r="G6" s="10"/>
    </row>
    <row r="7" spans="1:14" ht="15.75">
      <c r="A7" s="11" t="s">
        <v>11</v>
      </c>
      <c r="B7" s="2"/>
      <c r="C7" s="9"/>
      <c r="D7" s="10"/>
      <c r="F7" s="9"/>
      <c r="G7" s="10"/>
      <c r="I7" s="12">
        <v>0</v>
      </c>
      <c r="J7" s="13">
        <v>0.4</v>
      </c>
      <c r="K7" s="13">
        <v>0.5585412116273915</v>
      </c>
      <c r="L7" s="13">
        <v>0.26533209548951403</v>
      </c>
      <c r="M7" s="13">
        <v>0.570623158456251</v>
      </c>
      <c r="N7">
        <v>14</v>
      </c>
    </row>
    <row r="8" spans="1:14" ht="15.75">
      <c r="A8" s="2"/>
      <c r="B8" s="2"/>
      <c r="C8" s="2"/>
      <c r="D8" s="2"/>
      <c r="F8" s="2"/>
      <c r="G8" s="2"/>
      <c r="I8" s="12">
        <v>0.41</v>
      </c>
      <c r="J8" s="13">
        <v>0.5</v>
      </c>
      <c r="K8" s="13">
        <v>0.523903537678815</v>
      </c>
      <c r="L8" s="13">
        <v>0.24007188050189213</v>
      </c>
      <c r="M8" s="13">
        <v>0.5357688425830267</v>
      </c>
      <c r="N8">
        <v>10</v>
      </c>
    </row>
    <row r="9" spans="1:14" ht="15.75">
      <c r="A9" s="1" t="s">
        <v>12</v>
      </c>
      <c r="B9" s="2"/>
      <c r="C9" s="14">
        <v>98.29</v>
      </c>
      <c r="D9" s="15"/>
      <c r="F9" s="14">
        <v>98.29</v>
      </c>
      <c r="G9" s="15"/>
      <c r="I9" s="12">
        <v>0.51</v>
      </c>
      <c r="J9" s="13">
        <v>0.6</v>
      </c>
      <c r="K9" s="13">
        <v>0.5436362451242572</v>
      </c>
      <c r="L9" s="13">
        <v>0.26138488147638245</v>
      </c>
      <c r="M9" s="13">
        <v>0.551745450225475</v>
      </c>
      <c r="N9">
        <v>24</v>
      </c>
    </row>
    <row r="10" spans="1:14" ht="15.75">
      <c r="A10" s="16" t="s">
        <v>13</v>
      </c>
      <c r="B10" s="2"/>
      <c r="C10" s="14">
        <v>8.72</v>
      </c>
      <c r="D10" s="15"/>
      <c r="F10" s="14">
        <v>7.41</v>
      </c>
      <c r="G10" s="15"/>
      <c r="I10" s="12">
        <v>0.61</v>
      </c>
      <c r="J10" s="13">
        <v>0.7</v>
      </c>
      <c r="K10" s="13">
        <v>0.48673367980738286</v>
      </c>
      <c r="L10" s="13">
        <v>0.24173975486837507</v>
      </c>
      <c r="M10" s="13">
        <v>0.5183393150435894</v>
      </c>
      <c r="N10">
        <v>23</v>
      </c>
    </row>
    <row r="11" spans="1:14" ht="15.75">
      <c r="A11" s="16" t="s">
        <v>14</v>
      </c>
      <c r="B11" s="2"/>
      <c r="C11" s="14">
        <v>6.35</v>
      </c>
      <c r="D11" s="15"/>
      <c r="F11" s="14">
        <v>5.04</v>
      </c>
      <c r="G11" s="15"/>
      <c r="I11" s="12">
        <v>0.71</v>
      </c>
      <c r="J11" s="13">
        <v>0.8</v>
      </c>
      <c r="K11" s="13">
        <v>0.4325355736064981</v>
      </c>
      <c r="L11" s="13">
        <v>0.2161952661881577</v>
      </c>
      <c r="M11" s="13">
        <v>0.46910135704972006</v>
      </c>
      <c r="N11">
        <v>16</v>
      </c>
    </row>
    <row r="12" spans="1:14" ht="15.75">
      <c r="A12" s="16" t="s">
        <v>15</v>
      </c>
      <c r="B12" s="2"/>
      <c r="C12" s="14">
        <v>0</v>
      </c>
      <c r="D12" s="15"/>
      <c r="F12" s="14">
        <v>1.4</v>
      </c>
      <c r="G12" s="15"/>
      <c r="I12" s="12">
        <v>0.81</v>
      </c>
      <c r="J12" s="13">
        <v>0.9</v>
      </c>
      <c r="K12" s="13">
        <v>0.41458930559532625</v>
      </c>
      <c r="L12" s="13">
        <v>0.2073717029711628</v>
      </c>
      <c r="M12" s="13">
        <v>0.46528993693591525</v>
      </c>
      <c r="N12">
        <v>22</v>
      </c>
    </row>
    <row r="13" spans="1:14" ht="15.75">
      <c r="A13" s="16" t="s">
        <v>16</v>
      </c>
      <c r="B13" s="2"/>
      <c r="C13" s="14"/>
      <c r="D13" s="17">
        <v>2.1279</v>
      </c>
      <c r="F13" s="14"/>
      <c r="G13" s="17">
        <v>2.9392</v>
      </c>
      <c r="I13" s="12">
        <v>0.91</v>
      </c>
      <c r="J13" s="18">
        <v>1</v>
      </c>
      <c r="K13" s="13">
        <v>0.47604367632048633</v>
      </c>
      <c r="L13" s="13">
        <v>0.2386117151564033</v>
      </c>
      <c r="M13" s="13">
        <v>0.5064089756918387</v>
      </c>
      <c r="N13">
        <v>1</v>
      </c>
    </row>
    <row r="14" spans="1:11" ht="15.75">
      <c r="A14" s="16" t="s">
        <v>17</v>
      </c>
      <c r="B14" s="2"/>
      <c r="C14" s="14"/>
      <c r="D14" s="17">
        <v>2.1279</v>
      </c>
      <c r="F14" s="14"/>
      <c r="G14" s="17">
        <v>2.2392</v>
      </c>
      <c r="H14" s="19"/>
      <c r="I14" s="20"/>
      <c r="J14" s="20"/>
      <c r="K14" s="18"/>
    </row>
    <row r="15" spans="1:12" ht="15.75">
      <c r="A15" s="16" t="s">
        <v>18</v>
      </c>
      <c r="B15" s="2"/>
      <c r="C15" s="14"/>
      <c r="D15" s="17">
        <v>2.1279</v>
      </c>
      <c r="F15" s="14"/>
      <c r="G15" s="17">
        <v>1.9392</v>
      </c>
      <c r="H15" s="19"/>
      <c r="I15" s="21"/>
      <c r="J15" s="21" t="s">
        <v>19</v>
      </c>
      <c r="K15" s="13"/>
      <c r="L15" s="13"/>
    </row>
    <row r="16" spans="1:14" ht="15.75">
      <c r="A16" s="16" t="s">
        <v>20</v>
      </c>
      <c r="B16" s="2"/>
      <c r="C16" s="14"/>
      <c r="D16" s="22">
        <f>D15</f>
        <v>2.1279</v>
      </c>
      <c r="F16" s="14"/>
      <c r="G16" s="22">
        <f>G15</f>
        <v>1.9392</v>
      </c>
      <c r="I16" s="13"/>
      <c r="J16" s="13">
        <v>0.6268496420732446</v>
      </c>
      <c r="K16" s="13">
        <v>0.5077201361815591</v>
      </c>
      <c r="L16" s="13">
        <v>0.24725031225292862</v>
      </c>
      <c r="M16" s="13">
        <v>0.515986518151902</v>
      </c>
      <c r="N16">
        <v>110</v>
      </c>
    </row>
    <row r="17" spans="1:14" ht="15.75">
      <c r="A17" s="1" t="s">
        <v>21</v>
      </c>
      <c r="B17" s="2"/>
      <c r="C17" s="23"/>
      <c r="D17" s="23"/>
      <c r="F17" s="23"/>
      <c r="G17" s="23"/>
      <c r="I17" s="13"/>
      <c r="J17" s="13"/>
      <c r="K17" s="13"/>
      <c r="L17" s="13"/>
      <c r="M17" s="18"/>
      <c r="N17" s="18"/>
    </row>
    <row r="18" spans="1:14" ht="18.75">
      <c r="A18" s="24"/>
      <c r="B18" s="23"/>
      <c r="C18" s="25"/>
      <c r="D18" s="26"/>
      <c r="E18" s="27"/>
      <c r="F18" s="25"/>
      <c r="G18" s="26"/>
      <c r="I18" s="28" t="s">
        <v>22</v>
      </c>
      <c r="K18" s="13"/>
      <c r="L18" s="13"/>
      <c r="M18" s="18"/>
      <c r="N18" s="18"/>
    </row>
    <row r="19" spans="1:14" ht="18.75">
      <c r="A19" s="16"/>
      <c r="B19" s="2"/>
      <c r="C19" s="29"/>
      <c r="D19" s="30"/>
      <c r="F19" s="29"/>
      <c r="G19" s="30"/>
      <c r="I19" s="28"/>
      <c r="K19" s="13"/>
      <c r="L19" s="13"/>
      <c r="M19" s="18"/>
      <c r="N19" s="18"/>
    </row>
    <row r="20" spans="1:14" ht="15.75">
      <c r="A20" s="2"/>
      <c r="B20" s="2"/>
      <c r="C20" s="2"/>
      <c r="D20" s="2"/>
      <c r="F20" s="2"/>
      <c r="G20" s="2"/>
      <c r="I20" s="13"/>
      <c r="J20" s="13"/>
      <c r="K20" s="13"/>
      <c r="L20" s="13"/>
      <c r="M20" s="18"/>
      <c r="N20" s="18"/>
    </row>
    <row r="21" spans="1:14" ht="15.75">
      <c r="A21" s="11" t="s">
        <v>23</v>
      </c>
      <c r="B21" s="2"/>
      <c r="C21" s="9"/>
      <c r="D21" s="10"/>
      <c r="F21" s="9"/>
      <c r="G21" s="10"/>
      <c r="I21" s="13"/>
      <c r="J21" s="13"/>
      <c r="K21" s="13"/>
      <c r="L21" s="13"/>
      <c r="M21" s="18"/>
      <c r="N21" s="18"/>
    </row>
    <row r="22" spans="1:7" ht="15.75">
      <c r="A22" s="2"/>
      <c r="B22" s="2"/>
      <c r="C22" s="2"/>
      <c r="D22" s="2"/>
      <c r="F22" s="2"/>
      <c r="G22" s="2"/>
    </row>
    <row r="23" spans="1:7" ht="15.75">
      <c r="A23" s="1" t="s">
        <v>12</v>
      </c>
      <c r="B23" s="2"/>
      <c r="C23" s="14">
        <v>98.29</v>
      </c>
      <c r="D23" s="15"/>
      <c r="F23" s="14">
        <v>98.29</v>
      </c>
      <c r="G23" s="15"/>
    </row>
    <row r="24" spans="1:7" ht="15.75">
      <c r="A24" s="16" t="s">
        <v>13</v>
      </c>
      <c r="B24" s="2"/>
      <c r="C24" s="14">
        <v>8.72</v>
      </c>
      <c r="D24" s="15"/>
      <c r="F24" s="14">
        <v>7.35</v>
      </c>
      <c r="G24" s="15"/>
    </row>
    <row r="25" spans="1:7" ht="15.75">
      <c r="A25" s="16" t="s">
        <v>14</v>
      </c>
      <c r="B25" s="2"/>
      <c r="C25" s="14">
        <v>6.35</v>
      </c>
      <c r="D25" s="15"/>
      <c r="F25" s="14">
        <v>4.98</v>
      </c>
      <c r="G25" s="15"/>
    </row>
    <row r="26" spans="1:7" ht="15.75">
      <c r="A26" s="16" t="s">
        <v>15</v>
      </c>
      <c r="B26" s="2"/>
      <c r="C26" s="14">
        <v>0</v>
      </c>
      <c r="D26" s="15"/>
      <c r="F26" s="14">
        <v>1.4</v>
      </c>
      <c r="G26" s="15"/>
    </row>
    <row r="27" spans="1:7" ht="15.75">
      <c r="A27" s="16" t="s">
        <v>16</v>
      </c>
      <c r="B27" s="2"/>
      <c r="C27" s="14"/>
      <c r="D27" s="17">
        <v>2.1279</v>
      </c>
      <c r="F27" s="14"/>
      <c r="G27" s="17">
        <v>2.8328</v>
      </c>
    </row>
    <row r="28" spans="1:7" ht="15.75">
      <c r="A28" s="16" t="s">
        <v>17</v>
      </c>
      <c r="B28" s="2"/>
      <c r="C28" s="14"/>
      <c r="D28" s="17">
        <v>2.1279</v>
      </c>
      <c r="F28" s="14"/>
      <c r="G28" s="17">
        <v>2.1328</v>
      </c>
    </row>
    <row r="29" spans="1:7" ht="15.75">
      <c r="A29" s="16" t="s">
        <v>18</v>
      </c>
      <c r="B29" s="2"/>
      <c r="C29" s="14"/>
      <c r="D29" s="17">
        <v>2.1279</v>
      </c>
      <c r="F29" s="14"/>
      <c r="G29" s="17">
        <v>1.8328</v>
      </c>
    </row>
    <row r="30" spans="1:7" ht="15.75">
      <c r="A30" s="16" t="s">
        <v>20</v>
      </c>
      <c r="B30" s="2"/>
      <c r="C30" s="14"/>
      <c r="D30" s="22">
        <f>D29</f>
        <v>2.1279</v>
      </c>
      <c r="F30" s="14"/>
      <c r="G30" s="22">
        <f>G29</f>
        <v>1.8328</v>
      </c>
    </row>
    <row r="31" spans="1:7" ht="15.75">
      <c r="A31" s="1" t="s">
        <v>21</v>
      </c>
      <c r="B31" s="2"/>
      <c r="C31" s="23"/>
      <c r="D31" s="23"/>
      <c r="F31" s="23"/>
      <c r="G31" s="23"/>
    </row>
    <row r="32" spans="1:7" ht="15.75">
      <c r="A32" s="16"/>
      <c r="B32" s="2"/>
      <c r="C32" s="25"/>
      <c r="D32" s="26"/>
      <c r="E32" s="27"/>
      <c r="F32" s="25"/>
      <c r="G32" s="26"/>
    </row>
    <row r="33" spans="1:7" ht="15.75">
      <c r="A33" s="2"/>
      <c r="B33" s="2"/>
      <c r="C33" s="2"/>
      <c r="D33" s="2"/>
      <c r="F33" s="2"/>
      <c r="G33" s="2"/>
    </row>
  </sheetData>
  <printOptions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&amp;CPacifiCorp - Utah
Proposed Schedule 9 Time-of Use Rates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50"/>
  <sheetViews>
    <sheetView view="pageBreakPreview" zoomScale="75" zoomScaleSheetLayoutView="75" workbookViewId="0" topLeftCell="A1">
      <selection activeCell="A1" sqref="A1"/>
    </sheetView>
  </sheetViews>
  <sheetFormatPr defaultColWidth="8.88671875" defaultRowHeight="15"/>
  <cols>
    <col min="1" max="4" width="7.10546875" style="53" customWidth="1"/>
    <col min="5" max="5" width="11.4453125" style="63" bestFit="1" customWidth="1"/>
    <col min="6" max="6" width="0.88671875" style="53" customWidth="1"/>
    <col min="7" max="7" width="7.21484375" style="64" bestFit="1" customWidth="1"/>
    <col min="8" max="8" width="7.21484375" style="53" bestFit="1" customWidth="1"/>
    <col min="9" max="9" width="10.4453125" style="65" bestFit="1" customWidth="1"/>
    <col min="10" max="10" width="0.88671875" style="53" customWidth="1"/>
    <col min="11" max="11" width="7.21484375" style="64" bestFit="1" customWidth="1"/>
    <col min="12" max="12" width="7.21484375" style="66" bestFit="1" customWidth="1"/>
    <col min="13" max="13" width="10.6640625" style="65" bestFit="1" customWidth="1"/>
    <col min="14" max="16384" width="7.10546875" style="53" customWidth="1"/>
  </cols>
  <sheetData>
    <row r="1" spans="1:14" ht="15.75">
      <c r="A1" s="69" t="s">
        <v>71</v>
      </c>
      <c r="B1" s="70"/>
      <c r="C1" s="70"/>
      <c r="D1" s="70"/>
      <c r="E1" s="71"/>
      <c r="F1" s="70"/>
      <c r="G1" s="72"/>
      <c r="H1" s="70"/>
      <c r="I1" s="73"/>
      <c r="J1" s="70"/>
      <c r="K1" s="72"/>
      <c r="L1" s="74"/>
      <c r="M1" s="73"/>
      <c r="N1" s="70"/>
    </row>
    <row r="2" spans="1:18" s="40" customFormat="1" ht="12.75">
      <c r="A2" s="37"/>
      <c r="B2" s="78" t="s">
        <v>39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8"/>
      <c r="O2" s="39"/>
      <c r="P2" s="39"/>
      <c r="Q2" s="39"/>
      <c r="R2" s="39"/>
    </row>
    <row r="3" spans="1:18" s="45" customFormat="1" ht="15.75">
      <c r="A3" s="41"/>
      <c r="B3" s="79" t="s">
        <v>40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43"/>
      <c r="O3" s="44"/>
      <c r="P3" s="44"/>
      <c r="Q3" s="44"/>
      <c r="R3" s="44"/>
    </row>
    <row r="4" spans="1:14" s="45" customFormat="1" ht="15.75">
      <c r="A4" s="41"/>
      <c r="B4" s="46"/>
      <c r="C4" s="47"/>
      <c r="D4" s="47"/>
      <c r="E4" s="48"/>
      <c r="G4" s="49"/>
      <c r="H4" s="47"/>
      <c r="I4" s="50"/>
      <c r="K4" s="49"/>
      <c r="L4" s="51"/>
      <c r="M4" s="50"/>
      <c r="N4" s="47"/>
    </row>
    <row r="5" spans="1:14" s="45" customFormat="1" ht="15.75">
      <c r="A5" s="41"/>
      <c r="B5" s="47"/>
      <c r="C5" s="47"/>
      <c r="D5" s="47"/>
      <c r="E5" s="48"/>
      <c r="G5" s="49"/>
      <c r="H5" s="47"/>
      <c r="I5" s="50"/>
      <c r="K5" s="49"/>
      <c r="L5" s="51"/>
      <c r="M5" s="50"/>
      <c r="N5" s="47"/>
    </row>
    <row r="6" spans="1:31" s="45" customFormat="1" ht="15.75">
      <c r="A6" s="41"/>
      <c r="B6" s="47"/>
      <c r="C6" s="47"/>
      <c r="D6" s="47"/>
      <c r="E6" s="52"/>
      <c r="G6" s="75" t="s">
        <v>41</v>
      </c>
      <c r="H6" s="76"/>
      <c r="I6" s="76"/>
      <c r="K6" s="77" t="s">
        <v>42</v>
      </c>
      <c r="L6" s="76"/>
      <c r="M6" s="76"/>
      <c r="N6" s="47"/>
      <c r="AC6" s="53"/>
      <c r="AD6" s="53"/>
      <c r="AE6" s="53"/>
    </row>
    <row r="7" spans="1:31" s="45" customFormat="1" ht="15.75">
      <c r="A7" s="41"/>
      <c r="B7" s="47"/>
      <c r="C7" s="47"/>
      <c r="D7" s="47"/>
      <c r="E7" s="52"/>
      <c r="F7" s="47"/>
      <c r="G7" s="54" t="s">
        <v>43</v>
      </c>
      <c r="H7" s="42" t="s">
        <v>43</v>
      </c>
      <c r="I7" s="55" t="s">
        <v>44</v>
      </c>
      <c r="J7" s="47"/>
      <c r="K7" s="54" t="s">
        <v>43</v>
      </c>
      <c r="L7" s="56" t="s">
        <v>43</v>
      </c>
      <c r="M7" s="55" t="s">
        <v>44</v>
      </c>
      <c r="N7" s="47"/>
      <c r="O7" s="47"/>
      <c r="AC7" s="53"/>
      <c r="AD7" s="53"/>
      <c r="AE7" s="53"/>
    </row>
    <row r="8" spans="1:31" s="45" customFormat="1" ht="15.75">
      <c r="A8" s="41"/>
      <c r="B8" s="47"/>
      <c r="C8" s="47"/>
      <c r="D8" s="47"/>
      <c r="E8" s="57" t="s">
        <v>45</v>
      </c>
      <c r="F8" s="47"/>
      <c r="G8" s="58" t="s">
        <v>46</v>
      </c>
      <c r="H8" s="59" t="s">
        <v>47</v>
      </c>
      <c r="I8" s="60" t="s">
        <v>46</v>
      </c>
      <c r="J8" s="47"/>
      <c r="K8" s="58" t="s">
        <v>46</v>
      </c>
      <c r="L8" s="61" t="s">
        <v>47</v>
      </c>
      <c r="M8" s="60" t="s">
        <v>46</v>
      </c>
      <c r="N8" s="47"/>
      <c r="O8" s="47"/>
      <c r="AC8" s="53"/>
      <c r="AD8" s="53"/>
      <c r="AE8" s="53"/>
    </row>
    <row r="10" ht="12.75">
      <c r="A10" s="62" t="s">
        <v>0</v>
      </c>
    </row>
    <row r="11" ht="12.75">
      <c r="A11" s="62" t="s">
        <v>1</v>
      </c>
    </row>
    <row r="12" ht="12.75">
      <c r="A12" s="62" t="s">
        <v>11</v>
      </c>
    </row>
    <row r="14" spans="2:16" ht="12.75">
      <c r="B14" s="67" t="s">
        <v>48</v>
      </c>
      <c r="E14" s="63">
        <v>1882</v>
      </c>
      <c r="G14" s="64">
        <v>98.29</v>
      </c>
      <c r="I14" s="65">
        <f>ROUND(G14*$E14,0)</f>
        <v>184982</v>
      </c>
      <c r="K14" s="64">
        <v>98.29</v>
      </c>
      <c r="M14" s="65">
        <f>ROUND(K14*$E14,0)</f>
        <v>184982</v>
      </c>
      <c r="P14" s="63"/>
    </row>
    <row r="15" ht="12.75">
      <c r="P15" s="63"/>
    </row>
    <row r="16" spans="2:16" ht="12.75">
      <c r="B16" s="53" t="s">
        <v>49</v>
      </c>
      <c r="P16" s="63"/>
    </row>
    <row r="17" spans="2:16" ht="12.75">
      <c r="B17" s="68" t="s">
        <v>50</v>
      </c>
      <c r="E17" s="63">
        <v>6548666.801601847</v>
      </c>
      <c r="G17" s="64">
        <v>0</v>
      </c>
      <c r="I17" s="65">
        <f>ROUND(G17*$E17,0)</f>
        <v>0</v>
      </c>
      <c r="K17" s="64">
        <v>1.4</v>
      </c>
      <c r="M17" s="65">
        <f>ROUND(K17*$E17,0)</f>
        <v>9168134</v>
      </c>
      <c r="P17" s="63"/>
    </row>
    <row r="18" spans="2:16" ht="12.75">
      <c r="B18" s="53" t="s">
        <v>51</v>
      </c>
      <c r="P18" s="63"/>
    </row>
    <row r="19" spans="2:16" ht="11.25" customHeight="1">
      <c r="B19" s="53" t="s">
        <v>52</v>
      </c>
      <c r="E19" s="63">
        <v>2722241.1593575426</v>
      </c>
      <c r="G19" s="64">
        <v>0</v>
      </c>
      <c r="I19" s="65">
        <f>ROUND(G19*$E19,0)</f>
        <v>0</v>
      </c>
      <c r="K19" s="64">
        <v>7.41</v>
      </c>
      <c r="M19" s="65">
        <f>ROUND(K19*$E19,0)</f>
        <v>20171807</v>
      </c>
      <c r="P19" s="63"/>
    </row>
    <row r="20" spans="2:16" ht="12.75">
      <c r="B20" s="53" t="s">
        <v>53</v>
      </c>
      <c r="E20" s="63">
        <v>3727946.414445901</v>
      </c>
      <c r="G20" s="64">
        <v>0</v>
      </c>
      <c r="I20" s="65">
        <f>ROUND(G20*$E20,0)</f>
        <v>0</v>
      </c>
      <c r="K20" s="64">
        <v>5.04</v>
      </c>
      <c r="M20" s="65">
        <f>ROUND(K20*$E20,0)</f>
        <v>18788850</v>
      </c>
      <c r="P20" s="63"/>
    </row>
    <row r="21" spans="2:16" ht="12.75">
      <c r="B21" s="53" t="s">
        <v>54</v>
      </c>
      <c r="E21" s="63">
        <v>2758072.9992845687</v>
      </c>
      <c r="G21" s="64">
        <v>8.72</v>
      </c>
      <c r="I21" s="65">
        <f>ROUND(G21*$E21,0)</f>
        <v>24050397</v>
      </c>
      <c r="K21" s="64">
        <v>0</v>
      </c>
      <c r="M21" s="65">
        <f>ROUND(K21*$E21,0)</f>
        <v>0</v>
      </c>
      <c r="P21" s="63"/>
    </row>
    <row r="22" spans="2:16" ht="12.75">
      <c r="B22" s="53" t="s">
        <v>55</v>
      </c>
      <c r="E22" s="63">
        <v>3790593.802317278</v>
      </c>
      <c r="G22" s="64">
        <v>6.35</v>
      </c>
      <c r="I22" s="65">
        <f>ROUND(G22*$E22,0)</f>
        <v>24070271</v>
      </c>
      <c r="K22" s="64">
        <v>0</v>
      </c>
      <c r="M22" s="65">
        <f>ROUND(K22*$E22,0)</f>
        <v>0</v>
      </c>
      <c r="P22" s="63"/>
    </row>
    <row r="23" spans="2:16" ht="12.75">
      <c r="B23" s="53" t="s">
        <v>56</v>
      </c>
      <c r="P23" s="63"/>
    </row>
    <row r="24" spans="2:16" ht="12.75">
      <c r="B24" s="53" t="s">
        <v>57</v>
      </c>
      <c r="E24" s="63">
        <v>2145961528.1891005</v>
      </c>
      <c r="H24" s="66">
        <v>2.1279</v>
      </c>
      <c r="I24" s="65">
        <f>ROUND(H24*$E24/100,0)</f>
        <v>45663915</v>
      </c>
      <c r="L24" s="66">
        <v>1.9392</v>
      </c>
      <c r="M24" s="65">
        <f>ROUND(L24*$E24/100,0)</f>
        <v>41614486</v>
      </c>
      <c r="P24" s="63"/>
    </row>
    <row r="25" spans="2:16" ht="12.75">
      <c r="B25" s="53" t="s">
        <v>58</v>
      </c>
      <c r="E25" s="63">
        <v>362500501.34408677</v>
      </c>
      <c r="H25" s="66">
        <v>2.1279</v>
      </c>
      <c r="I25" s="65">
        <f>ROUND(H25*$E25/100,0)</f>
        <v>7713648</v>
      </c>
      <c r="L25" s="66">
        <v>2.9392</v>
      </c>
      <c r="M25" s="65">
        <f>ROUND(L25*$E25/100,0)</f>
        <v>10654615</v>
      </c>
      <c r="P25" s="63"/>
    </row>
    <row r="26" spans="2:13" ht="12.75">
      <c r="B26" s="53" t="s">
        <v>59</v>
      </c>
      <c r="E26" s="63">
        <v>997225498.0744678</v>
      </c>
      <c r="H26" s="66">
        <v>2.1279</v>
      </c>
      <c r="I26" s="65">
        <f>ROUND(H26*$E26/100,0)</f>
        <v>21219961</v>
      </c>
      <c r="L26" s="66">
        <v>2.2392</v>
      </c>
      <c r="M26" s="65">
        <f>ROUND(L26*$E26/100,0)</f>
        <v>22329873</v>
      </c>
    </row>
    <row r="27" spans="2:16" ht="12.75">
      <c r="B27" s="53" t="s">
        <v>60</v>
      </c>
      <c r="E27" s="63">
        <f>SUM(E24:E26)</f>
        <v>3505687527.607655</v>
      </c>
      <c r="I27" s="65">
        <f>SUM(I14:I26)</f>
        <v>122903174</v>
      </c>
      <c r="M27" s="65">
        <f>SUM(M14:M26)</f>
        <v>122912747</v>
      </c>
      <c r="P27" s="65"/>
    </row>
    <row r="28" spans="2:16" ht="12.75">
      <c r="B28" s="53" t="s">
        <v>61</v>
      </c>
      <c r="E28" s="63">
        <v>-25745672</v>
      </c>
      <c r="I28" s="65">
        <v>-1723959</v>
      </c>
      <c r="M28" s="65">
        <v>-1723959</v>
      </c>
      <c r="P28" s="63"/>
    </row>
    <row r="29" spans="2:16" ht="12.75">
      <c r="B29" s="53" t="s">
        <v>21</v>
      </c>
      <c r="E29" s="63">
        <f>E27+E28</f>
        <v>3479941855.607655</v>
      </c>
      <c r="I29" s="63">
        <f>I27+I28</f>
        <v>121179215</v>
      </c>
      <c r="M29" s="63">
        <f>M27+M28</f>
        <v>121188788</v>
      </c>
      <c r="O29" s="63"/>
      <c r="P29" s="63"/>
    </row>
    <row r="31" ht="12.75">
      <c r="A31" s="62" t="s">
        <v>0</v>
      </c>
    </row>
    <row r="32" ht="12.75">
      <c r="A32" s="62" t="s">
        <v>1</v>
      </c>
    </row>
    <row r="33" ht="12.75">
      <c r="A33" s="62" t="s">
        <v>23</v>
      </c>
    </row>
    <row r="35" spans="2:15" ht="12.75">
      <c r="B35" s="53" t="s">
        <v>12</v>
      </c>
      <c r="E35" s="63">
        <v>1882</v>
      </c>
      <c r="G35" s="64">
        <v>98.29</v>
      </c>
      <c r="I35" s="65">
        <v>184982</v>
      </c>
      <c r="K35" s="64">
        <v>98.29</v>
      </c>
      <c r="M35" s="65">
        <f>ROUND(K35*$E35,0)</f>
        <v>184982</v>
      </c>
      <c r="O35" s="63"/>
    </row>
    <row r="36" ht="12.75">
      <c r="O36" s="63"/>
    </row>
    <row r="37" spans="2:15" ht="12.75">
      <c r="B37" s="53" t="s">
        <v>49</v>
      </c>
      <c r="O37" s="63"/>
    </row>
    <row r="38" spans="2:15" ht="12.75">
      <c r="B38" s="53" t="s">
        <v>50</v>
      </c>
      <c r="E38" s="63">
        <v>6548666.801601847</v>
      </c>
      <c r="G38" s="64">
        <v>0</v>
      </c>
      <c r="I38" s="65">
        <v>0</v>
      </c>
      <c r="K38" s="64">
        <v>1.4</v>
      </c>
      <c r="M38" s="65">
        <f>ROUND(K38*$E38,0)</f>
        <v>9168134</v>
      </c>
      <c r="O38" s="63"/>
    </row>
    <row r="39" spans="2:15" ht="12.75">
      <c r="B39" s="53" t="s">
        <v>51</v>
      </c>
      <c r="O39" s="63"/>
    </row>
    <row r="40" spans="2:15" ht="12.75">
      <c r="B40" s="53" t="s">
        <v>52</v>
      </c>
      <c r="E40" s="63">
        <v>2773447.4726222795</v>
      </c>
      <c r="G40" s="64">
        <v>0</v>
      </c>
      <c r="I40" s="65">
        <v>0</v>
      </c>
      <c r="K40" s="64">
        <v>7.35</v>
      </c>
      <c r="M40" s="65">
        <f>ROUND(K40*$E40,0)</f>
        <v>20384839</v>
      </c>
      <c r="O40" s="63"/>
    </row>
    <row r="41" spans="2:15" ht="12.75">
      <c r="B41" s="53" t="s">
        <v>53</v>
      </c>
      <c r="E41" s="63">
        <v>3727946.414445901</v>
      </c>
      <c r="G41" s="64">
        <v>0</v>
      </c>
      <c r="I41" s="65">
        <v>0</v>
      </c>
      <c r="K41" s="64">
        <v>4.98</v>
      </c>
      <c r="M41" s="65">
        <f>ROUND(K41*$E41,0)</f>
        <v>18565173</v>
      </c>
      <c r="O41" s="63"/>
    </row>
    <row r="42" spans="2:15" ht="12.75">
      <c r="B42" s="53" t="s">
        <v>54</v>
      </c>
      <c r="E42" s="63">
        <v>2758072.9992845687</v>
      </c>
      <c r="G42" s="64">
        <v>8.72</v>
      </c>
      <c r="I42" s="65">
        <v>24050397</v>
      </c>
      <c r="K42" s="64">
        <v>0</v>
      </c>
      <c r="M42" s="65">
        <f>ROUND(K42*$E42,0)</f>
        <v>0</v>
      </c>
      <c r="O42" s="63"/>
    </row>
    <row r="43" spans="2:15" ht="12.75">
      <c r="B43" s="53" t="s">
        <v>55</v>
      </c>
      <c r="E43" s="63">
        <v>3790593.802317278</v>
      </c>
      <c r="G43" s="64">
        <v>6.35</v>
      </c>
      <c r="I43" s="65">
        <v>24070271</v>
      </c>
      <c r="K43" s="64">
        <v>0</v>
      </c>
      <c r="M43" s="65">
        <f>ROUND(K43*$E43,0)</f>
        <v>0</v>
      </c>
      <c r="O43" s="63"/>
    </row>
    <row r="44" spans="2:15" ht="12.75">
      <c r="B44" s="53" t="s">
        <v>56</v>
      </c>
      <c r="O44" s="63"/>
    </row>
    <row r="45" spans="2:15" ht="12.75">
      <c r="B45" s="53" t="s">
        <v>57</v>
      </c>
      <c r="E45" s="63">
        <v>1772967413.7961285</v>
      </c>
      <c r="H45" s="66">
        <v>2.1279</v>
      </c>
      <c r="I45" s="65">
        <v>37727096</v>
      </c>
      <c r="L45" s="66">
        <v>1.8328</v>
      </c>
      <c r="M45" s="65">
        <f>ROUND(L45*$E45/100,0)</f>
        <v>32494947</v>
      </c>
      <c r="O45" s="63"/>
    </row>
    <row r="46" spans="2:15" ht="12.75">
      <c r="B46" s="53" t="s">
        <v>58</v>
      </c>
      <c r="E46" s="63">
        <v>735494618.1294038</v>
      </c>
      <c r="H46" s="66">
        <f>H45</f>
        <v>2.1279</v>
      </c>
      <c r="I46" s="65">
        <v>15554334</v>
      </c>
      <c r="L46" s="66">
        <v>2.8328</v>
      </c>
      <c r="M46" s="65">
        <f>ROUND(L46*$E46/100,0)</f>
        <v>20835092</v>
      </c>
      <c r="O46" s="63"/>
    </row>
    <row r="47" spans="2:15" ht="12.75">
      <c r="B47" s="53" t="s">
        <v>59</v>
      </c>
      <c r="E47" s="63">
        <v>997225498.0744678</v>
      </c>
      <c r="H47" s="66">
        <f>H45</f>
        <v>2.1279</v>
      </c>
      <c r="I47" s="65">
        <v>21316094</v>
      </c>
      <c r="L47" s="66">
        <v>2.1328</v>
      </c>
      <c r="M47" s="65">
        <f>ROUND(L47*$E47/100,0)</f>
        <v>21268825</v>
      </c>
      <c r="O47" s="63"/>
    </row>
    <row r="48" spans="2:16" ht="12.75">
      <c r="B48" s="53" t="s">
        <v>60</v>
      </c>
      <c r="E48" s="63">
        <f>SUM(E45:E47)</f>
        <v>3505687530</v>
      </c>
      <c r="I48" s="65">
        <f>SUM(I35:I47)</f>
        <v>122903174</v>
      </c>
      <c r="M48" s="65">
        <f>SUM(M35:M47)</f>
        <v>122901992</v>
      </c>
      <c r="O48" s="63"/>
      <c r="P48" s="65"/>
    </row>
    <row r="49" spans="2:15" ht="12.75">
      <c r="B49" s="53" t="s">
        <v>61</v>
      </c>
      <c r="E49" s="63">
        <v>-25745672</v>
      </c>
      <c r="I49" s="65">
        <v>-1723959</v>
      </c>
      <c r="M49" s="65">
        <v>-1723959</v>
      </c>
      <c r="O49" s="63"/>
    </row>
    <row r="50" spans="2:15" ht="12.75">
      <c r="B50" s="53" t="s">
        <v>21</v>
      </c>
      <c r="E50" s="63">
        <f>E48+E49</f>
        <v>3479941858</v>
      </c>
      <c r="I50" s="63">
        <f>I48+I49</f>
        <v>121179215</v>
      </c>
      <c r="M50" s="63">
        <f>M48+M49</f>
        <v>121178033</v>
      </c>
      <c r="O50" s="63"/>
    </row>
  </sheetData>
  <mergeCells count="4">
    <mergeCell ref="G6:I6"/>
    <mergeCell ref="K6:M6"/>
    <mergeCell ref="B2:M2"/>
    <mergeCell ref="B3:M3"/>
  </mergeCells>
  <printOptions/>
  <pageMargins left="0.75" right="0.75" top="1" bottom="1" header="0.5" footer="0.5"/>
  <pageSetup horizontalDpi="600" verticalDpi="600" orientation="portrait" scale="7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</cp:lastModifiedBy>
  <cp:lastPrinted>1901-01-01T07:00:00Z</cp:lastPrinted>
  <dcterms:created xsi:type="dcterms:W3CDTF">1901-01-01T07:00:00Z</dcterms:created>
  <dcterms:modified xsi:type="dcterms:W3CDTF">2004-08-30T21:08:12Z</dcterms:modified>
  <cp:category/>
  <cp:version/>
  <cp:contentType/>
  <cp:contentStatus/>
</cp:coreProperties>
</file>