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6"/>
  </bookViews>
  <sheets>
    <sheet name="Page 1 (Summary)" sheetId="1" r:id="rId1"/>
    <sheet name="Page 2 (Const Gr DCF)" sheetId="2" r:id="rId2"/>
    <sheet name="Page 3 (Two-Stage DCF)" sheetId="3" r:id="rId3"/>
    <sheet name="Pages 4 (Two-Stage DCF)" sheetId="4" r:id="rId4"/>
    <sheet name="Pages 5 (Two-Stage DCF)" sheetId="5" r:id="rId5"/>
    <sheet name="Page 6 (CAPM)" sheetId="6" r:id="rId6"/>
    <sheet name="Backup1-Interest Rates" sheetId="7" r:id="rId7"/>
    <sheet name="Backup2-Economic Data" sheetId="8" r:id="rId8"/>
  </sheets>
  <definedNames>
    <definedName name="_xlnm.Print_Area" localSheetId="2">'Page 3 (Two-Stage DCF)'!$A$1:$M$30</definedName>
    <definedName name="_xlnm.Print_Area" localSheetId="3">'Pages 4 (Two-Stage DCF)'!$A$1:$M$30</definedName>
    <definedName name="_xlnm.Print_Area" localSheetId="4">'Pages 5 (Two-Stage DCF)'!$A$1:$M$29</definedName>
  </definedNames>
  <calcPr calcMode="manual" fullCalcOnLoad="1"/>
</workbook>
</file>

<file path=xl/sharedStrings.xml><?xml version="1.0" encoding="utf-8"?>
<sst xmlns="http://schemas.openxmlformats.org/spreadsheetml/2006/main" count="372" uniqueCount="121">
  <si>
    <t>PacifiCorp Utah</t>
  </si>
  <si>
    <t>Updates to Powell ROE Analysis</t>
  </si>
  <si>
    <t>ROE Estimate Summary</t>
  </si>
  <si>
    <t>Growth Rate</t>
  </si>
  <si>
    <t>Growth</t>
  </si>
  <si>
    <t>Two-Stage</t>
  </si>
  <si>
    <t>Constant Growth</t>
  </si>
  <si>
    <t>Line</t>
  </si>
  <si>
    <t>Company</t>
  </si>
  <si>
    <t>Price</t>
  </si>
  <si>
    <t>Div</t>
  </si>
  <si>
    <t>Div Yield</t>
  </si>
  <si>
    <t>ROE</t>
  </si>
  <si>
    <t>Y</t>
  </si>
  <si>
    <t>g</t>
  </si>
  <si>
    <t>k</t>
  </si>
  <si>
    <t>Ameren Corp</t>
  </si>
  <si>
    <t>CH Energy Group</t>
  </si>
  <si>
    <t>Cleco Corp</t>
  </si>
  <si>
    <t>Consol. Edison</t>
  </si>
  <si>
    <t>DTE Energy</t>
  </si>
  <si>
    <t>FPL Group</t>
  </si>
  <si>
    <t>MGE Energy</t>
  </si>
  <si>
    <t>Northeast Utilities</t>
  </si>
  <si>
    <t>NSTAR</t>
  </si>
  <si>
    <t>Pinnacle West Capital</t>
  </si>
  <si>
    <t>Progress Energy</t>
  </si>
  <si>
    <t>SCANA Corp</t>
  </si>
  <si>
    <t>Sempra Energy</t>
  </si>
  <si>
    <t>Southern Co</t>
  </si>
  <si>
    <t>Vectren Corp</t>
  </si>
  <si>
    <t>Wisconsin Energy</t>
  </si>
  <si>
    <t>Xcel Energy Inc</t>
  </si>
  <si>
    <t>Mean</t>
  </si>
  <si>
    <t>Median</t>
  </si>
  <si>
    <t>DCF Model Type</t>
  </si>
  <si>
    <t>CAPM-Powell (current interest rates)</t>
  </si>
  <si>
    <t>Average</t>
  </si>
  <si>
    <t>(basic)</t>
  </si>
  <si>
    <t>VL</t>
  </si>
  <si>
    <t>Annual</t>
  </si>
  <si>
    <t>CASH FLOWS</t>
  </si>
  <si>
    <t>ROE=Internal</t>
  </si>
  <si>
    <t>Short Term</t>
  </si>
  <si>
    <t>Long-Term</t>
  </si>
  <si>
    <t>Change</t>
  </si>
  <si>
    <t>Recent</t>
  </si>
  <si>
    <t>Year 1</t>
  </si>
  <si>
    <t>Year 2</t>
  </si>
  <si>
    <t>Year 3</t>
  </si>
  <si>
    <t>Year 4</t>
  </si>
  <si>
    <t>Year 5</t>
  </si>
  <si>
    <t>Year 5-150</t>
  </si>
  <si>
    <t>Rate of Return</t>
  </si>
  <si>
    <t>Year</t>
  </si>
  <si>
    <t>to 2008</t>
  </si>
  <si>
    <t>Div  Growth</t>
  </si>
  <si>
    <t xml:space="preserve">(Yrs 0-150) </t>
  </si>
  <si>
    <t>n/a</t>
  </si>
  <si>
    <t>Risk</t>
  </si>
  <si>
    <t>Free</t>
  </si>
  <si>
    <t>Market</t>
  </si>
  <si>
    <t>Beta</t>
  </si>
  <si>
    <t>Rate</t>
  </si>
  <si>
    <t>Premium</t>
  </si>
  <si>
    <t>Con Edison</t>
  </si>
  <si>
    <t>DCF Only</t>
  </si>
  <si>
    <t>Maximum</t>
  </si>
  <si>
    <t>Minimum</t>
  </si>
  <si>
    <t>Max/Min Midpoint</t>
  </si>
  <si>
    <t>Line Descriptions:</t>
  </si>
  <si>
    <t xml:space="preserve">             rates not used.  Since the Two-Stage model already considers extremely low near-term dividend</t>
  </si>
  <si>
    <t>(7)  Average CAPM result obtained by Mr. Powell using current 30-year Treasury bond rate of 5.05% as risk-free rate.</t>
  </si>
  <si>
    <t>Replication Using Updated Data; 20-Yr Average GDP Growth (Powell)</t>
  </si>
  <si>
    <t>Replication Using Updated Data; 20-Yr Average GDP Growth (Lawton)</t>
  </si>
  <si>
    <t>Replication Using Updated Data; 40-Yr Average GDP Growth (Powell)</t>
  </si>
  <si>
    <t>Current Long-Term Treasury Rates</t>
  </si>
  <si>
    <t>Value Line Projected 4Q 2005 Long-Term Treasury Rates</t>
  </si>
  <si>
    <t>Economic Indicators</t>
  </si>
  <si>
    <t>Interest Rates</t>
  </si>
  <si>
    <t>CPI</t>
  </si>
  <si>
    <t>20-Yr</t>
  </si>
  <si>
    <t>Moody's</t>
  </si>
  <si>
    <t>Federal Funds</t>
  </si>
  <si>
    <t>Inflation</t>
  </si>
  <si>
    <t>Prime</t>
  </si>
  <si>
    <t>Treasury</t>
  </si>
  <si>
    <t>Aaa</t>
  </si>
  <si>
    <t>12-Mnth</t>
  </si>
  <si>
    <t>Prime Rate</t>
  </si>
  <si>
    <t>20-Yr Treasury</t>
  </si>
  <si>
    <t>Docket</t>
  </si>
  <si>
    <t>03-2035-02</t>
  </si>
  <si>
    <t>04-035-42</t>
  </si>
  <si>
    <t>GDP Growth-Powelll (5.85%)</t>
  </si>
  <si>
    <t>GDP Growth-Lawton (6.0%)</t>
  </si>
  <si>
    <t>0/100 Wtd Div &amp; Earnings (Incl 5.85% GDP)</t>
  </si>
  <si>
    <t>0/100 Wtd Div &amp; Earnings (Incl 6.0% GDP)</t>
  </si>
  <si>
    <t>0/100 Wtd Div &amp; Earnings (Incl 6.4% GDP)</t>
  </si>
  <si>
    <t>(1)  Long-term growth rate in GDP used by Mr. Powell.</t>
  </si>
  <si>
    <t>(2)  Long-term growth rate in GDP used by Mr. Lawton.</t>
  </si>
  <si>
    <t>(3)  Long-term growth rate in GDP used by Dr. Hadaway, updated with 2002-2003 data by Mr. Powell.</t>
  </si>
  <si>
    <t>(4)-(6)  Long-term growth rate is average of Zacks and Value Line earnings and GDP, with negative Value Line</t>
  </si>
  <si>
    <t xml:space="preserve">             growth, it was only run under the long-term GDP growth scenarios.</t>
  </si>
  <si>
    <t>GDP-Powell (5.85%)</t>
  </si>
  <si>
    <t>GDP-Lawton (6.0%)</t>
  </si>
  <si>
    <t>GDP Growth-40 year (6.4%)</t>
  </si>
  <si>
    <t>GDP-40 year (6.4%)</t>
  </si>
  <si>
    <t>0/100 Div/Earn-(incl 6.0% GDP)</t>
  </si>
  <si>
    <t>0/100 Div/Earn-(incl 5.85% GDP)</t>
  </si>
  <si>
    <t>0/100 Div/Earn-(incl 6.4% GDP)</t>
  </si>
  <si>
    <t>(9)  Maximum of all DCF and CAPM results and DCF-only results.</t>
  </si>
  <si>
    <t>(10)  Minimum of all DCF and CAPM results and DCF-only results.</t>
  </si>
  <si>
    <t>(11)  Midpoint of maximum and minimum values above.</t>
  </si>
  <si>
    <t>Updates to Mr. Powell's Constant Growth DCF Analysis</t>
  </si>
  <si>
    <t>Updates to Mr. Powell's Two-Stage DCF Model</t>
  </si>
  <si>
    <t>Updates to Mr. Powell's Capital Assest Pricing Model</t>
  </si>
  <si>
    <t>DCF &amp; CAPM</t>
  </si>
  <si>
    <t>(8)  Average CAPM result using Standard &amp; Poors projected 1st quarter 2006 long-term Treasury bond rate of 5.8% as risk-free rate.</t>
  </si>
  <si>
    <t>Summary of Results</t>
  </si>
  <si>
    <t>CAPM-1Q 2006 Interest Rates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</si>
</sst>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_)"/>
    <numFmt numFmtId="167" formatCode="yyyy\-mm\-dd"/>
    <numFmt numFmtId="168" formatCode="0.0"/>
    <numFmt numFmtId="169" formatCode="0.000"/>
    <numFmt numFmtId="170" formatCode="[$-409]dddd\,\ mmmm\ dd\,\ yyyy"/>
    <numFmt numFmtId="171" formatCode="[$-409]mmm\-yy;@"/>
    <numFmt numFmtId="172" formatCode="mmm\-yyyy"/>
  </numFmts>
  <fonts count="18">
    <font>
      <sz val="12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.75"/>
      <name val="Arial"/>
      <family val="2"/>
    </font>
    <font>
      <sz val="10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4" xfId="0" applyFont="1" applyBorder="1" applyAlignment="1" quotePrefix="1">
      <alignment horizontal="center"/>
    </xf>
    <xf numFmtId="166" fontId="6" fillId="0" borderId="5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 quotePrefix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0" fillId="0" borderId="2" xfId="20" applyNumberFormat="1" applyFont="1" applyBorder="1" applyAlignment="1">
      <alignment horizontal="center"/>
    </xf>
    <xf numFmtId="10" fontId="0" fillId="0" borderId="1" xfId="2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20" applyNumberFormat="1" applyFont="1" applyAlignment="1">
      <alignment horizontal="center"/>
    </xf>
    <xf numFmtId="10" fontId="0" fillId="0" borderId="5" xfId="20" applyNumberFormat="1" applyFont="1" applyBorder="1" applyAlignment="1">
      <alignment horizontal="center"/>
    </xf>
    <xf numFmtId="10" fontId="0" fillId="0" borderId="0" xfId="2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0" fontId="3" fillId="0" borderId="0" xfId="2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0" fillId="0" borderId="0" xfId="20" applyNumberFormat="1" applyFont="1" applyBorder="1" applyAlignment="1">
      <alignment horizontal="center"/>
    </xf>
    <xf numFmtId="10" fontId="0" fillId="0" borderId="1" xfId="20" applyNumberFormat="1" applyFont="1" applyBorder="1" applyAlignment="1">
      <alignment horizontal="center"/>
    </xf>
    <xf numFmtId="10" fontId="0" fillId="0" borderId="2" xfId="2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5" xfId="2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0" fontId="8" fillId="0" borderId="0" xfId="2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2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9" fillId="0" borderId="0" xfId="2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19" applyFont="1">
      <alignment/>
      <protection/>
    </xf>
    <xf numFmtId="0" fontId="5" fillId="0" borderId="0" xfId="19">
      <alignment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Alignment="1">
      <alignment horizontal="center"/>
      <protection/>
    </xf>
    <xf numFmtId="167" fontId="5" fillId="0" borderId="0" xfId="19" applyNumberFormat="1">
      <alignment/>
      <protection/>
    </xf>
    <xf numFmtId="2" fontId="5" fillId="0" borderId="0" xfId="19" applyNumberFormat="1">
      <alignment/>
      <protection/>
    </xf>
    <xf numFmtId="168" fontId="5" fillId="0" borderId="0" xfId="19" applyNumberFormat="1">
      <alignment/>
      <protection/>
    </xf>
    <xf numFmtId="0" fontId="5" fillId="0" borderId="12" xfId="19" applyBorder="1" applyAlignment="1">
      <alignment/>
      <protection/>
    </xf>
    <xf numFmtId="0" fontId="5" fillId="0" borderId="0" xfId="19" applyBorder="1" applyAlignment="1">
      <alignment horizontal="center"/>
      <protection/>
    </xf>
    <xf numFmtId="2" fontId="5" fillId="0" borderId="0" xfId="19" applyNumberFormat="1" applyAlignment="1">
      <alignment horizontal="center"/>
      <protection/>
    </xf>
    <xf numFmtId="2" fontId="5" fillId="2" borderId="0" xfId="19" applyNumberFormat="1" applyFill="1">
      <alignment/>
      <protection/>
    </xf>
    <xf numFmtId="10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1" fontId="5" fillId="0" borderId="0" xfId="19" applyNumberFormat="1">
      <alignment/>
      <protection/>
    </xf>
    <xf numFmtId="0" fontId="5" fillId="3" borderId="0" xfId="19" applyFill="1">
      <alignment/>
      <protection/>
    </xf>
    <xf numFmtId="0" fontId="5" fillId="4" borderId="0" xfId="19" applyFill="1">
      <alignment/>
      <protection/>
    </xf>
    <xf numFmtId="10" fontId="3" fillId="0" borderId="0" xfId="2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19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conomicIndicato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75"/>
          <c:w val="0.87675"/>
          <c:h val="0.79575"/>
        </c:manualLayout>
      </c:layout>
      <c:lineChart>
        <c:grouping val="standard"/>
        <c:varyColors val="0"/>
        <c:ser>
          <c:idx val="0"/>
          <c:order val="0"/>
          <c:tx>
            <c:v>03 Dock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'Backup1-Interest Rates'!$C$6:$C$18</c:f>
              <c:numCache>
                <c:ptCount val="13"/>
                <c:pt idx="0">
                  <c:v>4.75</c:v>
                </c:pt>
                <c:pt idx="1">
                  <c:v>4.35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04 Dock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'Backup1-Interest Rates'!$D$6:$D$18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4.01</c:v>
                </c:pt>
                <c:pt idx="5">
                  <c:v>4.25</c:v>
                </c:pt>
                <c:pt idx="6">
                  <c:v>4.43</c:v>
                </c:pt>
                <c:pt idx="7">
                  <c:v>4.58</c:v>
                </c:pt>
                <c:pt idx="8">
                  <c:v>4.75</c:v>
                </c:pt>
                <c:pt idx="9">
                  <c:v>4.93</c:v>
                </c:pt>
              </c:numCache>
            </c:numRef>
          </c:val>
          <c:smooth val="0"/>
        </c:ser>
        <c:marker val="1"/>
        <c:axId val="57046160"/>
        <c:axId val="43653393"/>
      </c:lineChart>
      <c:catAx>
        <c:axId val="57046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Months Around Filing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653393"/>
        <c:crosses val="autoZero"/>
        <c:auto val="1"/>
        <c:lblOffset val="100"/>
        <c:noMultiLvlLbl val="0"/>
      </c:catAx>
      <c:valAx>
        <c:axId val="436533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Prime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4616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7775"/>
          <c:y val="0.4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5475"/>
          <c:w val="0.906"/>
          <c:h val="0.70875"/>
        </c:manualLayout>
      </c:layout>
      <c:lineChart>
        <c:grouping val="standard"/>
        <c:varyColors val="0"/>
        <c:ser>
          <c:idx val="0"/>
          <c:order val="0"/>
          <c:tx>
            <c:v>03 Dock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'Backup1-Interest Rates'!$F$6:$F$18</c:f>
              <c:numCache>
                <c:ptCount val="13"/>
                <c:pt idx="0">
                  <c:v>5.04</c:v>
                </c:pt>
                <c:pt idx="1">
                  <c:v>5.01</c:v>
                </c:pt>
                <c:pt idx="2">
                  <c:v>5.02</c:v>
                </c:pt>
                <c:pt idx="3">
                  <c:v>4.87</c:v>
                </c:pt>
                <c:pt idx="4">
                  <c:v>4.82</c:v>
                </c:pt>
                <c:pt idx="5">
                  <c:v>4.91</c:v>
                </c:pt>
                <c:pt idx="6">
                  <c:v>4.52</c:v>
                </c:pt>
                <c:pt idx="7">
                  <c:v>4.34</c:v>
                </c:pt>
                <c:pt idx="8">
                  <c:v>4.92</c:v>
                </c:pt>
                <c:pt idx="9">
                  <c:v>5.39</c:v>
                </c:pt>
                <c:pt idx="10">
                  <c:v>5.21</c:v>
                </c:pt>
                <c:pt idx="11">
                  <c:v>5.21</c:v>
                </c:pt>
                <c:pt idx="12">
                  <c:v>5.17</c:v>
                </c:pt>
              </c:numCache>
            </c:numRef>
          </c:val>
          <c:smooth val="0"/>
        </c:ser>
        <c:ser>
          <c:idx val="1"/>
          <c:order val="1"/>
          <c:tx>
            <c:v>04 Dock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'Backup1-Interest Rates'!$G$6:$G$18</c:f>
              <c:numCache>
                <c:ptCount val="13"/>
                <c:pt idx="0">
                  <c:v>4.94</c:v>
                </c:pt>
                <c:pt idx="1">
                  <c:v>4.72</c:v>
                </c:pt>
                <c:pt idx="2">
                  <c:v>5.16</c:v>
                </c:pt>
                <c:pt idx="3">
                  <c:v>5.46</c:v>
                </c:pt>
                <c:pt idx="4">
                  <c:v>5.45</c:v>
                </c:pt>
                <c:pt idx="5">
                  <c:v>5.24</c:v>
                </c:pt>
                <c:pt idx="6">
                  <c:v>5.07</c:v>
                </c:pt>
                <c:pt idx="7">
                  <c:v>4.89</c:v>
                </c:pt>
                <c:pt idx="8">
                  <c:v>4.85</c:v>
                </c:pt>
                <c:pt idx="9">
                  <c:v>4.89</c:v>
                </c:pt>
              </c:numCache>
            </c:numRef>
          </c:val>
          <c:smooth val="0"/>
        </c:ser>
        <c:marker val="1"/>
        <c:axId val="57336218"/>
        <c:axId val="46263915"/>
      </c:lineChart>
      <c:catAx>
        <c:axId val="5733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Months Around Company's Filing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263915"/>
        <c:crosses val="autoZero"/>
        <c:auto val="1"/>
        <c:lblOffset val="100"/>
        <c:noMultiLvlLbl val="0"/>
      </c:catAx>
      <c:valAx>
        <c:axId val="462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20-Year Treasury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33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35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"/>
          <c:y val="0.07625"/>
          <c:w val="0.776"/>
          <c:h val="0.92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'Backup1-Interest Rates'!$I$6:$I$18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'Backup1-Interest Rates'!$J$6:$J$14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3722052"/>
        <c:axId val="56389605"/>
      </c:lineChart>
      <c:catAx>
        <c:axId val="1372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9605"/>
        <c:crosses val="autoZero"/>
        <c:auto val="1"/>
        <c:lblOffset val="100"/>
        <c:noMultiLvlLbl val="0"/>
      </c:catAx>
      <c:valAx>
        <c:axId val="56389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7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825"/>
          <c:w val="0.87925"/>
          <c:h val="0.767"/>
        </c:manualLayout>
      </c:layout>
      <c:lineChart>
        <c:grouping val="standard"/>
        <c:varyColors val="0"/>
        <c:ser>
          <c:idx val="0"/>
          <c:order val="0"/>
          <c:tx>
            <c:v>03 Dock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'Backup2-Economic Data'!$O$689:$O$701</c:f>
              <c:numCache>
                <c:ptCount val="13"/>
                <c:pt idx="0">
                  <c:v>0.021984216459977484</c:v>
                </c:pt>
                <c:pt idx="1">
                  <c:v>0.023769100169779386</c:v>
                </c:pt>
                <c:pt idx="2">
                  <c:v>0.02597402597402594</c:v>
                </c:pt>
                <c:pt idx="3">
                  <c:v>0.029808773903261993</c:v>
                </c:pt>
                <c:pt idx="4">
                  <c:v>0.030201342281879064</c:v>
                </c:pt>
                <c:pt idx="5">
                  <c:v>0.022246941045606226</c:v>
                </c:pt>
                <c:pt idx="6">
                  <c:v>0.020578420467185696</c:v>
                </c:pt>
                <c:pt idx="7">
                  <c:v>0.021122846025569665</c:v>
                </c:pt>
                <c:pt idx="8">
                  <c:v>0.021099389228206616</c:v>
                </c:pt>
                <c:pt idx="9">
                  <c:v>0.021582733812949673</c:v>
                </c:pt>
                <c:pt idx="10">
                  <c:v>0.0232044198895027</c:v>
                </c:pt>
                <c:pt idx="11">
                  <c:v>0.02040816326530606</c:v>
                </c:pt>
                <c:pt idx="12">
                  <c:v>0.017650303364589014</c:v>
                </c:pt>
              </c:numCache>
            </c:numRef>
          </c:val>
          <c:smooth val="0"/>
        </c:ser>
        <c:ser>
          <c:idx val="1"/>
          <c:order val="1"/>
          <c:tx>
            <c:v>04 Dock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'Backup2-Economic Data'!$O$704:$O$713</c:f>
              <c:numCache>
                <c:ptCount val="10"/>
                <c:pt idx="0">
                  <c:v>0.016930638995084624</c:v>
                </c:pt>
                <c:pt idx="1">
                  <c:v>0.017372421281216164</c:v>
                </c:pt>
                <c:pt idx="2">
                  <c:v>0.02285092491838949</c:v>
                </c:pt>
                <c:pt idx="3">
                  <c:v>0.030517711171662094</c:v>
                </c:pt>
                <c:pt idx="4">
                  <c:v>0.0326619488296135</c:v>
                </c:pt>
                <c:pt idx="5">
                  <c:v>0.029907558455682434</c:v>
                </c:pt>
                <c:pt idx="6">
                  <c:v>0.026543878656554745</c:v>
                </c:pt>
                <c:pt idx="7">
                  <c:v>0.0253779697624191</c:v>
                </c:pt>
                <c:pt idx="8">
                  <c:v>0.03189189189189192</c:v>
                </c:pt>
                <c:pt idx="9">
                  <c:v>0.03631436314363137</c:v>
                </c:pt>
              </c:numCache>
            </c:numRef>
          </c:val>
          <c:smooth val="0"/>
        </c:ser>
        <c:marker val="1"/>
        <c:axId val="37744398"/>
        <c:axId val="4155263"/>
      </c:lineChart>
      <c:catAx>
        <c:axId val="3774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Months Around Company's Filing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55263"/>
        <c:crosses val="autoZero"/>
        <c:auto val="1"/>
        <c:lblOffset val="100"/>
        <c:noMultiLvlLbl val="0"/>
      </c:catAx>
      <c:valAx>
        <c:axId val="415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Inflation (CPI)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7744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5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95"/>
          <c:w val="0.8755"/>
          <c:h val="0.79375"/>
        </c:manualLayout>
      </c:layout>
      <c:lineChart>
        <c:grouping val="standard"/>
        <c:varyColors val="0"/>
        <c:ser>
          <c:idx val="0"/>
          <c:order val="0"/>
          <c:tx>
            <c:v>03 Dock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'Backup1-Interest Rates'!$I$6:$I$18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04 Dock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'Backup1-Interest Rates'!$B$6:$B$18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'Backup1-Interest Rates'!$J$6:$J$18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397368"/>
        <c:axId val="1031993"/>
      </c:lineChart>
      <c:catAx>
        <c:axId val="373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 Around Filing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1993"/>
        <c:crosses val="autoZero"/>
        <c:auto val="1"/>
        <c:lblOffset val="100"/>
        <c:noMultiLvlLbl val="0"/>
      </c:catAx>
      <c:valAx>
        <c:axId val="10319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Fed Funds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9736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7375"/>
          <c:y val="0.5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0.98975</cdr:y>
    </cdr:from>
    <cdr:to>
      <cdr:x>0.99</cdr:x>
      <cdr:y>0.98975</cdr:y>
    </cdr:to>
    <cdr:sp>
      <cdr:nvSpPr>
        <cdr:cNvPr id="1" name="Line 1"/>
        <cdr:cNvSpPr>
          <a:spLocks/>
        </cdr:cNvSpPr>
      </cdr:nvSpPr>
      <cdr:spPr>
        <a:xfrm>
          <a:off x="0" y="3905250"/>
          <a:ext cx="66675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</cdr:y>
    </cdr:from>
    <cdr:to>
      <cdr:x>0.98</cdr:x>
      <cdr:y>0</cdr:y>
    </cdr:to>
    <cdr:sp>
      <cdr:nvSpPr>
        <cdr:cNvPr id="2" name="Line 2"/>
        <cdr:cNvSpPr>
          <a:spLocks/>
        </cdr:cNvSpPr>
      </cdr:nvSpPr>
      <cdr:spPr>
        <a:xfrm>
          <a:off x="123825" y="0"/>
          <a:ext cx="6477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0.92725</cdr:y>
    </cdr:from>
    <cdr:to>
      <cdr:x>0.512</cdr:x>
      <cdr:y>0.973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57600"/>
          <a:ext cx="3448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St. Louis Federal Reserve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0.9695</cdr:y>
    </cdr:from>
    <cdr:to>
      <cdr:x>1</cdr:x>
      <cdr:y>0.9695</cdr:y>
    </cdr:to>
    <cdr:sp>
      <cdr:nvSpPr>
        <cdr:cNvPr id="1" name="Line 1"/>
        <cdr:cNvSpPr>
          <a:spLocks/>
        </cdr:cNvSpPr>
      </cdr:nvSpPr>
      <cdr:spPr>
        <a:xfrm>
          <a:off x="19050" y="3790950"/>
          <a:ext cx="66865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0</cdr:y>
    </cdr:from>
    <cdr:to>
      <cdr:x>1</cdr:x>
      <cdr:y>0</cdr:y>
    </cdr:to>
    <cdr:sp>
      <cdr:nvSpPr>
        <cdr:cNvPr id="2" name="Line 2"/>
        <cdr:cNvSpPr>
          <a:spLocks/>
        </cdr:cNvSpPr>
      </cdr:nvSpPr>
      <cdr:spPr>
        <a:xfrm>
          <a:off x="19050" y="0"/>
          <a:ext cx="66865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0.898</cdr:y>
    </cdr:from>
    <cdr:to>
      <cdr:x>0.513</cdr:x>
      <cdr:y>0.94025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3514725"/>
          <a:ext cx="3371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St. Louis Federal Reserve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0.8875</cdr:y>
    </cdr:from>
    <cdr:to>
      <cdr:x>0.51475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28975"/>
          <a:ext cx="3448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St. Louis Federal Reserve</a:t>
          </a:r>
        </a:p>
      </cdr:txBody>
    </cdr:sp>
  </cdr:relSizeAnchor>
  <cdr:relSizeAnchor xmlns:cdr="http://schemas.openxmlformats.org/drawingml/2006/chartDrawing">
    <cdr:from>
      <cdr:x>0</cdr:x>
      <cdr:y>0.972</cdr:y>
    </cdr:from>
    <cdr:to>
      <cdr:x>0.9985</cdr:x>
      <cdr:y>0.97425</cdr:y>
    </cdr:to>
    <cdr:sp>
      <cdr:nvSpPr>
        <cdr:cNvPr id="2" name="Line 2"/>
        <cdr:cNvSpPr>
          <a:spLocks/>
        </cdr:cNvSpPr>
      </cdr:nvSpPr>
      <cdr:spPr>
        <a:xfrm flipV="1">
          <a:off x="0" y="3543300"/>
          <a:ext cx="66865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</cdr:x>
      <cdr:y>0.003</cdr:y>
    </cdr:to>
    <cdr:sp>
      <cdr:nvSpPr>
        <cdr:cNvPr id="3" name="Line 3"/>
        <cdr:cNvSpPr>
          <a:spLocks/>
        </cdr:cNvSpPr>
      </cdr:nvSpPr>
      <cdr:spPr>
        <a:xfrm flipV="1">
          <a:off x="0" y="0"/>
          <a:ext cx="66865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0.99025</cdr:y>
    </cdr:from>
    <cdr:to>
      <cdr:x>1</cdr:x>
      <cdr:y>0.99025</cdr:y>
    </cdr:to>
    <cdr:sp>
      <cdr:nvSpPr>
        <cdr:cNvPr id="1" name="Line 1"/>
        <cdr:cNvSpPr>
          <a:spLocks/>
        </cdr:cNvSpPr>
      </cdr:nvSpPr>
      <cdr:spPr>
        <a:xfrm>
          <a:off x="66675" y="4619625"/>
          <a:ext cx="66770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</cdr:y>
    </cdr:from>
    <cdr:to>
      <cdr:x>0.98</cdr:x>
      <cdr:y>0</cdr:y>
    </cdr:to>
    <cdr:sp>
      <cdr:nvSpPr>
        <cdr:cNvPr id="2" name="Line 2"/>
        <cdr:cNvSpPr>
          <a:spLocks/>
        </cdr:cNvSpPr>
      </cdr:nvSpPr>
      <cdr:spPr>
        <a:xfrm>
          <a:off x="123825" y="0"/>
          <a:ext cx="6477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0.51275</cdr:x>
      <cdr:y>0.9725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324350"/>
          <a:ext cx="3457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St. Louis Federal Reserve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21</xdr:col>
      <xdr:colOff>38100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867400" y="342900"/>
        <a:ext cx="6734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28575</xdr:rowOff>
    </xdr:from>
    <xdr:to>
      <xdr:col>21</xdr:col>
      <xdr:colOff>9525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5857875" y="4400550"/>
        <a:ext cx="67151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266700</xdr:colOff>
      <xdr:row>4</xdr:row>
      <xdr:rowOff>38100</xdr:rowOff>
    </xdr:from>
    <xdr:to>
      <xdr:col>29</xdr:col>
      <xdr:colOff>57150</xdr:colOff>
      <xdr:row>20</xdr:row>
      <xdr:rowOff>19050</xdr:rowOff>
    </xdr:to>
    <xdr:graphicFrame>
      <xdr:nvGraphicFramePr>
        <xdr:cNvPr id="3" name="Chart 3"/>
        <xdr:cNvGraphicFramePr/>
      </xdr:nvGraphicFramePr>
      <xdr:xfrm>
        <a:off x="12830175" y="685800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52</xdr:row>
      <xdr:rowOff>95250</xdr:rowOff>
    </xdr:from>
    <xdr:to>
      <xdr:col>21</xdr:col>
      <xdr:colOff>0</xdr:colOff>
      <xdr:row>74</xdr:row>
      <xdr:rowOff>9525</xdr:rowOff>
    </xdr:to>
    <xdr:graphicFrame>
      <xdr:nvGraphicFramePr>
        <xdr:cNvPr id="4" name="Chart 4"/>
        <xdr:cNvGraphicFramePr/>
      </xdr:nvGraphicFramePr>
      <xdr:xfrm>
        <a:off x="5867400" y="8515350"/>
        <a:ext cx="6696075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38100</xdr:colOff>
      <xdr:row>77</xdr:row>
      <xdr:rowOff>9525</xdr:rowOff>
    </xdr:from>
    <xdr:to>
      <xdr:col>21</xdr:col>
      <xdr:colOff>76200</xdr:colOff>
      <xdr:row>101</xdr:row>
      <xdr:rowOff>104775</xdr:rowOff>
    </xdr:to>
    <xdr:graphicFrame>
      <xdr:nvGraphicFramePr>
        <xdr:cNvPr id="5" name="Chart 5"/>
        <xdr:cNvGraphicFramePr/>
      </xdr:nvGraphicFramePr>
      <xdr:xfrm>
        <a:off x="5895975" y="12734925"/>
        <a:ext cx="674370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1" sqref="A1:E1"/>
    </sheetView>
  </sheetViews>
  <sheetFormatPr defaultColWidth="8.88671875" defaultRowHeight="15"/>
  <cols>
    <col min="1" max="1" width="8.88671875" style="24" customWidth="1"/>
    <col min="2" max="2" width="35.4453125" style="24" bestFit="1" customWidth="1"/>
    <col min="3" max="3" width="13.88671875" style="24" bestFit="1" customWidth="1"/>
    <col min="4" max="5" width="13.88671875" style="24" customWidth="1"/>
    <col min="6" max="16384" width="8.88671875" style="24" customWidth="1"/>
  </cols>
  <sheetData>
    <row r="1" spans="1:5" ht="20.25">
      <c r="A1" s="99" t="s">
        <v>0</v>
      </c>
      <c r="B1" s="99"/>
      <c r="C1" s="99"/>
      <c r="D1" s="99"/>
      <c r="E1" s="99"/>
    </row>
    <row r="2" spans="1:5" ht="18">
      <c r="A2" s="100" t="s">
        <v>1</v>
      </c>
      <c r="B2" s="100"/>
      <c r="C2" s="100"/>
      <c r="D2" s="100"/>
      <c r="E2" s="100"/>
    </row>
    <row r="4" spans="1:5" ht="18">
      <c r="A4" s="100" t="s">
        <v>2</v>
      </c>
      <c r="B4" s="100"/>
      <c r="C4" s="100"/>
      <c r="D4" s="100"/>
      <c r="E4" s="100"/>
    </row>
    <row r="6" spans="3:6" ht="15">
      <c r="C6" s="98" t="s">
        <v>35</v>
      </c>
      <c r="D6" s="98"/>
      <c r="E6" s="101"/>
      <c r="F6" s="101"/>
    </row>
    <row r="7" spans="1:6" ht="15">
      <c r="A7" s="25" t="s">
        <v>7</v>
      </c>
      <c r="B7" s="27" t="s">
        <v>3</v>
      </c>
      <c r="C7" s="25" t="s">
        <v>6</v>
      </c>
      <c r="D7" s="25" t="s">
        <v>5</v>
      </c>
      <c r="E7" s="28"/>
      <c r="F7" s="29"/>
    </row>
    <row r="8" spans="1:5" ht="15">
      <c r="A8" s="30">
        <v>1</v>
      </c>
      <c r="B8" s="24" t="s">
        <v>94</v>
      </c>
      <c r="C8" s="90">
        <f>'Page 2 (Const Gr DCF)'!F26</f>
        <v>0.10516934666045775</v>
      </c>
      <c r="D8" s="90">
        <f>'Page 3 (Two-Stage DCF)'!M28</f>
        <v>0.10028432418824346</v>
      </c>
      <c r="E8" s="30"/>
    </row>
    <row r="9" spans="1:5" ht="15">
      <c r="A9" s="30">
        <v>2</v>
      </c>
      <c r="B9" s="24" t="s">
        <v>95</v>
      </c>
      <c r="C9" s="90">
        <f>'Page 2 (Const Gr DCF)'!I26</f>
        <v>0.10673548177617875</v>
      </c>
      <c r="D9" s="41">
        <f>'Pages 4 (Two-Stage DCF)'!M28</f>
        <v>0.10161502743023715</v>
      </c>
      <c r="E9" s="30"/>
    </row>
    <row r="10" spans="1:5" ht="15">
      <c r="A10" s="30">
        <v>3</v>
      </c>
      <c r="B10" s="24" t="s">
        <v>106</v>
      </c>
      <c r="C10" s="90">
        <f>'Page 2 (Const Gr DCF)'!L26</f>
        <v>0.11091184208476813</v>
      </c>
      <c r="D10" s="41">
        <f>'Pages 5 (Two-Stage DCF)'!M28</f>
        <v>0.1051670535241205</v>
      </c>
      <c r="E10" s="30"/>
    </row>
    <row r="11" spans="1:5" ht="15">
      <c r="A11" s="30">
        <v>4</v>
      </c>
      <c r="B11" s="24" t="s">
        <v>96</v>
      </c>
      <c r="C11" s="90">
        <f>'Page 2 (Const Gr DCF)'!F50</f>
        <v>0.1003850679465483</v>
      </c>
      <c r="D11" s="30" t="s">
        <v>58</v>
      </c>
      <c r="E11" s="30"/>
    </row>
    <row r="12" spans="1:5" ht="15">
      <c r="A12" s="30">
        <v>5</v>
      </c>
      <c r="B12" s="24" t="s">
        <v>97</v>
      </c>
      <c r="C12" s="90">
        <f>'Page 2 (Const Gr DCF)'!I50</f>
        <v>0.10103054363356209</v>
      </c>
      <c r="D12" s="30" t="s">
        <v>58</v>
      </c>
      <c r="E12" s="30"/>
    </row>
    <row r="13" spans="1:5" ht="15">
      <c r="A13" s="30">
        <v>6</v>
      </c>
      <c r="B13" s="24" t="s">
        <v>98</v>
      </c>
      <c r="C13" s="90">
        <f>'Page 2 (Const Gr DCF)'!L50</f>
        <v>0.10275181213226563</v>
      </c>
      <c r="D13" s="30" t="s">
        <v>58</v>
      </c>
      <c r="E13" s="30"/>
    </row>
    <row r="14" spans="3:5" ht="15">
      <c r="C14" s="30"/>
      <c r="D14" s="30"/>
      <c r="E14" s="25" t="s">
        <v>33</v>
      </c>
    </row>
    <row r="15" spans="1:5" ht="15">
      <c r="A15" s="30">
        <v>7</v>
      </c>
      <c r="B15" s="24" t="s">
        <v>36</v>
      </c>
      <c r="C15" s="30"/>
      <c r="D15" s="30"/>
      <c r="E15" s="90">
        <f>'Page 6 (CAPM)'!I26</f>
        <v>0.11050000000000003</v>
      </c>
    </row>
    <row r="16" spans="1:5" ht="15">
      <c r="A16" s="30">
        <v>8</v>
      </c>
      <c r="B16" s="24" t="s">
        <v>120</v>
      </c>
      <c r="C16" s="30"/>
      <c r="D16" s="30"/>
      <c r="E16" s="90">
        <f>'Page 6 (CAPM)'!I51</f>
        <v>0.11799999999999997</v>
      </c>
    </row>
    <row r="17" spans="3:5" ht="15">
      <c r="C17" s="30"/>
      <c r="D17" s="30"/>
      <c r="E17" s="30"/>
    </row>
    <row r="18" spans="3:5" ht="15">
      <c r="C18" s="98" t="s">
        <v>119</v>
      </c>
      <c r="D18" s="98"/>
      <c r="E18" s="30"/>
    </row>
    <row r="19" spans="3:4" ht="15">
      <c r="C19" s="25" t="s">
        <v>66</v>
      </c>
      <c r="D19" s="25" t="s">
        <v>117</v>
      </c>
    </row>
    <row r="20" spans="1:4" ht="15">
      <c r="A20" s="30">
        <v>9</v>
      </c>
      <c r="B20" s="24" t="s">
        <v>67</v>
      </c>
      <c r="C20" s="92">
        <f>MAX(C8:D13)</f>
        <v>0.11091184208476813</v>
      </c>
      <c r="D20" s="92">
        <f>MAX(C8:E16)</f>
        <v>0.11799999999999997</v>
      </c>
    </row>
    <row r="21" spans="1:4" ht="15">
      <c r="A21" s="30">
        <v>10</v>
      </c>
      <c r="B21" s="24" t="s">
        <v>68</v>
      </c>
      <c r="C21" s="92">
        <f>MIN(C8:D13)</f>
        <v>0.10028432418824346</v>
      </c>
      <c r="D21" s="92">
        <f>MIN(C8:E16)</f>
        <v>0.10028432418824346</v>
      </c>
    </row>
    <row r="22" spans="1:4" ht="15.75">
      <c r="A22" s="30">
        <v>11</v>
      </c>
      <c r="B22" s="63" t="s">
        <v>69</v>
      </c>
      <c r="C22" s="91">
        <f>AVERAGE(C20:C21)</f>
        <v>0.10559808313650579</v>
      </c>
      <c r="D22" s="91">
        <f>AVERAGE(D20:D21)</f>
        <v>0.10914216209412171</v>
      </c>
    </row>
    <row r="25" ht="15">
      <c r="A25" s="24" t="s">
        <v>70</v>
      </c>
    </row>
    <row r="26" ht="15">
      <c r="A26" s="24" t="s">
        <v>99</v>
      </c>
    </row>
    <row r="27" ht="15">
      <c r="A27" s="24" t="s">
        <v>100</v>
      </c>
    </row>
    <row r="28" ht="15">
      <c r="A28" s="24" t="s">
        <v>101</v>
      </c>
    </row>
    <row r="29" ht="15">
      <c r="A29" s="24" t="s">
        <v>102</v>
      </c>
    </row>
    <row r="30" ht="15">
      <c r="A30" s="31" t="s">
        <v>71</v>
      </c>
    </row>
    <row r="31" ht="15">
      <c r="A31" s="31" t="s">
        <v>103</v>
      </c>
    </row>
    <row r="32" ht="15">
      <c r="A32" s="24" t="s">
        <v>72</v>
      </c>
    </row>
    <row r="33" ht="15">
      <c r="A33" s="24" t="s">
        <v>118</v>
      </c>
    </row>
    <row r="34" ht="15">
      <c r="A34" s="24" t="s">
        <v>111</v>
      </c>
    </row>
    <row r="35" ht="15">
      <c r="A35" s="24" t="s">
        <v>112</v>
      </c>
    </row>
    <row r="36" ht="15">
      <c r="A36" s="24" t="s">
        <v>113</v>
      </c>
    </row>
  </sheetData>
  <mergeCells count="6">
    <mergeCell ref="C18:D18"/>
    <mergeCell ref="A1:E1"/>
    <mergeCell ref="A2:E2"/>
    <mergeCell ref="C6:D6"/>
    <mergeCell ref="E6:F6"/>
    <mergeCell ref="A4:E4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&amp;C&amp;F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90" zoomScaleNormal="90" workbookViewId="0" topLeftCell="A1">
      <selection activeCell="A1" sqref="A1:L1"/>
    </sheetView>
  </sheetViews>
  <sheetFormatPr defaultColWidth="8.88671875" defaultRowHeight="15"/>
  <cols>
    <col min="1" max="1" width="4.3359375" style="48" bestFit="1" customWidth="1"/>
    <col min="2" max="2" width="30.10546875" style="48" bestFit="1" customWidth="1"/>
    <col min="3" max="16384" width="8.88671875" style="48" customWidth="1"/>
  </cols>
  <sheetData>
    <row r="1" spans="1:12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="24" customFormat="1" ht="15"/>
    <row r="4" spans="3:12" s="32" customFormat="1" ht="15">
      <c r="C4" s="32">
        <v>-1</v>
      </c>
      <c r="D4" s="32">
        <v>-2</v>
      </c>
      <c r="E4" s="32">
        <v>-3</v>
      </c>
      <c r="F4" s="32">
        <v>-4</v>
      </c>
      <c r="G4" s="32">
        <v>-5</v>
      </c>
      <c r="H4" s="32">
        <v>-6</v>
      </c>
      <c r="I4" s="32">
        <v>-7</v>
      </c>
      <c r="J4" s="32">
        <v>-8</v>
      </c>
      <c r="K4" s="32">
        <v>-9</v>
      </c>
      <c r="L4" s="32">
        <v>-10</v>
      </c>
    </row>
    <row r="5" spans="2:15" s="24" customFormat="1" ht="15">
      <c r="B5" s="48"/>
      <c r="C5" s="48"/>
      <c r="D5" s="105" t="s">
        <v>3</v>
      </c>
      <c r="E5" s="105"/>
      <c r="F5" s="105"/>
      <c r="G5" s="105"/>
      <c r="H5" s="105"/>
      <c r="I5" s="105"/>
      <c r="J5" s="105"/>
      <c r="K5" s="105"/>
      <c r="L5" s="105"/>
      <c r="M5" s="33"/>
      <c r="N5" s="33"/>
      <c r="O5" s="33"/>
    </row>
    <row r="6" spans="2:15" s="24" customFormat="1" ht="15">
      <c r="B6" s="48"/>
      <c r="C6" s="48"/>
      <c r="D6" s="102" t="s">
        <v>104</v>
      </c>
      <c r="E6" s="103"/>
      <c r="F6" s="104"/>
      <c r="G6" s="102" t="s">
        <v>105</v>
      </c>
      <c r="H6" s="103"/>
      <c r="I6" s="104"/>
      <c r="J6" s="102" t="s">
        <v>107</v>
      </c>
      <c r="K6" s="103"/>
      <c r="L6" s="104"/>
      <c r="M6" s="34"/>
      <c r="N6" s="29"/>
      <c r="O6" s="29"/>
    </row>
    <row r="7" spans="2:12" s="24" customFormat="1" ht="15">
      <c r="B7" s="51" t="s">
        <v>8</v>
      </c>
      <c r="C7" s="51" t="s">
        <v>11</v>
      </c>
      <c r="D7" s="52" t="s">
        <v>11</v>
      </c>
      <c r="E7" s="53" t="s">
        <v>4</v>
      </c>
      <c r="F7" s="54" t="s">
        <v>12</v>
      </c>
      <c r="G7" s="52" t="s">
        <v>11</v>
      </c>
      <c r="H7" s="53" t="s">
        <v>4</v>
      </c>
      <c r="I7" s="54" t="s">
        <v>12</v>
      </c>
      <c r="J7" s="52" t="s">
        <v>11</v>
      </c>
      <c r="K7" s="53" t="s">
        <v>4</v>
      </c>
      <c r="L7" s="54" t="s">
        <v>12</v>
      </c>
    </row>
    <row r="8" spans="2:12" s="24" customFormat="1" ht="15">
      <c r="B8" s="51"/>
      <c r="C8" s="50" t="s">
        <v>38</v>
      </c>
      <c r="D8" s="55" t="s">
        <v>13</v>
      </c>
      <c r="E8" s="53" t="s">
        <v>14</v>
      </c>
      <c r="F8" s="54" t="s">
        <v>15</v>
      </c>
      <c r="G8" s="52" t="s">
        <v>13</v>
      </c>
      <c r="H8" s="53" t="s">
        <v>14</v>
      </c>
      <c r="I8" s="54" t="s">
        <v>15</v>
      </c>
      <c r="J8" s="52" t="s">
        <v>13</v>
      </c>
      <c r="K8" s="53" t="s">
        <v>14</v>
      </c>
      <c r="L8" s="54" t="s">
        <v>15</v>
      </c>
    </row>
    <row r="9" spans="1:12" s="24" customFormat="1" ht="15">
      <c r="A9" s="30">
        <v>1</v>
      </c>
      <c r="B9" s="56" t="s">
        <v>16</v>
      </c>
      <c r="C9" s="57">
        <f aca="true" t="shared" si="0" ref="C9:C25">C33</f>
        <v>0.05471180884523282</v>
      </c>
      <c r="D9" s="58">
        <f aca="true" t="shared" si="1" ref="D9:D25">$C9*(1+E9)</f>
        <v>0.057912449662678944</v>
      </c>
      <c r="E9" s="59">
        <v>0.0585</v>
      </c>
      <c r="F9" s="60">
        <f>D9+E9</f>
        <v>0.11641244966267894</v>
      </c>
      <c r="G9" s="58">
        <f aca="true" t="shared" si="2" ref="G9:G25">$C9*(1+H9)</f>
        <v>0.0579945173759468</v>
      </c>
      <c r="H9" s="59">
        <v>0.06</v>
      </c>
      <c r="I9" s="60">
        <f>G9+H9</f>
        <v>0.1179945173759468</v>
      </c>
      <c r="J9" s="58">
        <f aca="true" t="shared" si="3" ref="J9:J25">$C9*(1+K9)</f>
        <v>0.05821336461132773</v>
      </c>
      <c r="K9" s="59">
        <v>0.064</v>
      </c>
      <c r="L9" s="60">
        <f>J9+K9</f>
        <v>0.12221336461132773</v>
      </c>
    </row>
    <row r="10" spans="1:12" s="24" customFormat="1" ht="15">
      <c r="A10" s="30">
        <v>2</v>
      </c>
      <c r="B10" s="56" t="s">
        <v>17</v>
      </c>
      <c r="C10" s="57">
        <f t="shared" si="0"/>
        <v>0.047612569249871284</v>
      </c>
      <c r="D10" s="61">
        <f t="shared" si="1"/>
        <v>0.050397904550988755</v>
      </c>
      <c r="E10" s="57">
        <f>E9</f>
        <v>0.0585</v>
      </c>
      <c r="F10" s="62">
        <f aca="true" t="shared" si="4" ref="F10:F25">D10+E10</f>
        <v>0.10889790455098876</v>
      </c>
      <c r="G10" s="61">
        <f t="shared" si="2"/>
        <v>0.05046932340486356</v>
      </c>
      <c r="H10" s="57">
        <f>H9</f>
        <v>0.06</v>
      </c>
      <c r="I10" s="62">
        <f aca="true" t="shared" si="5" ref="I10:I25">G10+H10</f>
        <v>0.11046932340486357</v>
      </c>
      <c r="J10" s="61">
        <f t="shared" si="3"/>
        <v>0.05065977368186305</v>
      </c>
      <c r="K10" s="57">
        <f>K9</f>
        <v>0.064</v>
      </c>
      <c r="L10" s="62">
        <f aca="true" t="shared" si="6" ref="L10:L25">J10+K10</f>
        <v>0.11465977368186306</v>
      </c>
    </row>
    <row r="11" spans="1:12" s="24" customFormat="1" ht="15">
      <c r="A11" s="30">
        <v>3</v>
      </c>
      <c r="B11" s="56" t="s">
        <v>18</v>
      </c>
      <c r="C11" s="57">
        <f t="shared" si="0"/>
        <v>0.05133552578808054</v>
      </c>
      <c r="D11" s="61">
        <f t="shared" si="1"/>
        <v>0.05433865404668325</v>
      </c>
      <c r="E11" s="57">
        <f aca="true" t="shared" si="7" ref="E11:E25">E10</f>
        <v>0.0585</v>
      </c>
      <c r="F11" s="62">
        <f t="shared" si="4"/>
        <v>0.11283865404668325</v>
      </c>
      <c r="G11" s="61">
        <f t="shared" si="2"/>
        <v>0.054415657335365374</v>
      </c>
      <c r="H11" s="57">
        <f aca="true" t="shared" si="8" ref="H11:H25">H10</f>
        <v>0.06</v>
      </c>
      <c r="I11" s="62">
        <f t="shared" si="5"/>
        <v>0.11441565733536538</v>
      </c>
      <c r="J11" s="61">
        <f t="shared" si="3"/>
        <v>0.0546209994385177</v>
      </c>
      <c r="K11" s="57">
        <f aca="true" t="shared" si="9" ref="K11:K25">K10</f>
        <v>0.064</v>
      </c>
      <c r="L11" s="62">
        <f t="shared" si="6"/>
        <v>0.1186209994385177</v>
      </c>
    </row>
    <row r="12" spans="1:12" s="24" customFormat="1" ht="15">
      <c r="A12" s="30">
        <v>4</v>
      </c>
      <c r="B12" s="56" t="s">
        <v>19</v>
      </c>
      <c r="C12" s="57">
        <f t="shared" si="0"/>
        <v>0.05361127378666686</v>
      </c>
      <c r="D12" s="61">
        <f t="shared" si="1"/>
        <v>0.05674753330318687</v>
      </c>
      <c r="E12" s="57">
        <f t="shared" si="7"/>
        <v>0.0585</v>
      </c>
      <c r="F12" s="62">
        <f t="shared" si="4"/>
        <v>0.11524753330318688</v>
      </c>
      <c r="G12" s="61">
        <f t="shared" si="2"/>
        <v>0.05682795021386687</v>
      </c>
      <c r="H12" s="57">
        <f t="shared" si="8"/>
        <v>0.06</v>
      </c>
      <c r="I12" s="62">
        <f t="shared" si="5"/>
        <v>0.11682795021386687</v>
      </c>
      <c r="J12" s="61">
        <f t="shared" si="3"/>
        <v>0.05704239530901354</v>
      </c>
      <c r="K12" s="57">
        <f t="shared" si="9"/>
        <v>0.064</v>
      </c>
      <c r="L12" s="62">
        <f t="shared" si="6"/>
        <v>0.12104239530901353</v>
      </c>
    </row>
    <row r="13" spans="1:12" s="24" customFormat="1" ht="15">
      <c r="A13" s="30">
        <v>5</v>
      </c>
      <c r="B13" s="56" t="s">
        <v>20</v>
      </c>
      <c r="C13" s="57">
        <f t="shared" si="0"/>
        <v>0.04984960799771622</v>
      </c>
      <c r="D13" s="61">
        <f t="shared" si="1"/>
        <v>0.05276581006558262</v>
      </c>
      <c r="E13" s="57">
        <f t="shared" si="7"/>
        <v>0.0585</v>
      </c>
      <c r="F13" s="62">
        <f t="shared" si="4"/>
        <v>0.11126581006558262</v>
      </c>
      <c r="G13" s="61">
        <f t="shared" si="2"/>
        <v>0.052840584477579194</v>
      </c>
      <c r="H13" s="57">
        <f t="shared" si="8"/>
        <v>0.06</v>
      </c>
      <c r="I13" s="62">
        <f t="shared" si="5"/>
        <v>0.11284058447757919</v>
      </c>
      <c r="J13" s="61">
        <f t="shared" si="3"/>
        <v>0.05303998290957006</v>
      </c>
      <c r="K13" s="57">
        <f t="shared" si="9"/>
        <v>0.064</v>
      </c>
      <c r="L13" s="62">
        <f t="shared" si="6"/>
        <v>0.11703998290957006</v>
      </c>
    </row>
    <row r="14" spans="1:12" s="24" customFormat="1" ht="15">
      <c r="A14" s="30">
        <v>6</v>
      </c>
      <c r="B14" s="56" t="s">
        <v>21</v>
      </c>
      <c r="C14" s="57">
        <f t="shared" si="0"/>
        <v>0.0397171340601575</v>
      </c>
      <c r="D14" s="61">
        <f t="shared" si="1"/>
        <v>0.04204058640267671</v>
      </c>
      <c r="E14" s="57">
        <f t="shared" si="7"/>
        <v>0.0585</v>
      </c>
      <c r="F14" s="62">
        <f t="shared" si="4"/>
        <v>0.10054058640267671</v>
      </c>
      <c r="G14" s="61">
        <f t="shared" si="2"/>
        <v>0.04210016210376695</v>
      </c>
      <c r="H14" s="57">
        <f t="shared" si="8"/>
        <v>0.06</v>
      </c>
      <c r="I14" s="62">
        <f t="shared" si="5"/>
        <v>0.10210016210376695</v>
      </c>
      <c r="J14" s="61">
        <f t="shared" si="3"/>
        <v>0.04225903064000758</v>
      </c>
      <c r="K14" s="57">
        <f t="shared" si="9"/>
        <v>0.064</v>
      </c>
      <c r="L14" s="62">
        <f t="shared" si="6"/>
        <v>0.10625903064000758</v>
      </c>
    </row>
    <row r="15" spans="1:12" s="24" customFormat="1" ht="15">
      <c r="A15" s="30">
        <v>7</v>
      </c>
      <c r="B15" s="56" t="s">
        <v>22</v>
      </c>
      <c r="C15" s="57">
        <f t="shared" si="0"/>
        <v>0.042871413181862696</v>
      </c>
      <c r="D15" s="61">
        <f t="shared" si="1"/>
        <v>0.04537939085300166</v>
      </c>
      <c r="E15" s="57">
        <f t="shared" si="7"/>
        <v>0.0585</v>
      </c>
      <c r="F15" s="62">
        <f t="shared" si="4"/>
        <v>0.10387939085300166</v>
      </c>
      <c r="G15" s="61">
        <f t="shared" si="2"/>
        <v>0.045443697972774456</v>
      </c>
      <c r="H15" s="57">
        <f t="shared" si="8"/>
        <v>0.06</v>
      </c>
      <c r="I15" s="62">
        <f t="shared" si="5"/>
        <v>0.10544369797277445</v>
      </c>
      <c r="J15" s="61">
        <f t="shared" si="3"/>
        <v>0.04561518362550191</v>
      </c>
      <c r="K15" s="57">
        <f t="shared" si="9"/>
        <v>0.064</v>
      </c>
      <c r="L15" s="62">
        <f t="shared" si="6"/>
        <v>0.1096151836255019</v>
      </c>
    </row>
    <row r="16" spans="1:12" s="24" customFormat="1" ht="15">
      <c r="A16" s="30">
        <v>8</v>
      </c>
      <c r="B16" s="56" t="s">
        <v>23</v>
      </c>
      <c r="C16" s="57">
        <f t="shared" si="0"/>
        <v>0.03383599303759375</v>
      </c>
      <c r="D16" s="61">
        <f t="shared" si="1"/>
        <v>0.03581539863029298</v>
      </c>
      <c r="E16" s="57">
        <f t="shared" si="7"/>
        <v>0.0585</v>
      </c>
      <c r="F16" s="62">
        <f t="shared" si="4"/>
        <v>0.09431539863029298</v>
      </c>
      <c r="G16" s="61">
        <f t="shared" si="2"/>
        <v>0.03586615261984938</v>
      </c>
      <c r="H16" s="57">
        <f t="shared" si="8"/>
        <v>0.06</v>
      </c>
      <c r="I16" s="62">
        <f t="shared" si="5"/>
        <v>0.09586615261984938</v>
      </c>
      <c r="J16" s="61">
        <f t="shared" si="3"/>
        <v>0.03600149659199975</v>
      </c>
      <c r="K16" s="57">
        <f t="shared" si="9"/>
        <v>0.064</v>
      </c>
      <c r="L16" s="62">
        <f t="shared" si="6"/>
        <v>0.10000149659199975</v>
      </c>
    </row>
    <row r="17" spans="1:12" s="24" customFormat="1" ht="15">
      <c r="A17" s="30">
        <v>9</v>
      </c>
      <c r="B17" s="56" t="s">
        <v>24</v>
      </c>
      <c r="C17" s="57">
        <f t="shared" si="0"/>
        <v>0.045527298595056005</v>
      </c>
      <c r="D17" s="61">
        <f t="shared" si="1"/>
        <v>0.04819064556286678</v>
      </c>
      <c r="E17" s="57">
        <f t="shared" si="7"/>
        <v>0.0585</v>
      </c>
      <c r="F17" s="62">
        <f t="shared" si="4"/>
        <v>0.10669064556286678</v>
      </c>
      <c r="G17" s="61">
        <f t="shared" si="2"/>
        <v>0.04825893651075937</v>
      </c>
      <c r="H17" s="57">
        <f t="shared" si="8"/>
        <v>0.06</v>
      </c>
      <c r="I17" s="62">
        <f t="shared" si="5"/>
        <v>0.10825893651075937</v>
      </c>
      <c r="J17" s="61">
        <f t="shared" si="3"/>
        <v>0.048441045705139595</v>
      </c>
      <c r="K17" s="57">
        <f t="shared" si="9"/>
        <v>0.064</v>
      </c>
      <c r="L17" s="62">
        <f t="shared" si="6"/>
        <v>0.1124410457051396</v>
      </c>
    </row>
    <row r="18" spans="1:12" s="24" customFormat="1" ht="15">
      <c r="A18" s="30">
        <v>10</v>
      </c>
      <c r="B18" s="56" t="s">
        <v>25</v>
      </c>
      <c r="C18" s="57">
        <f t="shared" si="0"/>
        <v>0.04285483111960105</v>
      </c>
      <c r="D18" s="61">
        <f t="shared" si="1"/>
        <v>0.04536183874009771</v>
      </c>
      <c r="E18" s="57">
        <f t="shared" si="7"/>
        <v>0.0585</v>
      </c>
      <c r="F18" s="62">
        <f t="shared" si="4"/>
        <v>0.10386183874009772</v>
      </c>
      <c r="G18" s="61">
        <f t="shared" si="2"/>
        <v>0.04542612098677711</v>
      </c>
      <c r="H18" s="57">
        <f t="shared" si="8"/>
        <v>0.06</v>
      </c>
      <c r="I18" s="62">
        <f t="shared" si="5"/>
        <v>0.10542612098677712</v>
      </c>
      <c r="J18" s="61">
        <f t="shared" si="3"/>
        <v>0.04559754031125551</v>
      </c>
      <c r="K18" s="57">
        <f t="shared" si="9"/>
        <v>0.064</v>
      </c>
      <c r="L18" s="62">
        <f t="shared" si="6"/>
        <v>0.10959754031125551</v>
      </c>
    </row>
    <row r="19" spans="1:12" s="24" customFormat="1" ht="15">
      <c r="A19" s="30">
        <v>11</v>
      </c>
      <c r="B19" s="56" t="s">
        <v>26</v>
      </c>
      <c r="C19" s="57">
        <f t="shared" si="0"/>
        <v>0.05391506911530938</v>
      </c>
      <c r="D19" s="61">
        <f t="shared" si="1"/>
        <v>0.05706910065855498</v>
      </c>
      <c r="E19" s="57">
        <f t="shared" si="7"/>
        <v>0.0585</v>
      </c>
      <c r="F19" s="62">
        <f t="shared" si="4"/>
        <v>0.11556910065855498</v>
      </c>
      <c r="G19" s="61">
        <f t="shared" si="2"/>
        <v>0.05714997326222795</v>
      </c>
      <c r="H19" s="57">
        <f t="shared" si="8"/>
        <v>0.06</v>
      </c>
      <c r="I19" s="62">
        <f t="shared" si="5"/>
        <v>0.11714997326222795</v>
      </c>
      <c r="J19" s="61">
        <f t="shared" si="3"/>
        <v>0.05736563353868919</v>
      </c>
      <c r="K19" s="57">
        <f t="shared" si="9"/>
        <v>0.064</v>
      </c>
      <c r="L19" s="62">
        <f t="shared" si="6"/>
        <v>0.12136563353868919</v>
      </c>
    </row>
    <row r="20" spans="1:12" s="24" customFormat="1" ht="15">
      <c r="A20" s="30">
        <v>12</v>
      </c>
      <c r="B20" s="56" t="s">
        <v>27</v>
      </c>
      <c r="C20" s="57">
        <f t="shared" si="0"/>
        <v>0.039082579935461874</v>
      </c>
      <c r="D20" s="61">
        <f t="shared" si="1"/>
        <v>0.04136891086168639</v>
      </c>
      <c r="E20" s="57">
        <f t="shared" si="7"/>
        <v>0.0585</v>
      </c>
      <c r="F20" s="62">
        <f t="shared" si="4"/>
        <v>0.0998689108616864</v>
      </c>
      <c r="G20" s="61">
        <f t="shared" si="2"/>
        <v>0.04142753473158959</v>
      </c>
      <c r="H20" s="57">
        <f t="shared" si="8"/>
        <v>0.06</v>
      </c>
      <c r="I20" s="62">
        <f t="shared" si="5"/>
        <v>0.10142753473158958</v>
      </c>
      <c r="J20" s="61">
        <f t="shared" si="3"/>
        <v>0.04158386505133144</v>
      </c>
      <c r="K20" s="57">
        <f t="shared" si="9"/>
        <v>0.064</v>
      </c>
      <c r="L20" s="62">
        <f t="shared" si="6"/>
        <v>0.10558386505133144</v>
      </c>
    </row>
    <row r="21" spans="1:12" s="24" customFormat="1" ht="15">
      <c r="A21" s="30">
        <v>13</v>
      </c>
      <c r="B21" s="56" t="s">
        <v>28</v>
      </c>
      <c r="C21" s="57">
        <f t="shared" si="0"/>
        <v>0.02777898346282389</v>
      </c>
      <c r="D21" s="61">
        <f t="shared" si="1"/>
        <v>0.02940405399539909</v>
      </c>
      <c r="E21" s="57">
        <f t="shared" si="7"/>
        <v>0.0585</v>
      </c>
      <c r="F21" s="62">
        <f t="shared" si="4"/>
        <v>0.08790405399539909</v>
      </c>
      <c r="G21" s="61">
        <f t="shared" si="2"/>
        <v>0.029445722470593325</v>
      </c>
      <c r="H21" s="57">
        <f t="shared" si="8"/>
        <v>0.06</v>
      </c>
      <c r="I21" s="62">
        <f t="shared" si="5"/>
        <v>0.08944572247059332</v>
      </c>
      <c r="J21" s="61">
        <f t="shared" si="3"/>
        <v>0.029556838404444622</v>
      </c>
      <c r="K21" s="57">
        <f t="shared" si="9"/>
        <v>0.064</v>
      </c>
      <c r="L21" s="62">
        <f t="shared" si="6"/>
        <v>0.09355683840444462</v>
      </c>
    </row>
    <row r="22" spans="1:12" s="24" customFormat="1" ht="15">
      <c r="A22" s="30">
        <v>14</v>
      </c>
      <c r="B22" s="56" t="s">
        <v>29</v>
      </c>
      <c r="C22" s="57">
        <f t="shared" si="0"/>
        <v>0.04723101184279693</v>
      </c>
      <c r="D22" s="61">
        <f t="shared" si="1"/>
        <v>0.049994026035600554</v>
      </c>
      <c r="E22" s="57">
        <f t="shared" si="7"/>
        <v>0.0585</v>
      </c>
      <c r="F22" s="62">
        <f t="shared" si="4"/>
        <v>0.10849402603560056</v>
      </c>
      <c r="G22" s="61">
        <f t="shared" si="2"/>
        <v>0.05006487255336475</v>
      </c>
      <c r="H22" s="57">
        <f t="shared" si="8"/>
        <v>0.06</v>
      </c>
      <c r="I22" s="62">
        <f t="shared" si="5"/>
        <v>0.11006487255336475</v>
      </c>
      <c r="J22" s="61">
        <f t="shared" si="3"/>
        <v>0.05025379660073594</v>
      </c>
      <c r="K22" s="57">
        <f t="shared" si="9"/>
        <v>0.064</v>
      </c>
      <c r="L22" s="62">
        <f t="shared" si="6"/>
        <v>0.11425379660073594</v>
      </c>
    </row>
    <row r="23" spans="1:12" s="24" customFormat="1" ht="15">
      <c r="A23" s="30">
        <v>15</v>
      </c>
      <c r="B23" s="56" t="s">
        <v>30</v>
      </c>
      <c r="C23" s="57">
        <f t="shared" si="0"/>
        <v>0.04569453056009621</v>
      </c>
      <c r="D23" s="61">
        <f t="shared" si="1"/>
        <v>0.048367660597861836</v>
      </c>
      <c r="E23" s="57">
        <f t="shared" si="7"/>
        <v>0.0585</v>
      </c>
      <c r="F23" s="62">
        <f t="shared" si="4"/>
        <v>0.10686766059786185</v>
      </c>
      <c r="G23" s="61">
        <f t="shared" si="2"/>
        <v>0.048436202393701985</v>
      </c>
      <c r="H23" s="57">
        <f t="shared" si="8"/>
        <v>0.06</v>
      </c>
      <c r="I23" s="62">
        <f t="shared" si="5"/>
        <v>0.10843620239370198</v>
      </c>
      <c r="J23" s="61">
        <f t="shared" si="3"/>
        <v>0.04861898051594237</v>
      </c>
      <c r="K23" s="57">
        <f t="shared" si="9"/>
        <v>0.064</v>
      </c>
      <c r="L23" s="62">
        <f t="shared" si="6"/>
        <v>0.11261898051594238</v>
      </c>
    </row>
    <row r="24" spans="1:12" s="24" customFormat="1" ht="15">
      <c r="A24" s="30">
        <v>16</v>
      </c>
      <c r="B24" s="56" t="s">
        <v>31</v>
      </c>
      <c r="C24" s="57">
        <f t="shared" si="0"/>
        <v>0.026116484573493907</v>
      </c>
      <c r="D24" s="61">
        <f t="shared" si="1"/>
        <v>0.027644298921043302</v>
      </c>
      <c r="E24" s="57">
        <f t="shared" si="7"/>
        <v>0.0585</v>
      </c>
      <c r="F24" s="62">
        <f t="shared" si="4"/>
        <v>0.0861442989210433</v>
      </c>
      <c r="G24" s="61">
        <f t="shared" si="2"/>
        <v>0.027683473647903543</v>
      </c>
      <c r="H24" s="57">
        <f t="shared" si="8"/>
        <v>0.06</v>
      </c>
      <c r="I24" s="62">
        <f t="shared" si="5"/>
        <v>0.08768347364790355</v>
      </c>
      <c r="J24" s="61">
        <f t="shared" si="3"/>
        <v>0.02778793958619752</v>
      </c>
      <c r="K24" s="57">
        <f t="shared" si="9"/>
        <v>0.064</v>
      </c>
      <c r="L24" s="62">
        <f t="shared" si="6"/>
        <v>0.09178793958619752</v>
      </c>
    </row>
    <row r="25" spans="1:12" s="24" customFormat="1" ht="15">
      <c r="A25" s="30">
        <v>17</v>
      </c>
      <c r="B25" s="56" t="s">
        <v>32</v>
      </c>
      <c r="C25" s="57">
        <f t="shared" si="0"/>
        <v>0.04778519635293274</v>
      </c>
      <c r="D25" s="61">
        <f t="shared" si="1"/>
        <v>0.050580630339579304</v>
      </c>
      <c r="E25" s="57">
        <f t="shared" si="7"/>
        <v>0.0585</v>
      </c>
      <c r="F25" s="62">
        <f t="shared" si="4"/>
        <v>0.10908063033957931</v>
      </c>
      <c r="G25" s="61">
        <f t="shared" si="2"/>
        <v>0.05065230813410871</v>
      </c>
      <c r="H25" s="57">
        <f t="shared" si="8"/>
        <v>0.06</v>
      </c>
      <c r="I25" s="62">
        <f t="shared" si="5"/>
        <v>0.1106523081341087</v>
      </c>
      <c r="J25" s="61">
        <f t="shared" si="3"/>
        <v>0.05084344891952044</v>
      </c>
      <c r="K25" s="57">
        <f t="shared" si="9"/>
        <v>0.064</v>
      </c>
      <c r="L25" s="62">
        <f t="shared" si="6"/>
        <v>0.11484344891952045</v>
      </c>
    </row>
    <row r="26" spans="2:12" s="45" customFormat="1" ht="15.75">
      <c r="B26" s="46" t="s">
        <v>37</v>
      </c>
      <c r="C26" s="47"/>
      <c r="D26" s="47"/>
      <c r="E26" s="47"/>
      <c r="F26" s="47">
        <f>AVERAGE(F9:F25)</f>
        <v>0.10516934666045775</v>
      </c>
      <c r="G26" s="47"/>
      <c r="H26" s="47"/>
      <c r="I26" s="47">
        <f>AVERAGE(I9:I25)</f>
        <v>0.10673548177617875</v>
      </c>
      <c r="J26" s="47"/>
      <c r="K26" s="47"/>
      <c r="L26" s="47">
        <f>AVERAGE(L9:L25)</f>
        <v>0.11091184208476813</v>
      </c>
    </row>
    <row r="28" spans="3:12" ht="15">
      <c r="C28" s="49">
        <v>-11</v>
      </c>
      <c r="D28" s="49">
        <v>-12</v>
      </c>
      <c r="E28" s="49">
        <v>-13</v>
      </c>
      <c r="F28" s="49">
        <v>-14</v>
      </c>
      <c r="G28" s="49">
        <v>-15</v>
      </c>
      <c r="H28" s="49">
        <v>-16</v>
      </c>
      <c r="I28" s="49">
        <v>-17</v>
      </c>
      <c r="J28" s="49">
        <v>-18</v>
      </c>
      <c r="K28" s="49">
        <v>-19</v>
      </c>
      <c r="L28" s="49">
        <v>-20</v>
      </c>
    </row>
    <row r="29" spans="2:12" ht="15">
      <c r="B29" s="24"/>
      <c r="C29" s="24"/>
      <c r="D29" s="98" t="s">
        <v>3</v>
      </c>
      <c r="E29" s="98"/>
      <c r="F29" s="98"/>
      <c r="G29" s="98"/>
      <c r="H29" s="98"/>
      <c r="I29" s="98"/>
      <c r="J29" s="98"/>
      <c r="K29" s="98"/>
      <c r="L29" s="98"/>
    </row>
    <row r="30" spans="2:12" ht="15">
      <c r="B30" s="24"/>
      <c r="C30" s="24"/>
      <c r="D30" s="106" t="s">
        <v>109</v>
      </c>
      <c r="E30" s="107"/>
      <c r="F30" s="108"/>
      <c r="G30" s="106" t="s">
        <v>108</v>
      </c>
      <c r="H30" s="107"/>
      <c r="I30" s="108"/>
      <c r="J30" s="106" t="s">
        <v>110</v>
      </c>
      <c r="K30" s="107"/>
      <c r="L30" s="108"/>
    </row>
    <row r="31" spans="2:12" ht="15">
      <c r="B31" s="30" t="s">
        <v>8</v>
      </c>
      <c r="C31" s="30" t="s">
        <v>11</v>
      </c>
      <c r="D31" s="35" t="s">
        <v>11</v>
      </c>
      <c r="E31" s="26" t="s">
        <v>4</v>
      </c>
      <c r="F31" s="36" t="s">
        <v>12</v>
      </c>
      <c r="G31" s="35" t="s">
        <v>11</v>
      </c>
      <c r="H31" s="26" t="s">
        <v>4</v>
      </c>
      <c r="I31" s="36" t="s">
        <v>12</v>
      </c>
      <c r="J31" s="35" t="s">
        <v>11</v>
      </c>
      <c r="K31" s="26" t="s">
        <v>4</v>
      </c>
      <c r="L31" s="36" t="s">
        <v>12</v>
      </c>
    </row>
    <row r="32" spans="2:12" ht="15">
      <c r="B32" s="30"/>
      <c r="C32" s="26" t="s">
        <v>38</v>
      </c>
      <c r="D32" s="35" t="s">
        <v>13</v>
      </c>
      <c r="E32" s="26" t="s">
        <v>14</v>
      </c>
      <c r="F32" s="36" t="s">
        <v>15</v>
      </c>
      <c r="G32" s="35" t="s">
        <v>13</v>
      </c>
      <c r="H32" s="26" t="s">
        <v>14</v>
      </c>
      <c r="I32" s="36" t="s">
        <v>15</v>
      </c>
      <c r="J32" s="35" t="s">
        <v>13</v>
      </c>
      <c r="K32" s="26" t="s">
        <v>14</v>
      </c>
      <c r="L32" s="36" t="s">
        <v>15</v>
      </c>
    </row>
    <row r="33" spans="1:12" ht="15">
      <c r="A33" s="51">
        <v>1</v>
      </c>
      <c r="B33" s="37" t="s">
        <v>16</v>
      </c>
      <c r="C33" s="38">
        <v>0.05471180884523282</v>
      </c>
      <c r="D33" s="39">
        <f aca="true" t="shared" si="10" ref="D33:D49">$C33*(1+E33)</f>
        <v>0.05713280638663437</v>
      </c>
      <c r="E33" s="38">
        <v>0.04425</v>
      </c>
      <c r="F33" s="40">
        <f>D33+E33</f>
        <v>0.10138280638663437</v>
      </c>
      <c r="G33" s="39">
        <f aca="true" t="shared" si="11" ref="G33:G49">$C33*(1+H33)</f>
        <v>0.0571738402432683</v>
      </c>
      <c r="H33" s="38">
        <v>0.045</v>
      </c>
      <c r="I33" s="40">
        <f>G33+H33</f>
        <v>0.1021738402432683</v>
      </c>
      <c r="J33" s="39">
        <f aca="true" t="shared" si="12" ref="J33:J49">$C33*(1+K33)</f>
        <v>0.057283263860958764</v>
      </c>
      <c r="K33" s="38">
        <v>0.047</v>
      </c>
      <c r="L33" s="40">
        <f>J33+K33</f>
        <v>0.10428326386095876</v>
      </c>
    </row>
    <row r="34" spans="1:12" ht="15">
      <c r="A34" s="51">
        <v>2</v>
      </c>
      <c r="B34" s="37" t="s">
        <v>17</v>
      </c>
      <c r="C34" s="41">
        <v>0.047612569249871284</v>
      </c>
      <c r="D34" s="42">
        <f t="shared" si="10"/>
        <v>0.050397904550988755</v>
      </c>
      <c r="E34" s="43">
        <v>0.0585</v>
      </c>
      <c r="F34" s="44">
        <f aca="true" t="shared" si="13" ref="F34:F49">D34+E34</f>
        <v>0.10889790455098876</v>
      </c>
      <c r="G34" s="42">
        <f t="shared" si="11"/>
        <v>0.05046932340486356</v>
      </c>
      <c r="H34" s="43">
        <v>0.06</v>
      </c>
      <c r="I34" s="44">
        <f aca="true" t="shared" si="14" ref="I34:I49">G34+H34</f>
        <v>0.11046932340486357</v>
      </c>
      <c r="J34" s="42">
        <f t="shared" si="12"/>
        <v>0.05065977368186305</v>
      </c>
      <c r="K34" s="43">
        <v>0.064</v>
      </c>
      <c r="L34" s="44">
        <f aca="true" t="shared" si="15" ref="L34:L49">J34+K34</f>
        <v>0.11465977368186306</v>
      </c>
    </row>
    <row r="35" spans="1:12" ht="15">
      <c r="A35" s="51">
        <v>3</v>
      </c>
      <c r="B35" s="37" t="s">
        <v>18</v>
      </c>
      <c r="C35" s="41">
        <v>0.05133552578808054</v>
      </c>
      <c r="D35" s="42">
        <f t="shared" si="10"/>
        <v>0.05381490945620247</v>
      </c>
      <c r="E35" s="43">
        <v>0.04829761904761905</v>
      </c>
      <c r="F35" s="44">
        <f t="shared" si="13"/>
        <v>0.10211252850382152</v>
      </c>
      <c r="G35" s="42">
        <f t="shared" si="11"/>
        <v>0.053853411100543536</v>
      </c>
      <c r="H35" s="43">
        <v>0.04904761904761905</v>
      </c>
      <c r="I35" s="44">
        <f t="shared" si="14"/>
        <v>0.10290103014816258</v>
      </c>
      <c r="J35" s="42">
        <f t="shared" si="12"/>
        <v>0.053956082152119694</v>
      </c>
      <c r="K35" s="43">
        <v>0.05104761904761905</v>
      </c>
      <c r="L35" s="44">
        <f t="shared" si="15"/>
        <v>0.10500370119973874</v>
      </c>
    </row>
    <row r="36" spans="1:12" ht="15">
      <c r="A36" s="51">
        <v>4</v>
      </c>
      <c r="B36" s="37" t="s">
        <v>19</v>
      </c>
      <c r="C36" s="41">
        <v>0.05361127378666686</v>
      </c>
      <c r="D36" s="42">
        <f t="shared" si="10"/>
        <v>0.05524547044151026</v>
      </c>
      <c r="E36" s="43">
        <v>0.03048233215547703</v>
      </c>
      <c r="F36" s="44">
        <f t="shared" si="13"/>
        <v>0.08572780259698728</v>
      </c>
      <c r="G36" s="42">
        <f t="shared" si="11"/>
        <v>0.055272276078403584</v>
      </c>
      <c r="H36" s="43">
        <v>0.030982332155477032</v>
      </c>
      <c r="I36" s="44">
        <f t="shared" si="14"/>
        <v>0.08625460823388062</v>
      </c>
      <c r="J36" s="42">
        <f t="shared" si="12"/>
        <v>0.05534375777678581</v>
      </c>
      <c r="K36" s="43">
        <v>0.03231566548881037</v>
      </c>
      <c r="L36" s="44">
        <f t="shared" si="15"/>
        <v>0.08765942326559617</v>
      </c>
    </row>
    <row r="37" spans="1:12" ht="15">
      <c r="A37" s="51">
        <v>5</v>
      </c>
      <c r="B37" s="37" t="s">
        <v>20</v>
      </c>
      <c r="C37" s="41">
        <v>0.04984960799771622</v>
      </c>
      <c r="D37" s="42">
        <f t="shared" si="10"/>
        <v>0.05265211797716677</v>
      </c>
      <c r="E37" s="43">
        <v>0.05621929824561404</v>
      </c>
      <c r="F37" s="44">
        <f t="shared" si="13"/>
        <v>0.1088714162227808</v>
      </c>
      <c r="G37" s="42">
        <f t="shared" si="11"/>
        <v>0.052677042781165626</v>
      </c>
      <c r="H37" s="43">
        <v>0.05671929824561404</v>
      </c>
      <c r="I37" s="44">
        <f t="shared" si="14"/>
        <v>0.10939634102677967</v>
      </c>
      <c r="J37" s="42">
        <f t="shared" si="12"/>
        <v>0.05274350892516259</v>
      </c>
      <c r="K37" s="43">
        <v>0.058052631578947377</v>
      </c>
      <c r="L37" s="44">
        <f t="shared" si="15"/>
        <v>0.11079614050410996</v>
      </c>
    </row>
    <row r="38" spans="1:12" ht="15">
      <c r="A38" s="51">
        <v>6</v>
      </c>
      <c r="B38" s="37" t="s">
        <v>21</v>
      </c>
      <c r="C38" s="41">
        <v>0.0397171340601575</v>
      </c>
      <c r="D38" s="42">
        <f t="shared" si="10"/>
        <v>0.041620429481422735</v>
      </c>
      <c r="E38" s="43">
        <v>0.04792126789366053</v>
      </c>
      <c r="F38" s="44">
        <f t="shared" si="13"/>
        <v>0.08954169737508327</v>
      </c>
      <c r="G38" s="42">
        <f t="shared" si="11"/>
        <v>0.041640288048452816</v>
      </c>
      <c r="H38" s="43">
        <v>0.04842126789366053</v>
      </c>
      <c r="I38" s="44">
        <f t="shared" si="14"/>
        <v>0.09006155594211335</v>
      </c>
      <c r="J38" s="42">
        <f t="shared" si="12"/>
        <v>0.04169324422719969</v>
      </c>
      <c r="K38" s="43">
        <v>0.04975460122699387</v>
      </c>
      <c r="L38" s="44">
        <f t="shared" si="15"/>
        <v>0.09144784545419356</v>
      </c>
    </row>
    <row r="39" spans="1:12" ht="15">
      <c r="A39" s="51">
        <v>7</v>
      </c>
      <c r="B39" s="37" t="s">
        <v>22</v>
      </c>
      <c r="C39" s="41">
        <v>0.042871413181862696</v>
      </c>
      <c r="D39" s="42">
        <f t="shared" si="10"/>
        <v>0.04572994613651944</v>
      </c>
      <c r="E39" s="43">
        <v>0.06667690058479533</v>
      </c>
      <c r="F39" s="44">
        <f t="shared" si="13"/>
        <v>0.11240684672131478</v>
      </c>
      <c r="G39" s="42">
        <f t="shared" si="11"/>
        <v>0.045762099696405836</v>
      </c>
      <c r="H39" s="43">
        <v>0.06742690058479534</v>
      </c>
      <c r="I39" s="44">
        <f t="shared" si="14"/>
        <v>0.11318900028120117</v>
      </c>
      <c r="J39" s="42">
        <f t="shared" si="12"/>
        <v>0.045847842522769564</v>
      </c>
      <c r="K39" s="43">
        <v>0.06942690058479534</v>
      </c>
      <c r="L39" s="44">
        <f t="shared" si="15"/>
        <v>0.1152747431075649</v>
      </c>
    </row>
    <row r="40" spans="1:12" ht="15">
      <c r="A40" s="51">
        <v>8</v>
      </c>
      <c r="B40" s="37" t="s">
        <v>23</v>
      </c>
      <c r="C40" s="41">
        <v>0.03383599303759375</v>
      </c>
      <c r="D40" s="42">
        <f t="shared" si="10"/>
        <v>0.03667003032540382</v>
      </c>
      <c r="E40" s="43">
        <v>0.08375806451612904</v>
      </c>
      <c r="F40" s="44">
        <f t="shared" si="13"/>
        <v>0.12042809484153286</v>
      </c>
      <c r="G40" s="42">
        <f t="shared" si="11"/>
        <v>0.03668694832192262</v>
      </c>
      <c r="H40" s="43">
        <v>0.08425806451612904</v>
      </c>
      <c r="I40" s="44">
        <f t="shared" si="14"/>
        <v>0.12094501283805165</v>
      </c>
      <c r="J40" s="42">
        <f t="shared" si="12"/>
        <v>0.03673206297930608</v>
      </c>
      <c r="K40" s="43">
        <v>0.08559139784946236</v>
      </c>
      <c r="L40" s="44">
        <f t="shared" si="15"/>
        <v>0.12232346082876844</v>
      </c>
    </row>
    <row r="41" spans="1:12" ht="15">
      <c r="A41" s="51">
        <v>9</v>
      </c>
      <c r="B41" s="37" t="s">
        <v>24</v>
      </c>
      <c r="C41" s="41">
        <v>0.045527298595056005</v>
      </c>
      <c r="D41" s="42">
        <f t="shared" si="10"/>
        <v>0.04752116750919696</v>
      </c>
      <c r="E41" s="43">
        <v>0.04379501915708812</v>
      </c>
      <c r="F41" s="44">
        <f t="shared" si="13"/>
        <v>0.09131618666628508</v>
      </c>
      <c r="G41" s="42">
        <f t="shared" si="11"/>
        <v>0.04754393115849448</v>
      </c>
      <c r="H41" s="43">
        <v>0.04429501915708812</v>
      </c>
      <c r="I41" s="44">
        <f t="shared" si="14"/>
        <v>0.09183895031558259</v>
      </c>
      <c r="J41" s="42">
        <f t="shared" si="12"/>
        <v>0.047604634223287895</v>
      </c>
      <c r="K41" s="43">
        <v>0.04562835249042146</v>
      </c>
      <c r="L41" s="44">
        <f t="shared" si="15"/>
        <v>0.09323298671370936</v>
      </c>
    </row>
    <row r="42" spans="1:12" ht="15">
      <c r="A42" s="51">
        <v>10</v>
      </c>
      <c r="B42" s="37" t="s">
        <v>25</v>
      </c>
      <c r="C42" s="41">
        <v>0.04285483111960105</v>
      </c>
      <c r="D42" s="42">
        <f t="shared" si="10"/>
        <v>0.04567157259887747</v>
      </c>
      <c r="E42" s="43">
        <v>0.06572751322751323</v>
      </c>
      <c r="F42" s="44">
        <f t="shared" si="13"/>
        <v>0.1113990858263907</v>
      </c>
      <c r="G42" s="42">
        <f t="shared" si="11"/>
        <v>0.04569300001443727</v>
      </c>
      <c r="H42" s="43">
        <v>0.06622751322751323</v>
      </c>
      <c r="I42" s="44">
        <f t="shared" si="14"/>
        <v>0.1119205132419505</v>
      </c>
      <c r="J42" s="42">
        <f t="shared" si="12"/>
        <v>0.04575013978926341</v>
      </c>
      <c r="K42" s="43">
        <v>0.06756084656084656</v>
      </c>
      <c r="L42" s="44">
        <f t="shared" si="15"/>
        <v>0.11331098635010997</v>
      </c>
    </row>
    <row r="43" spans="1:12" ht="15">
      <c r="A43" s="51">
        <v>11</v>
      </c>
      <c r="B43" s="37" t="s">
        <v>26</v>
      </c>
      <c r="C43" s="41">
        <v>0.05391506911530938</v>
      </c>
      <c r="D43" s="42">
        <f t="shared" si="10"/>
        <v>0.056489513665565406</v>
      </c>
      <c r="E43" s="43">
        <v>0.04775</v>
      </c>
      <c r="F43" s="44">
        <f t="shared" si="13"/>
        <v>0.10423951366556541</v>
      </c>
      <c r="G43" s="42">
        <f t="shared" si="11"/>
        <v>0.05652994996740189</v>
      </c>
      <c r="H43" s="43">
        <v>0.0485</v>
      </c>
      <c r="I43" s="44">
        <f t="shared" si="14"/>
        <v>0.10502994996740189</v>
      </c>
      <c r="J43" s="42">
        <f t="shared" si="12"/>
        <v>0.05663778010563251</v>
      </c>
      <c r="K43" s="43">
        <v>0.0505</v>
      </c>
      <c r="L43" s="44">
        <f t="shared" si="15"/>
        <v>0.10713778010563252</v>
      </c>
    </row>
    <row r="44" spans="1:12" ht="15">
      <c r="A44" s="51">
        <v>12</v>
      </c>
      <c r="B44" s="37" t="s">
        <v>27</v>
      </c>
      <c r="C44" s="41">
        <v>0.039082579935461874</v>
      </c>
      <c r="D44" s="42">
        <f t="shared" si="10"/>
        <v>0.04121258054194454</v>
      </c>
      <c r="E44" s="43">
        <v>0.0545</v>
      </c>
      <c r="F44" s="44">
        <f t="shared" si="13"/>
        <v>0.09571258054194454</v>
      </c>
      <c r="G44" s="42">
        <f t="shared" si="11"/>
        <v>0.04123212183191227</v>
      </c>
      <c r="H44" s="43">
        <v>0.055</v>
      </c>
      <c r="I44" s="44">
        <f t="shared" si="14"/>
        <v>0.09623212183191227</v>
      </c>
      <c r="J44" s="42">
        <f t="shared" si="12"/>
        <v>0.04128423193849289</v>
      </c>
      <c r="K44" s="43">
        <v>0.056333333333333326</v>
      </c>
      <c r="L44" s="44">
        <f t="shared" si="15"/>
        <v>0.09761756527182622</v>
      </c>
    </row>
    <row r="45" spans="1:12" ht="15">
      <c r="A45" s="51">
        <v>13</v>
      </c>
      <c r="B45" s="37" t="s">
        <v>28</v>
      </c>
      <c r="C45" s="41">
        <v>0.02777898346282389</v>
      </c>
      <c r="D45" s="42">
        <f t="shared" si="10"/>
        <v>0.029294506974235062</v>
      </c>
      <c r="E45" s="43">
        <v>0.05455647840531563</v>
      </c>
      <c r="F45" s="44">
        <f t="shared" si="13"/>
        <v>0.08385098537955069</v>
      </c>
      <c r="G45" s="42">
        <f t="shared" si="11"/>
        <v>0.029308396465966474</v>
      </c>
      <c r="H45" s="43">
        <v>0.05505647840531561</v>
      </c>
      <c r="I45" s="44">
        <f t="shared" si="14"/>
        <v>0.08436487487128208</v>
      </c>
      <c r="J45" s="42">
        <f t="shared" si="12"/>
        <v>0.029345435110583573</v>
      </c>
      <c r="K45" s="43">
        <v>0.05638981173864895</v>
      </c>
      <c r="L45" s="44">
        <f t="shared" si="15"/>
        <v>0.08573524684923253</v>
      </c>
    </row>
    <row r="46" spans="1:12" ht="15">
      <c r="A46" s="51">
        <v>14</v>
      </c>
      <c r="B46" s="37" t="s">
        <v>29</v>
      </c>
      <c r="C46" s="41">
        <v>0.04723101184279693</v>
      </c>
      <c r="D46" s="42">
        <f t="shared" si="10"/>
        <v>0.049611942334043174</v>
      </c>
      <c r="E46" s="43">
        <v>0.0504103214890017</v>
      </c>
      <c r="F46" s="44">
        <f t="shared" si="13"/>
        <v>0.10002226382304488</v>
      </c>
      <c r="G46" s="42">
        <f t="shared" si="11"/>
        <v>0.04963555783996457</v>
      </c>
      <c r="H46" s="43">
        <v>0.0509103214890017</v>
      </c>
      <c r="I46" s="44">
        <f t="shared" si="14"/>
        <v>0.10054587932896628</v>
      </c>
      <c r="J46" s="42">
        <f t="shared" si="12"/>
        <v>0.04969853252242164</v>
      </c>
      <c r="K46" s="43">
        <v>0.052243654822335034</v>
      </c>
      <c r="L46" s="44">
        <f t="shared" si="15"/>
        <v>0.10194218734475667</v>
      </c>
    </row>
    <row r="47" spans="1:12" ht="15">
      <c r="A47" s="51">
        <v>15</v>
      </c>
      <c r="B47" s="37" t="s">
        <v>30</v>
      </c>
      <c r="C47" s="41">
        <v>0.04569453056009621</v>
      </c>
      <c r="D47" s="42">
        <f t="shared" si="10"/>
        <v>0.04832196606730175</v>
      </c>
      <c r="E47" s="43">
        <v>0.0575</v>
      </c>
      <c r="F47" s="44">
        <f t="shared" si="13"/>
        <v>0.10582196606730175</v>
      </c>
      <c r="G47" s="42">
        <f t="shared" si="11"/>
        <v>0.04834481333258179</v>
      </c>
      <c r="H47" s="43">
        <v>0.057999999999999996</v>
      </c>
      <c r="I47" s="44">
        <f t="shared" si="14"/>
        <v>0.10634481333258178</v>
      </c>
      <c r="J47" s="42">
        <f t="shared" si="12"/>
        <v>0.04840573937332858</v>
      </c>
      <c r="K47" s="43">
        <v>0.05933333333333333</v>
      </c>
      <c r="L47" s="44">
        <f t="shared" si="15"/>
        <v>0.10773907270666191</v>
      </c>
    </row>
    <row r="48" spans="1:12" ht="15">
      <c r="A48" s="51">
        <v>16</v>
      </c>
      <c r="B48" s="37" t="s">
        <v>31</v>
      </c>
      <c r="C48" s="41">
        <v>0.026116484573493907</v>
      </c>
      <c r="D48" s="42">
        <f t="shared" si="10"/>
        <v>0.027726885562526445</v>
      </c>
      <c r="E48" s="43">
        <v>0.06166224188790561</v>
      </c>
      <c r="F48" s="44">
        <f t="shared" si="13"/>
        <v>0.08938912745043205</v>
      </c>
      <c r="G48" s="42">
        <f t="shared" si="11"/>
        <v>0.027739943804813188</v>
      </c>
      <c r="H48" s="43">
        <v>0.06216224188790561</v>
      </c>
      <c r="I48" s="44">
        <f t="shared" si="14"/>
        <v>0.0899021856927188</v>
      </c>
      <c r="J48" s="42">
        <f t="shared" si="12"/>
        <v>0.027774765784244516</v>
      </c>
      <c r="K48" s="43">
        <v>0.06349557522123894</v>
      </c>
      <c r="L48" s="44">
        <f t="shared" si="15"/>
        <v>0.09127034100548345</v>
      </c>
    </row>
    <row r="49" spans="1:12" ht="15">
      <c r="A49" s="51">
        <v>17</v>
      </c>
      <c r="B49" s="37" t="s">
        <v>32</v>
      </c>
      <c r="C49" s="41">
        <v>0.04778519635293274</v>
      </c>
      <c r="D49" s="42">
        <f t="shared" si="10"/>
        <v>0.04995786879686588</v>
      </c>
      <c r="E49" s="43">
        <v>0.04546747967479675</v>
      </c>
      <c r="F49" s="44">
        <f t="shared" si="13"/>
        <v>0.09542534847166263</v>
      </c>
      <c r="G49" s="42">
        <f t="shared" si="11"/>
        <v>0.04998176139504235</v>
      </c>
      <c r="H49" s="43">
        <v>0.04596747967479675</v>
      </c>
      <c r="I49" s="44">
        <f t="shared" si="14"/>
        <v>0.0959492410698391</v>
      </c>
      <c r="J49" s="42">
        <f t="shared" si="12"/>
        <v>0.05004547499017959</v>
      </c>
      <c r="K49" s="43">
        <v>0.047300813008130084</v>
      </c>
      <c r="L49" s="44">
        <f t="shared" si="15"/>
        <v>0.09734628799830967</v>
      </c>
    </row>
    <row r="50" spans="1:12" ht="15.75">
      <c r="A50" s="45"/>
      <c r="B50" s="46" t="s">
        <v>37</v>
      </c>
      <c r="C50" s="47"/>
      <c r="D50" s="47"/>
      <c r="E50" s="47"/>
      <c r="F50" s="47">
        <f>AVERAGE(F33:F49)</f>
        <v>0.1003850679465483</v>
      </c>
      <c r="G50" s="47"/>
      <c r="H50" s="47"/>
      <c r="I50" s="47">
        <f>AVERAGE(I33:I49)</f>
        <v>0.10103054363356209</v>
      </c>
      <c r="J50" s="47"/>
      <c r="K50" s="47"/>
      <c r="L50" s="47">
        <f>AVERAGE(L33:L49)</f>
        <v>0.10275181213226563</v>
      </c>
    </row>
  </sheetData>
  <mergeCells count="10">
    <mergeCell ref="D30:F30"/>
    <mergeCell ref="G30:I30"/>
    <mergeCell ref="J30:L30"/>
    <mergeCell ref="D29:L29"/>
    <mergeCell ref="A1:L1"/>
    <mergeCell ref="D6:F6"/>
    <mergeCell ref="G6:I6"/>
    <mergeCell ref="J6:L6"/>
    <mergeCell ref="D5:L5"/>
    <mergeCell ref="A2:L2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&amp;C&amp;F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29"/>
  <sheetViews>
    <sheetView workbookViewId="0" topLeftCell="A1">
      <selection activeCell="A1" sqref="A1:M1"/>
    </sheetView>
  </sheetViews>
  <sheetFormatPr defaultColWidth="8.88671875" defaultRowHeight="15"/>
  <cols>
    <col min="2" max="2" width="18.3359375" style="0" bestFit="1" customWidth="1"/>
    <col min="13" max="13" width="9.99609375" style="0" bestFit="1" customWidth="1"/>
  </cols>
  <sheetData>
    <row r="1" spans="1:13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10" t="s">
        <v>73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6" spans="3:21" ht="15.75" thickBot="1">
      <c r="C6" s="6" t="s">
        <v>39</v>
      </c>
      <c r="D6" s="7" t="s">
        <v>39</v>
      </c>
      <c r="E6" s="8" t="s">
        <v>40</v>
      </c>
      <c r="F6" s="9" t="s">
        <v>41</v>
      </c>
      <c r="G6" s="10"/>
      <c r="H6" s="11"/>
      <c r="I6" s="11"/>
      <c r="J6" s="11"/>
      <c r="K6" s="11"/>
      <c r="L6" s="12"/>
      <c r="M6" s="13" t="s">
        <v>42</v>
      </c>
      <c r="P6" s="109" t="s">
        <v>43</v>
      </c>
      <c r="Q6" s="109"/>
      <c r="R6" s="109"/>
      <c r="S6" s="109"/>
      <c r="T6" s="109"/>
      <c r="U6" t="s">
        <v>44</v>
      </c>
    </row>
    <row r="7" spans="3:16" ht="15">
      <c r="C7" s="14">
        <v>2005</v>
      </c>
      <c r="D7" s="15">
        <v>2008</v>
      </c>
      <c r="E7" s="16" t="s">
        <v>45</v>
      </c>
      <c r="F7" s="14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6" t="s">
        <v>52</v>
      </c>
      <c r="M7" s="18" t="s">
        <v>53</v>
      </c>
      <c r="P7" t="s">
        <v>54</v>
      </c>
    </row>
    <row r="8" spans="2:166" ht="15.75" thickBot="1">
      <c r="B8" s="2" t="s">
        <v>8</v>
      </c>
      <c r="C8" s="19" t="s">
        <v>10</v>
      </c>
      <c r="D8" s="20" t="s">
        <v>10</v>
      </c>
      <c r="E8" s="21" t="s">
        <v>55</v>
      </c>
      <c r="F8" s="19" t="s">
        <v>9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1" t="s">
        <v>56</v>
      </c>
      <c r="M8" s="22" t="s">
        <v>57</v>
      </c>
      <c r="P8" s="1">
        <v>2004</v>
      </c>
      <c r="Q8" s="1">
        <v>2005</v>
      </c>
      <c r="R8" s="1">
        <v>2006</v>
      </c>
      <c r="S8" s="1">
        <v>2007</v>
      </c>
      <c r="T8" s="1">
        <v>2008</v>
      </c>
      <c r="U8" s="1">
        <v>2009</v>
      </c>
      <c r="V8" s="1">
        <v>2010</v>
      </c>
      <c r="W8" s="1">
        <v>2011</v>
      </c>
      <c r="X8" s="1">
        <v>2012</v>
      </c>
      <c r="Y8" s="1">
        <v>2013</v>
      </c>
      <c r="Z8" s="1">
        <v>2014</v>
      </c>
      <c r="AA8" s="1">
        <v>2015</v>
      </c>
      <c r="AB8" s="1">
        <v>2016</v>
      </c>
      <c r="AC8" s="1">
        <v>2017</v>
      </c>
      <c r="AD8" s="1">
        <v>2018</v>
      </c>
      <c r="AE8" s="1">
        <v>2019</v>
      </c>
      <c r="AF8" s="1">
        <v>2020</v>
      </c>
      <c r="AG8" s="1">
        <v>2021</v>
      </c>
      <c r="AH8" s="1">
        <v>2022</v>
      </c>
      <c r="AI8" s="1">
        <v>2023</v>
      </c>
      <c r="AJ8" s="1">
        <v>2024</v>
      </c>
      <c r="AK8" s="1">
        <v>2025</v>
      </c>
      <c r="AL8" s="1">
        <v>2026</v>
      </c>
      <c r="AM8" s="1">
        <v>2027</v>
      </c>
      <c r="AN8" s="1">
        <v>2028</v>
      </c>
      <c r="AO8" s="1">
        <v>2029</v>
      </c>
      <c r="AP8" s="1">
        <v>2030</v>
      </c>
      <c r="AQ8" s="1">
        <v>2031</v>
      </c>
      <c r="AR8" s="1">
        <v>2032</v>
      </c>
      <c r="AS8" s="1">
        <v>2033</v>
      </c>
      <c r="AT8" s="1">
        <v>2034</v>
      </c>
      <c r="AU8" s="1">
        <v>2035</v>
      </c>
      <c r="AV8" s="1">
        <v>2036</v>
      </c>
      <c r="AW8" s="1">
        <v>2037</v>
      </c>
      <c r="AX8" s="1">
        <v>2038</v>
      </c>
      <c r="AY8" s="1">
        <v>2039</v>
      </c>
      <c r="AZ8" s="1">
        <v>2040</v>
      </c>
      <c r="BA8" s="1">
        <v>2041</v>
      </c>
      <c r="BB8" s="1">
        <v>2042</v>
      </c>
      <c r="BC8" s="1">
        <v>2043</v>
      </c>
      <c r="BD8" s="1">
        <v>2044</v>
      </c>
      <c r="BE8" s="1">
        <v>2045</v>
      </c>
      <c r="BF8" s="1">
        <v>2046</v>
      </c>
      <c r="BG8" s="1">
        <v>2047</v>
      </c>
      <c r="BH8" s="1">
        <v>2048</v>
      </c>
      <c r="BI8" s="1">
        <v>2049</v>
      </c>
      <c r="BJ8" s="1">
        <v>2050</v>
      </c>
      <c r="BK8" s="1">
        <v>2051</v>
      </c>
      <c r="BL8" s="1">
        <v>2052</v>
      </c>
      <c r="BM8" s="1">
        <v>2053</v>
      </c>
      <c r="BN8" s="1">
        <v>2054</v>
      </c>
      <c r="BO8" s="1">
        <v>2055</v>
      </c>
      <c r="BP8" s="1">
        <v>2056</v>
      </c>
      <c r="BQ8" s="1">
        <v>2057</v>
      </c>
      <c r="BR8" s="1">
        <v>2058</v>
      </c>
      <c r="BS8" s="1">
        <v>2059</v>
      </c>
      <c r="BT8" s="1">
        <v>2060</v>
      </c>
      <c r="BU8" s="1">
        <v>2061</v>
      </c>
      <c r="BV8" s="1">
        <v>2062</v>
      </c>
      <c r="BW8" s="1">
        <v>2063</v>
      </c>
      <c r="BX8" s="1">
        <v>2064</v>
      </c>
      <c r="BY8" s="1">
        <v>2065</v>
      </c>
      <c r="BZ8" s="1">
        <v>2066</v>
      </c>
      <c r="CA8" s="1">
        <v>2067</v>
      </c>
      <c r="CB8" s="1">
        <v>2068</v>
      </c>
      <c r="CC8" s="1">
        <v>2069</v>
      </c>
      <c r="CD8" s="1">
        <v>2070</v>
      </c>
      <c r="CE8" s="1">
        <v>2071</v>
      </c>
      <c r="CF8" s="1">
        <v>2072</v>
      </c>
      <c r="CG8" s="1">
        <v>2073</v>
      </c>
      <c r="CH8" s="1">
        <v>2074</v>
      </c>
      <c r="CI8" s="1">
        <v>2075</v>
      </c>
      <c r="CJ8" s="1">
        <v>2076</v>
      </c>
      <c r="CK8" s="1">
        <v>2077</v>
      </c>
      <c r="CL8" s="1">
        <v>2078</v>
      </c>
      <c r="CM8" s="1">
        <v>2079</v>
      </c>
      <c r="CN8" s="1">
        <v>2080</v>
      </c>
      <c r="CO8" s="1">
        <v>2081</v>
      </c>
      <c r="CP8" s="1">
        <v>2082</v>
      </c>
      <c r="CQ8" s="1">
        <v>2083</v>
      </c>
      <c r="CR8" s="1">
        <v>2084</v>
      </c>
      <c r="CS8" s="1">
        <v>2085</v>
      </c>
      <c r="CT8" s="1">
        <v>2086</v>
      </c>
      <c r="CU8" s="1">
        <v>2087</v>
      </c>
      <c r="CV8" s="1">
        <v>2088</v>
      </c>
      <c r="CW8" s="1">
        <v>2089</v>
      </c>
      <c r="CX8" s="1">
        <v>2090</v>
      </c>
      <c r="CY8" s="1">
        <v>2091</v>
      </c>
      <c r="CZ8" s="1">
        <v>2092</v>
      </c>
      <c r="DA8" s="1">
        <v>2093</v>
      </c>
      <c r="DB8" s="1">
        <v>2094</v>
      </c>
      <c r="DC8" s="1">
        <v>2095</v>
      </c>
      <c r="DD8" s="1">
        <v>2096</v>
      </c>
      <c r="DE8" s="1">
        <v>2097</v>
      </c>
      <c r="DF8" s="1">
        <v>2098</v>
      </c>
      <c r="DG8" s="1">
        <v>2099</v>
      </c>
      <c r="DH8" s="1">
        <v>2100</v>
      </c>
      <c r="DI8" s="1">
        <v>2101</v>
      </c>
      <c r="DJ8" s="1">
        <v>2102</v>
      </c>
      <c r="DK8" s="1">
        <v>2103</v>
      </c>
      <c r="DL8" s="1">
        <v>2104</v>
      </c>
      <c r="DM8" s="1">
        <v>2105</v>
      </c>
      <c r="DN8" s="1">
        <v>2106</v>
      </c>
      <c r="DO8" s="1">
        <v>2107</v>
      </c>
      <c r="DP8" s="1">
        <v>2108</v>
      </c>
      <c r="DQ8" s="1">
        <v>2109</v>
      </c>
      <c r="DR8" s="1">
        <v>2110</v>
      </c>
      <c r="DS8" s="1">
        <v>2111</v>
      </c>
      <c r="DT8" s="1">
        <v>2112</v>
      </c>
      <c r="DU8" s="1">
        <v>2113</v>
      </c>
      <c r="DV8" s="1">
        <v>2114</v>
      </c>
      <c r="DW8" s="1">
        <v>2115</v>
      </c>
      <c r="DX8" s="1">
        <v>2116</v>
      </c>
      <c r="DY8" s="1">
        <v>2117</v>
      </c>
      <c r="DZ8" s="1">
        <v>2118</v>
      </c>
      <c r="EA8" s="1">
        <v>2119</v>
      </c>
      <c r="EB8" s="1">
        <v>2120</v>
      </c>
      <c r="EC8" s="1">
        <v>2121</v>
      </c>
      <c r="ED8" s="1">
        <v>2122</v>
      </c>
      <c r="EE8" s="1">
        <v>2123</v>
      </c>
      <c r="EF8" s="1">
        <v>2124</v>
      </c>
      <c r="EG8" s="1">
        <v>2125</v>
      </c>
      <c r="EH8" s="1">
        <v>2126</v>
      </c>
      <c r="EI8" s="1">
        <v>2127</v>
      </c>
      <c r="EJ8" s="1">
        <v>2128</v>
      </c>
      <c r="EK8" s="1">
        <v>2129</v>
      </c>
      <c r="EL8" s="1">
        <v>2130</v>
      </c>
      <c r="EM8" s="1">
        <v>2131</v>
      </c>
      <c r="EN8" s="1">
        <v>2132</v>
      </c>
      <c r="EO8" s="1">
        <v>2133</v>
      </c>
      <c r="EP8" s="1">
        <v>2134</v>
      </c>
      <c r="EQ8" s="1">
        <v>2135</v>
      </c>
      <c r="ER8" s="1">
        <v>2136</v>
      </c>
      <c r="ES8" s="1">
        <v>2137</v>
      </c>
      <c r="ET8" s="1">
        <v>2138</v>
      </c>
      <c r="EU8" s="1">
        <v>2139</v>
      </c>
      <c r="EV8" s="1">
        <v>2140</v>
      </c>
      <c r="EW8" s="1">
        <v>2141</v>
      </c>
      <c r="EX8" s="1">
        <v>2142</v>
      </c>
      <c r="EY8" s="1">
        <v>2143</v>
      </c>
      <c r="EZ8" s="1">
        <v>2144</v>
      </c>
      <c r="FA8" s="1">
        <v>2145</v>
      </c>
      <c r="FB8" s="1">
        <v>2146</v>
      </c>
      <c r="FC8" s="1">
        <v>2147</v>
      </c>
      <c r="FD8" s="1">
        <v>2148</v>
      </c>
      <c r="FE8" s="1">
        <v>2149</v>
      </c>
      <c r="FF8" s="1">
        <v>2150</v>
      </c>
      <c r="FG8" s="1">
        <v>2151</v>
      </c>
      <c r="FH8" s="1">
        <v>2152</v>
      </c>
      <c r="FI8" s="1">
        <v>2153</v>
      </c>
      <c r="FJ8" s="1">
        <v>2154</v>
      </c>
    </row>
    <row r="9" ht="15.75" thickTop="1">
      <c r="B9" s="2"/>
    </row>
    <row r="10" spans="1:166" ht="15">
      <c r="A10" s="1">
        <v>1</v>
      </c>
      <c r="B10" s="3" t="s">
        <v>16</v>
      </c>
      <c r="C10" s="4">
        <v>2.54</v>
      </c>
      <c r="D10" s="4">
        <v>2.54</v>
      </c>
      <c r="E10" s="4">
        <f>(D10-C10)/3</f>
        <v>0</v>
      </c>
      <c r="F10" s="4">
        <v>-46.425078125000006</v>
      </c>
      <c r="G10" s="4">
        <f>C10</f>
        <v>2.54</v>
      </c>
      <c r="H10" s="4">
        <f>G10+E10</f>
        <v>2.54</v>
      </c>
      <c r="I10" s="4">
        <f>H10+E10</f>
        <v>2.54</v>
      </c>
      <c r="J10" s="4">
        <f>I10+E10</f>
        <v>2.54</v>
      </c>
      <c r="K10" s="4">
        <f>J10*(1+L10)</f>
        <v>2.68859</v>
      </c>
      <c r="L10" s="5">
        <v>0.0585</v>
      </c>
      <c r="M10" s="5">
        <f>IRR(P10:FJ10,0.12)</f>
        <v>0.1052548372148014</v>
      </c>
      <c r="P10" s="4">
        <f>F10</f>
        <v>-46.425078125000006</v>
      </c>
      <c r="Q10" s="4">
        <f>G10</f>
        <v>2.54</v>
      </c>
      <c r="R10" s="4">
        <f>H10</f>
        <v>2.54</v>
      </c>
      <c r="S10" s="4">
        <f>I10</f>
        <v>2.54</v>
      </c>
      <c r="T10" s="4">
        <f>J10</f>
        <v>2.54</v>
      </c>
      <c r="U10" s="4">
        <f aca="true" t="shared" si="0" ref="U10:CF13">T10*(1+$L10)</f>
        <v>2.68859</v>
      </c>
      <c r="V10" s="4">
        <f t="shared" si="0"/>
        <v>2.845872515</v>
      </c>
      <c r="W10" s="4">
        <f t="shared" si="0"/>
        <v>3.0123560571275</v>
      </c>
      <c r="X10" s="4">
        <f t="shared" si="0"/>
        <v>3.188578886469459</v>
      </c>
      <c r="Y10" s="4">
        <f t="shared" si="0"/>
        <v>3.3751107513279224</v>
      </c>
      <c r="Z10" s="4">
        <f t="shared" si="0"/>
        <v>3.572554730280606</v>
      </c>
      <c r="AA10" s="4">
        <f t="shared" si="0"/>
        <v>3.7815491820020215</v>
      </c>
      <c r="AB10" s="4">
        <f t="shared" si="0"/>
        <v>4.0027698091491395</v>
      </c>
      <c r="AC10" s="4">
        <f t="shared" si="0"/>
        <v>4.236931842984364</v>
      </c>
      <c r="AD10" s="4">
        <f t="shared" si="0"/>
        <v>4.48479235579895</v>
      </c>
      <c r="AE10" s="4">
        <f t="shared" si="0"/>
        <v>4.747152708613188</v>
      </c>
      <c r="AF10" s="4">
        <f t="shared" si="0"/>
        <v>5.02486114206706</v>
      </c>
      <c r="AG10" s="4">
        <f t="shared" si="0"/>
        <v>5.318815518877983</v>
      </c>
      <c r="AH10" s="4">
        <f t="shared" si="0"/>
        <v>5.629966226732345</v>
      </c>
      <c r="AI10" s="4">
        <f t="shared" si="0"/>
        <v>5.959319250996187</v>
      </c>
      <c r="AJ10" s="4">
        <f t="shared" si="0"/>
        <v>6.307939427179464</v>
      </c>
      <c r="AK10" s="4">
        <f t="shared" si="0"/>
        <v>6.676953883669463</v>
      </c>
      <c r="AL10" s="4">
        <f t="shared" si="0"/>
        <v>7.067555685864127</v>
      </c>
      <c r="AM10" s="4">
        <f t="shared" si="0"/>
        <v>7.481007693487178</v>
      </c>
      <c r="AN10" s="4">
        <f t="shared" si="0"/>
        <v>7.918646643556178</v>
      </c>
      <c r="AO10" s="4">
        <f t="shared" si="0"/>
        <v>8.381887472204214</v>
      </c>
      <c r="AP10" s="4">
        <f t="shared" si="0"/>
        <v>8.87222788932816</v>
      </c>
      <c r="AQ10" s="4">
        <f t="shared" si="0"/>
        <v>9.391253220853857</v>
      </c>
      <c r="AR10" s="4">
        <f t="shared" si="0"/>
        <v>9.940641534273807</v>
      </c>
      <c r="AS10" s="4">
        <f t="shared" si="0"/>
        <v>10.522169064028825</v>
      </c>
      <c r="AT10" s="4">
        <f t="shared" si="0"/>
        <v>11.137715954274512</v>
      </c>
      <c r="AU10" s="4">
        <f t="shared" si="0"/>
        <v>11.78927233759957</v>
      </c>
      <c r="AV10" s="4">
        <f t="shared" si="0"/>
        <v>12.478944769349145</v>
      </c>
      <c r="AW10" s="4">
        <f t="shared" si="0"/>
        <v>13.20896303835607</v>
      </c>
      <c r="AX10" s="4">
        <f t="shared" si="0"/>
        <v>13.981687376099899</v>
      </c>
      <c r="AY10" s="4">
        <f t="shared" si="0"/>
        <v>14.799616087601743</v>
      </c>
      <c r="AZ10" s="4">
        <f t="shared" si="0"/>
        <v>15.665393628726445</v>
      </c>
      <c r="BA10" s="4">
        <f t="shared" si="0"/>
        <v>16.581819156006944</v>
      </c>
      <c r="BB10" s="4">
        <f t="shared" si="0"/>
        <v>17.55185557663335</v>
      </c>
      <c r="BC10" s="4">
        <f t="shared" si="0"/>
        <v>18.578639127866403</v>
      </c>
      <c r="BD10" s="4">
        <f t="shared" si="0"/>
        <v>19.665489516846588</v>
      </c>
      <c r="BE10" s="4">
        <f t="shared" si="0"/>
        <v>20.81592065358211</v>
      </c>
      <c r="BF10" s="4">
        <f t="shared" si="0"/>
        <v>22.033652011816663</v>
      </c>
      <c r="BG10" s="4">
        <f t="shared" si="0"/>
        <v>23.322620654507936</v>
      </c>
      <c r="BH10" s="4">
        <f t="shared" si="0"/>
        <v>24.686993962796652</v>
      </c>
      <c r="BI10" s="4">
        <f t="shared" si="0"/>
        <v>26.131183109620256</v>
      </c>
      <c r="BJ10" s="4">
        <f t="shared" si="0"/>
        <v>27.659857321533043</v>
      </c>
      <c r="BK10" s="4">
        <f t="shared" si="0"/>
        <v>29.277958974842726</v>
      </c>
      <c r="BL10" s="4">
        <f t="shared" si="0"/>
        <v>30.990719574871026</v>
      </c>
      <c r="BM10" s="4">
        <f t="shared" si="0"/>
        <v>32.80367667000098</v>
      </c>
      <c r="BN10" s="4">
        <f t="shared" si="0"/>
        <v>34.72269175519604</v>
      </c>
      <c r="BO10" s="4">
        <f t="shared" si="0"/>
        <v>36.75396922287501</v>
      </c>
      <c r="BP10" s="4">
        <f t="shared" si="0"/>
        <v>38.9040764224132</v>
      </c>
      <c r="BQ10" s="4">
        <f t="shared" si="0"/>
        <v>41.17996489312437</v>
      </c>
      <c r="BR10" s="4">
        <f t="shared" si="0"/>
        <v>43.588992839372146</v>
      </c>
      <c r="BS10" s="4">
        <f t="shared" si="0"/>
        <v>46.138948920475414</v>
      </c>
      <c r="BT10" s="4">
        <f t="shared" si="0"/>
        <v>48.838077432323225</v>
      </c>
      <c r="BU10" s="4">
        <f t="shared" si="0"/>
        <v>51.69510496211413</v>
      </c>
      <c r="BV10" s="4">
        <f t="shared" si="0"/>
        <v>54.719268602397804</v>
      </c>
      <c r="BW10" s="4">
        <f t="shared" si="0"/>
        <v>57.92034581563807</v>
      </c>
      <c r="BX10" s="4">
        <f t="shared" si="0"/>
        <v>61.3086860458529</v>
      </c>
      <c r="BY10" s="4">
        <f t="shared" si="0"/>
        <v>64.8952441795353</v>
      </c>
      <c r="BZ10" s="4">
        <f t="shared" si="0"/>
        <v>68.6916159640381</v>
      </c>
      <c r="CA10" s="4">
        <f t="shared" si="0"/>
        <v>72.71007549793434</v>
      </c>
      <c r="CB10" s="4">
        <f t="shared" si="0"/>
        <v>76.9636149145635</v>
      </c>
      <c r="CC10" s="4">
        <f t="shared" si="0"/>
        <v>81.46598638706546</v>
      </c>
      <c r="CD10" s="4">
        <f t="shared" si="0"/>
        <v>86.23174659070878</v>
      </c>
      <c r="CE10" s="4">
        <f t="shared" si="0"/>
        <v>91.27630376626524</v>
      </c>
      <c r="CF10" s="4">
        <f t="shared" si="0"/>
        <v>96.61596753659175</v>
      </c>
      <c r="CG10" s="4">
        <f aca="true" t="shared" si="1" ref="CG10:ER13">CF10*(1+$L10)</f>
        <v>102.26800163748237</v>
      </c>
      <c r="CH10" s="4">
        <f t="shared" si="1"/>
        <v>108.25067973327509</v>
      </c>
      <c r="CI10" s="4">
        <f t="shared" si="1"/>
        <v>114.58334449767169</v>
      </c>
      <c r="CJ10" s="4">
        <f t="shared" si="1"/>
        <v>121.28647015078548</v>
      </c>
      <c r="CK10" s="4">
        <f t="shared" si="1"/>
        <v>128.38172865460643</v>
      </c>
      <c r="CL10" s="4">
        <f t="shared" si="1"/>
        <v>135.89205978090092</v>
      </c>
      <c r="CM10" s="4">
        <f t="shared" si="1"/>
        <v>143.84174527808364</v>
      </c>
      <c r="CN10" s="4">
        <f t="shared" si="1"/>
        <v>152.25648737685154</v>
      </c>
      <c r="CO10" s="4">
        <f t="shared" si="1"/>
        <v>161.16349188839735</v>
      </c>
      <c r="CP10" s="4">
        <f t="shared" si="1"/>
        <v>170.5915561638686</v>
      </c>
      <c r="CQ10" s="4">
        <f t="shared" si="1"/>
        <v>180.5711621994549</v>
      </c>
      <c r="CR10" s="4">
        <f t="shared" si="1"/>
        <v>191.13457518812302</v>
      </c>
      <c r="CS10" s="4">
        <f t="shared" si="1"/>
        <v>202.31594783662823</v>
      </c>
      <c r="CT10" s="4">
        <f t="shared" si="1"/>
        <v>214.15143078507097</v>
      </c>
      <c r="CU10" s="4">
        <f t="shared" si="1"/>
        <v>226.67928948599763</v>
      </c>
      <c r="CV10" s="4">
        <f t="shared" si="1"/>
        <v>239.9400279209285</v>
      </c>
      <c r="CW10" s="4">
        <f t="shared" si="1"/>
        <v>253.9765195543028</v>
      </c>
      <c r="CX10" s="4">
        <f t="shared" si="1"/>
        <v>268.8341459482295</v>
      </c>
      <c r="CY10" s="4">
        <f t="shared" si="1"/>
        <v>284.5609434862009</v>
      </c>
      <c r="CZ10" s="4">
        <f t="shared" si="1"/>
        <v>301.2077586801437</v>
      </c>
      <c r="DA10" s="4">
        <f t="shared" si="1"/>
        <v>318.8284125629321</v>
      </c>
      <c r="DB10" s="4">
        <f t="shared" si="1"/>
        <v>337.47987469786364</v>
      </c>
      <c r="DC10" s="4">
        <f t="shared" si="1"/>
        <v>357.22244736768863</v>
      </c>
      <c r="DD10" s="4">
        <f t="shared" si="1"/>
        <v>378.1199605386984</v>
      </c>
      <c r="DE10" s="4">
        <f t="shared" si="1"/>
        <v>400.2399782302123</v>
      </c>
      <c r="DF10" s="4">
        <f t="shared" si="1"/>
        <v>423.6540169566797</v>
      </c>
      <c r="DG10" s="4">
        <f t="shared" si="1"/>
        <v>448.4377769486455</v>
      </c>
      <c r="DH10" s="4">
        <f t="shared" si="1"/>
        <v>474.6713869001412</v>
      </c>
      <c r="DI10" s="4">
        <f t="shared" si="1"/>
        <v>502.4396630337995</v>
      </c>
      <c r="DJ10" s="4">
        <f t="shared" si="1"/>
        <v>531.8323833212768</v>
      </c>
      <c r="DK10" s="4">
        <f t="shared" si="1"/>
        <v>562.9445777455715</v>
      </c>
      <c r="DL10" s="4">
        <f t="shared" si="1"/>
        <v>595.8768355436874</v>
      </c>
      <c r="DM10" s="4">
        <f t="shared" si="1"/>
        <v>630.7356304229932</v>
      </c>
      <c r="DN10" s="4">
        <f t="shared" si="1"/>
        <v>667.6336648027383</v>
      </c>
      <c r="DO10" s="4">
        <f t="shared" si="1"/>
        <v>706.6902341936984</v>
      </c>
      <c r="DP10" s="4">
        <f t="shared" si="1"/>
        <v>748.0316128940298</v>
      </c>
      <c r="DQ10" s="4">
        <f t="shared" si="1"/>
        <v>791.7914622483305</v>
      </c>
      <c r="DR10" s="4">
        <f t="shared" si="1"/>
        <v>838.1112627898578</v>
      </c>
      <c r="DS10" s="4">
        <f t="shared" si="1"/>
        <v>887.1407716630646</v>
      </c>
      <c r="DT10" s="4">
        <f t="shared" si="1"/>
        <v>939.0385068053539</v>
      </c>
      <c r="DU10" s="4">
        <f t="shared" si="1"/>
        <v>993.9722594534671</v>
      </c>
      <c r="DV10" s="4">
        <f t="shared" si="1"/>
        <v>1052.119636631495</v>
      </c>
      <c r="DW10" s="4">
        <f t="shared" si="1"/>
        <v>1113.6686353744376</v>
      </c>
      <c r="DX10" s="4">
        <f t="shared" si="1"/>
        <v>1178.8182505438422</v>
      </c>
      <c r="DY10" s="4">
        <f t="shared" si="1"/>
        <v>1247.779118200657</v>
      </c>
      <c r="DZ10" s="4">
        <f t="shared" si="1"/>
        <v>1320.7741966153953</v>
      </c>
      <c r="EA10" s="4">
        <f t="shared" si="1"/>
        <v>1398.039487117396</v>
      </c>
      <c r="EB10" s="4">
        <f t="shared" si="1"/>
        <v>1479.8247971137637</v>
      </c>
      <c r="EC10" s="4">
        <f t="shared" si="1"/>
        <v>1566.3945477449188</v>
      </c>
      <c r="ED10" s="4">
        <f t="shared" si="1"/>
        <v>1658.0286287879965</v>
      </c>
      <c r="EE10" s="4">
        <f t="shared" si="1"/>
        <v>1755.0233035720942</v>
      </c>
      <c r="EF10" s="4">
        <f t="shared" si="1"/>
        <v>1857.6921668310617</v>
      </c>
      <c r="EG10" s="4">
        <f t="shared" si="1"/>
        <v>1966.3671585906789</v>
      </c>
      <c r="EH10" s="4">
        <f t="shared" si="1"/>
        <v>2081.3996373682335</v>
      </c>
      <c r="EI10" s="4">
        <f t="shared" si="1"/>
        <v>2203.161516154275</v>
      </c>
      <c r="EJ10" s="4">
        <f t="shared" si="1"/>
        <v>2332.0464648493003</v>
      </c>
      <c r="EK10" s="4">
        <f t="shared" si="1"/>
        <v>2468.471183042984</v>
      </c>
      <c r="EL10" s="4">
        <f t="shared" si="1"/>
        <v>2612.876747250999</v>
      </c>
      <c r="EM10" s="4">
        <f t="shared" si="1"/>
        <v>2765.7300369651825</v>
      </c>
      <c r="EN10" s="4">
        <f t="shared" si="1"/>
        <v>2927.5252441276457</v>
      </c>
      <c r="EO10" s="4">
        <f t="shared" si="1"/>
        <v>3098.785470909113</v>
      </c>
      <c r="EP10" s="4">
        <f t="shared" si="1"/>
        <v>3280.064420957296</v>
      </c>
      <c r="EQ10" s="4">
        <f t="shared" si="1"/>
        <v>3471.948189583298</v>
      </c>
      <c r="ER10" s="4">
        <f t="shared" si="1"/>
        <v>3675.0571586739206</v>
      </c>
      <c r="ES10" s="4">
        <f aca="true" t="shared" si="2" ref="ES10:FJ24">ER10*(1+$L10)</f>
        <v>3890.048002456345</v>
      </c>
      <c r="ET10" s="4">
        <f t="shared" si="2"/>
        <v>4117.615810600041</v>
      </c>
      <c r="EU10" s="4">
        <f t="shared" si="2"/>
        <v>4358.4963355201435</v>
      </c>
      <c r="EV10" s="4">
        <f t="shared" si="2"/>
        <v>4613.468371148072</v>
      </c>
      <c r="EW10" s="4">
        <f t="shared" si="2"/>
        <v>4883.356270860234</v>
      </c>
      <c r="EX10" s="4">
        <f t="shared" si="2"/>
        <v>5169.032612705558</v>
      </c>
      <c r="EY10" s="4">
        <f t="shared" si="2"/>
        <v>5471.4210205488325</v>
      </c>
      <c r="EZ10" s="4">
        <f t="shared" si="2"/>
        <v>5791.499150250939</v>
      </c>
      <c r="FA10" s="4">
        <f t="shared" si="2"/>
        <v>6130.301850540619</v>
      </c>
      <c r="FB10" s="4">
        <f t="shared" si="2"/>
        <v>6488.924508797245</v>
      </c>
      <c r="FC10" s="4">
        <f t="shared" si="2"/>
        <v>6868.526592561884</v>
      </c>
      <c r="FD10" s="4">
        <f t="shared" si="2"/>
        <v>7270.3353982267545</v>
      </c>
      <c r="FE10" s="4">
        <f t="shared" si="2"/>
        <v>7695.65001902302</v>
      </c>
      <c r="FF10" s="4">
        <f t="shared" si="2"/>
        <v>8145.845545135867</v>
      </c>
      <c r="FG10" s="4">
        <f t="shared" si="2"/>
        <v>8622.377509526315</v>
      </c>
      <c r="FH10" s="4">
        <f t="shared" si="2"/>
        <v>9126.786593833605</v>
      </c>
      <c r="FI10" s="4">
        <f t="shared" si="2"/>
        <v>9660.70360957287</v>
      </c>
      <c r="FJ10" s="4">
        <f t="shared" si="2"/>
        <v>10225.854770732883</v>
      </c>
    </row>
    <row r="11" spans="1:166" ht="15">
      <c r="A11" s="1">
        <v>2</v>
      </c>
      <c r="B11" s="3" t="s">
        <v>17</v>
      </c>
      <c r="C11" s="4">
        <v>2.16</v>
      </c>
      <c r="D11" s="4">
        <v>2.16</v>
      </c>
      <c r="E11" s="4">
        <f aca="true" t="shared" si="3" ref="E11:E26">(D11-C11)/3</f>
        <v>0</v>
      </c>
      <c r="F11" s="4">
        <v>-44.84484375</v>
      </c>
      <c r="G11" s="4">
        <f aca="true" t="shared" si="4" ref="G11:G26">C11</f>
        <v>2.16</v>
      </c>
      <c r="H11" s="4">
        <f aca="true" t="shared" si="5" ref="H11:H26">G11+E11</f>
        <v>2.16</v>
      </c>
      <c r="I11" s="4">
        <f aca="true" t="shared" si="6" ref="I11:I26">H11+E11</f>
        <v>2.16</v>
      </c>
      <c r="J11" s="4">
        <f aca="true" t="shared" si="7" ref="J11:J26">I11+E11</f>
        <v>2.16</v>
      </c>
      <c r="K11" s="4">
        <f aca="true" t="shared" si="8" ref="K11:K26">J11*(1+L11)</f>
        <v>2.28636</v>
      </c>
      <c r="L11" s="5">
        <f>L10</f>
        <v>0.0585</v>
      </c>
      <c r="M11" s="5">
        <f>IRR(P11:FJ11,0.12)</f>
        <v>0.09951735947261943</v>
      </c>
      <c r="P11" s="4">
        <f aca="true" t="shared" si="9" ref="P11:T26">F11</f>
        <v>-44.84484375</v>
      </c>
      <c r="Q11" s="4">
        <f t="shared" si="9"/>
        <v>2.16</v>
      </c>
      <c r="R11" s="4">
        <f t="shared" si="9"/>
        <v>2.16</v>
      </c>
      <c r="S11" s="4">
        <f t="shared" si="9"/>
        <v>2.16</v>
      </c>
      <c r="T11" s="4">
        <f t="shared" si="9"/>
        <v>2.16</v>
      </c>
      <c r="U11" s="4">
        <f t="shared" si="0"/>
        <v>2.28636</v>
      </c>
      <c r="V11" s="4">
        <f t="shared" si="0"/>
        <v>2.42011206</v>
      </c>
      <c r="W11" s="4">
        <f t="shared" si="0"/>
        <v>2.56168861551</v>
      </c>
      <c r="X11" s="4">
        <f t="shared" si="0"/>
        <v>2.711547399517335</v>
      </c>
      <c r="Y11" s="4">
        <f t="shared" si="0"/>
        <v>2.870172922389099</v>
      </c>
      <c r="Z11" s="4">
        <f t="shared" si="0"/>
        <v>3.0380780383488615</v>
      </c>
      <c r="AA11" s="4">
        <f t="shared" si="0"/>
        <v>3.21580560359227</v>
      </c>
      <c r="AB11" s="4">
        <f t="shared" si="0"/>
        <v>3.4039302314024176</v>
      </c>
      <c r="AC11" s="4">
        <f t="shared" si="0"/>
        <v>3.603060149939459</v>
      </c>
      <c r="AD11" s="4">
        <f t="shared" si="0"/>
        <v>3.813839168710917</v>
      </c>
      <c r="AE11" s="4">
        <f t="shared" si="0"/>
        <v>4.036948760080506</v>
      </c>
      <c r="AF11" s="4">
        <f t="shared" si="0"/>
        <v>4.273110262545216</v>
      </c>
      <c r="AG11" s="4">
        <f t="shared" si="0"/>
        <v>4.523087212904111</v>
      </c>
      <c r="AH11" s="4">
        <f t="shared" si="0"/>
        <v>4.787687814859001</v>
      </c>
      <c r="AI11" s="4">
        <f t="shared" si="0"/>
        <v>5.067767552028252</v>
      </c>
      <c r="AJ11" s="4">
        <f t="shared" si="0"/>
        <v>5.364231953821905</v>
      </c>
      <c r="AK11" s="4">
        <f t="shared" si="0"/>
        <v>5.6780395231204865</v>
      </c>
      <c r="AL11" s="4">
        <f t="shared" si="0"/>
        <v>6.010204835223035</v>
      </c>
      <c r="AM11" s="4">
        <f t="shared" si="0"/>
        <v>6.361801818083582</v>
      </c>
      <c r="AN11" s="4">
        <f t="shared" si="0"/>
        <v>6.7339672244414714</v>
      </c>
      <c r="AO11" s="4">
        <f t="shared" si="0"/>
        <v>7.127904307071297</v>
      </c>
      <c r="AP11" s="4">
        <f t="shared" si="0"/>
        <v>7.5448867090349685</v>
      </c>
      <c r="AQ11" s="4">
        <f t="shared" si="0"/>
        <v>7.986262581513514</v>
      </c>
      <c r="AR11" s="4">
        <f t="shared" si="0"/>
        <v>8.453458942532054</v>
      </c>
      <c r="AS11" s="4">
        <f t="shared" si="0"/>
        <v>8.947986290670178</v>
      </c>
      <c r="AT11" s="4">
        <f t="shared" si="0"/>
        <v>9.471443488674383</v>
      </c>
      <c r="AU11" s="4">
        <f t="shared" si="0"/>
        <v>10.025522932761834</v>
      </c>
      <c r="AV11" s="4">
        <f t="shared" si="0"/>
        <v>10.612016024328401</v>
      </c>
      <c r="AW11" s="4">
        <f t="shared" si="0"/>
        <v>11.232818961751613</v>
      </c>
      <c r="AX11" s="4">
        <f t="shared" si="0"/>
        <v>11.889938871014083</v>
      </c>
      <c r="AY11" s="4">
        <f t="shared" si="0"/>
        <v>12.585500294968407</v>
      </c>
      <c r="AZ11" s="4">
        <f t="shared" si="0"/>
        <v>13.321752062224059</v>
      </c>
      <c r="BA11" s="4">
        <f t="shared" si="0"/>
        <v>14.101074557864166</v>
      </c>
      <c r="BB11" s="4">
        <f t="shared" si="0"/>
        <v>14.92598741949922</v>
      </c>
      <c r="BC11" s="4">
        <f t="shared" si="0"/>
        <v>15.799157683539924</v>
      </c>
      <c r="BD11" s="4">
        <f t="shared" si="0"/>
        <v>16.72340840802701</v>
      </c>
      <c r="BE11" s="4">
        <f t="shared" si="0"/>
        <v>17.701727799896588</v>
      </c>
      <c r="BF11" s="4">
        <f t="shared" si="0"/>
        <v>18.737278876190537</v>
      </c>
      <c r="BG11" s="4">
        <f t="shared" si="0"/>
        <v>19.833409690447684</v>
      </c>
      <c r="BH11" s="4">
        <f t="shared" si="0"/>
        <v>20.993664157338873</v>
      </c>
      <c r="BI11" s="4">
        <f t="shared" si="0"/>
        <v>22.221793510543197</v>
      </c>
      <c r="BJ11" s="4">
        <f t="shared" si="0"/>
        <v>23.521768430909972</v>
      </c>
      <c r="BK11" s="4">
        <f t="shared" si="0"/>
        <v>24.897791884118206</v>
      </c>
      <c r="BL11" s="4">
        <f t="shared" si="0"/>
        <v>26.35431270933912</v>
      </c>
      <c r="BM11" s="4">
        <f t="shared" si="0"/>
        <v>27.89604000283546</v>
      </c>
      <c r="BN11" s="4">
        <f t="shared" si="0"/>
        <v>29.527958343001334</v>
      </c>
      <c r="BO11" s="4">
        <f t="shared" si="0"/>
        <v>31.255343906066912</v>
      </c>
      <c r="BP11" s="4">
        <f t="shared" si="0"/>
        <v>33.083781524571826</v>
      </c>
      <c r="BQ11" s="4">
        <f t="shared" si="0"/>
        <v>35.01918274375928</v>
      </c>
      <c r="BR11" s="4">
        <f t="shared" si="0"/>
        <v>37.0678049342692</v>
      </c>
      <c r="BS11" s="4">
        <f t="shared" si="0"/>
        <v>39.23627152292394</v>
      </c>
      <c r="BT11" s="4">
        <f t="shared" si="0"/>
        <v>41.531593407014995</v>
      </c>
      <c r="BU11" s="4">
        <f t="shared" si="0"/>
        <v>43.96119162132537</v>
      </c>
      <c r="BV11" s="4">
        <f t="shared" si="0"/>
        <v>46.5329213311729</v>
      </c>
      <c r="BW11" s="4">
        <f t="shared" si="0"/>
        <v>49.25509722904651</v>
      </c>
      <c r="BX11" s="4">
        <f t="shared" si="0"/>
        <v>52.136520416945736</v>
      </c>
      <c r="BY11" s="4">
        <f t="shared" si="0"/>
        <v>55.18650686133706</v>
      </c>
      <c r="BZ11" s="4">
        <f t="shared" si="0"/>
        <v>58.414917512725275</v>
      </c>
      <c r="CA11" s="4">
        <f t="shared" si="0"/>
        <v>61.8321901872197</v>
      </c>
      <c r="CB11" s="4">
        <f t="shared" si="0"/>
        <v>65.44937331317206</v>
      </c>
      <c r="CC11" s="4">
        <f t="shared" si="0"/>
        <v>69.27816165199262</v>
      </c>
      <c r="CD11" s="4">
        <f t="shared" si="0"/>
        <v>73.33093410863418</v>
      </c>
      <c r="CE11" s="4">
        <f t="shared" si="0"/>
        <v>77.62079375398928</v>
      </c>
      <c r="CF11" s="4">
        <f t="shared" si="0"/>
        <v>82.16161018859765</v>
      </c>
      <c r="CG11" s="4">
        <f t="shared" si="1"/>
        <v>86.96806438463061</v>
      </c>
      <c r="CH11" s="4">
        <f t="shared" si="1"/>
        <v>92.0556961511315</v>
      </c>
      <c r="CI11" s="4">
        <f t="shared" si="1"/>
        <v>97.4409543759727</v>
      </c>
      <c r="CJ11" s="4">
        <f t="shared" si="1"/>
        <v>103.1412502069671</v>
      </c>
      <c r="CK11" s="4">
        <f t="shared" si="1"/>
        <v>109.17501334407467</v>
      </c>
      <c r="CL11" s="4">
        <f t="shared" si="1"/>
        <v>115.56175162470304</v>
      </c>
      <c r="CM11" s="4">
        <f t="shared" si="1"/>
        <v>122.32211409474816</v>
      </c>
      <c r="CN11" s="4">
        <f t="shared" si="1"/>
        <v>129.47795776929092</v>
      </c>
      <c r="CO11" s="4">
        <f t="shared" si="1"/>
        <v>137.05241829879444</v>
      </c>
      <c r="CP11" s="4">
        <f t="shared" si="1"/>
        <v>145.0699847692739</v>
      </c>
      <c r="CQ11" s="4">
        <f t="shared" si="1"/>
        <v>153.5565788782764</v>
      </c>
      <c r="CR11" s="4">
        <f t="shared" si="1"/>
        <v>162.53963874265557</v>
      </c>
      <c r="CS11" s="4">
        <f t="shared" si="1"/>
        <v>172.04820760910093</v>
      </c>
      <c r="CT11" s="4">
        <f t="shared" si="1"/>
        <v>182.11302775423334</v>
      </c>
      <c r="CU11" s="4">
        <f t="shared" si="1"/>
        <v>192.766639877856</v>
      </c>
      <c r="CV11" s="4">
        <f t="shared" si="1"/>
        <v>204.04348831071056</v>
      </c>
      <c r="CW11" s="4">
        <f t="shared" si="1"/>
        <v>215.98003237688712</v>
      </c>
      <c r="CX11" s="4">
        <f t="shared" si="1"/>
        <v>228.61486427093502</v>
      </c>
      <c r="CY11" s="4">
        <f t="shared" si="1"/>
        <v>241.9888338307847</v>
      </c>
      <c r="CZ11" s="4">
        <f t="shared" si="1"/>
        <v>256.1451806098856</v>
      </c>
      <c r="DA11" s="4">
        <f t="shared" si="1"/>
        <v>271.1296736755639</v>
      </c>
      <c r="DB11" s="4">
        <f t="shared" si="1"/>
        <v>286.9907595855844</v>
      </c>
      <c r="DC11" s="4">
        <f t="shared" si="1"/>
        <v>303.77971902134107</v>
      </c>
      <c r="DD11" s="4">
        <f t="shared" si="1"/>
        <v>321.5508325840895</v>
      </c>
      <c r="DE11" s="4">
        <f t="shared" si="1"/>
        <v>340.36155629025876</v>
      </c>
      <c r="DF11" s="4">
        <f t="shared" si="1"/>
        <v>360.2727073332389</v>
      </c>
      <c r="DG11" s="4">
        <f t="shared" si="1"/>
        <v>381.34866071223337</v>
      </c>
      <c r="DH11" s="4">
        <f t="shared" si="1"/>
        <v>403.657557363899</v>
      </c>
      <c r="DI11" s="4">
        <f t="shared" si="1"/>
        <v>427.2715244696871</v>
      </c>
      <c r="DJ11" s="4">
        <f t="shared" si="1"/>
        <v>452.2669086511638</v>
      </c>
      <c r="DK11" s="4">
        <f t="shared" si="1"/>
        <v>478.7245228072569</v>
      </c>
      <c r="DL11" s="4">
        <f t="shared" si="1"/>
        <v>506.72990739148145</v>
      </c>
      <c r="DM11" s="4">
        <f t="shared" si="1"/>
        <v>536.373606973883</v>
      </c>
      <c r="DN11" s="4">
        <f t="shared" si="1"/>
        <v>567.7514629818552</v>
      </c>
      <c r="DO11" s="4">
        <f t="shared" si="1"/>
        <v>600.9649235662937</v>
      </c>
      <c r="DP11" s="4">
        <f t="shared" si="1"/>
        <v>636.1213715949219</v>
      </c>
      <c r="DQ11" s="4">
        <f t="shared" si="1"/>
        <v>673.3344718332248</v>
      </c>
      <c r="DR11" s="4">
        <f t="shared" si="1"/>
        <v>712.7245384354685</v>
      </c>
      <c r="DS11" s="4">
        <f t="shared" si="1"/>
        <v>754.4189239339435</v>
      </c>
      <c r="DT11" s="4">
        <f t="shared" si="1"/>
        <v>798.5524309840791</v>
      </c>
      <c r="DU11" s="4">
        <f t="shared" si="1"/>
        <v>845.2677481966477</v>
      </c>
      <c r="DV11" s="4">
        <f t="shared" si="1"/>
        <v>894.7159114661516</v>
      </c>
      <c r="DW11" s="4">
        <f t="shared" si="1"/>
        <v>947.0567922869214</v>
      </c>
      <c r="DX11" s="4">
        <f t="shared" si="1"/>
        <v>1002.4596146357063</v>
      </c>
      <c r="DY11" s="4">
        <f t="shared" si="1"/>
        <v>1061.103502091895</v>
      </c>
      <c r="DZ11" s="4">
        <f t="shared" si="1"/>
        <v>1123.1780569642708</v>
      </c>
      <c r="EA11" s="4">
        <f t="shared" si="1"/>
        <v>1188.8839732966806</v>
      </c>
      <c r="EB11" s="4">
        <f t="shared" si="1"/>
        <v>1258.4336857345363</v>
      </c>
      <c r="EC11" s="4">
        <f t="shared" si="1"/>
        <v>1332.0520563500068</v>
      </c>
      <c r="ED11" s="4">
        <f t="shared" si="1"/>
        <v>1409.9771016464822</v>
      </c>
      <c r="EE11" s="4">
        <f t="shared" si="1"/>
        <v>1492.4607620928014</v>
      </c>
      <c r="EF11" s="4">
        <f t="shared" si="1"/>
        <v>1579.7697166752303</v>
      </c>
      <c r="EG11" s="4">
        <f t="shared" si="1"/>
        <v>1672.1862451007312</v>
      </c>
      <c r="EH11" s="4">
        <f t="shared" si="1"/>
        <v>1770.009140439124</v>
      </c>
      <c r="EI11" s="4">
        <f t="shared" si="1"/>
        <v>1873.5546751548127</v>
      </c>
      <c r="EJ11" s="4">
        <f t="shared" si="1"/>
        <v>1983.1576236513692</v>
      </c>
      <c r="EK11" s="4">
        <f t="shared" si="1"/>
        <v>2099.1723446349743</v>
      </c>
      <c r="EL11" s="4">
        <f t="shared" si="1"/>
        <v>2221.9739267961204</v>
      </c>
      <c r="EM11" s="4">
        <f t="shared" si="1"/>
        <v>2351.9594015136936</v>
      </c>
      <c r="EN11" s="4">
        <f t="shared" si="1"/>
        <v>2489.5490265022445</v>
      </c>
      <c r="EO11" s="4">
        <f t="shared" si="1"/>
        <v>2635.187644552626</v>
      </c>
      <c r="EP11" s="4">
        <f t="shared" si="1"/>
        <v>2789.3461217589547</v>
      </c>
      <c r="EQ11" s="4">
        <f t="shared" si="1"/>
        <v>2952.5228698818537</v>
      </c>
      <c r="ER11" s="4">
        <f t="shared" si="1"/>
        <v>3125.2454577699423</v>
      </c>
      <c r="ES11" s="4">
        <f t="shared" si="2"/>
        <v>3308.072317049484</v>
      </c>
      <c r="ET11" s="4">
        <f t="shared" si="2"/>
        <v>3501.594547596879</v>
      </c>
      <c r="EU11" s="4">
        <f t="shared" si="2"/>
        <v>3706.4378286312963</v>
      </c>
      <c r="EV11" s="4">
        <f t="shared" si="2"/>
        <v>3923.264441606227</v>
      </c>
      <c r="EW11" s="4">
        <f t="shared" si="2"/>
        <v>4152.775411440191</v>
      </c>
      <c r="EX11" s="4">
        <f t="shared" si="2"/>
        <v>4395.712773009443</v>
      </c>
      <c r="EY11" s="4">
        <f t="shared" si="2"/>
        <v>4652.861970230495</v>
      </c>
      <c r="EZ11" s="4">
        <f t="shared" si="2"/>
        <v>4925.054395488979</v>
      </c>
      <c r="FA11" s="4">
        <f t="shared" si="2"/>
        <v>5213.170077625085</v>
      </c>
      <c r="FB11" s="4">
        <f t="shared" si="2"/>
        <v>5518.140527166152</v>
      </c>
      <c r="FC11" s="4">
        <f t="shared" si="2"/>
        <v>5840.951748005372</v>
      </c>
      <c r="FD11" s="4">
        <f t="shared" si="2"/>
        <v>6182.647425263686</v>
      </c>
      <c r="FE11" s="4">
        <f t="shared" si="2"/>
        <v>6544.332299641612</v>
      </c>
      <c r="FF11" s="4">
        <f t="shared" si="2"/>
        <v>6927.175739170646</v>
      </c>
      <c r="FG11" s="4">
        <f t="shared" si="2"/>
        <v>7332.415519912129</v>
      </c>
      <c r="FH11" s="4">
        <f t="shared" si="2"/>
        <v>7761.361827826988</v>
      </c>
      <c r="FI11" s="4">
        <f t="shared" si="2"/>
        <v>8215.401494754866</v>
      </c>
      <c r="FJ11" s="4">
        <f t="shared" si="2"/>
        <v>8696.002482198026</v>
      </c>
    </row>
    <row r="12" spans="1:166" ht="15">
      <c r="A12" s="1">
        <v>3</v>
      </c>
      <c r="B12" s="3" t="s">
        <v>18</v>
      </c>
      <c r="C12" s="4">
        <v>0.9</v>
      </c>
      <c r="D12" s="4">
        <v>0.9</v>
      </c>
      <c r="E12" s="4">
        <f t="shared" si="3"/>
        <v>0</v>
      </c>
      <c r="F12" s="4">
        <v>-17.2478125</v>
      </c>
      <c r="G12" s="4">
        <f t="shared" si="4"/>
        <v>0.9</v>
      </c>
      <c r="H12" s="4">
        <f t="shared" si="5"/>
        <v>0.9</v>
      </c>
      <c r="I12" s="4">
        <f t="shared" si="6"/>
        <v>0.9</v>
      </c>
      <c r="J12" s="4">
        <f t="shared" si="7"/>
        <v>0.9</v>
      </c>
      <c r="K12" s="4">
        <f t="shared" si="8"/>
        <v>0.95265</v>
      </c>
      <c r="L12" s="5">
        <f aca="true" t="shared" si="10" ref="L12:L26">L11</f>
        <v>0.0585</v>
      </c>
      <c r="M12" s="5">
        <f>IRR(P12:FJ12,0.12)</f>
        <v>0.10303881637193586</v>
      </c>
      <c r="P12" s="4">
        <f t="shared" si="9"/>
        <v>-17.2478125</v>
      </c>
      <c r="Q12" s="4">
        <f t="shared" si="9"/>
        <v>0.9</v>
      </c>
      <c r="R12" s="4">
        <f t="shared" si="9"/>
        <v>0.9</v>
      </c>
      <c r="S12" s="4">
        <f t="shared" si="9"/>
        <v>0.9</v>
      </c>
      <c r="T12" s="4">
        <f t="shared" si="9"/>
        <v>0.9</v>
      </c>
      <c r="U12" s="4">
        <f t="shared" si="0"/>
        <v>0.95265</v>
      </c>
      <c r="V12" s="4">
        <f t="shared" si="0"/>
        <v>1.008380025</v>
      </c>
      <c r="W12" s="4">
        <f t="shared" si="0"/>
        <v>1.0673702564624998</v>
      </c>
      <c r="X12" s="4">
        <f t="shared" si="0"/>
        <v>1.1298114164655562</v>
      </c>
      <c r="Y12" s="4">
        <f t="shared" si="0"/>
        <v>1.1959053843287912</v>
      </c>
      <c r="Z12" s="4">
        <f t="shared" si="0"/>
        <v>1.2658658493120256</v>
      </c>
      <c r="AA12" s="4">
        <f t="shared" si="0"/>
        <v>1.339919001496779</v>
      </c>
      <c r="AB12" s="4">
        <f t="shared" si="0"/>
        <v>1.4183042630843405</v>
      </c>
      <c r="AC12" s="4">
        <f t="shared" si="0"/>
        <v>1.5012750624747744</v>
      </c>
      <c r="AD12" s="4">
        <f t="shared" si="0"/>
        <v>1.5890996536295487</v>
      </c>
      <c r="AE12" s="4">
        <f t="shared" si="0"/>
        <v>1.6820619833668773</v>
      </c>
      <c r="AF12" s="4">
        <f t="shared" si="0"/>
        <v>1.7804626093938396</v>
      </c>
      <c r="AG12" s="4">
        <f t="shared" si="0"/>
        <v>1.8846196720433792</v>
      </c>
      <c r="AH12" s="4">
        <f t="shared" si="0"/>
        <v>1.994869922857917</v>
      </c>
      <c r="AI12" s="4">
        <f t="shared" si="0"/>
        <v>2.1115698133451053</v>
      </c>
      <c r="AJ12" s="4">
        <f t="shared" si="0"/>
        <v>2.235096647425794</v>
      </c>
      <c r="AK12" s="4">
        <f t="shared" si="0"/>
        <v>2.365849801300203</v>
      </c>
      <c r="AL12" s="4">
        <f t="shared" si="0"/>
        <v>2.504252014676265</v>
      </c>
      <c r="AM12" s="4">
        <f t="shared" si="0"/>
        <v>2.6507507575348264</v>
      </c>
      <c r="AN12" s="4">
        <f t="shared" si="0"/>
        <v>2.805819676850614</v>
      </c>
      <c r="AO12" s="4">
        <f t="shared" si="0"/>
        <v>2.9699601279463748</v>
      </c>
      <c r="AP12" s="4">
        <f t="shared" si="0"/>
        <v>3.1437027954312375</v>
      </c>
      <c r="AQ12" s="4">
        <f t="shared" si="0"/>
        <v>3.3276094089639647</v>
      </c>
      <c r="AR12" s="4">
        <f t="shared" si="0"/>
        <v>3.522274559388357</v>
      </c>
      <c r="AS12" s="4">
        <f t="shared" si="0"/>
        <v>3.7283276211125758</v>
      </c>
      <c r="AT12" s="4">
        <f t="shared" si="0"/>
        <v>3.9464347869476613</v>
      </c>
      <c r="AU12" s="4">
        <f t="shared" si="0"/>
        <v>4.1773012219840995</v>
      </c>
      <c r="AV12" s="4">
        <f t="shared" si="0"/>
        <v>4.421673343470169</v>
      </c>
      <c r="AW12" s="4">
        <f t="shared" si="0"/>
        <v>4.680341234063174</v>
      </c>
      <c r="AX12" s="4">
        <f t="shared" si="0"/>
        <v>4.954141196255869</v>
      </c>
      <c r="AY12" s="4">
        <f t="shared" si="0"/>
        <v>5.243958456236838</v>
      </c>
      <c r="AZ12" s="4">
        <f t="shared" si="0"/>
        <v>5.5507300259266925</v>
      </c>
      <c r="BA12" s="4">
        <f t="shared" si="0"/>
        <v>5.875447732443404</v>
      </c>
      <c r="BB12" s="4">
        <f t="shared" si="0"/>
        <v>6.219161424791343</v>
      </c>
      <c r="BC12" s="4">
        <f t="shared" si="0"/>
        <v>6.582982368141637</v>
      </c>
      <c r="BD12" s="4">
        <f t="shared" si="0"/>
        <v>6.968086836677922</v>
      </c>
      <c r="BE12" s="4">
        <f t="shared" si="0"/>
        <v>7.375719916623581</v>
      </c>
      <c r="BF12" s="4">
        <f t="shared" si="0"/>
        <v>7.80719953174606</v>
      </c>
      <c r="BG12" s="4">
        <f t="shared" si="0"/>
        <v>8.263920704353204</v>
      </c>
      <c r="BH12" s="4">
        <f t="shared" si="0"/>
        <v>8.747360065557867</v>
      </c>
      <c r="BI12" s="4">
        <f t="shared" si="0"/>
        <v>9.259080629393003</v>
      </c>
      <c r="BJ12" s="4">
        <f t="shared" si="0"/>
        <v>9.800736846212493</v>
      </c>
      <c r="BK12" s="4">
        <f t="shared" si="0"/>
        <v>10.374079951715924</v>
      </c>
      <c r="BL12" s="4">
        <f t="shared" si="0"/>
        <v>10.980963628891306</v>
      </c>
      <c r="BM12" s="4">
        <f t="shared" si="0"/>
        <v>11.623350001181448</v>
      </c>
      <c r="BN12" s="4">
        <f t="shared" si="0"/>
        <v>12.303315976250563</v>
      </c>
      <c r="BO12" s="4">
        <f t="shared" si="0"/>
        <v>13.02305996086122</v>
      </c>
      <c r="BP12" s="4">
        <f t="shared" si="0"/>
        <v>13.784908968571601</v>
      </c>
      <c r="BQ12" s="4">
        <f t="shared" si="0"/>
        <v>14.59132614323304</v>
      </c>
      <c r="BR12" s="4">
        <f t="shared" si="0"/>
        <v>15.444918722612172</v>
      </c>
      <c r="BS12" s="4">
        <f t="shared" si="0"/>
        <v>16.348446467884983</v>
      </c>
      <c r="BT12" s="4">
        <f t="shared" si="0"/>
        <v>17.304830586256255</v>
      </c>
      <c r="BU12" s="4">
        <f t="shared" si="0"/>
        <v>18.317163175552245</v>
      </c>
      <c r="BV12" s="4">
        <f t="shared" si="0"/>
        <v>19.38871722132205</v>
      </c>
      <c r="BW12" s="4">
        <f t="shared" si="0"/>
        <v>20.52295717876939</v>
      </c>
      <c r="BX12" s="4">
        <f t="shared" si="0"/>
        <v>21.723550173727396</v>
      </c>
      <c r="BY12" s="4">
        <f t="shared" si="0"/>
        <v>22.99437785889045</v>
      </c>
      <c r="BZ12" s="4">
        <f t="shared" si="0"/>
        <v>24.33954896363554</v>
      </c>
      <c r="CA12" s="4">
        <f t="shared" si="0"/>
        <v>25.763412578008218</v>
      </c>
      <c r="CB12" s="4">
        <f t="shared" si="0"/>
        <v>27.270572213821698</v>
      </c>
      <c r="CC12" s="4">
        <f t="shared" si="0"/>
        <v>28.865900688330267</v>
      </c>
      <c r="CD12" s="4">
        <f t="shared" si="0"/>
        <v>30.554555878597586</v>
      </c>
      <c r="CE12" s="4">
        <f t="shared" si="0"/>
        <v>32.34199739749555</v>
      </c>
      <c r="CF12" s="4">
        <f t="shared" si="0"/>
        <v>34.23400424524904</v>
      </c>
      <c r="CG12" s="4">
        <f t="shared" si="1"/>
        <v>36.23669349359611</v>
      </c>
      <c r="CH12" s="4">
        <f t="shared" si="1"/>
        <v>38.356540062971476</v>
      </c>
      <c r="CI12" s="4">
        <f t="shared" si="1"/>
        <v>40.60039765665531</v>
      </c>
      <c r="CJ12" s="4">
        <f t="shared" si="1"/>
        <v>42.97552091956965</v>
      </c>
      <c r="CK12" s="4">
        <f t="shared" si="1"/>
        <v>45.48958889336447</v>
      </c>
      <c r="CL12" s="4">
        <f t="shared" si="1"/>
        <v>48.150729843626294</v>
      </c>
      <c r="CM12" s="4">
        <f t="shared" si="1"/>
        <v>50.96754753947843</v>
      </c>
      <c r="CN12" s="4">
        <f t="shared" si="1"/>
        <v>53.94914907053792</v>
      </c>
      <c r="CO12" s="4">
        <f t="shared" si="1"/>
        <v>57.10517429116439</v>
      </c>
      <c r="CP12" s="4">
        <f t="shared" si="1"/>
        <v>60.445826987197506</v>
      </c>
      <c r="CQ12" s="4">
        <f t="shared" si="1"/>
        <v>63.98190786594856</v>
      </c>
      <c r="CR12" s="4">
        <f t="shared" si="1"/>
        <v>67.72484947610654</v>
      </c>
      <c r="CS12" s="4">
        <f t="shared" si="1"/>
        <v>71.68675317045877</v>
      </c>
      <c r="CT12" s="4">
        <f t="shared" si="1"/>
        <v>75.8804282309306</v>
      </c>
      <c r="CU12" s="4">
        <f t="shared" si="1"/>
        <v>80.31943328244004</v>
      </c>
      <c r="CV12" s="4">
        <f t="shared" si="1"/>
        <v>85.01812012946279</v>
      </c>
      <c r="CW12" s="4">
        <f t="shared" si="1"/>
        <v>89.99168015703636</v>
      </c>
      <c r="CX12" s="4">
        <f t="shared" si="1"/>
        <v>95.25619344622298</v>
      </c>
      <c r="CY12" s="4">
        <f t="shared" si="1"/>
        <v>100.82868076282702</v>
      </c>
      <c r="CZ12" s="4">
        <f t="shared" si="1"/>
        <v>106.7271585874524</v>
      </c>
      <c r="DA12" s="4">
        <f t="shared" si="1"/>
        <v>112.97069736481836</v>
      </c>
      <c r="DB12" s="4">
        <f t="shared" si="1"/>
        <v>119.57948316066023</v>
      </c>
      <c r="DC12" s="4">
        <f t="shared" si="1"/>
        <v>126.57488292555885</v>
      </c>
      <c r="DD12" s="4">
        <f t="shared" si="1"/>
        <v>133.97951357670405</v>
      </c>
      <c r="DE12" s="4">
        <f t="shared" si="1"/>
        <v>141.81731512094123</v>
      </c>
      <c r="DF12" s="4">
        <f t="shared" si="1"/>
        <v>150.1136280555163</v>
      </c>
      <c r="DG12" s="4">
        <f t="shared" si="1"/>
        <v>158.895275296764</v>
      </c>
      <c r="DH12" s="4">
        <f t="shared" si="1"/>
        <v>168.19064890162468</v>
      </c>
      <c r="DI12" s="4">
        <f t="shared" si="1"/>
        <v>178.02980186236974</v>
      </c>
      <c r="DJ12" s="4">
        <f t="shared" si="1"/>
        <v>188.44454527131836</v>
      </c>
      <c r="DK12" s="4">
        <f t="shared" si="1"/>
        <v>199.46855116969047</v>
      </c>
      <c r="DL12" s="4">
        <f t="shared" si="1"/>
        <v>211.13746141311736</v>
      </c>
      <c r="DM12" s="4">
        <f t="shared" si="1"/>
        <v>223.48900290578473</v>
      </c>
      <c r="DN12" s="4">
        <f t="shared" si="1"/>
        <v>236.56310957577313</v>
      </c>
      <c r="DO12" s="4">
        <f t="shared" si="1"/>
        <v>250.40205148595587</v>
      </c>
      <c r="DP12" s="4">
        <f t="shared" si="1"/>
        <v>265.0505714978843</v>
      </c>
      <c r="DQ12" s="4">
        <f t="shared" si="1"/>
        <v>280.55602993051053</v>
      </c>
      <c r="DR12" s="4">
        <f t="shared" si="1"/>
        <v>296.9685576814454</v>
      </c>
      <c r="DS12" s="4">
        <f t="shared" si="1"/>
        <v>314.34121830580995</v>
      </c>
      <c r="DT12" s="4">
        <f t="shared" si="1"/>
        <v>332.7301795766998</v>
      </c>
      <c r="DU12" s="4">
        <f t="shared" si="1"/>
        <v>352.19489508193675</v>
      </c>
      <c r="DV12" s="4">
        <f t="shared" si="1"/>
        <v>372.79829644423006</v>
      </c>
      <c r="DW12" s="4">
        <f t="shared" si="1"/>
        <v>394.6069967862175</v>
      </c>
      <c r="DX12" s="4">
        <f t="shared" si="1"/>
        <v>417.6915060982112</v>
      </c>
      <c r="DY12" s="4">
        <f t="shared" si="1"/>
        <v>442.1264592049566</v>
      </c>
      <c r="DZ12" s="4">
        <f t="shared" si="1"/>
        <v>467.99085706844653</v>
      </c>
      <c r="EA12" s="4">
        <f t="shared" si="1"/>
        <v>495.36832220695067</v>
      </c>
      <c r="EB12" s="4">
        <f t="shared" si="1"/>
        <v>524.3473690560572</v>
      </c>
      <c r="EC12" s="4">
        <f t="shared" si="1"/>
        <v>555.0216901458366</v>
      </c>
      <c r="ED12" s="4">
        <f t="shared" si="1"/>
        <v>587.490459019368</v>
      </c>
      <c r="EE12" s="4">
        <f t="shared" si="1"/>
        <v>621.858650872001</v>
      </c>
      <c r="EF12" s="4">
        <f t="shared" si="1"/>
        <v>658.2373819480131</v>
      </c>
      <c r="EG12" s="4">
        <f t="shared" si="1"/>
        <v>696.7442687919719</v>
      </c>
      <c r="EH12" s="4">
        <f t="shared" si="1"/>
        <v>737.5038085163022</v>
      </c>
      <c r="EI12" s="4">
        <f t="shared" si="1"/>
        <v>780.6477813145059</v>
      </c>
      <c r="EJ12" s="4">
        <f t="shared" si="1"/>
        <v>826.3156765214045</v>
      </c>
      <c r="EK12" s="4">
        <f t="shared" si="1"/>
        <v>874.6551435979067</v>
      </c>
      <c r="EL12" s="4">
        <f t="shared" si="1"/>
        <v>925.8224694983842</v>
      </c>
      <c r="EM12" s="4">
        <f t="shared" si="1"/>
        <v>979.9830839640397</v>
      </c>
      <c r="EN12" s="4">
        <f t="shared" si="1"/>
        <v>1037.3120943759359</v>
      </c>
      <c r="EO12" s="4">
        <f t="shared" si="1"/>
        <v>1097.9948518969281</v>
      </c>
      <c r="EP12" s="4">
        <f t="shared" si="1"/>
        <v>1162.2275507328984</v>
      </c>
      <c r="EQ12" s="4">
        <f t="shared" si="1"/>
        <v>1230.217862450773</v>
      </c>
      <c r="ER12" s="4">
        <f t="shared" si="1"/>
        <v>1302.1856074041432</v>
      </c>
      <c r="ES12" s="4">
        <f t="shared" si="2"/>
        <v>1378.3634654372856</v>
      </c>
      <c r="ET12" s="4">
        <f t="shared" si="2"/>
        <v>1458.9977281653669</v>
      </c>
      <c r="EU12" s="4">
        <f t="shared" si="2"/>
        <v>1544.349095263041</v>
      </c>
      <c r="EV12" s="4">
        <f t="shared" si="2"/>
        <v>1634.6935173359288</v>
      </c>
      <c r="EW12" s="4">
        <f t="shared" si="2"/>
        <v>1730.3230881000807</v>
      </c>
      <c r="EX12" s="4">
        <f t="shared" si="2"/>
        <v>1831.5469887539355</v>
      </c>
      <c r="EY12" s="4">
        <f t="shared" si="2"/>
        <v>1938.6924875960408</v>
      </c>
      <c r="EZ12" s="4">
        <f t="shared" si="2"/>
        <v>2052.1059981204094</v>
      </c>
      <c r="FA12" s="4">
        <f t="shared" si="2"/>
        <v>2172.1541990104533</v>
      </c>
      <c r="FB12" s="4">
        <f t="shared" si="2"/>
        <v>2299.2252196525646</v>
      </c>
      <c r="FC12" s="4">
        <f t="shared" si="2"/>
        <v>2433.7298950022396</v>
      </c>
      <c r="FD12" s="4">
        <f t="shared" si="2"/>
        <v>2576.1030938598706</v>
      </c>
      <c r="FE12" s="4">
        <f t="shared" si="2"/>
        <v>2726.805124850673</v>
      </c>
      <c r="FF12" s="4">
        <f t="shared" si="2"/>
        <v>2886.3232246544376</v>
      </c>
      <c r="FG12" s="4">
        <f t="shared" si="2"/>
        <v>3055.173133296722</v>
      </c>
      <c r="FH12" s="4">
        <f t="shared" si="2"/>
        <v>3233.90076159458</v>
      </c>
      <c r="FI12" s="4">
        <f t="shared" si="2"/>
        <v>3423.0839561478633</v>
      </c>
      <c r="FJ12" s="4">
        <f t="shared" si="2"/>
        <v>3623.334367582513</v>
      </c>
    </row>
    <row r="13" spans="1:166" ht="15">
      <c r="A13" s="1">
        <v>4</v>
      </c>
      <c r="B13" s="3" t="s">
        <v>19</v>
      </c>
      <c r="C13" s="4">
        <v>2.28</v>
      </c>
      <c r="D13" s="4">
        <v>2.34</v>
      </c>
      <c r="E13" s="4">
        <f t="shared" si="3"/>
        <v>0.020000000000000018</v>
      </c>
      <c r="F13" s="4">
        <v>-42.026875</v>
      </c>
      <c r="G13" s="4">
        <f t="shared" si="4"/>
        <v>2.28</v>
      </c>
      <c r="H13" s="4">
        <f t="shared" si="5"/>
        <v>2.3</v>
      </c>
      <c r="I13" s="4">
        <f t="shared" si="6"/>
        <v>2.32</v>
      </c>
      <c r="J13" s="4">
        <f t="shared" si="7"/>
        <v>2.34</v>
      </c>
      <c r="K13" s="4">
        <f t="shared" si="8"/>
        <v>2.47689</v>
      </c>
      <c r="L13" s="5">
        <f t="shared" si="10"/>
        <v>0.0585</v>
      </c>
      <c r="M13" s="5">
        <f>IRR(P13:FJ13,0.12)</f>
        <v>0.10598309446829723</v>
      </c>
      <c r="P13" s="4">
        <f t="shared" si="9"/>
        <v>-42.026875</v>
      </c>
      <c r="Q13" s="4">
        <f t="shared" si="9"/>
        <v>2.28</v>
      </c>
      <c r="R13" s="4">
        <f t="shared" si="9"/>
        <v>2.3</v>
      </c>
      <c r="S13" s="4">
        <f t="shared" si="9"/>
        <v>2.32</v>
      </c>
      <c r="T13" s="4">
        <f t="shared" si="9"/>
        <v>2.34</v>
      </c>
      <c r="U13" s="4">
        <f t="shared" si="0"/>
        <v>2.47689</v>
      </c>
      <c r="V13" s="4">
        <f t="shared" si="0"/>
        <v>2.621788065</v>
      </c>
      <c r="W13" s="4">
        <f t="shared" si="0"/>
        <v>2.7751626668025002</v>
      </c>
      <c r="X13" s="4">
        <f t="shared" si="0"/>
        <v>2.9375096828104463</v>
      </c>
      <c r="Y13" s="4">
        <f t="shared" si="0"/>
        <v>3.1093539992548576</v>
      </c>
      <c r="Z13" s="4">
        <f t="shared" si="0"/>
        <v>3.291251208211267</v>
      </c>
      <c r="AA13" s="4">
        <f t="shared" si="0"/>
        <v>3.4837894038916257</v>
      </c>
      <c r="AB13" s="4">
        <f t="shared" si="0"/>
        <v>3.687591084019286</v>
      </c>
      <c r="AC13" s="4">
        <f t="shared" si="0"/>
        <v>3.9033151624344145</v>
      </c>
      <c r="AD13" s="4">
        <f t="shared" si="0"/>
        <v>4.131659099436828</v>
      </c>
      <c r="AE13" s="4">
        <f t="shared" si="0"/>
        <v>4.373361156753882</v>
      </c>
      <c r="AF13" s="4">
        <f t="shared" si="0"/>
        <v>4.629202784423984</v>
      </c>
      <c r="AG13" s="4">
        <f t="shared" si="0"/>
        <v>4.900011147312787</v>
      </c>
      <c r="AH13" s="4">
        <f t="shared" si="0"/>
        <v>5.186661799430585</v>
      </c>
      <c r="AI13" s="4">
        <f t="shared" si="0"/>
        <v>5.490081514697274</v>
      </c>
      <c r="AJ13" s="4">
        <f t="shared" si="0"/>
        <v>5.811251283307064</v>
      </c>
      <c r="AK13" s="4">
        <f t="shared" si="0"/>
        <v>6.151209483380527</v>
      </c>
      <c r="AL13" s="4">
        <f t="shared" si="0"/>
        <v>6.5110552381582885</v>
      </c>
      <c r="AM13" s="4">
        <f t="shared" si="0"/>
        <v>6.891951969590548</v>
      </c>
      <c r="AN13" s="4">
        <f t="shared" si="0"/>
        <v>7.295131159811595</v>
      </c>
      <c r="AO13" s="4">
        <f t="shared" si="0"/>
        <v>7.721896332660573</v>
      </c>
      <c r="AP13" s="4">
        <f t="shared" si="0"/>
        <v>8.173627268121216</v>
      </c>
      <c r="AQ13" s="4">
        <f t="shared" si="0"/>
        <v>8.651784463306306</v>
      </c>
      <c r="AR13" s="4">
        <f t="shared" si="0"/>
        <v>9.157913854409726</v>
      </c>
      <c r="AS13" s="4">
        <f t="shared" si="0"/>
        <v>9.693651814892695</v>
      </c>
      <c r="AT13" s="4">
        <f t="shared" si="0"/>
        <v>10.260730446063917</v>
      </c>
      <c r="AU13" s="4">
        <f t="shared" si="0"/>
        <v>10.860983177158657</v>
      </c>
      <c r="AV13" s="4">
        <f t="shared" si="0"/>
        <v>11.496350693022437</v>
      </c>
      <c r="AW13" s="4">
        <f t="shared" si="0"/>
        <v>12.16888720856425</v>
      </c>
      <c r="AX13" s="4">
        <f t="shared" si="0"/>
        <v>12.880767110265259</v>
      </c>
      <c r="AY13" s="4">
        <f t="shared" si="0"/>
        <v>13.634291986215777</v>
      </c>
      <c r="AZ13" s="4">
        <f t="shared" si="0"/>
        <v>14.4318980674094</v>
      </c>
      <c r="BA13" s="4">
        <f t="shared" si="0"/>
        <v>15.27616410435285</v>
      </c>
      <c r="BB13" s="4">
        <f t="shared" si="0"/>
        <v>16.169819704457492</v>
      </c>
      <c r="BC13" s="4">
        <f t="shared" si="0"/>
        <v>17.115754157168254</v>
      </c>
      <c r="BD13" s="4">
        <f t="shared" si="0"/>
        <v>18.117025775362595</v>
      </c>
      <c r="BE13" s="4">
        <f t="shared" si="0"/>
        <v>19.17687178322131</v>
      </c>
      <c r="BF13" s="4">
        <f t="shared" si="0"/>
        <v>20.298718782539755</v>
      </c>
      <c r="BG13" s="4">
        <f t="shared" si="0"/>
        <v>21.48619383131833</v>
      </c>
      <c r="BH13" s="4">
        <f t="shared" si="0"/>
        <v>22.743136170450455</v>
      </c>
      <c r="BI13" s="4">
        <f t="shared" si="0"/>
        <v>24.073609636421807</v>
      </c>
      <c r="BJ13" s="4">
        <f t="shared" si="0"/>
        <v>25.481915800152482</v>
      </c>
      <c r="BK13" s="4">
        <f t="shared" si="0"/>
        <v>26.972607874461403</v>
      </c>
      <c r="BL13" s="4">
        <f t="shared" si="0"/>
        <v>28.550505435117394</v>
      </c>
      <c r="BM13" s="4">
        <f t="shared" si="0"/>
        <v>30.220710003071762</v>
      </c>
      <c r="BN13" s="4">
        <f t="shared" si="0"/>
        <v>31.98862153825146</v>
      </c>
      <c r="BO13" s="4">
        <f t="shared" si="0"/>
        <v>33.85995589823917</v>
      </c>
      <c r="BP13" s="4">
        <f t="shared" si="0"/>
        <v>35.840763318286164</v>
      </c>
      <c r="BQ13" s="4">
        <f t="shared" si="0"/>
        <v>37.937447972405906</v>
      </c>
      <c r="BR13" s="4">
        <f t="shared" si="0"/>
        <v>40.15678867879165</v>
      </c>
      <c r="BS13" s="4">
        <f t="shared" si="0"/>
        <v>42.50596081650096</v>
      </c>
      <c r="BT13" s="4">
        <f t="shared" si="0"/>
        <v>44.99255952426626</v>
      </c>
      <c r="BU13" s="4">
        <f t="shared" si="0"/>
        <v>47.62462425643584</v>
      </c>
      <c r="BV13" s="4">
        <f t="shared" si="0"/>
        <v>50.41066477543733</v>
      </c>
      <c r="BW13" s="4">
        <f t="shared" si="0"/>
        <v>53.359688664800416</v>
      </c>
      <c r="BX13" s="4">
        <f t="shared" si="0"/>
        <v>56.48123045169124</v>
      </c>
      <c r="BY13" s="4">
        <f t="shared" si="0"/>
        <v>59.785382433115174</v>
      </c>
      <c r="BZ13" s="4">
        <f t="shared" si="0"/>
        <v>63.282827305452415</v>
      </c>
      <c r="CA13" s="4">
        <f t="shared" si="0"/>
        <v>66.98487270282138</v>
      </c>
      <c r="CB13" s="4">
        <f t="shared" si="0"/>
        <v>70.90348775593642</v>
      </c>
      <c r="CC13" s="4">
        <f t="shared" si="0"/>
        <v>75.05134178965871</v>
      </c>
      <c r="CD13" s="4">
        <f t="shared" si="0"/>
        <v>79.44184528435375</v>
      </c>
      <c r="CE13" s="4">
        <f t="shared" si="0"/>
        <v>84.08919323348844</v>
      </c>
      <c r="CF13" s="4">
        <f aca="true" t="shared" si="11" ref="CF13:EQ18">CE13*(1+$L13)</f>
        <v>89.00841103764752</v>
      </c>
      <c r="CG13" s="4">
        <f t="shared" si="11"/>
        <v>94.2154030833499</v>
      </c>
      <c r="CH13" s="4">
        <f t="shared" si="1"/>
        <v>99.72700416372587</v>
      </c>
      <c r="CI13" s="4">
        <f t="shared" si="1"/>
        <v>105.56103390730382</v>
      </c>
      <c r="CJ13" s="4">
        <f t="shared" si="1"/>
        <v>111.73635439088109</v>
      </c>
      <c r="CK13" s="4">
        <f t="shared" si="1"/>
        <v>118.27293112274764</v>
      </c>
      <c r="CL13" s="4">
        <f t="shared" si="1"/>
        <v>125.19189759342837</v>
      </c>
      <c r="CM13" s="4">
        <f t="shared" si="1"/>
        <v>132.51562360264393</v>
      </c>
      <c r="CN13" s="4">
        <f t="shared" si="1"/>
        <v>140.2677875833986</v>
      </c>
      <c r="CO13" s="4">
        <f t="shared" si="1"/>
        <v>148.4734531570274</v>
      </c>
      <c r="CP13" s="4">
        <f t="shared" si="1"/>
        <v>157.1591501667135</v>
      </c>
      <c r="CQ13" s="4">
        <f t="shared" si="1"/>
        <v>166.35296045146623</v>
      </c>
      <c r="CR13" s="4">
        <f t="shared" si="1"/>
        <v>176.084608637877</v>
      </c>
      <c r="CS13" s="4">
        <f t="shared" si="1"/>
        <v>186.3855582431928</v>
      </c>
      <c r="CT13" s="4">
        <f t="shared" si="1"/>
        <v>197.28911340041958</v>
      </c>
      <c r="CU13" s="4">
        <f t="shared" si="1"/>
        <v>208.83052653434413</v>
      </c>
      <c r="CV13" s="4">
        <f t="shared" si="1"/>
        <v>221.04711233660325</v>
      </c>
      <c r="CW13" s="4">
        <f t="shared" si="1"/>
        <v>233.97836840829453</v>
      </c>
      <c r="CX13" s="4">
        <f t="shared" si="1"/>
        <v>247.66610296017976</v>
      </c>
      <c r="CY13" s="4">
        <f t="shared" si="1"/>
        <v>262.15456998335026</v>
      </c>
      <c r="CZ13" s="4">
        <f t="shared" si="1"/>
        <v>277.49061232737625</v>
      </c>
      <c r="DA13" s="4">
        <f t="shared" si="1"/>
        <v>293.72381314852777</v>
      </c>
      <c r="DB13" s="4">
        <f t="shared" si="1"/>
        <v>310.90665621771666</v>
      </c>
      <c r="DC13" s="4">
        <f t="shared" si="1"/>
        <v>329.09469560645306</v>
      </c>
      <c r="DD13" s="4">
        <f t="shared" si="1"/>
        <v>348.3467352994306</v>
      </c>
      <c r="DE13" s="4">
        <f t="shared" si="1"/>
        <v>368.72501931444725</v>
      </c>
      <c r="DF13" s="4">
        <f t="shared" si="1"/>
        <v>390.2954329443424</v>
      </c>
      <c r="DG13" s="4">
        <f t="shared" si="1"/>
        <v>413.1277157715864</v>
      </c>
      <c r="DH13" s="4">
        <f t="shared" si="1"/>
        <v>437.2956871442242</v>
      </c>
      <c r="DI13" s="4">
        <f t="shared" si="1"/>
        <v>462.8774848421613</v>
      </c>
      <c r="DJ13" s="4">
        <f t="shared" si="1"/>
        <v>489.95581770542776</v>
      </c>
      <c r="DK13" s="4">
        <f t="shared" si="1"/>
        <v>518.6182330411953</v>
      </c>
      <c r="DL13" s="4">
        <f t="shared" si="1"/>
        <v>548.9573996741052</v>
      </c>
      <c r="DM13" s="4">
        <f t="shared" si="1"/>
        <v>581.0714075550403</v>
      </c>
      <c r="DN13" s="4">
        <f t="shared" si="1"/>
        <v>615.0640848970102</v>
      </c>
      <c r="DO13" s="4">
        <f t="shared" si="1"/>
        <v>651.0453338634852</v>
      </c>
      <c r="DP13" s="4">
        <f t="shared" si="1"/>
        <v>689.1314858944991</v>
      </c>
      <c r="DQ13" s="4">
        <f t="shared" si="1"/>
        <v>729.4456778193272</v>
      </c>
      <c r="DR13" s="4">
        <f t="shared" si="1"/>
        <v>772.1182499717579</v>
      </c>
      <c r="DS13" s="4">
        <f t="shared" si="1"/>
        <v>817.2871675951058</v>
      </c>
      <c r="DT13" s="4">
        <f t="shared" si="1"/>
        <v>865.0984668994195</v>
      </c>
      <c r="DU13" s="4">
        <f t="shared" si="1"/>
        <v>915.7067272130355</v>
      </c>
      <c r="DV13" s="4">
        <f t="shared" si="1"/>
        <v>969.2755707549981</v>
      </c>
      <c r="DW13" s="4">
        <f t="shared" si="1"/>
        <v>1025.9781916441655</v>
      </c>
      <c r="DX13" s="4">
        <f t="shared" si="1"/>
        <v>1085.9979158553492</v>
      </c>
      <c r="DY13" s="4">
        <f t="shared" si="1"/>
        <v>1149.528793932887</v>
      </c>
      <c r="DZ13" s="4">
        <f t="shared" si="1"/>
        <v>1216.776228377961</v>
      </c>
      <c r="EA13" s="4">
        <f t="shared" si="1"/>
        <v>1287.9576377380718</v>
      </c>
      <c r="EB13" s="4">
        <f t="shared" si="1"/>
        <v>1363.303159545749</v>
      </c>
      <c r="EC13" s="4">
        <f t="shared" si="1"/>
        <v>1443.0563943791753</v>
      </c>
      <c r="ED13" s="4">
        <f t="shared" si="1"/>
        <v>1527.4751934503572</v>
      </c>
      <c r="EE13" s="4">
        <f t="shared" si="1"/>
        <v>1616.8324922672032</v>
      </c>
      <c r="EF13" s="4">
        <f t="shared" si="1"/>
        <v>1711.4171930648345</v>
      </c>
      <c r="EG13" s="4">
        <f t="shared" si="1"/>
        <v>1811.5350988591272</v>
      </c>
      <c r="EH13" s="4">
        <f t="shared" si="1"/>
        <v>1917.5099021423862</v>
      </c>
      <c r="EI13" s="4">
        <f t="shared" si="1"/>
        <v>2029.6842314177159</v>
      </c>
      <c r="EJ13" s="4">
        <f t="shared" si="1"/>
        <v>2148.420758955652</v>
      </c>
      <c r="EK13" s="4">
        <f t="shared" si="1"/>
        <v>2274.103373354558</v>
      </c>
      <c r="EL13" s="4">
        <f t="shared" si="1"/>
        <v>2407.1384206957996</v>
      </c>
      <c r="EM13" s="4">
        <f t="shared" si="1"/>
        <v>2547.9560183065037</v>
      </c>
      <c r="EN13" s="4">
        <f t="shared" si="1"/>
        <v>2697.011445377434</v>
      </c>
      <c r="EO13" s="4">
        <f t="shared" si="1"/>
        <v>2854.786614932014</v>
      </c>
      <c r="EP13" s="4">
        <f t="shared" si="1"/>
        <v>3021.7916319055366</v>
      </c>
      <c r="EQ13" s="4">
        <f t="shared" si="1"/>
        <v>3198.5664423720104</v>
      </c>
      <c r="ER13" s="4">
        <f t="shared" si="1"/>
        <v>3385.682579250773</v>
      </c>
      <c r="ES13" s="4">
        <f t="shared" si="2"/>
        <v>3583.745010136943</v>
      </c>
      <c r="ET13" s="4">
        <f t="shared" si="2"/>
        <v>3793.3940932299543</v>
      </c>
      <c r="EU13" s="4">
        <f t="shared" si="2"/>
        <v>4015.3076476839065</v>
      </c>
      <c r="EV13" s="4">
        <f t="shared" si="2"/>
        <v>4250.203145073415</v>
      </c>
      <c r="EW13" s="4">
        <f t="shared" si="2"/>
        <v>4498.840029060209</v>
      </c>
      <c r="EX13" s="4">
        <f t="shared" si="2"/>
        <v>4762.022170760231</v>
      </c>
      <c r="EY13" s="4">
        <f t="shared" si="2"/>
        <v>5040.600467749705</v>
      </c>
      <c r="EZ13" s="4">
        <f t="shared" si="2"/>
        <v>5335.475595113063</v>
      </c>
      <c r="FA13" s="4">
        <f t="shared" si="2"/>
        <v>5647.600917427177</v>
      </c>
      <c r="FB13" s="4">
        <f t="shared" si="2"/>
        <v>5977.985571096667</v>
      </c>
      <c r="FC13" s="4">
        <f t="shared" si="2"/>
        <v>6327.697727005821</v>
      </c>
      <c r="FD13" s="4">
        <f t="shared" si="2"/>
        <v>6697.868044035662</v>
      </c>
      <c r="FE13" s="4">
        <f t="shared" si="2"/>
        <v>7089.693324611748</v>
      </c>
      <c r="FF13" s="4">
        <f t="shared" si="2"/>
        <v>7504.440384101535</v>
      </c>
      <c r="FG13" s="4">
        <f t="shared" si="2"/>
        <v>7943.450146571475</v>
      </c>
      <c r="FH13" s="4">
        <f t="shared" si="2"/>
        <v>8408.141980145905</v>
      </c>
      <c r="FI13" s="4">
        <f t="shared" si="2"/>
        <v>8900.01828598444</v>
      </c>
      <c r="FJ13" s="4">
        <f t="shared" si="2"/>
        <v>9420.66935571453</v>
      </c>
    </row>
    <row r="14" spans="1:166" ht="15">
      <c r="A14" s="1">
        <v>5</v>
      </c>
      <c r="B14" s="3" t="s">
        <v>20</v>
      </c>
      <c r="C14" s="4">
        <v>2.06</v>
      </c>
      <c r="D14" s="4">
        <v>2.1</v>
      </c>
      <c r="E14" s="4">
        <f t="shared" si="3"/>
        <v>0.013333333333333345</v>
      </c>
      <c r="F14" s="4">
        <v>-40.9578125</v>
      </c>
      <c r="G14" s="4">
        <f t="shared" si="4"/>
        <v>2.06</v>
      </c>
      <c r="H14" s="4">
        <f t="shared" si="5"/>
        <v>2.0733333333333333</v>
      </c>
      <c r="I14" s="4">
        <f t="shared" si="6"/>
        <v>2.0866666666666664</v>
      </c>
      <c r="J14" s="4">
        <f t="shared" si="7"/>
        <v>2.0999999999999996</v>
      </c>
      <c r="K14" s="4">
        <f t="shared" si="8"/>
        <v>2.2228499999999998</v>
      </c>
      <c r="L14" s="5">
        <f t="shared" si="10"/>
        <v>0.0585</v>
      </c>
      <c r="M14" s="5">
        <f>IRR(P14:FJ14,0.12)</f>
        <v>0.10216828223553558</v>
      </c>
      <c r="P14" s="4">
        <f t="shared" si="9"/>
        <v>-40.9578125</v>
      </c>
      <c r="Q14" s="4">
        <f t="shared" si="9"/>
        <v>2.06</v>
      </c>
      <c r="R14" s="4">
        <f t="shared" si="9"/>
        <v>2.0733333333333333</v>
      </c>
      <c r="S14" s="4">
        <f t="shared" si="9"/>
        <v>2.0866666666666664</v>
      </c>
      <c r="T14" s="4">
        <f t="shared" si="9"/>
        <v>2.0999999999999996</v>
      </c>
      <c r="U14" s="4">
        <f aca="true" t="shared" si="12" ref="U14:CF17">T14*(1+$L14)</f>
        <v>2.2228499999999998</v>
      </c>
      <c r="V14" s="4">
        <f t="shared" si="12"/>
        <v>2.352886725</v>
      </c>
      <c r="W14" s="4">
        <f t="shared" si="12"/>
        <v>2.4905305984124997</v>
      </c>
      <c r="X14" s="4">
        <f t="shared" si="12"/>
        <v>2.636226638419631</v>
      </c>
      <c r="Y14" s="4">
        <f t="shared" si="12"/>
        <v>2.7904458967671797</v>
      </c>
      <c r="Z14" s="4">
        <f t="shared" si="12"/>
        <v>2.9536869817280595</v>
      </c>
      <c r="AA14" s="4">
        <f t="shared" si="12"/>
        <v>3.1264776701591512</v>
      </c>
      <c r="AB14" s="4">
        <f t="shared" si="12"/>
        <v>3.3093766138634617</v>
      </c>
      <c r="AC14" s="4">
        <f t="shared" si="12"/>
        <v>3.502975145774474</v>
      </c>
      <c r="AD14" s="4">
        <f t="shared" si="12"/>
        <v>3.7078991918022806</v>
      </c>
      <c r="AE14" s="4">
        <f t="shared" si="12"/>
        <v>3.924811294522714</v>
      </c>
      <c r="AF14" s="4">
        <f t="shared" si="12"/>
        <v>4.1544127552522925</v>
      </c>
      <c r="AG14" s="4">
        <f t="shared" si="12"/>
        <v>4.397445901434551</v>
      </c>
      <c r="AH14" s="4">
        <f t="shared" si="12"/>
        <v>4.654696486668472</v>
      </c>
      <c r="AI14" s="4">
        <f t="shared" si="12"/>
        <v>4.9269962311385775</v>
      </c>
      <c r="AJ14" s="4">
        <f t="shared" si="12"/>
        <v>5.215225510660185</v>
      </c>
      <c r="AK14" s="4">
        <f t="shared" si="12"/>
        <v>5.520316203033805</v>
      </c>
      <c r="AL14" s="4">
        <f t="shared" si="12"/>
        <v>5.843254700911283</v>
      </c>
      <c r="AM14" s="4">
        <f t="shared" si="12"/>
        <v>6.185085100914593</v>
      </c>
      <c r="AN14" s="4">
        <f t="shared" si="12"/>
        <v>6.5469125793180964</v>
      </c>
      <c r="AO14" s="4">
        <f t="shared" si="12"/>
        <v>6.929906965208205</v>
      </c>
      <c r="AP14" s="4">
        <f t="shared" si="12"/>
        <v>7.335306522672885</v>
      </c>
      <c r="AQ14" s="4">
        <f t="shared" si="12"/>
        <v>7.764421954249248</v>
      </c>
      <c r="AR14" s="4">
        <f t="shared" si="12"/>
        <v>8.218640638572829</v>
      </c>
      <c r="AS14" s="4">
        <f t="shared" si="12"/>
        <v>8.69943111592934</v>
      </c>
      <c r="AT14" s="4">
        <f t="shared" si="12"/>
        <v>9.208347836211207</v>
      </c>
      <c r="AU14" s="4">
        <f t="shared" si="12"/>
        <v>9.747036184629563</v>
      </c>
      <c r="AV14" s="4">
        <f t="shared" si="12"/>
        <v>10.317237801430393</v>
      </c>
      <c r="AW14" s="4">
        <f t="shared" si="12"/>
        <v>10.920796212814071</v>
      </c>
      <c r="AX14" s="4">
        <f t="shared" si="12"/>
        <v>11.559662791263694</v>
      </c>
      <c r="AY14" s="4">
        <f t="shared" si="12"/>
        <v>12.23590306455262</v>
      </c>
      <c r="AZ14" s="4">
        <f t="shared" si="12"/>
        <v>12.951703393828948</v>
      </c>
      <c r="BA14" s="4">
        <f t="shared" si="12"/>
        <v>13.709378042367941</v>
      </c>
      <c r="BB14" s="4">
        <f t="shared" si="12"/>
        <v>14.511376657846466</v>
      </c>
      <c r="BC14" s="4">
        <f t="shared" si="12"/>
        <v>15.360292192330483</v>
      </c>
      <c r="BD14" s="4">
        <f t="shared" si="12"/>
        <v>16.258869285581817</v>
      </c>
      <c r="BE14" s="4">
        <f t="shared" si="12"/>
        <v>17.21001313878835</v>
      </c>
      <c r="BF14" s="4">
        <f t="shared" si="12"/>
        <v>18.21679890740747</v>
      </c>
      <c r="BG14" s="4">
        <f t="shared" si="12"/>
        <v>19.282481643490804</v>
      </c>
      <c r="BH14" s="4">
        <f t="shared" si="12"/>
        <v>20.410506819635017</v>
      </c>
      <c r="BI14" s="4">
        <f t="shared" si="12"/>
        <v>21.604521468583666</v>
      </c>
      <c r="BJ14" s="4">
        <f t="shared" si="12"/>
        <v>22.868385974495812</v>
      </c>
      <c r="BK14" s="4">
        <f t="shared" si="12"/>
        <v>24.206186554003818</v>
      </c>
      <c r="BL14" s="4">
        <f t="shared" si="12"/>
        <v>25.62224846741304</v>
      </c>
      <c r="BM14" s="4">
        <f t="shared" si="12"/>
        <v>27.121150002756703</v>
      </c>
      <c r="BN14" s="4">
        <f t="shared" si="12"/>
        <v>28.70773727791797</v>
      </c>
      <c r="BO14" s="4">
        <f t="shared" si="12"/>
        <v>30.387139908676172</v>
      </c>
      <c r="BP14" s="4">
        <f t="shared" si="12"/>
        <v>32.16478759333373</v>
      </c>
      <c r="BQ14" s="4">
        <f t="shared" si="12"/>
        <v>34.04642766754375</v>
      </c>
      <c r="BR14" s="4">
        <f t="shared" si="12"/>
        <v>36.03814368609506</v>
      </c>
      <c r="BS14" s="4">
        <f t="shared" si="12"/>
        <v>38.14637509173162</v>
      </c>
      <c r="BT14" s="4">
        <f t="shared" si="12"/>
        <v>40.37793803459792</v>
      </c>
      <c r="BU14" s="4">
        <f t="shared" si="12"/>
        <v>42.740047409621894</v>
      </c>
      <c r="BV14" s="4">
        <f t="shared" si="12"/>
        <v>45.240340183084776</v>
      </c>
      <c r="BW14" s="4">
        <f t="shared" si="12"/>
        <v>47.88690008379523</v>
      </c>
      <c r="BX14" s="4">
        <f t="shared" si="12"/>
        <v>50.68828373869725</v>
      </c>
      <c r="BY14" s="4">
        <f t="shared" si="12"/>
        <v>53.65354833741104</v>
      </c>
      <c r="BZ14" s="4">
        <f t="shared" si="12"/>
        <v>56.79228091514958</v>
      </c>
      <c r="CA14" s="4">
        <f t="shared" si="12"/>
        <v>60.11462934868583</v>
      </c>
      <c r="CB14" s="4">
        <f t="shared" si="12"/>
        <v>63.631335165583955</v>
      </c>
      <c r="CC14" s="4">
        <f t="shared" si="12"/>
        <v>67.35376827277062</v>
      </c>
      <c r="CD14" s="4">
        <f t="shared" si="12"/>
        <v>71.2939637167277</v>
      </c>
      <c r="CE14" s="4">
        <f t="shared" si="12"/>
        <v>75.46466059415627</v>
      </c>
      <c r="CF14" s="4">
        <f t="shared" si="12"/>
        <v>79.87934323891442</v>
      </c>
      <c r="CG14" s="4">
        <f t="shared" si="11"/>
        <v>84.5522848183909</v>
      </c>
      <c r="CH14" s="4">
        <f t="shared" si="11"/>
        <v>89.49859348026676</v>
      </c>
      <c r="CI14" s="4">
        <f t="shared" si="11"/>
        <v>94.73426119886237</v>
      </c>
      <c r="CJ14" s="4">
        <f t="shared" si="11"/>
        <v>100.27621547899582</v>
      </c>
      <c r="CK14" s="4">
        <f t="shared" si="11"/>
        <v>106.14237408451707</v>
      </c>
      <c r="CL14" s="4">
        <f t="shared" si="11"/>
        <v>112.35170296846132</v>
      </c>
      <c r="CM14" s="4">
        <f t="shared" si="11"/>
        <v>118.92427759211631</v>
      </c>
      <c r="CN14" s="4">
        <f t="shared" si="11"/>
        <v>125.88134783125511</v>
      </c>
      <c r="CO14" s="4">
        <f t="shared" si="11"/>
        <v>133.24540667938354</v>
      </c>
      <c r="CP14" s="4">
        <f t="shared" si="11"/>
        <v>141.04026297012746</v>
      </c>
      <c r="CQ14" s="4">
        <f t="shared" si="11"/>
        <v>149.2911183538799</v>
      </c>
      <c r="CR14" s="4">
        <f t="shared" si="11"/>
        <v>158.0246487775819</v>
      </c>
      <c r="CS14" s="4">
        <f t="shared" si="11"/>
        <v>167.26909073107043</v>
      </c>
      <c r="CT14" s="4">
        <f t="shared" si="11"/>
        <v>177.05433253883805</v>
      </c>
      <c r="CU14" s="4">
        <f t="shared" si="11"/>
        <v>187.41201099236008</v>
      </c>
      <c r="CV14" s="4">
        <f t="shared" si="11"/>
        <v>198.37561363541315</v>
      </c>
      <c r="CW14" s="4">
        <f t="shared" si="11"/>
        <v>209.98058703308482</v>
      </c>
      <c r="CX14" s="4">
        <f t="shared" si="11"/>
        <v>222.2644513745203</v>
      </c>
      <c r="CY14" s="4">
        <f t="shared" si="11"/>
        <v>235.26692177992973</v>
      </c>
      <c r="CZ14" s="4">
        <f t="shared" si="11"/>
        <v>249.03003670405562</v>
      </c>
      <c r="DA14" s="4">
        <f t="shared" si="11"/>
        <v>263.5982938512429</v>
      </c>
      <c r="DB14" s="4">
        <f t="shared" si="11"/>
        <v>279.0187940415406</v>
      </c>
      <c r="DC14" s="4">
        <f t="shared" si="11"/>
        <v>295.3413934929707</v>
      </c>
      <c r="DD14" s="4">
        <f t="shared" si="11"/>
        <v>312.6188650123095</v>
      </c>
      <c r="DE14" s="4">
        <f t="shared" si="11"/>
        <v>330.9070686155296</v>
      </c>
      <c r="DF14" s="4">
        <f t="shared" si="11"/>
        <v>350.26513212953813</v>
      </c>
      <c r="DG14" s="4">
        <f t="shared" si="11"/>
        <v>370.7556423591161</v>
      </c>
      <c r="DH14" s="4">
        <f t="shared" si="11"/>
        <v>392.4448474371244</v>
      </c>
      <c r="DI14" s="4">
        <f t="shared" si="11"/>
        <v>415.40287101219616</v>
      </c>
      <c r="DJ14" s="4">
        <f t="shared" si="11"/>
        <v>439.7039389664096</v>
      </c>
      <c r="DK14" s="4">
        <f t="shared" si="11"/>
        <v>465.4266193959446</v>
      </c>
      <c r="DL14" s="4">
        <f t="shared" si="11"/>
        <v>492.6540766306074</v>
      </c>
      <c r="DM14" s="4">
        <f t="shared" si="11"/>
        <v>521.4743401134979</v>
      </c>
      <c r="DN14" s="4">
        <f t="shared" si="11"/>
        <v>551.9805890101375</v>
      </c>
      <c r="DO14" s="4">
        <f t="shared" si="11"/>
        <v>584.2714534672305</v>
      </c>
      <c r="DP14" s="4">
        <f t="shared" si="11"/>
        <v>618.4513334950634</v>
      </c>
      <c r="DQ14" s="4">
        <f t="shared" si="11"/>
        <v>654.6307365045246</v>
      </c>
      <c r="DR14" s="4">
        <f t="shared" si="11"/>
        <v>692.9266345900393</v>
      </c>
      <c r="DS14" s="4">
        <f t="shared" si="11"/>
        <v>733.4628427135566</v>
      </c>
      <c r="DT14" s="4">
        <f t="shared" si="11"/>
        <v>776.3704190122996</v>
      </c>
      <c r="DU14" s="4">
        <f t="shared" si="11"/>
        <v>821.7880885245191</v>
      </c>
      <c r="DV14" s="4">
        <f t="shared" si="11"/>
        <v>869.8626917032035</v>
      </c>
      <c r="DW14" s="4">
        <f t="shared" si="11"/>
        <v>920.749659167841</v>
      </c>
      <c r="DX14" s="4">
        <f t="shared" si="11"/>
        <v>974.6135142291596</v>
      </c>
      <c r="DY14" s="4">
        <f t="shared" si="11"/>
        <v>1031.6284048115654</v>
      </c>
      <c r="DZ14" s="4">
        <f t="shared" si="11"/>
        <v>1091.9786664930418</v>
      </c>
      <c r="EA14" s="4">
        <f t="shared" si="11"/>
        <v>1155.8594184828848</v>
      </c>
      <c r="EB14" s="4">
        <f t="shared" si="11"/>
        <v>1223.4771944641336</v>
      </c>
      <c r="EC14" s="4">
        <f t="shared" si="11"/>
        <v>1295.0506103402854</v>
      </c>
      <c r="ED14" s="4">
        <f t="shared" si="11"/>
        <v>1370.8110710451922</v>
      </c>
      <c r="EE14" s="4">
        <f t="shared" si="11"/>
        <v>1451.003518701336</v>
      </c>
      <c r="EF14" s="4">
        <f t="shared" si="11"/>
        <v>1535.887224545364</v>
      </c>
      <c r="EG14" s="4">
        <f t="shared" si="11"/>
        <v>1625.7366271812677</v>
      </c>
      <c r="EH14" s="4">
        <f t="shared" si="11"/>
        <v>1720.842219871372</v>
      </c>
      <c r="EI14" s="4">
        <f t="shared" si="11"/>
        <v>1821.5114897338472</v>
      </c>
      <c r="EJ14" s="4">
        <f t="shared" si="11"/>
        <v>1928.0699118832772</v>
      </c>
      <c r="EK14" s="4">
        <f t="shared" si="11"/>
        <v>2040.8620017284488</v>
      </c>
      <c r="EL14" s="4">
        <f t="shared" si="11"/>
        <v>2160.252428829563</v>
      </c>
      <c r="EM14" s="4">
        <f t="shared" si="11"/>
        <v>2286.6271959160927</v>
      </c>
      <c r="EN14" s="4">
        <f t="shared" si="11"/>
        <v>2420.394886877184</v>
      </c>
      <c r="EO14" s="4">
        <f t="shared" si="11"/>
        <v>2561.9879877594994</v>
      </c>
      <c r="EP14" s="4">
        <f t="shared" si="11"/>
        <v>2711.8642850434303</v>
      </c>
      <c r="EQ14" s="4">
        <f t="shared" si="11"/>
        <v>2870.508345718471</v>
      </c>
      <c r="ER14" s="4">
        <f aca="true" t="shared" si="13" ref="ER14:ES26">EQ14*(1+$L14)</f>
        <v>3038.4330839430017</v>
      </c>
      <c r="ES14" s="4">
        <f t="shared" si="13"/>
        <v>3216.1814193536675</v>
      </c>
      <c r="ET14" s="4">
        <f t="shared" si="2"/>
        <v>3404.328032385857</v>
      </c>
      <c r="EU14" s="4">
        <f t="shared" si="2"/>
        <v>3603.48122228043</v>
      </c>
      <c r="EV14" s="4">
        <f t="shared" si="2"/>
        <v>3814.284873783835</v>
      </c>
      <c r="EW14" s="4">
        <f t="shared" si="2"/>
        <v>4037.420538900189</v>
      </c>
      <c r="EX14" s="4">
        <f t="shared" si="2"/>
        <v>4273.609640425851</v>
      </c>
      <c r="EY14" s="4">
        <f t="shared" si="2"/>
        <v>4523.615804390763</v>
      </c>
      <c r="EZ14" s="4">
        <f t="shared" si="2"/>
        <v>4788.247328947622</v>
      </c>
      <c r="FA14" s="4">
        <f t="shared" si="2"/>
        <v>5068.359797691058</v>
      </c>
      <c r="FB14" s="4">
        <f t="shared" si="2"/>
        <v>5364.858845855984</v>
      </c>
      <c r="FC14" s="4">
        <f t="shared" si="2"/>
        <v>5678.70308833856</v>
      </c>
      <c r="FD14" s="4">
        <f t="shared" si="2"/>
        <v>6010.907219006365</v>
      </c>
      <c r="FE14" s="4">
        <f t="shared" si="2"/>
        <v>6362.545291318238</v>
      </c>
      <c r="FF14" s="4">
        <f t="shared" si="2"/>
        <v>6734.754190860355</v>
      </c>
      <c r="FG14" s="4">
        <f t="shared" si="2"/>
        <v>7128.737311025686</v>
      </c>
      <c r="FH14" s="4">
        <f t="shared" si="2"/>
        <v>7545.768443720688</v>
      </c>
      <c r="FI14" s="4">
        <f t="shared" si="2"/>
        <v>7987.195897678348</v>
      </c>
      <c r="FJ14" s="4">
        <f t="shared" si="2"/>
        <v>8454.446857692532</v>
      </c>
    </row>
    <row r="15" spans="1:166" ht="15">
      <c r="A15" s="1">
        <v>6</v>
      </c>
      <c r="B15" s="3" t="s">
        <v>21</v>
      </c>
      <c r="C15" s="4">
        <v>2.84</v>
      </c>
      <c r="D15" s="4">
        <v>3.56</v>
      </c>
      <c r="E15" s="4">
        <f t="shared" si="3"/>
        <v>0.24000000000000007</v>
      </c>
      <c r="F15" s="4">
        <v>-68.1396875</v>
      </c>
      <c r="G15" s="4">
        <f t="shared" si="4"/>
        <v>2.84</v>
      </c>
      <c r="H15" s="4">
        <f t="shared" si="5"/>
        <v>3.08</v>
      </c>
      <c r="I15" s="4">
        <f t="shared" si="6"/>
        <v>3.3200000000000003</v>
      </c>
      <c r="J15" s="4">
        <f t="shared" si="7"/>
        <v>3.5600000000000005</v>
      </c>
      <c r="K15" s="4">
        <f t="shared" si="8"/>
        <v>3.7682600000000006</v>
      </c>
      <c r="L15" s="5">
        <f t="shared" si="10"/>
        <v>0.0585</v>
      </c>
      <c r="M15" s="5">
        <f>IRR(P15:FJ15,0.12)</f>
        <v>0.10228582420601288</v>
      </c>
      <c r="P15" s="4">
        <f t="shared" si="9"/>
        <v>-68.1396875</v>
      </c>
      <c r="Q15" s="4">
        <f t="shared" si="9"/>
        <v>2.84</v>
      </c>
      <c r="R15" s="4">
        <f t="shared" si="9"/>
        <v>3.08</v>
      </c>
      <c r="S15" s="4">
        <f t="shared" si="9"/>
        <v>3.3200000000000003</v>
      </c>
      <c r="T15" s="4">
        <f t="shared" si="9"/>
        <v>3.5600000000000005</v>
      </c>
      <c r="U15" s="4">
        <f t="shared" si="12"/>
        <v>3.7682600000000006</v>
      </c>
      <c r="V15" s="4">
        <f t="shared" si="12"/>
        <v>3.9887032100000006</v>
      </c>
      <c r="W15" s="4">
        <f t="shared" si="12"/>
        <v>4.222042347785001</v>
      </c>
      <c r="X15" s="4">
        <f t="shared" si="12"/>
        <v>4.469031825130424</v>
      </c>
      <c r="Y15" s="4">
        <f t="shared" si="12"/>
        <v>4.730470186900553</v>
      </c>
      <c r="Z15" s="4">
        <f t="shared" si="12"/>
        <v>5.007202692834236</v>
      </c>
      <c r="AA15" s="4">
        <f t="shared" si="12"/>
        <v>5.300124050365039</v>
      </c>
      <c r="AB15" s="4">
        <f t="shared" si="12"/>
        <v>5.610181307311393</v>
      </c>
      <c r="AC15" s="4">
        <f t="shared" si="12"/>
        <v>5.938376913789109</v>
      </c>
      <c r="AD15" s="4">
        <f t="shared" si="12"/>
        <v>6.285771963245772</v>
      </c>
      <c r="AE15" s="4">
        <f t="shared" si="12"/>
        <v>6.653489623095649</v>
      </c>
      <c r="AF15" s="4">
        <f t="shared" si="12"/>
        <v>7.042718766046745</v>
      </c>
      <c r="AG15" s="4">
        <f t="shared" si="12"/>
        <v>7.45471781386048</v>
      </c>
      <c r="AH15" s="4">
        <f t="shared" si="12"/>
        <v>7.890818805971318</v>
      </c>
      <c r="AI15" s="4">
        <f t="shared" si="12"/>
        <v>8.35243170612064</v>
      </c>
      <c r="AJ15" s="4">
        <f t="shared" si="12"/>
        <v>8.841048960928697</v>
      </c>
      <c r="AK15" s="4">
        <f t="shared" si="12"/>
        <v>9.358250325143025</v>
      </c>
      <c r="AL15" s="4">
        <f t="shared" si="12"/>
        <v>9.905707969163892</v>
      </c>
      <c r="AM15" s="4">
        <f t="shared" si="12"/>
        <v>10.48519188535998</v>
      </c>
      <c r="AN15" s="4">
        <f t="shared" si="12"/>
        <v>11.098575610653539</v>
      </c>
      <c r="AO15" s="4">
        <f t="shared" si="12"/>
        <v>11.747842283876771</v>
      </c>
      <c r="AP15" s="4">
        <f t="shared" si="12"/>
        <v>12.435091057483563</v>
      </c>
      <c r="AQ15" s="4">
        <f t="shared" si="12"/>
        <v>13.16254388434635</v>
      </c>
      <c r="AR15" s="4">
        <f t="shared" si="12"/>
        <v>13.932552701580612</v>
      </c>
      <c r="AS15" s="4">
        <f t="shared" si="12"/>
        <v>14.747607034623078</v>
      </c>
      <c r="AT15" s="4">
        <f t="shared" si="12"/>
        <v>15.610342046148528</v>
      </c>
      <c r="AU15" s="4">
        <f t="shared" si="12"/>
        <v>16.523547055848216</v>
      </c>
      <c r="AV15" s="4">
        <f t="shared" si="12"/>
        <v>17.490174558615337</v>
      </c>
      <c r="AW15" s="4">
        <f t="shared" si="12"/>
        <v>18.513349770294333</v>
      </c>
      <c r="AX15" s="4">
        <f t="shared" si="12"/>
        <v>19.596380731856552</v>
      </c>
      <c r="AY15" s="4">
        <f t="shared" si="12"/>
        <v>20.742769004670162</v>
      </c>
      <c r="AZ15" s="4">
        <f t="shared" si="12"/>
        <v>21.956220991443367</v>
      </c>
      <c r="BA15" s="4">
        <f t="shared" si="12"/>
        <v>23.240659919442802</v>
      </c>
      <c r="BB15" s="4">
        <f t="shared" si="12"/>
        <v>24.600238524730205</v>
      </c>
      <c r="BC15" s="4">
        <f t="shared" si="12"/>
        <v>26.03935247842692</v>
      </c>
      <c r="BD15" s="4">
        <f t="shared" si="12"/>
        <v>27.562654598414895</v>
      </c>
      <c r="BE15" s="4">
        <f t="shared" si="12"/>
        <v>29.175069892422165</v>
      </c>
      <c r="BF15" s="4">
        <f t="shared" si="12"/>
        <v>30.88181148112886</v>
      </c>
      <c r="BG15" s="4">
        <f t="shared" si="12"/>
        <v>32.6883974527749</v>
      </c>
      <c r="BH15" s="4">
        <f t="shared" si="12"/>
        <v>34.60066870376223</v>
      </c>
      <c r="BI15" s="4">
        <f t="shared" si="12"/>
        <v>36.62480782293232</v>
      </c>
      <c r="BJ15" s="4">
        <f t="shared" si="12"/>
        <v>38.76735908057386</v>
      </c>
      <c r="BK15" s="4">
        <f t="shared" si="12"/>
        <v>41.03524958678743</v>
      </c>
      <c r="BL15" s="4">
        <f t="shared" si="12"/>
        <v>43.435811687614496</v>
      </c>
      <c r="BM15" s="4">
        <f t="shared" si="12"/>
        <v>45.97680667133994</v>
      </c>
      <c r="BN15" s="4">
        <f t="shared" si="12"/>
        <v>48.66644986161333</v>
      </c>
      <c r="BO15" s="4">
        <f t="shared" si="12"/>
        <v>51.51343717851771</v>
      </c>
      <c r="BP15" s="4">
        <f t="shared" si="12"/>
        <v>54.526973253461</v>
      </c>
      <c r="BQ15" s="4">
        <f t="shared" si="12"/>
        <v>57.71680118878847</v>
      </c>
      <c r="BR15" s="4">
        <f t="shared" si="12"/>
        <v>61.0932340583326</v>
      </c>
      <c r="BS15" s="4">
        <f t="shared" si="12"/>
        <v>64.66718825074506</v>
      </c>
      <c r="BT15" s="4">
        <f t="shared" si="12"/>
        <v>68.45021876341364</v>
      </c>
      <c r="BU15" s="4">
        <f t="shared" si="12"/>
        <v>72.45455656107335</v>
      </c>
      <c r="BV15" s="4">
        <f t="shared" si="12"/>
        <v>76.69314811989614</v>
      </c>
      <c r="BW15" s="4">
        <f t="shared" si="12"/>
        <v>81.17969728491006</v>
      </c>
      <c r="BX15" s="4">
        <f t="shared" si="12"/>
        <v>85.9287095760773</v>
      </c>
      <c r="BY15" s="4">
        <f t="shared" si="12"/>
        <v>90.95553908627782</v>
      </c>
      <c r="BZ15" s="4">
        <f t="shared" si="12"/>
        <v>96.27643812282507</v>
      </c>
      <c r="CA15" s="4">
        <f t="shared" si="12"/>
        <v>101.90860975301034</v>
      </c>
      <c r="CB15" s="4">
        <f t="shared" si="12"/>
        <v>107.87026342356144</v>
      </c>
      <c r="CC15" s="4">
        <f t="shared" si="12"/>
        <v>114.18067383383979</v>
      </c>
      <c r="CD15" s="4">
        <f t="shared" si="12"/>
        <v>120.86024325311942</v>
      </c>
      <c r="CE15" s="4">
        <f t="shared" si="12"/>
        <v>127.93056748342691</v>
      </c>
      <c r="CF15" s="4">
        <f t="shared" si="12"/>
        <v>135.41450568120737</v>
      </c>
      <c r="CG15" s="4">
        <f t="shared" si="11"/>
        <v>143.336254263558</v>
      </c>
      <c r="CH15" s="4">
        <f t="shared" si="11"/>
        <v>151.72142513797615</v>
      </c>
      <c r="CI15" s="4">
        <f t="shared" si="11"/>
        <v>160.59712850854777</v>
      </c>
      <c r="CJ15" s="4">
        <f t="shared" si="11"/>
        <v>169.99206052629782</v>
      </c>
      <c r="CK15" s="4">
        <f t="shared" si="11"/>
        <v>179.93659606708624</v>
      </c>
      <c r="CL15" s="4">
        <f t="shared" si="11"/>
        <v>190.46288693701078</v>
      </c>
      <c r="CM15" s="4">
        <f t="shared" si="11"/>
        <v>201.6049658228259</v>
      </c>
      <c r="CN15" s="4">
        <f t="shared" si="11"/>
        <v>213.39885632346122</v>
      </c>
      <c r="CO15" s="4">
        <f t="shared" si="11"/>
        <v>225.8826894183837</v>
      </c>
      <c r="CP15" s="4">
        <f t="shared" si="11"/>
        <v>239.09682674935914</v>
      </c>
      <c r="CQ15" s="4">
        <f t="shared" si="11"/>
        <v>253.08399111419664</v>
      </c>
      <c r="CR15" s="4">
        <f t="shared" si="11"/>
        <v>267.88940459437714</v>
      </c>
      <c r="CS15" s="4">
        <f t="shared" si="11"/>
        <v>283.5609347631482</v>
      </c>
      <c r="CT15" s="4">
        <f t="shared" si="11"/>
        <v>300.1492494467924</v>
      </c>
      <c r="CU15" s="4">
        <f t="shared" si="11"/>
        <v>317.70798053942974</v>
      </c>
      <c r="CV15" s="4">
        <f t="shared" si="11"/>
        <v>336.2938974009864</v>
      </c>
      <c r="CW15" s="4">
        <f t="shared" si="11"/>
        <v>355.9670903989441</v>
      </c>
      <c r="CX15" s="4">
        <f t="shared" si="11"/>
        <v>376.79116518728233</v>
      </c>
      <c r="CY15" s="4">
        <f t="shared" si="11"/>
        <v>398.83344835073837</v>
      </c>
      <c r="CZ15" s="4">
        <f t="shared" si="11"/>
        <v>422.16520507925657</v>
      </c>
      <c r="DA15" s="4">
        <f t="shared" si="11"/>
        <v>446.8618695763931</v>
      </c>
      <c r="DB15" s="4">
        <f t="shared" si="11"/>
        <v>473.0032889466121</v>
      </c>
      <c r="DC15" s="4">
        <f t="shared" si="11"/>
        <v>500.6739813499889</v>
      </c>
      <c r="DD15" s="4">
        <f t="shared" si="11"/>
        <v>529.9634092589632</v>
      </c>
      <c r="DE15" s="4">
        <f t="shared" si="11"/>
        <v>560.9662687006125</v>
      </c>
      <c r="DF15" s="4">
        <f t="shared" si="11"/>
        <v>593.7827954195984</v>
      </c>
      <c r="DG15" s="4">
        <f t="shared" si="11"/>
        <v>628.5190889516449</v>
      </c>
      <c r="DH15" s="4">
        <f t="shared" si="11"/>
        <v>665.2874556553161</v>
      </c>
      <c r="DI15" s="4">
        <f t="shared" si="11"/>
        <v>704.2067718111521</v>
      </c>
      <c r="DJ15" s="4">
        <f t="shared" si="11"/>
        <v>745.4028679621044</v>
      </c>
      <c r="DK15" s="4">
        <f t="shared" si="11"/>
        <v>789.0089357378876</v>
      </c>
      <c r="DL15" s="4">
        <f t="shared" si="11"/>
        <v>835.165958478554</v>
      </c>
      <c r="DM15" s="4">
        <f t="shared" si="11"/>
        <v>884.0231670495494</v>
      </c>
      <c r="DN15" s="4">
        <f t="shared" si="11"/>
        <v>935.738522321948</v>
      </c>
      <c r="DO15" s="4">
        <f t="shared" si="11"/>
        <v>990.479225877782</v>
      </c>
      <c r="DP15" s="4">
        <f t="shared" si="11"/>
        <v>1048.4222605916323</v>
      </c>
      <c r="DQ15" s="4">
        <f t="shared" si="11"/>
        <v>1109.7549628362428</v>
      </c>
      <c r="DR15" s="4">
        <f t="shared" si="11"/>
        <v>1174.675628162163</v>
      </c>
      <c r="DS15" s="4">
        <f t="shared" si="11"/>
        <v>1243.3941524096497</v>
      </c>
      <c r="DT15" s="4">
        <f t="shared" si="11"/>
        <v>1316.1327103256142</v>
      </c>
      <c r="DU15" s="4">
        <f t="shared" si="11"/>
        <v>1393.1264738796626</v>
      </c>
      <c r="DV15" s="4">
        <f t="shared" si="11"/>
        <v>1474.6243726016228</v>
      </c>
      <c r="DW15" s="4">
        <f t="shared" si="11"/>
        <v>1560.8898983988176</v>
      </c>
      <c r="DX15" s="4">
        <f t="shared" si="11"/>
        <v>1652.2019574551484</v>
      </c>
      <c r="DY15" s="4">
        <f t="shared" si="11"/>
        <v>1748.8557719662747</v>
      </c>
      <c r="DZ15" s="4">
        <f t="shared" si="11"/>
        <v>1851.1638346263017</v>
      </c>
      <c r="EA15" s="4">
        <f t="shared" si="11"/>
        <v>1959.4569189519402</v>
      </c>
      <c r="EB15" s="4">
        <f t="shared" si="11"/>
        <v>2074.085148710629</v>
      </c>
      <c r="EC15" s="4">
        <f t="shared" si="11"/>
        <v>2195.4191299102004</v>
      </c>
      <c r="ED15" s="4">
        <f t="shared" si="11"/>
        <v>2323.851149009947</v>
      </c>
      <c r="EE15" s="4">
        <f t="shared" si="11"/>
        <v>2459.796441227029</v>
      </c>
      <c r="EF15" s="4">
        <f t="shared" si="11"/>
        <v>2603.6945330388103</v>
      </c>
      <c r="EG15" s="4">
        <f t="shared" si="11"/>
        <v>2756.0106632215807</v>
      </c>
      <c r="EH15" s="4">
        <f t="shared" si="11"/>
        <v>2917.237287020043</v>
      </c>
      <c r="EI15" s="4">
        <f t="shared" si="11"/>
        <v>3087.8956683107153</v>
      </c>
      <c r="EJ15" s="4">
        <f t="shared" si="11"/>
        <v>3268.5375649068924</v>
      </c>
      <c r="EK15" s="4">
        <f t="shared" si="11"/>
        <v>3459.7470124539454</v>
      </c>
      <c r="EL15" s="4">
        <f t="shared" si="11"/>
        <v>3662.1422126825014</v>
      </c>
      <c r="EM15" s="4">
        <f t="shared" si="11"/>
        <v>3876.3775321244275</v>
      </c>
      <c r="EN15" s="4">
        <f t="shared" si="11"/>
        <v>4103.145617753707</v>
      </c>
      <c r="EO15" s="4">
        <f t="shared" si="11"/>
        <v>4343.179636392299</v>
      </c>
      <c r="EP15" s="4">
        <f t="shared" si="11"/>
        <v>4597.255645121248</v>
      </c>
      <c r="EQ15" s="4">
        <f t="shared" si="11"/>
        <v>4866.195100360841</v>
      </c>
      <c r="ER15" s="4">
        <f t="shared" si="13"/>
        <v>5150.867513731951</v>
      </c>
      <c r="ES15" s="4">
        <f t="shared" si="13"/>
        <v>5452.1932632852695</v>
      </c>
      <c r="ET15" s="4">
        <f t="shared" si="2"/>
        <v>5771.146569187457</v>
      </c>
      <c r="EU15" s="4">
        <f t="shared" si="2"/>
        <v>6108.758643484924</v>
      </c>
      <c r="EV15" s="4">
        <f t="shared" si="2"/>
        <v>6466.121024128792</v>
      </c>
      <c r="EW15" s="4">
        <f t="shared" si="2"/>
        <v>6844.389104040326</v>
      </c>
      <c r="EX15" s="4">
        <f t="shared" si="2"/>
        <v>7244.785866626685</v>
      </c>
      <c r="EY15" s="4">
        <f t="shared" si="2"/>
        <v>7668.605839824346</v>
      </c>
      <c r="EZ15" s="4">
        <f t="shared" si="2"/>
        <v>8117.21928145407</v>
      </c>
      <c r="FA15" s="4">
        <f t="shared" si="2"/>
        <v>8592.076609419133</v>
      </c>
      <c r="FB15" s="4">
        <f t="shared" si="2"/>
        <v>9094.713091070153</v>
      </c>
      <c r="FC15" s="4">
        <f t="shared" si="2"/>
        <v>9626.753806897757</v>
      </c>
      <c r="FD15" s="4">
        <f t="shared" si="2"/>
        <v>10189.918904601276</v>
      </c>
      <c r="FE15" s="4">
        <f t="shared" si="2"/>
        <v>10786.029160520451</v>
      </c>
      <c r="FF15" s="4">
        <f t="shared" si="2"/>
        <v>11417.011866410898</v>
      </c>
      <c r="FG15" s="4">
        <f t="shared" si="2"/>
        <v>12084.907060595935</v>
      </c>
      <c r="FH15" s="4">
        <f t="shared" si="2"/>
        <v>12791.874123640797</v>
      </c>
      <c r="FI15" s="4">
        <f t="shared" si="2"/>
        <v>13540.198759873783</v>
      </c>
      <c r="FJ15" s="4">
        <f t="shared" si="2"/>
        <v>14332.300387326399</v>
      </c>
    </row>
    <row r="16" spans="1:166" ht="15">
      <c r="A16" s="1">
        <v>7</v>
      </c>
      <c r="B16" s="3" t="s">
        <v>22</v>
      </c>
      <c r="C16" s="4">
        <v>1.37</v>
      </c>
      <c r="D16" s="4">
        <v>1.4</v>
      </c>
      <c r="E16" s="4">
        <f t="shared" si="3"/>
        <v>0.009999999999999934</v>
      </c>
      <c r="F16" s="4">
        <v>-31.675</v>
      </c>
      <c r="G16" s="4">
        <f t="shared" si="4"/>
        <v>1.37</v>
      </c>
      <c r="H16" s="4">
        <f t="shared" si="5"/>
        <v>1.3800000000000001</v>
      </c>
      <c r="I16" s="4">
        <f t="shared" si="6"/>
        <v>1.3900000000000001</v>
      </c>
      <c r="J16" s="4">
        <f t="shared" si="7"/>
        <v>1.4000000000000001</v>
      </c>
      <c r="K16" s="4">
        <f t="shared" si="8"/>
        <v>1.4819000000000002</v>
      </c>
      <c r="L16" s="5">
        <f t="shared" si="10"/>
        <v>0.0585</v>
      </c>
      <c r="M16" s="5">
        <f>IRR(P16:FJ16,0.12)</f>
        <v>0.09595953450341346</v>
      </c>
      <c r="P16" s="4">
        <f t="shared" si="9"/>
        <v>-31.675</v>
      </c>
      <c r="Q16" s="4">
        <f t="shared" si="9"/>
        <v>1.37</v>
      </c>
      <c r="R16" s="4">
        <f t="shared" si="9"/>
        <v>1.3800000000000001</v>
      </c>
      <c r="S16" s="4">
        <f t="shared" si="9"/>
        <v>1.3900000000000001</v>
      </c>
      <c r="T16" s="4">
        <f t="shared" si="9"/>
        <v>1.4000000000000001</v>
      </c>
      <c r="U16" s="4">
        <f t="shared" si="12"/>
        <v>1.4819000000000002</v>
      </c>
      <c r="V16" s="4">
        <f t="shared" si="12"/>
        <v>1.5685911500000003</v>
      </c>
      <c r="W16" s="4">
        <f t="shared" si="12"/>
        <v>1.6603537322750004</v>
      </c>
      <c r="X16" s="4">
        <f t="shared" si="12"/>
        <v>1.757484425613088</v>
      </c>
      <c r="Y16" s="4">
        <f t="shared" si="12"/>
        <v>1.8602972645114535</v>
      </c>
      <c r="Z16" s="4">
        <f t="shared" si="12"/>
        <v>1.9691246544853735</v>
      </c>
      <c r="AA16" s="4">
        <f t="shared" si="12"/>
        <v>2.084318446772768</v>
      </c>
      <c r="AB16" s="4">
        <f t="shared" si="12"/>
        <v>2.2062510759089746</v>
      </c>
      <c r="AC16" s="4">
        <f t="shared" si="12"/>
        <v>2.3353167638496495</v>
      </c>
      <c r="AD16" s="4">
        <f t="shared" si="12"/>
        <v>2.471932794534854</v>
      </c>
      <c r="AE16" s="4">
        <f t="shared" si="12"/>
        <v>2.616540863015143</v>
      </c>
      <c r="AF16" s="4">
        <f t="shared" si="12"/>
        <v>2.7696085035015288</v>
      </c>
      <c r="AG16" s="4">
        <f t="shared" si="12"/>
        <v>2.9316306009563684</v>
      </c>
      <c r="AH16" s="4">
        <f t="shared" si="12"/>
        <v>3.103130991112316</v>
      </c>
      <c r="AI16" s="4">
        <f t="shared" si="12"/>
        <v>3.284664154092386</v>
      </c>
      <c r="AJ16" s="4">
        <f t="shared" si="12"/>
        <v>3.4768170071067908</v>
      </c>
      <c r="AK16" s="4">
        <f t="shared" si="12"/>
        <v>3.680210802022538</v>
      </c>
      <c r="AL16" s="4">
        <f t="shared" si="12"/>
        <v>3.8955031339408563</v>
      </c>
      <c r="AM16" s="4">
        <f t="shared" si="12"/>
        <v>4.123390067276397</v>
      </c>
      <c r="AN16" s="4">
        <f t="shared" si="12"/>
        <v>4.3646083862120655</v>
      </c>
      <c r="AO16" s="4">
        <f t="shared" si="12"/>
        <v>4.619937976805471</v>
      </c>
      <c r="AP16" s="4">
        <f t="shared" si="12"/>
        <v>4.8902043484485915</v>
      </c>
      <c r="AQ16" s="4">
        <f t="shared" si="12"/>
        <v>5.176281302832834</v>
      </c>
      <c r="AR16" s="4">
        <f t="shared" si="12"/>
        <v>5.4790937590485544</v>
      </c>
      <c r="AS16" s="4">
        <f t="shared" si="12"/>
        <v>5.799620743952895</v>
      </c>
      <c r="AT16" s="4">
        <f t="shared" si="12"/>
        <v>6.138898557474139</v>
      </c>
      <c r="AU16" s="4">
        <f t="shared" si="12"/>
        <v>6.498024123086376</v>
      </c>
      <c r="AV16" s="4">
        <f t="shared" si="12"/>
        <v>6.8781585342869285</v>
      </c>
      <c r="AW16" s="4">
        <f t="shared" si="12"/>
        <v>7.280530808542713</v>
      </c>
      <c r="AX16" s="4">
        <f t="shared" si="12"/>
        <v>7.706441860842462</v>
      </c>
      <c r="AY16" s="4">
        <f t="shared" si="12"/>
        <v>8.157268709701746</v>
      </c>
      <c r="AZ16" s="4">
        <f t="shared" si="12"/>
        <v>8.634468929219299</v>
      </c>
      <c r="BA16" s="4">
        <f t="shared" si="12"/>
        <v>9.139585361578629</v>
      </c>
      <c r="BB16" s="4">
        <f t="shared" si="12"/>
        <v>9.674251105230978</v>
      </c>
      <c r="BC16" s="4">
        <f t="shared" si="12"/>
        <v>10.240194794886989</v>
      </c>
      <c r="BD16" s="4">
        <f t="shared" si="12"/>
        <v>10.839246190387877</v>
      </c>
      <c r="BE16" s="4">
        <f t="shared" si="12"/>
        <v>11.473342092525568</v>
      </c>
      <c r="BF16" s="4">
        <f t="shared" si="12"/>
        <v>12.144532604938314</v>
      </c>
      <c r="BG16" s="4">
        <f t="shared" si="12"/>
        <v>12.854987762327205</v>
      </c>
      <c r="BH16" s="4">
        <f t="shared" si="12"/>
        <v>13.607004546423347</v>
      </c>
      <c r="BI16" s="4">
        <f t="shared" si="12"/>
        <v>14.403014312389113</v>
      </c>
      <c r="BJ16" s="4">
        <f t="shared" si="12"/>
        <v>15.245590649663876</v>
      </c>
      <c r="BK16" s="4">
        <f t="shared" si="12"/>
        <v>16.137457702669213</v>
      </c>
      <c r="BL16" s="4">
        <f t="shared" si="12"/>
        <v>17.081498978275363</v>
      </c>
      <c r="BM16" s="4">
        <f t="shared" si="12"/>
        <v>18.08076666850447</v>
      </c>
      <c r="BN16" s="4">
        <f t="shared" si="12"/>
        <v>19.138491518611982</v>
      </c>
      <c r="BO16" s="4">
        <f t="shared" si="12"/>
        <v>20.258093272450783</v>
      </c>
      <c r="BP16" s="4">
        <f t="shared" si="12"/>
        <v>21.443191728889154</v>
      </c>
      <c r="BQ16" s="4">
        <f t="shared" si="12"/>
        <v>22.69761844502917</v>
      </c>
      <c r="BR16" s="4">
        <f t="shared" si="12"/>
        <v>24.02542912406338</v>
      </c>
      <c r="BS16" s="4">
        <f t="shared" si="12"/>
        <v>25.430916727821085</v>
      </c>
      <c r="BT16" s="4">
        <f t="shared" si="12"/>
        <v>26.918625356398618</v>
      </c>
      <c r="BU16" s="4">
        <f t="shared" si="12"/>
        <v>28.493364939747938</v>
      </c>
      <c r="BV16" s="4">
        <f t="shared" si="12"/>
        <v>30.160226788723193</v>
      </c>
      <c r="BW16" s="4">
        <f t="shared" si="12"/>
        <v>31.9246000558635</v>
      </c>
      <c r="BX16" s="4">
        <f t="shared" si="12"/>
        <v>33.79218915913152</v>
      </c>
      <c r="BY16" s="4">
        <f t="shared" si="12"/>
        <v>35.76903222494071</v>
      </c>
      <c r="BZ16" s="4">
        <f t="shared" si="12"/>
        <v>37.86152061009974</v>
      </c>
      <c r="CA16" s="4">
        <f t="shared" si="12"/>
        <v>40.07641956579057</v>
      </c>
      <c r="CB16" s="4">
        <f t="shared" si="12"/>
        <v>42.42089011038932</v>
      </c>
      <c r="CC16" s="4">
        <f t="shared" si="12"/>
        <v>44.9025121818471</v>
      </c>
      <c r="CD16" s="4">
        <f t="shared" si="12"/>
        <v>47.529309144485154</v>
      </c>
      <c r="CE16" s="4">
        <f t="shared" si="12"/>
        <v>50.30977372943754</v>
      </c>
      <c r="CF16" s="4">
        <f t="shared" si="12"/>
        <v>53.25289549260963</v>
      </c>
      <c r="CG16" s="4">
        <f t="shared" si="11"/>
        <v>56.368189878927296</v>
      </c>
      <c r="CH16" s="4">
        <f t="shared" si="11"/>
        <v>59.66572898684454</v>
      </c>
      <c r="CI16" s="4">
        <f t="shared" si="11"/>
        <v>63.15617413257495</v>
      </c>
      <c r="CJ16" s="4">
        <f t="shared" si="11"/>
        <v>66.85081031933058</v>
      </c>
      <c r="CK16" s="4">
        <f t="shared" si="11"/>
        <v>70.76158272301141</v>
      </c>
      <c r="CL16" s="4">
        <f t="shared" si="11"/>
        <v>74.90113531230759</v>
      </c>
      <c r="CM16" s="4">
        <f t="shared" si="11"/>
        <v>79.28285172807759</v>
      </c>
      <c r="CN16" s="4">
        <f t="shared" si="11"/>
        <v>83.92089855417012</v>
      </c>
      <c r="CO16" s="4">
        <f t="shared" si="11"/>
        <v>88.83027111958907</v>
      </c>
      <c r="CP16" s="4">
        <f t="shared" si="11"/>
        <v>94.02684198008504</v>
      </c>
      <c r="CQ16" s="4">
        <f t="shared" si="11"/>
        <v>99.52741223592001</v>
      </c>
      <c r="CR16" s="4">
        <f t="shared" si="11"/>
        <v>105.34976585172133</v>
      </c>
      <c r="CS16" s="4">
        <f t="shared" si="11"/>
        <v>111.51272715404703</v>
      </c>
      <c r="CT16" s="4">
        <f t="shared" si="11"/>
        <v>118.03622169255878</v>
      </c>
      <c r="CU16" s="4">
        <f t="shared" si="11"/>
        <v>124.94134066157348</v>
      </c>
      <c r="CV16" s="4">
        <f t="shared" si="11"/>
        <v>132.25040909027553</v>
      </c>
      <c r="CW16" s="4">
        <f t="shared" si="11"/>
        <v>139.98705802205663</v>
      </c>
      <c r="CX16" s="4">
        <f t="shared" si="11"/>
        <v>148.17630091634695</v>
      </c>
      <c r="CY16" s="4">
        <f t="shared" si="11"/>
        <v>156.84461451995324</v>
      </c>
      <c r="CZ16" s="4">
        <f t="shared" si="11"/>
        <v>166.0200244693705</v>
      </c>
      <c r="DA16" s="4">
        <f t="shared" si="11"/>
        <v>175.73219590082866</v>
      </c>
      <c r="DB16" s="4">
        <f t="shared" si="11"/>
        <v>186.01252936102713</v>
      </c>
      <c r="DC16" s="4">
        <f t="shared" si="11"/>
        <v>196.89426232864722</v>
      </c>
      <c r="DD16" s="4">
        <f t="shared" si="11"/>
        <v>208.41257667487307</v>
      </c>
      <c r="DE16" s="4">
        <f t="shared" si="11"/>
        <v>220.60471241035313</v>
      </c>
      <c r="DF16" s="4">
        <f t="shared" si="11"/>
        <v>233.5100880863588</v>
      </c>
      <c r="DG16" s="4">
        <f t="shared" si="11"/>
        <v>247.17042823941077</v>
      </c>
      <c r="DH16" s="4">
        <f t="shared" si="11"/>
        <v>261.6298982914163</v>
      </c>
      <c r="DI16" s="4">
        <f t="shared" si="11"/>
        <v>276.9352473414641</v>
      </c>
      <c r="DJ16" s="4">
        <f t="shared" si="11"/>
        <v>293.13595931093977</v>
      </c>
      <c r="DK16" s="4">
        <f t="shared" si="11"/>
        <v>310.28441293062974</v>
      </c>
      <c r="DL16" s="4">
        <f t="shared" si="11"/>
        <v>328.4360510870716</v>
      </c>
      <c r="DM16" s="4">
        <f t="shared" si="11"/>
        <v>347.64956007566525</v>
      </c>
      <c r="DN16" s="4">
        <f t="shared" si="11"/>
        <v>367.98705934009166</v>
      </c>
      <c r="DO16" s="4">
        <f t="shared" si="11"/>
        <v>389.51430231148703</v>
      </c>
      <c r="DP16" s="4">
        <f t="shared" si="11"/>
        <v>412.30088899670903</v>
      </c>
      <c r="DQ16" s="4">
        <f t="shared" si="11"/>
        <v>436.42049100301654</v>
      </c>
      <c r="DR16" s="4">
        <f t="shared" si="11"/>
        <v>461.951089726693</v>
      </c>
      <c r="DS16" s="4">
        <f t="shared" si="11"/>
        <v>488.9752284757045</v>
      </c>
      <c r="DT16" s="4">
        <f t="shared" si="11"/>
        <v>517.5802793415332</v>
      </c>
      <c r="DU16" s="4">
        <f t="shared" si="11"/>
        <v>547.858725683013</v>
      </c>
      <c r="DV16" s="4">
        <f t="shared" si="11"/>
        <v>579.9084611354692</v>
      </c>
      <c r="DW16" s="4">
        <f t="shared" si="11"/>
        <v>613.8331061118942</v>
      </c>
      <c r="DX16" s="4">
        <f t="shared" si="11"/>
        <v>649.74234281944</v>
      </c>
      <c r="DY16" s="4">
        <f t="shared" si="11"/>
        <v>687.7522698743771</v>
      </c>
      <c r="DZ16" s="4">
        <f t="shared" si="11"/>
        <v>727.9857776620282</v>
      </c>
      <c r="EA16" s="4">
        <f t="shared" si="11"/>
        <v>770.5729456552568</v>
      </c>
      <c r="EB16" s="4">
        <f t="shared" si="11"/>
        <v>815.6514629760893</v>
      </c>
      <c r="EC16" s="4">
        <f t="shared" si="11"/>
        <v>863.3670735601905</v>
      </c>
      <c r="ED16" s="4">
        <f t="shared" si="11"/>
        <v>913.8740473634617</v>
      </c>
      <c r="EE16" s="4">
        <f t="shared" si="11"/>
        <v>967.3356791342243</v>
      </c>
      <c r="EF16" s="4">
        <f t="shared" si="11"/>
        <v>1023.9248163635764</v>
      </c>
      <c r="EG16" s="4">
        <f t="shared" si="11"/>
        <v>1083.8244181208456</v>
      </c>
      <c r="EH16" s="4">
        <f t="shared" si="11"/>
        <v>1147.228146580915</v>
      </c>
      <c r="EI16" s="4">
        <f t="shared" si="11"/>
        <v>1214.3409931558986</v>
      </c>
      <c r="EJ16" s="4">
        <f t="shared" si="11"/>
        <v>1285.3799412555186</v>
      </c>
      <c r="EK16" s="4">
        <f t="shared" si="11"/>
        <v>1360.5746678189664</v>
      </c>
      <c r="EL16" s="4">
        <f t="shared" si="11"/>
        <v>1440.168285886376</v>
      </c>
      <c r="EM16" s="4">
        <f t="shared" si="11"/>
        <v>1524.418130610729</v>
      </c>
      <c r="EN16" s="4">
        <f t="shared" si="11"/>
        <v>1613.5965912514566</v>
      </c>
      <c r="EO16" s="4">
        <f t="shared" si="11"/>
        <v>1707.9919918396668</v>
      </c>
      <c r="EP16" s="4">
        <f t="shared" si="11"/>
        <v>1807.9095233622872</v>
      </c>
      <c r="EQ16" s="4">
        <f t="shared" si="11"/>
        <v>1913.672230478981</v>
      </c>
      <c r="ER16" s="4">
        <f t="shared" si="13"/>
        <v>2025.6220559620012</v>
      </c>
      <c r="ES16" s="4">
        <f t="shared" si="13"/>
        <v>2144.1209462357783</v>
      </c>
      <c r="ET16" s="4">
        <f t="shared" si="2"/>
        <v>2269.5520215905713</v>
      </c>
      <c r="EU16" s="4">
        <f t="shared" si="2"/>
        <v>2402.3208148536196</v>
      </c>
      <c r="EV16" s="4">
        <f t="shared" si="2"/>
        <v>2542.8565825225564</v>
      </c>
      <c r="EW16" s="4">
        <f t="shared" si="2"/>
        <v>2691.613692600126</v>
      </c>
      <c r="EX16" s="4">
        <f t="shared" si="2"/>
        <v>2849.073093617233</v>
      </c>
      <c r="EY16" s="4">
        <f t="shared" si="2"/>
        <v>3015.7438695938413</v>
      </c>
      <c r="EZ16" s="4">
        <f t="shared" si="2"/>
        <v>3192.164885965081</v>
      </c>
      <c r="FA16" s="4">
        <f t="shared" si="2"/>
        <v>3378.906531794038</v>
      </c>
      <c r="FB16" s="4">
        <f t="shared" si="2"/>
        <v>3576.5725639039892</v>
      </c>
      <c r="FC16" s="4">
        <f t="shared" si="2"/>
        <v>3785.8020588923728</v>
      </c>
      <c r="FD16" s="4">
        <f t="shared" si="2"/>
        <v>4007.2714793375767</v>
      </c>
      <c r="FE16" s="4">
        <f t="shared" si="2"/>
        <v>4241.696860878825</v>
      </c>
      <c r="FF16" s="4">
        <f t="shared" si="2"/>
        <v>4489.836127240236</v>
      </c>
      <c r="FG16" s="4">
        <f t="shared" si="2"/>
        <v>4752.49154068379</v>
      </c>
      <c r="FH16" s="4">
        <f t="shared" si="2"/>
        <v>5030.512295813792</v>
      </c>
      <c r="FI16" s="4">
        <f t="shared" si="2"/>
        <v>5324.797265118898</v>
      </c>
      <c r="FJ16" s="4">
        <f t="shared" si="2"/>
        <v>5636.297905128354</v>
      </c>
    </row>
    <row r="17" spans="1:166" ht="15">
      <c r="A17" s="1">
        <v>8</v>
      </c>
      <c r="B17" s="3" t="s">
        <v>23</v>
      </c>
      <c r="C17" s="4">
        <v>0.67</v>
      </c>
      <c r="D17" s="4">
        <v>0.89</v>
      </c>
      <c r="E17" s="4">
        <f t="shared" si="3"/>
        <v>0.07333333333333332</v>
      </c>
      <c r="F17" s="4">
        <v>-19.10828125</v>
      </c>
      <c r="G17" s="4">
        <f t="shared" si="4"/>
        <v>0.67</v>
      </c>
      <c r="H17" s="4">
        <f t="shared" si="5"/>
        <v>0.7433333333333334</v>
      </c>
      <c r="I17" s="4">
        <f t="shared" si="6"/>
        <v>0.8166666666666668</v>
      </c>
      <c r="J17" s="4">
        <f t="shared" si="7"/>
        <v>0.8900000000000001</v>
      </c>
      <c r="K17" s="4">
        <f t="shared" si="8"/>
        <v>0.9420650000000002</v>
      </c>
      <c r="L17" s="5">
        <f t="shared" si="10"/>
        <v>0.0585</v>
      </c>
      <c r="M17" s="5">
        <f>IRR(P17:FJ17,0.12)</f>
        <v>0.09732420639545286</v>
      </c>
      <c r="P17" s="4">
        <f t="shared" si="9"/>
        <v>-19.10828125</v>
      </c>
      <c r="Q17" s="4">
        <f t="shared" si="9"/>
        <v>0.67</v>
      </c>
      <c r="R17" s="4">
        <f t="shared" si="9"/>
        <v>0.7433333333333334</v>
      </c>
      <c r="S17" s="4">
        <f t="shared" si="9"/>
        <v>0.8166666666666668</v>
      </c>
      <c r="T17" s="4">
        <f t="shared" si="9"/>
        <v>0.8900000000000001</v>
      </c>
      <c r="U17" s="4">
        <f t="shared" si="12"/>
        <v>0.9420650000000002</v>
      </c>
      <c r="V17" s="4">
        <f t="shared" si="12"/>
        <v>0.9971758025000002</v>
      </c>
      <c r="W17" s="4">
        <f t="shared" si="12"/>
        <v>1.0555105869462502</v>
      </c>
      <c r="X17" s="4">
        <f t="shared" si="12"/>
        <v>1.117257956282606</v>
      </c>
      <c r="Y17" s="4">
        <f t="shared" si="12"/>
        <v>1.1826175467251383</v>
      </c>
      <c r="Z17" s="4">
        <f t="shared" si="12"/>
        <v>1.251800673208559</v>
      </c>
      <c r="AA17" s="4">
        <f t="shared" si="12"/>
        <v>1.3250310125912597</v>
      </c>
      <c r="AB17" s="4">
        <f t="shared" si="12"/>
        <v>1.4025453268278483</v>
      </c>
      <c r="AC17" s="4">
        <f t="shared" si="12"/>
        <v>1.4845942284472773</v>
      </c>
      <c r="AD17" s="4">
        <f t="shared" si="12"/>
        <v>1.571442990811443</v>
      </c>
      <c r="AE17" s="4">
        <f t="shared" si="12"/>
        <v>1.6633724057739123</v>
      </c>
      <c r="AF17" s="4">
        <f t="shared" si="12"/>
        <v>1.7606796915116862</v>
      </c>
      <c r="AG17" s="4">
        <f t="shared" si="12"/>
        <v>1.86367945346512</v>
      </c>
      <c r="AH17" s="4">
        <f t="shared" si="12"/>
        <v>1.9727047014928294</v>
      </c>
      <c r="AI17" s="4">
        <f t="shared" si="12"/>
        <v>2.08810792653016</v>
      </c>
      <c r="AJ17" s="4">
        <f t="shared" si="12"/>
        <v>2.2102622402321743</v>
      </c>
      <c r="AK17" s="4">
        <f t="shared" si="12"/>
        <v>2.3395625812857563</v>
      </c>
      <c r="AL17" s="4">
        <f t="shared" si="12"/>
        <v>2.476426992290973</v>
      </c>
      <c r="AM17" s="4">
        <f t="shared" si="12"/>
        <v>2.621297971339995</v>
      </c>
      <c r="AN17" s="4">
        <f t="shared" si="12"/>
        <v>2.7746439026633847</v>
      </c>
      <c r="AO17" s="4">
        <f t="shared" si="12"/>
        <v>2.936960570969193</v>
      </c>
      <c r="AP17" s="4">
        <f t="shared" si="12"/>
        <v>3.1087727643708907</v>
      </c>
      <c r="AQ17" s="4">
        <f t="shared" si="12"/>
        <v>3.2906359710865876</v>
      </c>
      <c r="AR17" s="4">
        <f t="shared" si="12"/>
        <v>3.483138175395153</v>
      </c>
      <c r="AS17" s="4">
        <f t="shared" si="12"/>
        <v>3.6869017586557695</v>
      </c>
      <c r="AT17" s="4">
        <f t="shared" si="12"/>
        <v>3.902585511537132</v>
      </c>
      <c r="AU17" s="4">
        <f t="shared" si="12"/>
        <v>4.130886763962054</v>
      </c>
      <c r="AV17" s="4">
        <f t="shared" si="12"/>
        <v>4.372543639653834</v>
      </c>
      <c r="AW17" s="4">
        <f t="shared" si="12"/>
        <v>4.628337442573583</v>
      </c>
      <c r="AX17" s="4">
        <f t="shared" si="12"/>
        <v>4.899095182964138</v>
      </c>
      <c r="AY17" s="4">
        <f t="shared" si="12"/>
        <v>5.1856922511675405</v>
      </c>
      <c r="AZ17" s="4">
        <f t="shared" si="12"/>
        <v>5.489055247860842</v>
      </c>
      <c r="BA17" s="4">
        <f t="shared" si="12"/>
        <v>5.8101649798607005</v>
      </c>
      <c r="BB17" s="4">
        <f t="shared" si="12"/>
        <v>6.150059631182551</v>
      </c>
      <c r="BC17" s="4">
        <f t="shared" si="12"/>
        <v>6.50983811960673</v>
      </c>
      <c r="BD17" s="4">
        <f t="shared" si="12"/>
        <v>6.890663649603724</v>
      </c>
      <c r="BE17" s="4">
        <f t="shared" si="12"/>
        <v>7.293767473105541</v>
      </c>
      <c r="BF17" s="4">
        <f t="shared" si="12"/>
        <v>7.720452870282215</v>
      </c>
      <c r="BG17" s="4">
        <f t="shared" si="12"/>
        <v>8.172099363193725</v>
      </c>
      <c r="BH17" s="4">
        <f t="shared" si="12"/>
        <v>8.650167175940558</v>
      </c>
      <c r="BI17" s="4">
        <f t="shared" si="12"/>
        <v>9.15620195573308</v>
      </c>
      <c r="BJ17" s="4">
        <f t="shared" si="12"/>
        <v>9.691839770143465</v>
      </c>
      <c r="BK17" s="4">
        <f t="shared" si="12"/>
        <v>10.258812396696857</v>
      </c>
      <c r="BL17" s="4">
        <f t="shared" si="12"/>
        <v>10.858952921903624</v>
      </c>
      <c r="BM17" s="4">
        <f t="shared" si="12"/>
        <v>11.494201667834986</v>
      </c>
      <c r="BN17" s="4">
        <f t="shared" si="12"/>
        <v>12.166612465403333</v>
      </c>
      <c r="BO17" s="4">
        <f t="shared" si="12"/>
        <v>12.878359294629428</v>
      </c>
      <c r="BP17" s="4">
        <f t="shared" si="12"/>
        <v>13.63174331336525</v>
      </c>
      <c r="BQ17" s="4">
        <f t="shared" si="12"/>
        <v>14.429200297197118</v>
      </c>
      <c r="BR17" s="4">
        <f t="shared" si="12"/>
        <v>15.27330851458315</v>
      </c>
      <c r="BS17" s="4">
        <f t="shared" si="12"/>
        <v>16.166797062686264</v>
      </c>
      <c r="BT17" s="4">
        <f t="shared" si="12"/>
        <v>17.11255469085341</v>
      </c>
      <c r="BU17" s="4">
        <f t="shared" si="12"/>
        <v>18.113639140268337</v>
      </c>
      <c r="BV17" s="4">
        <f t="shared" si="12"/>
        <v>19.173287029974034</v>
      </c>
      <c r="BW17" s="4">
        <f t="shared" si="12"/>
        <v>20.294924321227516</v>
      </c>
      <c r="BX17" s="4">
        <f t="shared" si="12"/>
        <v>21.482177394019324</v>
      </c>
      <c r="BY17" s="4">
        <f t="shared" si="12"/>
        <v>22.738884771569456</v>
      </c>
      <c r="BZ17" s="4">
        <f t="shared" si="12"/>
        <v>24.069109530706267</v>
      </c>
      <c r="CA17" s="4">
        <f t="shared" si="12"/>
        <v>25.477152438252585</v>
      </c>
      <c r="CB17" s="4">
        <f t="shared" si="12"/>
        <v>26.96756585589036</v>
      </c>
      <c r="CC17" s="4">
        <f t="shared" si="12"/>
        <v>28.545168458459948</v>
      </c>
      <c r="CD17" s="4">
        <f t="shared" si="12"/>
        <v>30.215060813279855</v>
      </c>
      <c r="CE17" s="4">
        <f t="shared" si="12"/>
        <v>31.982641870856728</v>
      </c>
      <c r="CF17" s="4">
        <f aca="true" t="shared" si="14" ref="CF17:EQ22">CE17*(1+$L17)</f>
        <v>33.85362642030184</v>
      </c>
      <c r="CG17" s="4">
        <f t="shared" si="14"/>
        <v>35.8340635658895</v>
      </c>
      <c r="CH17" s="4">
        <f t="shared" si="11"/>
        <v>37.93035628449404</v>
      </c>
      <c r="CI17" s="4">
        <f t="shared" si="11"/>
        <v>40.14928212713694</v>
      </c>
      <c r="CJ17" s="4">
        <f t="shared" si="11"/>
        <v>42.498015131574455</v>
      </c>
      <c r="CK17" s="4">
        <f t="shared" si="11"/>
        <v>44.98414901677156</v>
      </c>
      <c r="CL17" s="4">
        <f t="shared" si="11"/>
        <v>47.615721734252695</v>
      </c>
      <c r="CM17" s="4">
        <f t="shared" si="11"/>
        <v>50.401241455706476</v>
      </c>
      <c r="CN17" s="4">
        <f t="shared" si="11"/>
        <v>53.349714080865304</v>
      </c>
      <c r="CO17" s="4">
        <f t="shared" si="11"/>
        <v>56.470672354595926</v>
      </c>
      <c r="CP17" s="4">
        <f t="shared" si="11"/>
        <v>59.774206687339785</v>
      </c>
      <c r="CQ17" s="4">
        <f t="shared" si="11"/>
        <v>63.27099777854916</v>
      </c>
      <c r="CR17" s="4">
        <f t="shared" si="11"/>
        <v>66.97235114859429</v>
      </c>
      <c r="CS17" s="4">
        <f t="shared" si="11"/>
        <v>70.89023369078706</v>
      </c>
      <c r="CT17" s="4">
        <f t="shared" si="11"/>
        <v>75.0373123616981</v>
      </c>
      <c r="CU17" s="4">
        <f t="shared" si="11"/>
        <v>79.42699513485744</v>
      </c>
      <c r="CV17" s="4">
        <f t="shared" si="11"/>
        <v>84.0734743502466</v>
      </c>
      <c r="CW17" s="4">
        <f t="shared" si="11"/>
        <v>88.99177259973602</v>
      </c>
      <c r="CX17" s="4">
        <f t="shared" si="11"/>
        <v>94.19779129682058</v>
      </c>
      <c r="CY17" s="4">
        <f t="shared" si="11"/>
        <v>99.70836208768459</v>
      </c>
      <c r="CZ17" s="4">
        <f t="shared" si="11"/>
        <v>105.54130126981414</v>
      </c>
      <c r="DA17" s="4">
        <f t="shared" si="11"/>
        <v>111.71546739409827</v>
      </c>
      <c r="DB17" s="4">
        <f t="shared" si="11"/>
        <v>118.25082223665302</v>
      </c>
      <c r="DC17" s="4">
        <f t="shared" si="11"/>
        <v>125.16849533749722</v>
      </c>
      <c r="DD17" s="4">
        <f t="shared" si="11"/>
        <v>132.4908523147408</v>
      </c>
      <c r="DE17" s="4">
        <f t="shared" si="11"/>
        <v>140.24156717515314</v>
      </c>
      <c r="DF17" s="4">
        <f t="shared" si="11"/>
        <v>148.4456988548996</v>
      </c>
      <c r="DG17" s="4">
        <f t="shared" si="11"/>
        <v>157.12977223791123</v>
      </c>
      <c r="DH17" s="4">
        <f t="shared" si="11"/>
        <v>166.32186391382902</v>
      </c>
      <c r="DI17" s="4">
        <f t="shared" si="11"/>
        <v>176.05169295278802</v>
      </c>
      <c r="DJ17" s="4">
        <f t="shared" si="11"/>
        <v>186.3507169905261</v>
      </c>
      <c r="DK17" s="4">
        <f t="shared" si="11"/>
        <v>197.2522339344719</v>
      </c>
      <c r="DL17" s="4">
        <f t="shared" si="11"/>
        <v>208.7914896196385</v>
      </c>
      <c r="DM17" s="4">
        <f t="shared" si="11"/>
        <v>221.00579176238736</v>
      </c>
      <c r="DN17" s="4">
        <f t="shared" si="11"/>
        <v>233.934630580487</v>
      </c>
      <c r="DO17" s="4">
        <f t="shared" si="11"/>
        <v>247.6198064694455</v>
      </c>
      <c r="DP17" s="4">
        <f t="shared" si="11"/>
        <v>262.10556514790807</v>
      </c>
      <c r="DQ17" s="4">
        <f t="shared" si="11"/>
        <v>277.4387407090607</v>
      </c>
      <c r="DR17" s="4">
        <f t="shared" si="11"/>
        <v>293.6689070405408</v>
      </c>
      <c r="DS17" s="4">
        <f t="shared" si="11"/>
        <v>310.8485381024124</v>
      </c>
      <c r="DT17" s="4">
        <f t="shared" si="11"/>
        <v>329.03317758140355</v>
      </c>
      <c r="DU17" s="4">
        <f t="shared" si="11"/>
        <v>348.28161846991566</v>
      </c>
      <c r="DV17" s="4">
        <f t="shared" si="11"/>
        <v>368.6560931504057</v>
      </c>
      <c r="DW17" s="4">
        <f t="shared" si="11"/>
        <v>390.2224745997044</v>
      </c>
      <c r="DX17" s="4">
        <f t="shared" si="11"/>
        <v>413.0504893637871</v>
      </c>
      <c r="DY17" s="4">
        <f t="shared" si="11"/>
        <v>437.2139429915687</v>
      </c>
      <c r="DZ17" s="4">
        <f t="shared" si="11"/>
        <v>462.7909586565754</v>
      </c>
      <c r="EA17" s="4">
        <f t="shared" si="11"/>
        <v>489.86422973798506</v>
      </c>
      <c r="EB17" s="4">
        <f t="shared" si="11"/>
        <v>518.5212871776572</v>
      </c>
      <c r="EC17" s="4">
        <f t="shared" si="11"/>
        <v>548.8547824775501</v>
      </c>
      <c r="ED17" s="4">
        <f t="shared" si="11"/>
        <v>580.9627872524868</v>
      </c>
      <c r="EE17" s="4">
        <f t="shared" si="11"/>
        <v>614.9491103067572</v>
      </c>
      <c r="EF17" s="4">
        <f t="shared" si="11"/>
        <v>650.9236332597026</v>
      </c>
      <c r="EG17" s="4">
        <f t="shared" si="11"/>
        <v>689.0026658053952</v>
      </c>
      <c r="EH17" s="4">
        <f t="shared" si="11"/>
        <v>729.3093217550107</v>
      </c>
      <c r="EI17" s="4">
        <f t="shared" si="11"/>
        <v>771.9739170776788</v>
      </c>
      <c r="EJ17" s="4">
        <f t="shared" si="11"/>
        <v>817.1343912267231</v>
      </c>
      <c r="EK17" s="4">
        <f t="shared" si="11"/>
        <v>864.9367531134864</v>
      </c>
      <c r="EL17" s="4">
        <f t="shared" si="11"/>
        <v>915.5355531706253</v>
      </c>
      <c r="EM17" s="4">
        <f t="shared" si="11"/>
        <v>969.0943830311069</v>
      </c>
      <c r="EN17" s="4">
        <f t="shared" si="11"/>
        <v>1025.7864044384266</v>
      </c>
      <c r="EO17" s="4">
        <f t="shared" si="11"/>
        <v>1085.7949090980746</v>
      </c>
      <c r="EP17" s="4">
        <f t="shared" si="11"/>
        <v>1149.313911280312</v>
      </c>
      <c r="EQ17" s="4">
        <f t="shared" si="11"/>
        <v>1216.5487750902103</v>
      </c>
      <c r="ER17" s="4">
        <f t="shared" si="13"/>
        <v>1287.7168784329876</v>
      </c>
      <c r="ES17" s="4">
        <f t="shared" si="13"/>
        <v>1363.0483158213174</v>
      </c>
      <c r="ET17" s="4">
        <f t="shared" si="2"/>
        <v>1442.7866422968643</v>
      </c>
      <c r="EU17" s="4">
        <f t="shared" si="2"/>
        <v>1527.189660871231</v>
      </c>
      <c r="EV17" s="4">
        <f t="shared" si="2"/>
        <v>1616.530256032198</v>
      </c>
      <c r="EW17" s="4">
        <f t="shared" si="2"/>
        <v>1711.0972760100815</v>
      </c>
      <c r="EX17" s="4">
        <f t="shared" si="2"/>
        <v>1811.1964666566712</v>
      </c>
      <c r="EY17" s="4">
        <f t="shared" si="2"/>
        <v>1917.1514599560865</v>
      </c>
      <c r="EZ17" s="4">
        <f t="shared" si="2"/>
        <v>2029.3048203635176</v>
      </c>
      <c r="FA17" s="4">
        <f t="shared" si="2"/>
        <v>2148.0191523547833</v>
      </c>
      <c r="FB17" s="4">
        <f t="shared" si="2"/>
        <v>2273.678272767538</v>
      </c>
      <c r="FC17" s="4">
        <f t="shared" si="2"/>
        <v>2406.6884517244393</v>
      </c>
      <c r="FD17" s="4">
        <f t="shared" si="2"/>
        <v>2547.479726150319</v>
      </c>
      <c r="FE17" s="4">
        <f t="shared" si="2"/>
        <v>2696.507290130113</v>
      </c>
      <c r="FF17" s="4">
        <f t="shared" si="2"/>
        <v>2854.2529666027244</v>
      </c>
      <c r="FG17" s="4">
        <f t="shared" si="2"/>
        <v>3021.2267651489838</v>
      </c>
      <c r="FH17" s="4">
        <f t="shared" si="2"/>
        <v>3197.968530910199</v>
      </c>
      <c r="FI17" s="4">
        <f t="shared" si="2"/>
        <v>3385.049689968446</v>
      </c>
      <c r="FJ17" s="4">
        <f t="shared" si="2"/>
        <v>3583.0750968315997</v>
      </c>
    </row>
    <row r="18" spans="1:166" ht="15">
      <c r="A18" s="1">
        <v>9</v>
      </c>
      <c r="B18" s="3" t="s">
        <v>24</v>
      </c>
      <c r="C18" s="4">
        <v>2.3</v>
      </c>
      <c r="D18" s="4">
        <v>2.5</v>
      </c>
      <c r="E18" s="4">
        <f t="shared" si="3"/>
        <v>0.06666666666666672</v>
      </c>
      <c r="F18" s="4">
        <v>-48.2609375</v>
      </c>
      <c r="G18" s="4">
        <f t="shared" si="4"/>
        <v>2.3</v>
      </c>
      <c r="H18" s="4">
        <f t="shared" si="5"/>
        <v>2.3666666666666667</v>
      </c>
      <c r="I18" s="4">
        <f t="shared" si="6"/>
        <v>2.4333333333333336</v>
      </c>
      <c r="J18" s="4">
        <f t="shared" si="7"/>
        <v>2.5000000000000004</v>
      </c>
      <c r="K18" s="4">
        <f t="shared" si="8"/>
        <v>2.6462500000000007</v>
      </c>
      <c r="L18" s="5">
        <f t="shared" si="10"/>
        <v>0.0585</v>
      </c>
      <c r="M18" s="5">
        <f>IRR(P18:FJ18,0.12)</f>
        <v>0.10238857110568376</v>
      </c>
      <c r="P18" s="4">
        <f t="shared" si="9"/>
        <v>-48.2609375</v>
      </c>
      <c r="Q18" s="4">
        <f t="shared" si="9"/>
        <v>2.3</v>
      </c>
      <c r="R18" s="4">
        <f t="shared" si="9"/>
        <v>2.3666666666666667</v>
      </c>
      <c r="S18" s="4">
        <f t="shared" si="9"/>
        <v>2.4333333333333336</v>
      </c>
      <c r="T18" s="4">
        <f t="shared" si="9"/>
        <v>2.5000000000000004</v>
      </c>
      <c r="U18" s="4">
        <f aca="true" t="shared" si="15" ref="U18:CF21">T18*(1+$L18)</f>
        <v>2.6462500000000007</v>
      </c>
      <c r="V18" s="4">
        <f t="shared" si="15"/>
        <v>2.8010556250000005</v>
      </c>
      <c r="W18" s="4">
        <f t="shared" si="15"/>
        <v>2.9649173790625003</v>
      </c>
      <c r="X18" s="4">
        <f t="shared" si="15"/>
        <v>3.1383650457376566</v>
      </c>
      <c r="Y18" s="4">
        <f t="shared" si="15"/>
        <v>3.3219594009133093</v>
      </c>
      <c r="Z18" s="4">
        <f t="shared" si="15"/>
        <v>3.516294025866738</v>
      </c>
      <c r="AA18" s="4">
        <f t="shared" si="15"/>
        <v>3.721997226379942</v>
      </c>
      <c r="AB18" s="4">
        <f t="shared" si="15"/>
        <v>3.9397340641231686</v>
      </c>
      <c r="AC18" s="4">
        <f t="shared" si="15"/>
        <v>4.170208506874374</v>
      </c>
      <c r="AD18" s="4">
        <f t="shared" si="15"/>
        <v>4.414165704526525</v>
      </c>
      <c r="AE18" s="4">
        <f t="shared" si="15"/>
        <v>4.672394398241327</v>
      </c>
      <c r="AF18" s="4">
        <f t="shared" si="15"/>
        <v>4.945729470538445</v>
      </c>
      <c r="AG18" s="4">
        <f t="shared" si="15"/>
        <v>5.2350546445649435</v>
      </c>
      <c r="AH18" s="4">
        <f t="shared" si="15"/>
        <v>5.541305341271992</v>
      </c>
      <c r="AI18" s="4">
        <f t="shared" si="15"/>
        <v>5.865471703736404</v>
      </c>
      <c r="AJ18" s="4">
        <f t="shared" si="15"/>
        <v>6.208601798404984</v>
      </c>
      <c r="AK18" s="4">
        <f t="shared" si="15"/>
        <v>6.571805003611675</v>
      </c>
      <c r="AL18" s="4">
        <f t="shared" si="15"/>
        <v>6.956255596322958</v>
      </c>
      <c r="AM18" s="4">
        <f t="shared" si="15"/>
        <v>7.363196548707851</v>
      </c>
      <c r="AN18" s="4">
        <f t="shared" si="15"/>
        <v>7.79394354680726</v>
      </c>
      <c r="AO18" s="4">
        <f t="shared" si="15"/>
        <v>8.249889244295485</v>
      </c>
      <c r="AP18" s="4">
        <f t="shared" si="15"/>
        <v>8.73250776508677</v>
      </c>
      <c r="AQ18" s="4">
        <f t="shared" si="15"/>
        <v>9.243359469344346</v>
      </c>
      <c r="AR18" s="4">
        <f t="shared" si="15"/>
        <v>9.784095998300991</v>
      </c>
      <c r="AS18" s="4">
        <f t="shared" si="15"/>
        <v>10.356465614201598</v>
      </c>
      <c r="AT18" s="4">
        <f t="shared" si="15"/>
        <v>10.962318852632391</v>
      </c>
      <c r="AU18" s="4">
        <f t="shared" si="15"/>
        <v>11.603614505511386</v>
      </c>
      <c r="AV18" s="4">
        <f t="shared" si="15"/>
        <v>12.282425954083802</v>
      </c>
      <c r="AW18" s="4">
        <f t="shared" si="15"/>
        <v>13.000947872397704</v>
      </c>
      <c r="AX18" s="4">
        <f t="shared" si="15"/>
        <v>13.76150332293297</v>
      </c>
      <c r="AY18" s="4">
        <f t="shared" si="15"/>
        <v>14.566551267324549</v>
      </c>
      <c r="AZ18" s="4">
        <f t="shared" si="15"/>
        <v>15.418694516463034</v>
      </c>
      <c r="BA18" s="4">
        <f t="shared" si="15"/>
        <v>16.320688145676122</v>
      </c>
      <c r="BB18" s="4">
        <f t="shared" si="15"/>
        <v>17.275448402198176</v>
      </c>
      <c r="BC18" s="4">
        <f t="shared" si="15"/>
        <v>18.28606213372677</v>
      </c>
      <c r="BD18" s="4">
        <f t="shared" si="15"/>
        <v>19.355796768549787</v>
      </c>
      <c r="BE18" s="4">
        <f t="shared" si="15"/>
        <v>20.48811087950995</v>
      </c>
      <c r="BF18" s="4">
        <f t="shared" si="15"/>
        <v>21.686665365961282</v>
      </c>
      <c r="BG18" s="4">
        <f t="shared" si="15"/>
        <v>22.955335289870018</v>
      </c>
      <c r="BH18" s="4">
        <f t="shared" si="15"/>
        <v>24.298222404327415</v>
      </c>
      <c r="BI18" s="4">
        <f t="shared" si="15"/>
        <v>25.719668414980568</v>
      </c>
      <c r="BJ18" s="4">
        <f t="shared" si="15"/>
        <v>27.22426901725693</v>
      </c>
      <c r="BK18" s="4">
        <f t="shared" si="15"/>
        <v>28.81688875476646</v>
      </c>
      <c r="BL18" s="4">
        <f t="shared" si="15"/>
        <v>30.502676746920297</v>
      </c>
      <c r="BM18" s="4">
        <f t="shared" si="15"/>
        <v>32.28708333661513</v>
      </c>
      <c r="BN18" s="4">
        <f t="shared" si="15"/>
        <v>34.17587771180712</v>
      </c>
      <c r="BO18" s="4">
        <f t="shared" si="15"/>
        <v>36.17516655794783</v>
      </c>
      <c r="BP18" s="4">
        <f t="shared" si="15"/>
        <v>38.29141380158778</v>
      </c>
      <c r="BQ18" s="4">
        <f t="shared" si="15"/>
        <v>40.53146150898066</v>
      </c>
      <c r="BR18" s="4">
        <f t="shared" si="15"/>
        <v>42.902552007256034</v>
      </c>
      <c r="BS18" s="4">
        <f t="shared" si="15"/>
        <v>45.41235129968051</v>
      </c>
      <c r="BT18" s="4">
        <f t="shared" si="15"/>
        <v>48.06897385071182</v>
      </c>
      <c r="BU18" s="4">
        <f t="shared" si="15"/>
        <v>50.881008820978465</v>
      </c>
      <c r="BV18" s="4">
        <f t="shared" si="15"/>
        <v>53.857547837005704</v>
      </c>
      <c r="BW18" s="4">
        <f t="shared" si="15"/>
        <v>57.00821438547054</v>
      </c>
      <c r="BX18" s="4">
        <f t="shared" si="15"/>
        <v>60.34319492702056</v>
      </c>
      <c r="BY18" s="4">
        <f t="shared" si="15"/>
        <v>63.87327183025126</v>
      </c>
      <c r="BZ18" s="4">
        <f t="shared" si="15"/>
        <v>67.60985823232096</v>
      </c>
      <c r="CA18" s="4">
        <f t="shared" si="15"/>
        <v>71.56503493891174</v>
      </c>
      <c r="CB18" s="4">
        <f t="shared" si="15"/>
        <v>75.75158948283807</v>
      </c>
      <c r="CC18" s="4">
        <f t="shared" si="15"/>
        <v>80.18305746758409</v>
      </c>
      <c r="CD18" s="4">
        <f t="shared" si="15"/>
        <v>84.87376632943776</v>
      </c>
      <c r="CE18" s="4">
        <f t="shared" si="15"/>
        <v>89.83888165970987</v>
      </c>
      <c r="CF18" s="4">
        <f t="shared" si="15"/>
        <v>95.0944562368029</v>
      </c>
      <c r="CG18" s="4">
        <f t="shared" si="14"/>
        <v>100.65748192665586</v>
      </c>
      <c r="CH18" s="4">
        <f t="shared" si="11"/>
        <v>106.54594461936523</v>
      </c>
      <c r="CI18" s="4">
        <f t="shared" si="11"/>
        <v>112.7788823795981</v>
      </c>
      <c r="CJ18" s="4">
        <f aca="true" t="shared" si="16" ref="CJ18:DO18">CI18*(1+$L18)</f>
        <v>119.3764469988046</v>
      </c>
      <c r="CK18" s="4">
        <f t="shared" si="16"/>
        <v>126.35996914823467</v>
      </c>
      <c r="CL18" s="4">
        <f t="shared" si="16"/>
        <v>133.75202734340638</v>
      </c>
      <c r="CM18" s="4">
        <f t="shared" si="16"/>
        <v>141.57652094299564</v>
      </c>
      <c r="CN18" s="4">
        <f t="shared" si="16"/>
        <v>149.85874741816087</v>
      </c>
      <c r="CO18" s="4">
        <f t="shared" si="16"/>
        <v>158.6254841421233</v>
      </c>
      <c r="CP18" s="4">
        <f t="shared" si="16"/>
        <v>167.90507496443752</v>
      </c>
      <c r="CQ18" s="4">
        <f t="shared" si="16"/>
        <v>177.7275218498571</v>
      </c>
      <c r="CR18" s="4">
        <f t="shared" si="16"/>
        <v>188.12458187807374</v>
      </c>
      <c r="CS18" s="4">
        <f t="shared" si="16"/>
        <v>199.12986991794105</v>
      </c>
      <c r="CT18" s="4">
        <f t="shared" si="16"/>
        <v>210.7789673081406</v>
      </c>
      <c r="CU18" s="4">
        <f t="shared" si="16"/>
        <v>223.10953689566682</v>
      </c>
      <c r="CV18" s="4">
        <f t="shared" si="16"/>
        <v>236.16144480406334</v>
      </c>
      <c r="CW18" s="4">
        <f t="shared" si="16"/>
        <v>249.97688932510104</v>
      </c>
      <c r="CX18" s="4">
        <f t="shared" si="16"/>
        <v>264.60053735061945</v>
      </c>
      <c r="CY18" s="4">
        <f t="shared" si="16"/>
        <v>280.0796687856307</v>
      </c>
      <c r="CZ18" s="4">
        <f t="shared" si="16"/>
        <v>296.4643294095901</v>
      </c>
      <c r="DA18" s="4">
        <f t="shared" si="16"/>
        <v>313.80749268005115</v>
      </c>
      <c r="DB18" s="4">
        <f t="shared" si="16"/>
        <v>332.1652310018342</v>
      </c>
      <c r="DC18" s="4">
        <f t="shared" si="16"/>
        <v>351.59689701544147</v>
      </c>
      <c r="DD18" s="4">
        <f t="shared" si="16"/>
        <v>372.1653154908448</v>
      </c>
      <c r="DE18" s="4">
        <f t="shared" si="16"/>
        <v>393.9369864470592</v>
      </c>
      <c r="DF18" s="4">
        <f t="shared" si="16"/>
        <v>416.98230015421217</v>
      </c>
      <c r="DG18" s="4">
        <f t="shared" si="16"/>
        <v>441.3757647132336</v>
      </c>
      <c r="DH18" s="4">
        <f t="shared" si="16"/>
        <v>467.19624694895776</v>
      </c>
      <c r="DI18" s="4">
        <f t="shared" si="16"/>
        <v>494.5272273954718</v>
      </c>
      <c r="DJ18" s="4">
        <f t="shared" si="16"/>
        <v>523.4570701981069</v>
      </c>
      <c r="DK18" s="4">
        <f t="shared" si="16"/>
        <v>554.0793088046961</v>
      </c>
      <c r="DL18" s="4">
        <f t="shared" si="16"/>
        <v>586.4929483697708</v>
      </c>
      <c r="DM18" s="4">
        <f t="shared" si="16"/>
        <v>620.8027858494024</v>
      </c>
      <c r="DN18" s="4">
        <f t="shared" si="16"/>
        <v>657.1197488215925</v>
      </c>
      <c r="DO18" s="4">
        <f t="shared" si="16"/>
        <v>695.5612541276556</v>
      </c>
      <c r="DP18" s="4">
        <f aca="true" t="shared" si="17" ref="DP18:ER18">DO18*(1+$L18)</f>
        <v>736.2515874941234</v>
      </c>
      <c r="DQ18" s="4">
        <f t="shared" si="17"/>
        <v>779.3223053625296</v>
      </c>
      <c r="DR18" s="4">
        <f t="shared" si="17"/>
        <v>824.9126602262376</v>
      </c>
      <c r="DS18" s="4">
        <f t="shared" si="17"/>
        <v>873.1700508494724</v>
      </c>
      <c r="DT18" s="4">
        <f t="shared" si="17"/>
        <v>924.2504988241666</v>
      </c>
      <c r="DU18" s="4">
        <f t="shared" si="17"/>
        <v>978.3191530053804</v>
      </c>
      <c r="DV18" s="4">
        <f t="shared" si="17"/>
        <v>1035.550823456195</v>
      </c>
      <c r="DW18" s="4">
        <f t="shared" si="17"/>
        <v>1096.1305466283825</v>
      </c>
      <c r="DX18" s="4">
        <f t="shared" si="17"/>
        <v>1160.2541836061428</v>
      </c>
      <c r="DY18" s="4">
        <f t="shared" si="17"/>
        <v>1228.1290533471022</v>
      </c>
      <c r="DZ18" s="4">
        <f t="shared" si="17"/>
        <v>1299.9746029679077</v>
      </c>
      <c r="EA18" s="4">
        <f t="shared" si="17"/>
        <v>1376.0231172415304</v>
      </c>
      <c r="EB18" s="4">
        <f t="shared" si="17"/>
        <v>1456.52046960016</v>
      </c>
      <c r="EC18" s="4">
        <f t="shared" si="17"/>
        <v>1541.7269170717693</v>
      </c>
      <c r="ED18" s="4">
        <f t="shared" si="17"/>
        <v>1631.9179417204678</v>
      </c>
      <c r="EE18" s="4">
        <f t="shared" si="17"/>
        <v>1727.3851413111151</v>
      </c>
      <c r="EF18" s="4">
        <f t="shared" si="17"/>
        <v>1828.4371720778154</v>
      </c>
      <c r="EG18" s="4">
        <f t="shared" si="17"/>
        <v>1935.4007466443675</v>
      </c>
      <c r="EH18" s="4">
        <f t="shared" si="17"/>
        <v>2048.621690323063</v>
      </c>
      <c r="EI18" s="4">
        <f t="shared" si="17"/>
        <v>2168.466059206962</v>
      </c>
      <c r="EJ18" s="4">
        <f t="shared" si="17"/>
        <v>2295.3213236705697</v>
      </c>
      <c r="EK18" s="4">
        <f t="shared" si="17"/>
        <v>2429.597621105298</v>
      </c>
      <c r="EL18" s="4">
        <f t="shared" si="17"/>
        <v>2571.7290819399577</v>
      </c>
      <c r="EM18" s="4">
        <f t="shared" si="17"/>
        <v>2722.1752332334454</v>
      </c>
      <c r="EN18" s="4">
        <f t="shared" si="17"/>
        <v>2881.422484377602</v>
      </c>
      <c r="EO18" s="4">
        <f t="shared" si="17"/>
        <v>3049.9856997136917</v>
      </c>
      <c r="EP18" s="4">
        <f t="shared" si="17"/>
        <v>3228.409863146943</v>
      </c>
      <c r="EQ18" s="4">
        <f t="shared" si="17"/>
        <v>3417.271840141039</v>
      </c>
      <c r="ER18" s="4">
        <f t="shared" si="17"/>
        <v>3617.18224278929</v>
      </c>
      <c r="ES18" s="4">
        <f t="shared" si="13"/>
        <v>3828.787403992463</v>
      </c>
      <c r="ET18" s="4">
        <f t="shared" si="2"/>
        <v>4052.7714671260223</v>
      </c>
      <c r="EU18" s="4">
        <f t="shared" si="2"/>
        <v>4289.858597952894</v>
      </c>
      <c r="EV18" s="4">
        <f t="shared" si="2"/>
        <v>4540.815325933138</v>
      </c>
      <c r="EW18" s="4">
        <f t="shared" si="2"/>
        <v>4806.453022500227</v>
      </c>
      <c r="EX18" s="4">
        <f t="shared" si="2"/>
        <v>5087.630524316491</v>
      </c>
      <c r="EY18" s="4">
        <f t="shared" si="2"/>
        <v>5385.256909989005</v>
      </c>
      <c r="EZ18" s="4">
        <f t="shared" si="2"/>
        <v>5700.294439223362</v>
      </c>
      <c r="FA18" s="4">
        <f t="shared" si="2"/>
        <v>6033.761663917929</v>
      </c>
      <c r="FB18" s="4">
        <f t="shared" si="2"/>
        <v>6386.736721257127</v>
      </c>
      <c r="FC18" s="4">
        <f t="shared" si="2"/>
        <v>6760.360819450669</v>
      </c>
      <c r="FD18" s="4">
        <f t="shared" si="2"/>
        <v>7155.841927388533</v>
      </c>
      <c r="FE18" s="4">
        <f t="shared" si="2"/>
        <v>7574.458680140762</v>
      </c>
      <c r="FF18" s="4">
        <f t="shared" si="2"/>
        <v>8017.564512928997</v>
      </c>
      <c r="FG18" s="4">
        <f t="shared" si="2"/>
        <v>8486.592036935343</v>
      </c>
      <c r="FH18" s="4">
        <f t="shared" si="2"/>
        <v>8983.05767109606</v>
      </c>
      <c r="FI18" s="4">
        <f t="shared" si="2"/>
        <v>9508.566544855179</v>
      </c>
      <c r="FJ18" s="4">
        <f t="shared" si="2"/>
        <v>10064.817687729206</v>
      </c>
    </row>
    <row r="19" spans="1:166" ht="15">
      <c r="A19" s="1">
        <v>10</v>
      </c>
      <c r="B19" s="3" t="s">
        <v>25</v>
      </c>
      <c r="C19" s="4">
        <v>1.91</v>
      </c>
      <c r="D19" s="4">
        <v>2.15</v>
      </c>
      <c r="E19" s="4">
        <f t="shared" si="3"/>
        <v>0.08</v>
      </c>
      <c r="F19" s="4">
        <v>-41.43734375</v>
      </c>
      <c r="G19" s="4">
        <f t="shared" si="4"/>
        <v>1.91</v>
      </c>
      <c r="H19" s="4">
        <f t="shared" si="5"/>
        <v>1.99</v>
      </c>
      <c r="I19" s="4">
        <f t="shared" si="6"/>
        <v>2.07</v>
      </c>
      <c r="J19" s="4">
        <f t="shared" si="7"/>
        <v>2.15</v>
      </c>
      <c r="K19" s="4">
        <f t="shared" si="8"/>
        <v>2.275775</v>
      </c>
      <c r="L19" s="5">
        <f t="shared" si="10"/>
        <v>0.0585</v>
      </c>
      <c r="M19" s="5">
        <f>IRR(P19:FJ19,0.12)</f>
        <v>0.10233591909422236</v>
      </c>
      <c r="P19" s="4">
        <f t="shared" si="9"/>
        <v>-41.43734375</v>
      </c>
      <c r="Q19" s="4">
        <f t="shared" si="9"/>
        <v>1.91</v>
      </c>
      <c r="R19" s="4">
        <f t="shared" si="9"/>
        <v>1.99</v>
      </c>
      <c r="S19" s="4">
        <f t="shared" si="9"/>
        <v>2.07</v>
      </c>
      <c r="T19" s="4">
        <f t="shared" si="9"/>
        <v>2.15</v>
      </c>
      <c r="U19" s="4">
        <f t="shared" si="15"/>
        <v>2.275775</v>
      </c>
      <c r="V19" s="4">
        <f t="shared" si="15"/>
        <v>2.4089078374999997</v>
      </c>
      <c r="W19" s="4">
        <f t="shared" si="15"/>
        <v>2.5498289459937498</v>
      </c>
      <c r="X19" s="4">
        <f t="shared" si="15"/>
        <v>2.6989939393343843</v>
      </c>
      <c r="Y19" s="4">
        <f t="shared" si="15"/>
        <v>2.856885084785446</v>
      </c>
      <c r="Z19" s="4">
        <f t="shared" si="15"/>
        <v>3.0240128622453946</v>
      </c>
      <c r="AA19" s="4">
        <f t="shared" si="15"/>
        <v>3.20091761468675</v>
      </c>
      <c r="AB19" s="4">
        <f t="shared" si="15"/>
        <v>3.388171295145925</v>
      </c>
      <c r="AC19" s="4">
        <f t="shared" si="15"/>
        <v>3.5863793159119615</v>
      </c>
      <c r="AD19" s="4">
        <f t="shared" si="15"/>
        <v>3.796182505892811</v>
      </c>
      <c r="AE19" s="4">
        <f t="shared" si="15"/>
        <v>4.01825918248754</v>
      </c>
      <c r="AF19" s="4">
        <f t="shared" si="15"/>
        <v>4.253327344663061</v>
      </c>
      <c r="AG19" s="4">
        <f t="shared" si="15"/>
        <v>4.502146994325851</v>
      </c>
      <c r="AH19" s="4">
        <f t="shared" si="15"/>
        <v>4.765522593493913</v>
      </c>
      <c r="AI19" s="4">
        <f t="shared" si="15"/>
        <v>5.044305665213307</v>
      </c>
      <c r="AJ19" s="4">
        <f t="shared" si="15"/>
        <v>5.339397546628286</v>
      </c>
      <c r="AK19" s="4">
        <f t="shared" si="15"/>
        <v>5.651752303106041</v>
      </c>
      <c r="AL19" s="4">
        <f t="shared" si="15"/>
        <v>5.982379812837745</v>
      </c>
      <c r="AM19" s="4">
        <f t="shared" si="15"/>
        <v>6.332349031888753</v>
      </c>
      <c r="AN19" s="4">
        <f t="shared" si="15"/>
        <v>6.702791450254245</v>
      </c>
      <c r="AO19" s="4">
        <f t="shared" si="15"/>
        <v>7.094904750094118</v>
      </c>
      <c r="AP19" s="4">
        <f t="shared" si="15"/>
        <v>7.509956677974624</v>
      </c>
      <c r="AQ19" s="4">
        <f t="shared" si="15"/>
        <v>7.94928914363614</v>
      </c>
      <c r="AR19" s="4">
        <f t="shared" si="15"/>
        <v>8.414322558538855</v>
      </c>
      <c r="AS19" s="4">
        <f t="shared" si="15"/>
        <v>8.906560428213378</v>
      </c>
      <c r="AT19" s="4">
        <f t="shared" si="15"/>
        <v>9.42759421326386</v>
      </c>
      <c r="AU19" s="4">
        <f t="shared" si="15"/>
        <v>9.979108474739796</v>
      </c>
      <c r="AV19" s="4">
        <f t="shared" si="15"/>
        <v>10.562886320512074</v>
      </c>
      <c r="AW19" s="4">
        <f t="shared" si="15"/>
        <v>11.180815170262031</v>
      </c>
      <c r="AX19" s="4">
        <f t="shared" si="15"/>
        <v>11.83489285772236</v>
      </c>
      <c r="AY19" s="4">
        <f t="shared" si="15"/>
        <v>12.52723408989912</v>
      </c>
      <c r="AZ19" s="4">
        <f t="shared" si="15"/>
        <v>13.260077284158218</v>
      </c>
      <c r="BA19" s="4">
        <f t="shared" si="15"/>
        <v>14.035791805281473</v>
      </c>
      <c r="BB19" s="4">
        <f t="shared" si="15"/>
        <v>14.85688562589044</v>
      </c>
      <c r="BC19" s="4">
        <f t="shared" si="15"/>
        <v>15.726013435005031</v>
      </c>
      <c r="BD19" s="4">
        <f t="shared" si="15"/>
        <v>16.645985220952824</v>
      </c>
      <c r="BE19" s="4">
        <f t="shared" si="15"/>
        <v>17.619775356378565</v>
      </c>
      <c r="BF19" s="4">
        <f t="shared" si="15"/>
        <v>18.65053221472671</v>
      </c>
      <c r="BG19" s="4">
        <f t="shared" si="15"/>
        <v>19.74158834928822</v>
      </c>
      <c r="BH19" s="4">
        <f t="shared" si="15"/>
        <v>20.896471267721584</v>
      </c>
      <c r="BI19" s="4">
        <f t="shared" si="15"/>
        <v>22.118914836883295</v>
      </c>
      <c r="BJ19" s="4">
        <f t="shared" si="15"/>
        <v>23.412871354840966</v>
      </c>
      <c r="BK19" s="4">
        <f t="shared" si="15"/>
        <v>24.782524329099164</v>
      </c>
      <c r="BL19" s="4">
        <f t="shared" si="15"/>
        <v>26.232302002351464</v>
      </c>
      <c r="BM19" s="4">
        <f t="shared" si="15"/>
        <v>27.766891669489024</v>
      </c>
      <c r="BN19" s="4">
        <f t="shared" si="15"/>
        <v>29.391254832154132</v>
      </c>
      <c r="BO19" s="4">
        <f t="shared" si="15"/>
        <v>31.11064323983515</v>
      </c>
      <c r="BP19" s="4">
        <f t="shared" si="15"/>
        <v>32.930615869365504</v>
      </c>
      <c r="BQ19" s="4">
        <f t="shared" si="15"/>
        <v>34.85705689772338</v>
      </c>
      <c r="BR19" s="4">
        <f t="shared" si="15"/>
        <v>36.896194726240196</v>
      </c>
      <c r="BS19" s="4">
        <f t="shared" si="15"/>
        <v>39.054622117725245</v>
      </c>
      <c r="BT19" s="4">
        <f t="shared" si="15"/>
        <v>41.33931751161217</v>
      </c>
      <c r="BU19" s="4">
        <f t="shared" si="15"/>
        <v>43.757667586041485</v>
      </c>
      <c r="BV19" s="4">
        <f t="shared" si="15"/>
        <v>46.31749113982491</v>
      </c>
      <c r="BW19" s="4">
        <f t="shared" si="15"/>
        <v>49.027064371504665</v>
      </c>
      <c r="BX19" s="4">
        <f t="shared" si="15"/>
        <v>51.895147637237685</v>
      </c>
      <c r="BY19" s="4">
        <f t="shared" si="15"/>
        <v>54.93101377401609</v>
      </c>
      <c r="BZ19" s="4">
        <f t="shared" si="15"/>
        <v>58.14447807979603</v>
      </c>
      <c r="CA19" s="4">
        <f t="shared" si="15"/>
        <v>61.5459300474641</v>
      </c>
      <c r="CB19" s="4">
        <f t="shared" si="15"/>
        <v>65.14636695524075</v>
      </c>
      <c r="CC19" s="4">
        <f t="shared" si="15"/>
        <v>68.95742942212233</v>
      </c>
      <c r="CD19" s="4">
        <f t="shared" si="15"/>
        <v>72.99143904331649</v>
      </c>
      <c r="CE19" s="4">
        <f t="shared" si="15"/>
        <v>77.26143822735051</v>
      </c>
      <c r="CF19" s="4">
        <f t="shared" si="15"/>
        <v>81.78123236365052</v>
      </c>
      <c r="CG19" s="4">
        <f t="shared" si="14"/>
        <v>86.56543445692407</v>
      </c>
      <c r="CH19" s="4">
        <f t="shared" si="14"/>
        <v>91.62951237265412</v>
      </c>
      <c r="CI19" s="4">
        <f t="shared" si="14"/>
        <v>96.98983884645439</v>
      </c>
      <c r="CJ19" s="4">
        <f t="shared" si="14"/>
        <v>102.66374441897197</v>
      </c>
      <c r="CK19" s="4">
        <f t="shared" si="14"/>
        <v>108.66957346748184</v>
      </c>
      <c r="CL19" s="4">
        <f t="shared" si="14"/>
        <v>115.02674351532953</v>
      </c>
      <c r="CM19" s="4">
        <f t="shared" si="14"/>
        <v>121.75580801097631</v>
      </c>
      <c r="CN19" s="4">
        <f t="shared" si="14"/>
        <v>128.87852277961844</v>
      </c>
      <c r="CO19" s="4">
        <f t="shared" si="14"/>
        <v>136.41791636222612</v>
      </c>
      <c r="CP19" s="4">
        <f t="shared" si="14"/>
        <v>144.39836446941635</v>
      </c>
      <c r="CQ19" s="4">
        <f t="shared" si="14"/>
        <v>152.8456687908772</v>
      </c>
      <c r="CR19" s="4">
        <f t="shared" si="14"/>
        <v>161.7871404151435</v>
      </c>
      <c r="CS19" s="4">
        <f t="shared" si="14"/>
        <v>171.2516881294294</v>
      </c>
      <c r="CT19" s="4">
        <f t="shared" si="14"/>
        <v>181.26991188500102</v>
      </c>
      <c r="CU19" s="4">
        <f t="shared" si="14"/>
        <v>191.87420173027357</v>
      </c>
      <c r="CV19" s="4">
        <f t="shared" si="14"/>
        <v>203.09884253149457</v>
      </c>
      <c r="CW19" s="4">
        <f t="shared" si="14"/>
        <v>214.980124819587</v>
      </c>
      <c r="CX19" s="4">
        <f t="shared" si="14"/>
        <v>227.55646212153283</v>
      </c>
      <c r="CY19" s="4">
        <f t="shared" si="14"/>
        <v>240.8685151556425</v>
      </c>
      <c r="CZ19" s="4">
        <f t="shared" si="14"/>
        <v>254.9593232922476</v>
      </c>
      <c r="DA19" s="4">
        <f t="shared" si="14"/>
        <v>269.8744437048441</v>
      </c>
      <c r="DB19" s="4">
        <f t="shared" si="14"/>
        <v>285.6620986615775</v>
      </c>
      <c r="DC19" s="4">
        <f t="shared" si="14"/>
        <v>302.37333143327976</v>
      </c>
      <c r="DD19" s="4">
        <f t="shared" si="14"/>
        <v>320.06217132212663</v>
      </c>
      <c r="DE19" s="4">
        <f t="shared" si="14"/>
        <v>338.78580834447104</v>
      </c>
      <c r="DF19" s="4">
        <f t="shared" si="14"/>
        <v>358.6047781326226</v>
      </c>
      <c r="DG19" s="4">
        <f t="shared" si="14"/>
        <v>379.583157653381</v>
      </c>
      <c r="DH19" s="4">
        <f t="shared" si="14"/>
        <v>401.7887723761038</v>
      </c>
      <c r="DI19" s="4">
        <f t="shared" si="14"/>
        <v>425.29341556010587</v>
      </c>
      <c r="DJ19" s="4">
        <f t="shared" si="14"/>
        <v>450.1730803703721</v>
      </c>
      <c r="DK19" s="4">
        <f t="shared" si="14"/>
        <v>476.50820557203883</v>
      </c>
      <c r="DL19" s="4">
        <f t="shared" si="14"/>
        <v>504.3839355980031</v>
      </c>
      <c r="DM19" s="4">
        <f t="shared" si="14"/>
        <v>533.8903958304863</v>
      </c>
      <c r="DN19" s="4">
        <f t="shared" si="14"/>
        <v>565.1229839865698</v>
      </c>
      <c r="DO19" s="4">
        <f t="shared" si="14"/>
        <v>598.1826785497841</v>
      </c>
      <c r="DP19" s="4">
        <f t="shared" si="14"/>
        <v>633.1763652449465</v>
      </c>
      <c r="DQ19" s="4">
        <f t="shared" si="14"/>
        <v>670.2171826117759</v>
      </c>
      <c r="DR19" s="4">
        <f t="shared" si="14"/>
        <v>709.4248877945648</v>
      </c>
      <c r="DS19" s="4">
        <f t="shared" si="14"/>
        <v>750.9262437305468</v>
      </c>
      <c r="DT19" s="4">
        <f t="shared" si="14"/>
        <v>794.8554289887838</v>
      </c>
      <c r="DU19" s="4">
        <f t="shared" si="14"/>
        <v>841.3544715846277</v>
      </c>
      <c r="DV19" s="4">
        <f t="shared" si="14"/>
        <v>890.5737081723285</v>
      </c>
      <c r="DW19" s="4">
        <f t="shared" si="14"/>
        <v>942.6722701004097</v>
      </c>
      <c r="DX19" s="4">
        <f t="shared" si="14"/>
        <v>997.8185979012837</v>
      </c>
      <c r="DY19" s="4">
        <f t="shared" si="14"/>
        <v>1056.1909858785089</v>
      </c>
      <c r="DZ19" s="4">
        <f t="shared" si="14"/>
        <v>1117.9781585524015</v>
      </c>
      <c r="EA19" s="4">
        <f t="shared" si="14"/>
        <v>1183.379880827717</v>
      </c>
      <c r="EB19" s="4">
        <f t="shared" si="14"/>
        <v>1252.6076038561384</v>
      </c>
      <c r="EC19" s="4">
        <f t="shared" si="14"/>
        <v>1325.8851486817225</v>
      </c>
      <c r="ED19" s="4">
        <f t="shared" si="14"/>
        <v>1403.4494298796033</v>
      </c>
      <c r="EE19" s="4">
        <f t="shared" si="14"/>
        <v>1485.55122152756</v>
      </c>
      <c r="EF19" s="4">
        <f t="shared" si="14"/>
        <v>1572.4559679869224</v>
      </c>
      <c r="EG19" s="4">
        <f t="shared" si="14"/>
        <v>1664.4446421141572</v>
      </c>
      <c r="EH19" s="4">
        <f t="shared" si="14"/>
        <v>1761.8146536778354</v>
      </c>
      <c r="EI19" s="4">
        <f t="shared" si="14"/>
        <v>1864.8808109179888</v>
      </c>
      <c r="EJ19" s="4">
        <f t="shared" si="14"/>
        <v>1973.9763383566913</v>
      </c>
      <c r="EK19" s="4">
        <f t="shared" si="14"/>
        <v>2089.453954150558</v>
      </c>
      <c r="EL19" s="4">
        <f t="shared" si="14"/>
        <v>2211.6870104683653</v>
      </c>
      <c r="EM19" s="4">
        <f t="shared" si="14"/>
        <v>2341.070700580765</v>
      </c>
      <c r="EN19" s="4">
        <f t="shared" si="14"/>
        <v>2478.0233365647396</v>
      </c>
      <c r="EO19" s="4">
        <f t="shared" si="14"/>
        <v>2622.987701753777</v>
      </c>
      <c r="EP19" s="4">
        <f t="shared" si="14"/>
        <v>2776.432482306373</v>
      </c>
      <c r="EQ19" s="4">
        <f t="shared" si="14"/>
        <v>2938.8537825212957</v>
      </c>
      <c r="ER19" s="4">
        <f aca="true" t="shared" si="18" ref="ER19:ER26">EQ19*(1+$L19)</f>
        <v>3110.7767287987913</v>
      </c>
      <c r="ES19" s="4">
        <f t="shared" si="13"/>
        <v>3292.7571674335204</v>
      </c>
      <c r="ET19" s="4">
        <f t="shared" si="2"/>
        <v>3485.3834617283815</v>
      </c>
      <c r="EU19" s="4">
        <f t="shared" si="2"/>
        <v>3689.2783942394917</v>
      </c>
      <c r="EV19" s="4">
        <f t="shared" si="2"/>
        <v>3905.101180302502</v>
      </c>
      <c r="EW19" s="4">
        <f t="shared" si="2"/>
        <v>4133.549599350198</v>
      </c>
      <c r="EX19" s="4">
        <f t="shared" si="2"/>
        <v>4375.362250912185</v>
      </c>
      <c r="EY19" s="4">
        <f t="shared" si="2"/>
        <v>4631.320942590548</v>
      </c>
      <c r="EZ19" s="4">
        <f t="shared" si="2"/>
        <v>4902.2532177320945</v>
      </c>
      <c r="FA19" s="4">
        <f t="shared" si="2"/>
        <v>5189.035030969422</v>
      </c>
      <c r="FB19" s="4">
        <f t="shared" si="2"/>
        <v>5492.593580281134</v>
      </c>
      <c r="FC19" s="4">
        <f t="shared" si="2"/>
        <v>5813.91030472758</v>
      </c>
      <c r="FD19" s="4">
        <f t="shared" si="2"/>
        <v>6154.024057554144</v>
      </c>
      <c r="FE19" s="4">
        <f t="shared" si="2"/>
        <v>6514.034464921061</v>
      </c>
      <c r="FF19" s="4">
        <f t="shared" si="2"/>
        <v>6895.105481118943</v>
      </c>
      <c r="FG19" s="4">
        <f t="shared" si="2"/>
        <v>7298.469151764401</v>
      </c>
      <c r="FH19" s="4">
        <f t="shared" si="2"/>
        <v>7725.429597142619</v>
      </c>
      <c r="FI19" s="4">
        <f t="shared" si="2"/>
        <v>8177.367228575462</v>
      </c>
      <c r="FJ19" s="4">
        <f t="shared" si="2"/>
        <v>8655.743211447127</v>
      </c>
    </row>
    <row r="20" spans="1:166" ht="15">
      <c r="A20" s="1">
        <v>11</v>
      </c>
      <c r="B20" s="3" t="s">
        <v>26</v>
      </c>
      <c r="C20" s="4">
        <v>2.38</v>
      </c>
      <c r="D20" s="4">
        <v>2.5</v>
      </c>
      <c r="E20" s="4">
        <f t="shared" si="3"/>
        <v>0.040000000000000036</v>
      </c>
      <c r="F20" s="4">
        <v>-42.1246875</v>
      </c>
      <c r="G20" s="4">
        <f t="shared" si="4"/>
        <v>2.38</v>
      </c>
      <c r="H20" s="4">
        <f t="shared" si="5"/>
        <v>2.42</v>
      </c>
      <c r="I20" s="4">
        <f t="shared" si="6"/>
        <v>2.46</v>
      </c>
      <c r="J20" s="4">
        <f t="shared" si="7"/>
        <v>2.5</v>
      </c>
      <c r="K20" s="4">
        <f t="shared" si="8"/>
        <v>2.64625</v>
      </c>
      <c r="L20" s="5">
        <f t="shared" si="10"/>
        <v>0.0585</v>
      </c>
      <c r="M20" s="5">
        <f>IRR(P20:FJ20,0.12)</f>
        <v>0.10906076608570037</v>
      </c>
      <c r="P20" s="4">
        <f t="shared" si="9"/>
        <v>-42.1246875</v>
      </c>
      <c r="Q20" s="4">
        <f t="shared" si="9"/>
        <v>2.38</v>
      </c>
      <c r="R20" s="4">
        <f t="shared" si="9"/>
        <v>2.42</v>
      </c>
      <c r="S20" s="4">
        <f t="shared" si="9"/>
        <v>2.46</v>
      </c>
      <c r="T20" s="4">
        <f t="shared" si="9"/>
        <v>2.5</v>
      </c>
      <c r="U20" s="4">
        <f t="shared" si="15"/>
        <v>2.64625</v>
      </c>
      <c r="V20" s="4">
        <f t="shared" si="15"/>
        <v>2.801055625</v>
      </c>
      <c r="W20" s="4">
        <f t="shared" si="15"/>
        <v>2.9649173790625</v>
      </c>
      <c r="X20" s="4">
        <f t="shared" si="15"/>
        <v>3.138365045737656</v>
      </c>
      <c r="Y20" s="4">
        <f t="shared" si="15"/>
        <v>3.321959400913309</v>
      </c>
      <c r="Z20" s="4">
        <f t="shared" si="15"/>
        <v>3.5162940258667374</v>
      </c>
      <c r="AA20" s="4">
        <f t="shared" si="15"/>
        <v>3.7219972263799415</v>
      </c>
      <c r="AB20" s="4">
        <f t="shared" si="15"/>
        <v>3.939734064123168</v>
      </c>
      <c r="AC20" s="4">
        <f t="shared" si="15"/>
        <v>4.170208506874373</v>
      </c>
      <c r="AD20" s="4">
        <f t="shared" si="15"/>
        <v>4.414165704526524</v>
      </c>
      <c r="AE20" s="4">
        <f t="shared" si="15"/>
        <v>4.672394398241326</v>
      </c>
      <c r="AF20" s="4">
        <f t="shared" si="15"/>
        <v>4.945729470538444</v>
      </c>
      <c r="AG20" s="4">
        <f t="shared" si="15"/>
        <v>5.235054644564943</v>
      </c>
      <c r="AH20" s="4">
        <f t="shared" si="15"/>
        <v>5.5413053412719915</v>
      </c>
      <c r="AI20" s="4">
        <f t="shared" si="15"/>
        <v>5.865471703736403</v>
      </c>
      <c r="AJ20" s="4">
        <f t="shared" si="15"/>
        <v>6.208601798404982</v>
      </c>
      <c r="AK20" s="4">
        <f t="shared" si="15"/>
        <v>6.571805003611673</v>
      </c>
      <c r="AL20" s="4">
        <f t="shared" si="15"/>
        <v>6.956255596322956</v>
      </c>
      <c r="AM20" s="4">
        <f t="shared" si="15"/>
        <v>7.363196548707849</v>
      </c>
      <c r="AN20" s="4">
        <f t="shared" si="15"/>
        <v>7.793943546807259</v>
      </c>
      <c r="AO20" s="4">
        <f t="shared" si="15"/>
        <v>8.249889244295483</v>
      </c>
      <c r="AP20" s="4">
        <f t="shared" si="15"/>
        <v>8.732507765086769</v>
      </c>
      <c r="AQ20" s="4">
        <f t="shared" si="15"/>
        <v>9.243359469344345</v>
      </c>
      <c r="AR20" s="4">
        <f t="shared" si="15"/>
        <v>9.78409599830099</v>
      </c>
      <c r="AS20" s="4">
        <f t="shared" si="15"/>
        <v>10.356465614201596</v>
      </c>
      <c r="AT20" s="4">
        <f t="shared" si="15"/>
        <v>10.96231885263239</v>
      </c>
      <c r="AU20" s="4">
        <f t="shared" si="15"/>
        <v>11.603614505511384</v>
      </c>
      <c r="AV20" s="4">
        <f t="shared" si="15"/>
        <v>12.2824259540838</v>
      </c>
      <c r="AW20" s="4">
        <f t="shared" si="15"/>
        <v>13.000947872397703</v>
      </c>
      <c r="AX20" s="4">
        <f t="shared" si="15"/>
        <v>13.761503322932969</v>
      </c>
      <c r="AY20" s="4">
        <f t="shared" si="15"/>
        <v>14.566551267324547</v>
      </c>
      <c r="AZ20" s="4">
        <f t="shared" si="15"/>
        <v>15.418694516463033</v>
      </c>
      <c r="BA20" s="4">
        <f t="shared" si="15"/>
        <v>16.32068814567612</v>
      </c>
      <c r="BB20" s="4">
        <f t="shared" si="15"/>
        <v>17.275448402198172</v>
      </c>
      <c r="BC20" s="4">
        <f t="shared" si="15"/>
        <v>18.286062133726766</v>
      </c>
      <c r="BD20" s="4">
        <f t="shared" si="15"/>
        <v>19.35579676854978</v>
      </c>
      <c r="BE20" s="4">
        <f t="shared" si="15"/>
        <v>20.488110879509943</v>
      </c>
      <c r="BF20" s="4">
        <f t="shared" si="15"/>
        <v>21.686665365961275</v>
      </c>
      <c r="BG20" s="4">
        <f t="shared" si="15"/>
        <v>22.95533528987001</v>
      </c>
      <c r="BH20" s="4">
        <f t="shared" si="15"/>
        <v>24.298222404327404</v>
      </c>
      <c r="BI20" s="4">
        <f t="shared" si="15"/>
        <v>25.719668414980557</v>
      </c>
      <c r="BJ20" s="4">
        <f t="shared" si="15"/>
        <v>27.22426901725692</v>
      </c>
      <c r="BK20" s="4">
        <f t="shared" si="15"/>
        <v>28.81688875476645</v>
      </c>
      <c r="BL20" s="4">
        <f t="shared" si="15"/>
        <v>30.502676746920287</v>
      </c>
      <c r="BM20" s="4">
        <f t="shared" si="15"/>
        <v>32.287083336615126</v>
      </c>
      <c r="BN20" s="4">
        <f t="shared" si="15"/>
        <v>34.17587771180711</v>
      </c>
      <c r="BO20" s="4">
        <f t="shared" si="15"/>
        <v>36.175166557947826</v>
      </c>
      <c r="BP20" s="4">
        <f t="shared" si="15"/>
        <v>38.29141380158777</v>
      </c>
      <c r="BQ20" s="4">
        <f t="shared" si="15"/>
        <v>40.531461508980655</v>
      </c>
      <c r="BR20" s="4">
        <f t="shared" si="15"/>
        <v>42.90255200725602</v>
      </c>
      <c r="BS20" s="4">
        <f t="shared" si="15"/>
        <v>45.412351299680495</v>
      </c>
      <c r="BT20" s="4">
        <f t="shared" si="15"/>
        <v>48.06897385071181</v>
      </c>
      <c r="BU20" s="4">
        <f t="shared" si="15"/>
        <v>50.881008820978444</v>
      </c>
      <c r="BV20" s="4">
        <f t="shared" si="15"/>
        <v>53.85754783700568</v>
      </c>
      <c r="BW20" s="4">
        <f t="shared" si="15"/>
        <v>57.00821438547052</v>
      </c>
      <c r="BX20" s="4">
        <f t="shared" si="15"/>
        <v>60.34319492702054</v>
      </c>
      <c r="BY20" s="4">
        <f t="shared" si="15"/>
        <v>63.87327183025124</v>
      </c>
      <c r="BZ20" s="4">
        <f t="shared" si="15"/>
        <v>67.60985823232093</v>
      </c>
      <c r="CA20" s="4">
        <f t="shared" si="15"/>
        <v>71.56503493891171</v>
      </c>
      <c r="CB20" s="4">
        <f t="shared" si="15"/>
        <v>75.75158948283804</v>
      </c>
      <c r="CC20" s="4">
        <f t="shared" si="15"/>
        <v>80.18305746758406</v>
      </c>
      <c r="CD20" s="4">
        <f t="shared" si="15"/>
        <v>84.87376632943773</v>
      </c>
      <c r="CE20" s="4">
        <f t="shared" si="15"/>
        <v>89.83888165970984</v>
      </c>
      <c r="CF20" s="4">
        <f t="shared" si="15"/>
        <v>95.09445623680287</v>
      </c>
      <c r="CG20" s="4">
        <f t="shared" si="14"/>
        <v>100.65748192665583</v>
      </c>
      <c r="CH20" s="4">
        <f t="shared" si="14"/>
        <v>106.5459446193652</v>
      </c>
      <c r="CI20" s="4">
        <f t="shared" si="14"/>
        <v>112.77888237959806</v>
      </c>
      <c r="CJ20" s="4">
        <f t="shared" si="14"/>
        <v>119.37644699880454</v>
      </c>
      <c r="CK20" s="4">
        <f t="shared" si="14"/>
        <v>126.3599691482346</v>
      </c>
      <c r="CL20" s="4">
        <f t="shared" si="14"/>
        <v>133.75202734340633</v>
      </c>
      <c r="CM20" s="4">
        <f t="shared" si="14"/>
        <v>141.5765209429956</v>
      </c>
      <c r="CN20" s="4">
        <f t="shared" si="14"/>
        <v>149.85874741816082</v>
      </c>
      <c r="CO20" s="4">
        <f t="shared" si="14"/>
        <v>158.6254841421232</v>
      </c>
      <c r="CP20" s="4">
        <f t="shared" si="14"/>
        <v>167.90507496443743</v>
      </c>
      <c r="CQ20" s="4">
        <f t="shared" si="14"/>
        <v>177.72752184985703</v>
      </c>
      <c r="CR20" s="4">
        <f t="shared" si="14"/>
        <v>188.12458187807366</v>
      </c>
      <c r="CS20" s="4">
        <f t="shared" si="14"/>
        <v>199.12986991794097</v>
      </c>
      <c r="CT20" s="4">
        <f t="shared" si="14"/>
        <v>210.77896730814052</v>
      </c>
      <c r="CU20" s="4">
        <f t="shared" si="14"/>
        <v>223.10953689566674</v>
      </c>
      <c r="CV20" s="4">
        <f t="shared" si="14"/>
        <v>236.16144480406325</v>
      </c>
      <c r="CW20" s="4">
        <f t="shared" si="14"/>
        <v>249.97688932510096</v>
      </c>
      <c r="CX20" s="4">
        <f t="shared" si="14"/>
        <v>264.60053735061933</v>
      </c>
      <c r="CY20" s="4">
        <f t="shared" si="14"/>
        <v>280.0796687856306</v>
      </c>
      <c r="CZ20" s="4">
        <f t="shared" si="14"/>
        <v>296.46432940959</v>
      </c>
      <c r="DA20" s="4">
        <f t="shared" si="14"/>
        <v>313.807492680051</v>
      </c>
      <c r="DB20" s="4">
        <f t="shared" si="14"/>
        <v>332.16523100183394</v>
      </c>
      <c r="DC20" s="4">
        <f t="shared" si="14"/>
        <v>351.59689701544124</v>
      </c>
      <c r="DD20" s="4">
        <f t="shared" si="14"/>
        <v>372.16531549084453</v>
      </c>
      <c r="DE20" s="4">
        <f t="shared" si="14"/>
        <v>393.9369864470589</v>
      </c>
      <c r="DF20" s="4">
        <f t="shared" si="14"/>
        <v>416.9823001542119</v>
      </c>
      <c r="DG20" s="4">
        <f t="shared" si="14"/>
        <v>441.37576471323325</v>
      </c>
      <c r="DH20" s="4">
        <f t="shared" si="14"/>
        <v>467.1962469489574</v>
      </c>
      <c r="DI20" s="4">
        <f t="shared" si="14"/>
        <v>494.5272273954714</v>
      </c>
      <c r="DJ20" s="4">
        <f t="shared" si="14"/>
        <v>523.4570701981065</v>
      </c>
      <c r="DK20" s="4">
        <f t="shared" si="14"/>
        <v>554.0793088046958</v>
      </c>
      <c r="DL20" s="4">
        <f t="shared" si="14"/>
        <v>586.4929483697705</v>
      </c>
      <c r="DM20" s="4">
        <f t="shared" si="14"/>
        <v>620.8027858494021</v>
      </c>
      <c r="DN20" s="4">
        <f t="shared" si="14"/>
        <v>657.1197488215921</v>
      </c>
      <c r="DO20" s="4">
        <f t="shared" si="14"/>
        <v>695.5612541276553</v>
      </c>
      <c r="DP20" s="4">
        <f t="shared" si="14"/>
        <v>736.2515874941231</v>
      </c>
      <c r="DQ20" s="4">
        <f t="shared" si="14"/>
        <v>779.3223053625293</v>
      </c>
      <c r="DR20" s="4">
        <f t="shared" si="14"/>
        <v>824.9126602262372</v>
      </c>
      <c r="DS20" s="4">
        <f t="shared" si="14"/>
        <v>873.1700508494721</v>
      </c>
      <c r="DT20" s="4">
        <f t="shared" si="14"/>
        <v>924.2504988241662</v>
      </c>
      <c r="DU20" s="4">
        <f t="shared" si="14"/>
        <v>978.3191530053799</v>
      </c>
      <c r="DV20" s="4">
        <f t="shared" si="14"/>
        <v>1035.5508234561946</v>
      </c>
      <c r="DW20" s="4">
        <f t="shared" si="14"/>
        <v>1096.130546628382</v>
      </c>
      <c r="DX20" s="4">
        <f t="shared" si="14"/>
        <v>1160.2541836061423</v>
      </c>
      <c r="DY20" s="4">
        <f t="shared" si="14"/>
        <v>1228.1290533471017</v>
      </c>
      <c r="DZ20" s="4">
        <f t="shared" si="14"/>
        <v>1299.9746029679072</v>
      </c>
      <c r="EA20" s="4">
        <f t="shared" si="14"/>
        <v>1376.0231172415297</v>
      </c>
      <c r="EB20" s="4">
        <f t="shared" si="14"/>
        <v>1456.5204696001592</v>
      </c>
      <c r="EC20" s="4">
        <f t="shared" si="14"/>
        <v>1541.7269170717686</v>
      </c>
      <c r="ED20" s="4">
        <f t="shared" si="14"/>
        <v>1631.917941720467</v>
      </c>
      <c r="EE20" s="4">
        <f t="shared" si="14"/>
        <v>1727.3851413111145</v>
      </c>
      <c r="EF20" s="4">
        <f t="shared" si="14"/>
        <v>1828.4371720778147</v>
      </c>
      <c r="EG20" s="4">
        <f t="shared" si="14"/>
        <v>1935.4007466443668</v>
      </c>
      <c r="EH20" s="4">
        <f t="shared" si="14"/>
        <v>2048.6216903230625</v>
      </c>
      <c r="EI20" s="4">
        <f t="shared" si="14"/>
        <v>2168.4660592069617</v>
      </c>
      <c r="EJ20" s="4">
        <f t="shared" si="14"/>
        <v>2295.321323670569</v>
      </c>
      <c r="EK20" s="4">
        <f t="shared" si="14"/>
        <v>2429.5976211052975</v>
      </c>
      <c r="EL20" s="4">
        <f t="shared" si="14"/>
        <v>2571.7290819399573</v>
      </c>
      <c r="EM20" s="4">
        <f t="shared" si="14"/>
        <v>2722.175233233445</v>
      </c>
      <c r="EN20" s="4">
        <f t="shared" si="14"/>
        <v>2881.4224843776014</v>
      </c>
      <c r="EO20" s="4">
        <f t="shared" si="14"/>
        <v>3049.9856997136912</v>
      </c>
      <c r="EP20" s="4">
        <f t="shared" si="14"/>
        <v>3228.4098631469424</v>
      </c>
      <c r="EQ20" s="4">
        <f t="shared" si="14"/>
        <v>3417.2718401410384</v>
      </c>
      <c r="ER20" s="4">
        <f t="shared" si="18"/>
        <v>3617.182242789289</v>
      </c>
      <c r="ES20" s="4">
        <f t="shared" si="13"/>
        <v>3828.7874039924623</v>
      </c>
      <c r="ET20" s="4">
        <f t="shared" si="2"/>
        <v>4052.7714671260214</v>
      </c>
      <c r="EU20" s="4">
        <f t="shared" si="2"/>
        <v>4289.858597952893</v>
      </c>
      <c r="EV20" s="4">
        <f t="shared" si="2"/>
        <v>4540.8153259331375</v>
      </c>
      <c r="EW20" s="4">
        <f t="shared" si="2"/>
        <v>4806.453022500226</v>
      </c>
      <c r="EX20" s="4">
        <f t="shared" si="2"/>
        <v>5087.63052431649</v>
      </c>
      <c r="EY20" s="4">
        <f t="shared" si="2"/>
        <v>5385.256909989004</v>
      </c>
      <c r="EZ20" s="4">
        <f t="shared" si="2"/>
        <v>5700.294439223361</v>
      </c>
      <c r="FA20" s="4">
        <f t="shared" si="2"/>
        <v>6033.761663917928</v>
      </c>
      <c r="FB20" s="4">
        <f t="shared" si="2"/>
        <v>6386.736721257126</v>
      </c>
      <c r="FC20" s="4">
        <f t="shared" si="2"/>
        <v>6760.360819450668</v>
      </c>
      <c r="FD20" s="4">
        <f t="shared" si="2"/>
        <v>7155.841927388532</v>
      </c>
      <c r="FE20" s="4">
        <f t="shared" si="2"/>
        <v>7574.458680140761</v>
      </c>
      <c r="FF20" s="4">
        <f t="shared" si="2"/>
        <v>8017.564512928996</v>
      </c>
      <c r="FG20" s="4">
        <f t="shared" si="2"/>
        <v>8486.592036935343</v>
      </c>
      <c r="FH20" s="4">
        <f t="shared" si="2"/>
        <v>8983.05767109606</v>
      </c>
      <c r="FI20" s="4">
        <f t="shared" si="2"/>
        <v>9508.566544855179</v>
      </c>
      <c r="FJ20" s="4">
        <f t="shared" si="2"/>
        <v>10064.817687729206</v>
      </c>
    </row>
    <row r="21" spans="1:166" ht="15">
      <c r="A21" s="1">
        <v>12</v>
      </c>
      <c r="B21" s="3" t="s">
        <v>27</v>
      </c>
      <c r="C21" s="4">
        <v>1.54</v>
      </c>
      <c r="D21" s="4">
        <v>1.78</v>
      </c>
      <c r="E21" s="4">
        <f t="shared" si="3"/>
        <v>0.08</v>
      </c>
      <c r="F21" s="4">
        <v>-37.12640625</v>
      </c>
      <c r="G21" s="4">
        <f t="shared" si="4"/>
        <v>1.54</v>
      </c>
      <c r="H21" s="4">
        <f t="shared" si="5"/>
        <v>1.62</v>
      </c>
      <c r="I21" s="4">
        <f t="shared" si="6"/>
        <v>1.7000000000000002</v>
      </c>
      <c r="J21" s="4">
        <f t="shared" si="7"/>
        <v>1.7800000000000002</v>
      </c>
      <c r="K21" s="4">
        <f t="shared" si="8"/>
        <v>1.8841300000000003</v>
      </c>
      <c r="L21" s="5">
        <f t="shared" si="10"/>
        <v>0.0585</v>
      </c>
      <c r="M21" s="5">
        <f>IRR(P21:FJ21,0.12)</f>
        <v>0.09886075596091529</v>
      </c>
      <c r="P21" s="4">
        <f t="shared" si="9"/>
        <v>-37.12640625</v>
      </c>
      <c r="Q21" s="4">
        <f t="shared" si="9"/>
        <v>1.54</v>
      </c>
      <c r="R21" s="4">
        <f t="shared" si="9"/>
        <v>1.62</v>
      </c>
      <c r="S21" s="4">
        <f t="shared" si="9"/>
        <v>1.7000000000000002</v>
      </c>
      <c r="T21" s="4">
        <f t="shared" si="9"/>
        <v>1.7800000000000002</v>
      </c>
      <c r="U21" s="4">
        <f t="shared" si="15"/>
        <v>1.8841300000000003</v>
      </c>
      <c r="V21" s="4">
        <f t="shared" si="15"/>
        <v>1.9943516050000003</v>
      </c>
      <c r="W21" s="4">
        <f t="shared" si="15"/>
        <v>2.1110211738925004</v>
      </c>
      <c r="X21" s="4">
        <f t="shared" si="15"/>
        <v>2.234515912565212</v>
      </c>
      <c r="Y21" s="4">
        <f t="shared" si="15"/>
        <v>2.3652350934502766</v>
      </c>
      <c r="Z21" s="4">
        <f t="shared" si="15"/>
        <v>2.503601346417118</v>
      </c>
      <c r="AA21" s="4">
        <f t="shared" si="15"/>
        <v>2.6500620251825193</v>
      </c>
      <c r="AB21" s="4">
        <f t="shared" si="15"/>
        <v>2.8050906536556965</v>
      </c>
      <c r="AC21" s="4">
        <f t="shared" si="15"/>
        <v>2.9691884568945546</v>
      </c>
      <c r="AD21" s="4">
        <f t="shared" si="15"/>
        <v>3.142885981622886</v>
      </c>
      <c r="AE21" s="4">
        <f t="shared" si="15"/>
        <v>3.3267448115478246</v>
      </c>
      <c r="AF21" s="4">
        <f t="shared" si="15"/>
        <v>3.5213593830233725</v>
      </c>
      <c r="AG21" s="4">
        <f t="shared" si="15"/>
        <v>3.72735890693024</v>
      </c>
      <c r="AH21" s="4">
        <f t="shared" si="15"/>
        <v>3.945409402985659</v>
      </c>
      <c r="AI21" s="4">
        <f t="shared" si="15"/>
        <v>4.17621585306032</v>
      </c>
      <c r="AJ21" s="4">
        <f t="shared" si="15"/>
        <v>4.420524480464349</v>
      </c>
      <c r="AK21" s="4">
        <f t="shared" si="15"/>
        <v>4.679125162571513</v>
      </c>
      <c r="AL21" s="4">
        <f t="shared" si="15"/>
        <v>4.952853984581946</v>
      </c>
      <c r="AM21" s="4">
        <f t="shared" si="15"/>
        <v>5.24259594267999</v>
      </c>
      <c r="AN21" s="4">
        <f t="shared" si="15"/>
        <v>5.549287805326769</v>
      </c>
      <c r="AO21" s="4">
        <f t="shared" si="15"/>
        <v>5.873921141938386</v>
      </c>
      <c r="AP21" s="4">
        <f t="shared" si="15"/>
        <v>6.217545528741781</v>
      </c>
      <c r="AQ21" s="4">
        <f t="shared" si="15"/>
        <v>6.581271942173175</v>
      </c>
      <c r="AR21" s="4">
        <f t="shared" si="15"/>
        <v>6.966276350790306</v>
      </c>
      <c r="AS21" s="4">
        <f t="shared" si="15"/>
        <v>7.373803517311539</v>
      </c>
      <c r="AT21" s="4">
        <f t="shared" si="15"/>
        <v>7.805171023074264</v>
      </c>
      <c r="AU21" s="4">
        <f t="shared" si="15"/>
        <v>8.261773527924108</v>
      </c>
      <c r="AV21" s="4">
        <f t="shared" si="15"/>
        <v>8.745087279307668</v>
      </c>
      <c r="AW21" s="4">
        <f t="shared" si="15"/>
        <v>9.256674885147167</v>
      </c>
      <c r="AX21" s="4">
        <f t="shared" si="15"/>
        <v>9.798190365928276</v>
      </c>
      <c r="AY21" s="4">
        <f t="shared" si="15"/>
        <v>10.371384502335081</v>
      </c>
      <c r="AZ21" s="4">
        <f t="shared" si="15"/>
        <v>10.978110495721683</v>
      </c>
      <c r="BA21" s="4">
        <f t="shared" si="15"/>
        <v>11.620329959721401</v>
      </c>
      <c r="BB21" s="4">
        <f t="shared" si="15"/>
        <v>12.300119262365103</v>
      </c>
      <c r="BC21" s="4">
        <f t="shared" si="15"/>
        <v>13.01967623921346</v>
      </c>
      <c r="BD21" s="4">
        <f t="shared" si="15"/>
        <v>13.781327299207447</v>
      </c>
      <c r="BE21" s="4">
        <f t="shared" si="15"/>
        <v>14.587534946211083</v>
      </c>
      <c r="BF21" s="4">
        <f t="shared" si="15"/>
        <v>15.44090574056443</v>
      </c>
      <c r="BG21" s="4">
        <f t="shared" si="15"/>
        <v>16.34419872638745</v>
      </c>
      <c r="BH21" s="4">
        <f t="shared" si="15"/>
        <v>17.300334351881116</v>
      </c>
      <c r="BI21" s="4">
        <f t="shared" si="15"/>
        <v>18.31240391146616</v>
      </c>
      <c r="BJ21" s="4">
        <f t="shared" si="15"/>
        <v>19.38367954028693</v>
      </c>
      <c r="BK21" s="4">
        <f t="shared" si="15"/>
        <v>20.517624793393715</v>
      </c>
      <c r="BL21" s="4">
        <f t="shared" si="15"/>
        <v>21.717905843807248</v>
      </c>
      <c r="BM21" s="4">
        <f t="shared" si="15"/>
        <v>22.98840333566997</v>
      </c>
      <c r="BN21" s="4">
        <f t="shared" si="15"/>
        <v>24.333224930806665</v>
      </c>
      <c r="BO21" s="4">
        <f t="shared" si="15"/>
        <v>25.756718589258856</v>
      </c>
      <c r="BP21" s="4">
        <f t="shared" si="15"/>
        <v>27.2634866267305</v>
      </c>
      <c r="BQ21" s="4">
        <f t="shared" si="15"/>
        <v>28.858400594394237</v>
      </c>
      <c r="BR21" s="4">
        <f t="shared" si="15"/>
        <v>30.5466170291663</v>
      </c>
      <c r="BS21" s="4">
        <f t="shared" si="15"/>
        <v>32.33359412537253</v>
      </c>
      <c r="BT21" s="4">
        <f t="shared" si="15"/>
        <v>34.22510938170682</v>
      </c>
      <c r="BU21" s="4">
        <f t="shared" si="15"/>
        <v>36.22727828053667</v>
      </c>
      <c r="BV21" s="4">
        <f t="shared" si="15"/>
        <v>38.34657405994807</v>
      </c>
      <c r="BW21" s="4">
        <f t="shared" si="15"/>
        <v>40.58984864245503</v>
      </c>
      <c r="BX21" s="4">
        <f t="shared" si="15"/>
        <v>42.96435478803865</v>
      </c>
      <c r="BY21" s="4">
        <f t="shared" si="15"/>
        <v>45.47776954313891</v>
      </c>
      <c r="BZ21" s="4">
        <f t="shared" si="15"/>
        <v>48.138219061412535</v>
      </c>
      <c r="CA21" s="4">
        <f t="shared" si="15"/>
        <v>50.95430487650517</v>
      </c>
      <c r="CB21" s="4">
        <f t="shared" si="15"/>
        <v>53.93513171178072</v>
      </c>
      <c r="CC21" s="4">
        <f t="shared" si="15"/>
        <v>57.090336916919895</v>
      </c>
      <c r="CD21" s="4">
        <f t="shared" si="15"/>
        <v>60.43012162655971</v>
      </c>
      <c r="CE21" s="4">
        <f t="shared" si="15"/>
        <v>63.965283741713456</v>
      </c>
      <c r="CF21" s="4">
        <f aca="true" t="shared" si="19" ref="CF21:EQ26">CE21*(1+$L21)</f>
        <v>67.70725284060369</v>
      </c>
      <c r="CG21" s="4">
        <f t="shared" si="19"/>
        <v>71.668127131779</v>
      </c>
      <c r="CH21" s="4">
        <f t="shared" si="14"/>
        <v>75.86071256898808</v>
      </c>
      <c r="CI21" s="4">
        <f t="shared" si="14"/>
        <v>80.29856425427388</v>
      </c>
      <c r="CJ21" s="4">
        <f t="shared" si="14"/>
        <v>84.99603026314891</v>
      </c>
      <c r="CK21" s="4">
        <f t="shared" si="14"/>
        <v>89.96829803354312</v>
      </c>
      <c r="CL21" s="4">
        <f t="shared" si="14"/>
        <v>95.23144346850539</v>
      </c>
      <c r="CM21" s="4">
        <f t="shared" si="14"/>
        <v>100.80248291141295</v>
      </c>
      <c r="CN21" s="4">
        <f t="shared" si="14"/>
        <v>106.69942816173061</v>
      </c>
      <c r="CO21" s="4">
        <f t="shared" si="14"/>
        <v>112.94134470919185</v>
      </c>
      <c r="CP21" s="4">
        <f t="shared" si="14"/>
        <v>119.54841337467957</v>
      </c>
      <c r="CQ21" s="4">
        <f t="shared" si="14"/>
        <v>126.54199555709832</v>
      </c>
      <c r="CR21" s="4">
        <f t="shared" si="14"/>
        <v>133.94470229718857</v>
      </c>
      <c r="CS21" s="4">
        <f t="shared" si="14"/>
        <v>141.7804673815741</v>
      </c>
      <c r="CT21" s="4">
        <f t="shared" si="14"/>
        <v>150.0746247233962</v>
      </c>
      <c r="CU21" s="4">
        <f t="shared" si="14"/>
        <v>158.85399026971487</v>
      </c>
      <c r="CV21" s="4">
        <f t="shared" si="14"/>
        <v>168.1469487004932</v>
      </c>
      <c r="CW21" s="4">
        <f t="shared" si="14"/>
        <v>177.98354519947205</v>
      </c>
      <c r="CX21" s="4">
        <f t="shared" si="14"/>
        <v>188.39558259364117</v>
      </c>
      <c r="CY21" s="4">
        <f t="shared" si="14"/>
        <v>199.41672417536918</v>
      </c>
      <c r="CZ21" s="4">
        <f t="shared" si="14"/>
        <v>211.08260253962828</v>
      </c>
      <c r="DA21" s="4">
        <f t="shared" si="14"/>
        <v>223.43093478819654</v>
      </c>
      <c r="DB21" s="4">
        <f t="shared" si="14"/>
        <v>236.50164447330604</v>
      </c>
      <c r="DC21" s="4">
        <f t="shared" si="14"/>
        <v>250.33699067499444</v>
      </c>
      <c r="DD21" s="4">
        <f t="shared" si="14"/>
        <v>264.9817046294816</v>
      </c>
      <c r="DE21" s="4">
        <f t="shared" si="14"/>
        <v>280.4831343503063</v>
      </c>
      <c r="DF21" s="4">
        <f t="shared" si="14"/>
        <v>296.8913977097992</v>
      </c>
      <c r="DG21" s="4">
        <f t="shared" si="14"/>
        <v>314.25954447582245</v>
      </c>
      <c r="DH21" s="4">
        <f t="shared" si="14"/>
        <v>332.64372782765804</v>
      </c>
      <c r="DI21" s="4">
        <f t="shared" si="14"/>
        <v>352.10338590557603</v>
      </c>
      <c r="DJ21" s="4">
        <f t="shared" si="14"/>
        <v>372.7014339810522</v>
      </c>
      <c r="DK21" s="4">
        <f t="shared" si="14"/>
        <v>394.5044678689438</v>
      </c>
      <c r="DL21" s="4">
        <f t="shared" si="14"/>
        <v>417.582979239277</v>
      </c>
      <c r="DM21" s="4">
        <f t="shared" si="14"/>
        <v>442.0115835247747</v>
      </c>
      <c r="DN21" s="4">
        <f t="shared" si="14"/>
        <v>467.869261160974</v>
      </c>
      <c r="DO21" s="4">
        <f t="shared" si="14"/>
        <v>495.239612938891</v>
      </c>
      <c r="DP21" s="4">
        <f t="shared" si="14"/>
        <v>524.2111302958161</v>
      </c>
      <c r="DQ21" s="4">
        <f t="shared" si="14"/>
        <v>554.8774814181214</v>
      </c>
      <c r="DR21" s="4">
        <f t="shared" si="14"/>
        <v>587.3378140810815</v>
      </c>
      <c r="DS21" s="4">
        <f t="shared" si="14"/>
        <v>621.6970762048248</v>
      </c>
      <c r="DT21" s="4">
        <f t="shared" si="14"/>
        <v>658.0663551628071</v>
      </c>
      <c r="DU21" s="4">
        <f t="shared" si="14"/>
        <v>696.5632369398313</v>
      </c>
      <c r="DV21" s="4">
        <f t="shared" si="14"/>
        <v>737.3121863008114</v>
      </c>
      <c r="DW21" s="4">
        <f t="shared" si="14"/>
        <v>780.4449491994088</v>
      </c>
      <c r="DX21" s="4">
        <f t="shared" si="14"/>
        <v>826.1009787275742</v>
      </c>
      <c r="DY21" s="4">
        <f t="shared" si="14"/>
        <v>874.4278859831373</v>
      </c>
      <c r="DZ21" s="4">
        <f t="shared" si="14"/>
        <v>925.5819173131508</v>
      </c>
      <c r="EA21" s="4">
        <f t="shared" si="14"/>
        <v>979.7284594759701</v>
      </c>
      <c r="EB21" s="4">
        <f t="shared" si="14"/>
        <v>1037.0425743553144</v>
      </c>
      <c r="EC21" s="4">
        <f t="shared" si="14"/>
        <v>1097.7095649551002</v>
      </c>
      <c r="ED21" s="4">
        <f t="shared" si="14"/>
        <v>1161.9255745049736</v>
      </c>
      <c r="EE21" s="4">
        <f t="shared" si="14"/>
        <v>1229.8982206135145</v>
      </c>
      <c r="EF21" s="4">
        <f t="shared" si="14"/>
        <v>1301.8472665194051</v>
      </c>
      <c r="EG21" s="4">
        <f t="shared" si="14"/>
        <v>1378.0053316107903</v>
      </c>
      <c r="EH21" s="4">
        <f t="shared" si="14"/>
        <v>1458.6186435100215</v>
      </c>
      <c r="EI21" s="4">
        <f t="shared" si="14"/>
        <v>1543.9478341553577</v>
      </c>
      <c r="EJ21" s="4">
        <f t="shared" si="14"/>
        <v>1634.2687824534462</v>
      </c>
      <c r="EK21" s="4">
        <f t="shared" si="14"/>
        <v>1729.8735062269727</v>
      </c>
      <c r="EL21" s="4">
        <f t="shared" si="14"/>
        <v>1831.0711063412507</v>
      </c>
      <c r="EM21" s="4">
        <f t="shared" si="14"/>
        <v>1938.1887660622137</v>
      </c>
      <c r="EN21" s="4">
        <f t="shared" si="14"/>
        <v>2051.5728088768533</v>
      </c>
      <c r="EO21" s="4">
        <f t="shared" si="14"/>
        <v>2171.5898181961493</v>
      </c>
      <c r="EP21" s="4">
        <f t="shared" si="14"/>
        <v>2298.627822560624</v>
      </c>
      <c r="EQ21" s="4">
        <f t="shared" si="14"/>
        <v>2433.0975501804205</v>
      </c>
      <c r="ER21" s="4">
        <f t="shared" si="18"/>
        <v>2575.4337568659753</v>
      </c>
      <c r="ES21" s="4">
        <f t="shared" si="13"/>
        <v>2726.0966316426347</v>
      </c>
      <c r="ET21" s="4">
        <f t="shared" si="2"/>
        <v>2885.5732845937287</v>
      </c>
      <c r="EU21" s="4">
        <f t="shared" si="2"/>
        <v>3054.379321742462</v>
      </c>
      <c r="EV21" s="4">
        <f t="shared" si="2"/>
        <v>3233.060512064396</v>
      </c>
      <c r="EW21" s="4">
        <f t="shared" si="2"/>
        <v>3422.194552020163</v>
      </c>
      <c r="EX21" s="4">
        <f t="shared" si="2"/>
        <v>3622.3929333133424</v>
      </c>
      <c r="EY21" s="4">
        <f t="shared" si="2"/>
        <v>3834.302919912173</v>
      </c>
      <c r="EZ21" s="4">
        <f t="shared" si="2"/>
        <v>4058.609640727035</v>
      </c>
      <c r="FA21" s="4">
        <f t="shared" si="2"/>
        <v>4296.038304709567</v>
      </c>
      <c r="FB21" s="4">
        <f t="shared" si="2"/>
        <v>4547.356545535076</v>
      </c>
      <c r="FC21" s="4">
        <f t="shared" si="2"/>
        <v>4813.376903448879</v>
      </c>
      <c r="FD21" s="4">
        <f t="shared" si="2"/>
        <v>5094.959452300638</v>
      </c>
      <c r="FE21" s="4">
        <f t="shared" si="2"/>
        <v>5393.014580260226</v>
      </c>
      <c r="FF21" s="4">
        <f t="shared" si="2"/>
        <v>5708.505933205449</v>
      </c>
      <c r="FG21" s="4">
        <f t="shared" si="2"/>
        <v>6042.4535302979675</v>
      </c>
      <c r="FH21" s="4">
        <f t="shared" si="2"/>
        <v>6395.937061820398</v>
      </c>
      <c r="FI21" s="4">
        <f t="shared" si="2"/>
        <v>6770.099379936892</v>
      </c>
      <c r="FJ21" s="4">
        <f t="shared" si="2"/>
        <v>7166.150193663199</v>
      </c>
    </row>
    <row r="22" spans="1:166" ht="15">
      <c r="A22" s="1">
        <v>13</v>
      </c>
      <c r="B22" s="3" t="s">
        <v>28</v>
      </c>
      <c r="C22" s="4">
        <v>1</v>
      </c>
      <c r="D22" s="4">
        <v>1</v>
      </c>
      <c r="E22" s="4">
        <f t="shared" si="3"/>
        <v>0</v>
      </c>
      <c r="F22" s="4">
        <v>-35.72796875</v>
      </c>
      <c r="G22" s="4">
        <f t="shared" si="4"/>
        <v>1</v>
      </c>
      <c r="H22" s="4">
        <f t="shared" si="5"/>
        <v>1</v>
      </c>
      <c r="I22" s="4">
        <f t="shared" si="6"/>
        <v>1</v>
      </c>
      <c r="J22" s="4">
        <f t="shared" si="7"/>
        <v>1</v>
      </c>
      <c r="K22" s="4">
        <f t="shared" si="8"/>
        <v>1.0585</v>
      </c>
      <c r="L22" s="5">
        <f t="shared" si="10"/>
        <v>0.0585</v>
      </c>
      <c r="M22" s="5">
        <f>IRR(P22:FJ22,0.12)</f>
        <v>0.08131663657997823</v>
      </c>
      <c r="P22" s="4">
        <f t="shared" si="9"/>
        <v>-35.72796875</v>
      </c>
      <c r="Q22" s="4">
        <f t="shared" si="9"/>
        <v>1</v>
      </c>
      <c r="R22" s="4">
        <f t="shared" si="9"/>
        <v>1</v>
      </c>
      <c r="S22" s="4">
        <f t="shared" si="9"/>
        <v>1</v>
      </c>
      <c r="T22" s="4">
        <f t="shared" si="9"/>
        <v>1</v>
      </c>
      <c r="U22" s="4">
        <f aca="true" t="shared" si="20" ref="U22:CF25">T22*(1+$L22)</f>
        <v>1.0585</v>
      </c>
      <c r="V22" s="4">
        <f t="shared" si="20"/>
        <v>1.12042225</v>
      </c>
      <c r="W22" s="4">
        <f t="shared" si="20"/>
        <v>1.185966951625</v>
      </c>
      <c r="X22" s="4">
        <f t="shared" si="20"/>
        <v>1.2553460182950624</v>
      </c>
      <c r="Y22" s="4">
        <f t="shared" si="20"/>
        <v>1.3287837603653236</v>
      </c>
      <c r="Z22" s="4">
        <f t="shared" si="20"/>
        <v>1.406517610346695</v>
      </c>
      <c r="AA22" s="4">
        <f t="shared" si="20"/>
        <v>1.4887988905519767</v>
      </c>
      <c r="AB22" s="4">
        <f t="shared" si="20"/>
        <v>1.5758936256492673</v>
      </c>
      <c r="AC22" s="4">
        <f t="shared" si="20"/>
        <v>1.6680834027497493</v>
      </c>
      <c r="AD22" s="4">
        <f t="shared" si="20"/>
        <v>1.7656662818106097</v>
      </c>
      <c r="AE22" s="4">
        <f t="shared" si="20"/>
        <v>1.8689577592965303</v>
      </c>
      <c r="AF22" s="4">
        <f t="shared" si="20"/>
        <v>1.9782917882153772</v>
      </c>
      <c r="AG22" s="4">
        <f t="shared" si="20"/>
        <v>2.0940218578259766</v>
      </c>
      <c r="AH22" s="4">
        <f t="shared" si="20"/>
        <v>2.216522136508796</v>
      </c>
      <c r="AI22" s="4">
        <f t="shared" si="20"/>
        <v>2.3461886814945605</v>
      </c>
      <c r="AJ22" s="4">
        <f t="shared" si="20"/>
        <v>2.483440719361992</v>
      </c>
      <c r="AK22" s="4">
        <f t="shared" si="20"/>
        <v>2.6287220014446686</v>
      </c>
      <c r="AL22" s="4">
        <f t="shared" si="20"/>
        <v>2.7825022385291818</v>
      </c>
      <c r="AM22" s="4">
        <f t="shared" si="20"/>
        <v>2.945278619483139</v>
      </c>
      <c r="AN22" s="4">
        <f t="shared" si="20"/>
        <v>3.117577418722903</v>
      </c>
      <c r="AO22" s="4">
        <f t="shared" si="20"/>
        <v>3.2999556977181927</v>
      </c>
      <c r="AP22" s="4">
        <f t="shared" si="20"/>
        <v>3.493003106034707</v>
      </c>
      <c r="AQ22" s="4">
        <f t="shared" si="20"/>
        <v>3.6973437877377373</v>
      </c>
      <c r="AR22" s="4">
        <f t="shared" si="20"/>
        <v>3.913638399320395</v>
      </c>
      <c r="AS22" s="4">
        <f t="shared" si="20"/>
        <v>4.142586245680638</v>
      </c>
      <c r="AT22" s="4">
        <f t="shared" si="20"/>
        <v>4.384927541052956</v>
      </c>
      <c r="AU22" s="4">
        <f t="shared" si="20"/>
        <v>4.6414458022045535</v>
      </c>
      <c r="AV22" s="4">
        <f t="shared" si="20"/>
        <v>4.91297038163352</v>
      </c>
      <c r="AW22" s="4">
        <f t="shared" si="20"/>
        <v>5.2003791489590805</v>
      </c>
      <c r="AX22" s="4">
        <f t="shared" si="20"/>
        <v>5.504601329173187</v>
      </c>
      <c r="AY22" s="4">
        <f t="shared" si="20"/>
        <v>5.826620506929818</v>
      </c>
      <c r="AZ22" s="4">
        <f t="shared" si="20"/>
        <v>6.167477806585213</v>
      </c>
      <c r="BA22" s="4">
        <f t="shared" si="20"/>
        <v>6.5282752582704475</v>
      </c>
      <c r="BB22" s="4">
        <f t="shared" si="20"/>
        <v>6.910179360879269</v>
      </c>
      <c r="BC22" s="4">
        <f t="shared" si="20"/>
        <v>7.314424853490706</v>
      </c>
      <c r="BD22" s="4">
        <f t="shared" si="20"/>
        <v>7.742318707419913</v>
      </c>
      <c r="BE22" s="4">
        <f t="shared" si="20"/>
        <v>8.195244351803979</v>
      </c>
      <c r="BF22" s="4">
        <f t="shared" si="20"/>
        <v>8.674666146384512</v>
      </c>
      <c r="BG22" s="4">
        <f t="shared" si="20"/>
        <v>9.182134115948006</v>
      </c>
      <c r="BH22" s="4">
        <f t="shared" si="20"/>
        <v>9.719288961730964</v>
      </c>
      <c r="BI22" s="4">
        <f t="shared" si="20"/>
        <v>10.287867365992225</v>
      </c>
      <c r="BJ22" s="4">
        <f t="shared" si="20"/>
        <v>10.889707606902771</v>
      </c>
      <c r="BK22" s="4">
        <f t="shared" si="20"/>
        <v>11.526755501906583</v>
      </c>
      <c r="BL22" s="4">
        <f t="shared" si="20"/>
        <v>12.201070698768119</v>
      </c>
      <c r="BM22" s="4">
        <f t="shared" si="20"/>
        <v>12.914833334646053</v>
      </c>
      <c r="BN22" s="4">
        <f t="shared" si="20"/>
        <v>13.670351084722848</v>
      </c>
      <c r="BO22" s="4">
        <f t="shared" si="20"/>
        <v>14.470066623179134</v>
      </c>
      <c r="BP22" s="4">
        <f t="shared" si="20"/>
        <v>15.316565520635114</v>
      </c>
      <c r="BQ22" s="4">
        <f t="shared" si="20"/>
        <v>16.21258460359227</v>
      </c>
      <c r="BR22" s="4">
        <f t="shared" si="20"/>
        <v>17.161020802902417</v>
      </c>
      <c r="BS22" s="4">
        <f t="shared" si="20"/>
        <v>18.164940519872207</v>
      </c>
      <c r="BT22" s="4">
        <f t="shared" si="20"/>
        <v>19.227589540284733</v>
      </c>
      <c r="BU22" s="4">
        <f t="shared" si="20"/>
        <v>20.352403528391388</v>
      </c>
      <c r="BV22" s="4">
        <f t="shared" si="20"/>
        <v>21.543019134802286</v>
      </c>
      <c r="BW22" s="4">
        <f t="shared" si="20"/>
        <v>22.80328575418822</v>
      </c>
      <c r="BX22" s="4">
        <f t="shared" si="20"/>
        <v>24.13727797080823</v>
      </c>
      <c r="BY22" s="4">
        <f t="shared" si="20"/>
        <v>25.549308732100513</v>
      </c>
      <c r="BZ22" s="4">
        <f t="shared" si="20"/>
        <v>27.043943292928393</v>
      </c>
      <c r="CA22" s="4">
        <f t="shared" si="20"/>
        <v>28.626013975564703</v>
      </c>
      <c r="CB22" s="4">
        <f t="shared" si="20"/>
        <v>30.30063579313524</v>
      </c>
      <c r="CC22" s="4">
        <f t="shared" si="20"/>
        <v>32.07322298703365</v>
      </c>
      <c r="CD22" s="4">
        <f t="shared" si="20"/>
        <v>33.94950653177512</v>
      </c>
      <c r="CE22" s="4">
        <f t="shared" si="20"/>
        <v>35.93555266388397</v>
      </c>
      <c r="CF22" s="4">
        <f t="shared" si="20"/>
        <v>38.03778249472118</v>
      </c>
      <c r="CG22" s="4">
        <f t="shared" si="19"/>
        <v>40.262992770662365</v>
      </c>
      <c r="CH22" s="4">
        <f t="shared" si="14"/>
        <v>42.61837784774611</v>
      </c>
      <c r="CI22" s="4">
        <f t="shared" si="14"/>
        <v>45.11155295183926</v>
      </c>
      <c r="CJ22" s="4">
        <f t="shared" si="14"/>
        <v>47.750578799521854</v>
      </c>
      <c r="CK22" s="4">
        <f t="shared" si="14"/>
        <v>50.54398765929388</v>
      </c>
      <c r="CL22" s="4">
        <f t="shared" si="14"/>
        <v>53.50081093736257</v>
      </c>
      <c r="CM22" s="4">
        <f t="shared" si="14"/>
        <v>56.630608377198286</v>
      </c>
      <c r="CN22" s="4">
        <f t="shared" si="14"/>
        <v>59.94349896726438</v>
      </c>
      <c r="CO22" s="4">
        <f t="shared" si="14"/>
        <v>63.45019365684935</v>
      </c>
      <c r="CP22" s="4">
        <f t="shared" si="14"/>
        <v>67.16202998577504</v>
      </c>
      <c r="CQ22" s="4">
        <f t="shared" si="14"/>
        <v>71.09100873994288</v>
      </c>
      <c r="CR22" s="4">
        <f t="shared" si="14"/>
        <v>75.24983275122953</v>
      </c>
      <c r="CS22" s="4">
        <f t="shared" si="14"/>
        <v>79.65194796717645</v>
      </c>
      <c r="CT22" s="4">
        <f t="shared" si="14"/>
        <v>84.31158692325627</v>
      </c>
      <c r="CU22" s="4">
        <f t="shared" si="14"/>
        <v>89.24381475826677</v>
      </c>
      <c r="CV22" s="4">
        <f t="shared" si="14"/>
        <v>94.46457792162538</v>
      </c>
      <c r="CW22" s="4">
        <f t="shared" si="14"/>
        <v>99.99075573004046</v>
      </c>
      <c r="CX22" s="4">
        <f t="shared" si="14"/>
        <v>105.84021494024783</v>
      </c>
      <c r="CY22" s="4">
        <f t="shared" si="14"/>
        <v>112.03186751425233</v>
      </c>
      <c r="CZ22" s="4">
        <f t="shared" si="14"/>
        <v>118.5857317638361</v>
      </c>
      <c r="DA22" s="4">
        <f t="shared" si="14"/>
        <v>125.5229970720205</v>
      </c>
      <c r="DB22" s="4">
        <f t="shared" si="14"/>
        <v>132.8660924007337</v>
      </c>
      <c r="DC22" s="4">
        <f t="shared" si="14"/>
        <v>140.6387588061766</v>
      </c>
      <c r="DD22" s="4">
        <f t="shared" si="14"/>
        <v>148.86612619633794</v>
      </c>
      <c r="DE22" s="4">
        <f t="shared" si="14"/>
        <v>157.5747945788237</v>
      </c>
      <c r="DF22" s="4">
        <f t="shared" si="14"/>
        <v>166.7929200616849</v>
      </c>
      <c r="DG22" s="4">
        <f t="shared" si="14"/>
        <v>176.55030588529345</v>
      </c>
      <c r="DH22" s="4">
        <f t="shared" si="14"/>
        <v>186.8784987795831</v>
      </c>
      <c r="DI22" s="4">
        <f t="shared" si="14"/>
        <v>197.81089095818874</v>
      </c>
      <c r="DJ22" s="4">
        <f t="shared" si="14"/>
        <v>209.38282807924278</v>
      </c>
      <c r="DK22" s="4">
        <f t="shared" si="14"/>
        <v>221.63172352187848</v>
      </c>
      <c r="DL22" s="4">
        <f t="shared" si="14"/>
        <v>234.59717934790837</v>
      </c>
      <c r="DM22" s="4">
        <f t="shared" si="14"/>
        <v>248.321114339761</v>
      </c>
      <c r="DN22" s="4">
        <f t="shared" si="14"/>
        <v>262.847899528637</v>
      </c>
      <c r="DO22" s="4">
        <f t="shared" si="14"/>
        <v>278.22450165106227</v>
      </c>
      <c r="DP22" s="4">
        <f t="shared" si="14"/>
        <v>294.5006349976494</v>
      </c>
      <c r="DQ22" s="4">
        <f t="shared" si="14"/>
        <v>311.7289221450119</v>
      </c>
      <c r="DR22" s="4">
        <f t="shared" si="14"/>
        <v>329.9650640904951</v>
      </c>
      <c r="DS22" s="4">
        <f t="shared" si="14"/>
        <v>349.2680203397891</v>
      </c>
      <c r="DT22" s="4">
        <f t="shared" si="14"/>
        <v>369.70019952966675</v>
      </c>
      <c r="DU22" s="4">
        <f t="shared" si="14"/>
        <v>391.3276612021522</v>
      </c>
      <c r="DV22" s="4">
        <f t="shared" si="14"/>
        <v>414.22032938247816</v>
      </c>
      <c r="DW22" s="4">
        <f t="shared" si="14"/>
        <v>438.4522186513531</v>
      </c>
      <c r="DX22" s="4">
        <f t="shared" si="14"/>
        <v>464.1016734424573</v>
      </c>
      <c r="DY22" s="4">
        <f t="shared" si="14"/>
        <v>491.25162133884106</v>
      </c>
      <c r="DZ22" s="4">
        <f t="shared" si="14"/>
        <v>519.9898411871633</v>
      </c>
      <c r="EA22" s="4">
        <f t="shared" si="14"/>
        <v>550.4092468966123</v>
      </c>
      <c r="EB22" s="4">
        <f t="shared" si="14"/>
        <v>582.6081878400641</v>
      </c>
      <c r="EC22" s="4">
        <f t="shared" si="14"/>
        <v>616.6907668287079</v>
      </c>
      <c r="ED22" s="4">
        <f t="shared" si="14"/>
        <v>652.7671766881873</v>
      </c>
      <c r="EE22" s="4">
        <f t="shared" si="14"/>
        <v>690.9540565244463</v>
      </c>
      <c r="EF22" s="4">
        <f t="shared" si="14"/>
        <v>731.3748688311264</v>
      </c>
      <c r="EG22" s="4">
        <f t="shared" si="14"/>
        <v>774.1602986577473</v>
      </c>
      <c r="EH22" s="4">
        <f t="shared" si="14"/>
        <v>819.4486761292254</v>
      </c>
      <c r="EI22" s="4">
        <f t="shared" si="14"/>
        <v>867.3864236827851</v>
      </c>
      <c r="EJ22" s="4">
        <f t="shared" si="14"/>
        <v>918.1285294682281</v>
      </c>
      <c r="EK22" s="4">
        <f t="shared" si="14"/>
        <v>971.8390484421194</v>
      </c>
      <c r="EL22" s="4">
        <f t="shared" si="14"/>
        <v>1028.6916327759834</v>
      </c>
      <c r="EM22" s="4">
        <f t="shared" si="14"/>
        <v>1088.8700932933784</v>
      </c>
      <c r="EN22" s="4">
        <f t="shared" si="14"/>
        <v>1152.568993751041</v>
      </c>
      <c r="EO22" s="4">
        <f t="shared" si="14"/>
        <v>1219.994279885477</v>
      </c>
      <c r="EP22" s="4">
        <f t="shared" si="14"/>
        <v>1291.3639452587774</v>
      </c>
      <c r="EQ22" s="4">
        <f t="shared" si="14"/>
        <v>1366.9087360564158</v>
      </c>
      <c r="ER22" s="4">
        <f t="shared" si="18"/>
        <v>1446.8728971157161</v>
      </c>
      <c r="ES22" s="4">
        <f t="shared" si="13"/>
        <v>1531.5149615969856</v>
      </c>
      <c r="ET22" s="4">
        <f t="shared" si="2"/>
        <v>1621.1085868504092</v>
      </c>
      <c r="EU22" s="4">
        <f t="shared" si="2"/>
        <v>1715.943439181158</v>
      </c>
      <c r="EV22" s="4">
        <f t="shared" si="2"/>
        <v>1816.3261303732559</v>
      </c>
      <c r="EW22" s="4">
        <f t="shared" si="2"/>
        <v>1922.5812090000913</v>
      </c>
      <c r="EX22" s="4">
        <f t="shared" si="2"/>
        <v>2035.0522097265966</v>
      </c>
      <c r="EY22" s="4">
        <f t="shared" si="2"/>
        <v>2154.1027639956023</v>
      </c>
      <c r="EZ22" s="4">
        <f t="shared" si="2"/>
        <v>2280.117775689345</v>
      </c>
      <c r="FA22" s="4">
        <f t="shared" si="2"/>
        <v>2413.5046655671717</v>
      </c>
      <c r="FB22" s="4">
        <f t="shared" si="2"/>
        <v>2554.6946885028515</v>
      </c>
      <c r="FC22" s="4">
        <f t="shared" si="2"/>
        <v>2704.144327780268</v>
      </c>
      <c r="FD22" s="4">
        <f t="shared" si="2"/>
        <v>2862.336770955414</v>
      </c>
      <c r="FE22" s="4">
        <f t="shared" si="2"/>
        <v>3029.783472056306</v>
      </c>
      <c r="FF22" s="4">
        <f t="shared" si="2"/>
        <v>3207.0258051716</v>
      </c>
      <c r="FG22" s="4">
        <f t="shared" si="2"/>
        <v>3394.6368147741387</v>
      </c>
      <c r="FH22" s="4">
        <f t="shared" si="2"/>
        <v>3593.223068438426</v>
      </c>
      <c r="FI22" s="4">
        <f t="shared" si="2"/>
        <v>3803.426617942074</v>
      </c>
      <c r="FJ22" s="4">
        <f t="shared" si="2"/>
        <v>4025.9270750916853</v>
      </c>
    </row>
    <row r="23" spans="1:166" ht="15">
      <c r="A23" s="1">
        <v>14</v>
      </c>
      <c r="B23" s="3" t="s">
        <v>29</v>
      </c>
      <c r="C23" s="4">
        <v>1.45</v>
      </c>
      <c r="D23" s="4">
        <v>1.63</v>
      </c>
      <c r="E23" s="4">
        <f t="shared" si="3"/>
        <v>0.05999999999999998</v>
      </c>
      <c r="F23" s="4">
        <v>-29.92609375</v>
      </c>
      <c r="G23" s="4">
        <f t="shared" si="4"/>
        <v>1.45</v>
      </c>
      <c r="H23" s="4">
        <f t="shared" si="5"/>
        <v>1.51</v>
      </c>
      <c r="I23" s="4">
        <f t="shared" si="6"/>
        <v>1.57</v>
      </c>
      <c r="J23" s="4">
        <f t="shared" si="7"/>
        <v>1.6300000000000001</v>
      </c>
      <c r="K23" s="4">
        <f t="shared" si="8"/>
        <v>1.7253550000000002</v>
      </c>
      <c r="L23" s="5">
        <f t="shared" si="10"/>
        <v>0.0585</v>
      </c>
      <c r="M23" s="5">
        <f>IRR(P23:FJ23,0.12)</f>
        <v>0.10455883294037173</v>
      </c>
      <c r="P23" s="4">
        <f t="shared" si="9"/>
        <v>-29.92609375</v>
      </c>
      <c r="Q23" s="4">
        <f t="shared" si="9"/>
        <v>1.45</v>
      </c>
      <c r="R23" s="4">
        <f t="shared" si="9"/>
        <v>1.51</v>
      </c>
      <c r="S23" s="4">
        <f t="shared" si="9"/>
        <v>1.57</v>
      </c>
      <c r="T23" s="4">
        <f t="shared" si="9"/>
        <v>1.6300000000000001</v>
      </c>
      <c r="U23" s="4">
        <f t="shared" si="20"/>
        <v>1.7253550000000002</v>
      </c>
      <c r="V23" s="4">
        <f t="shared" si="20"/>
        <v>1.8262882675000003</v>
      </c>
      <c r="W23" s="4">
        <f t="shared" si="20"/>
        <v>1.9331261311487502</v>
      </c>
      <c r="X23" s="4">
        <f t="shared" si="20"/>
        <v>2.046214009820952</v>
      </c>
      <c r="Y23" s="4">
        <f t="shared" si="20"/>
        <v>2.1659175293954775</v>
      </c>
      <c r="Z23" s="4">
        <f t="shared" si="20"/>
        <v>2.292623704865113</v>
      </c>
      <c r="AA23" s="4">
        <f t="shared" si="20"/>
        <v>2.426742191599722</v>
      </c>
      <c r="AB23" s="4">
        <f t="shared" si="20"/>
        <v>2.5687066098083053</v>
      </c>
      <c r="AC23" s="4">
        <f t="shared" si="20"/>
        <v>2.7189759464820913</v>
      </c>
      <c r="AD23" s="4">
        <f t="shared" si="20"/>
        <v>2.8780360393512936</v>
      </c>
      <c r="AE23" s="4">
        <f t="shared" si="20"/>
        <v>3.046401147653344</v>
      </c>
      <c r="AF23" s="4">
        <f t="shared" si="20"/>
        <v>3.2246156147910647</v>
      </c>
      <c r="AG23" s="4">
        <f t="shared" si="20"/>
        <v>3.413255628256342</v>
      </c>
      <c r="AH23" s="4">
        <f t="shared" si="20"/>
        <v>3.612931082509338</v>
      </c>
      <c r="AI23" s="4">
        <f t="shared" si="20"/>
        <v>3.8242875508361345</v>
      </c>
      <c r="AJ23" s="4">
        <f t="shared" si="20"/>
        <v>4.048008372560048</v>
      </c>
      <c r="AK23" s="4">
        <f t="shared" si="20"/>
        <v>4.284816862354811</v>
      </c>
      <c r="AL23" s="4">
        <f t="shared" si="20"/>
        <v>4.535478648802568</v>
      </c>
      <c r="AM23" s="4">
        <f t="shared" si="20"/>
        <v>4.800804149757518</v>
      </c>
      <c r="AN23" s="4">
        <f t="shared" si="20"/>
        <v>5.081651192518333</v>
      </c>
      <c r="AO23" s="4">
        <f t="shared" si="20"/>
        <v>5.378927787280655</v>
      </c>
      <c r="AP23" s="4">
        <f t="shared" si="20"/>
        <v>5.6935950628365735</v>
      </c>
      <c r="AQ23" s="4">
        <f t="shared" si="20"/>
        <v>6.026670374012513</v>
      </c>
      <c r="AR23" s="4">
        <f t="shared" si="20"/>
        <v>6.379230590892245</v>
      </c>
      <c r="AS23" s="4">
        <f t="shared" si="20"/>
        <v>6.7524155804594415</v>
      </c>
      <c r="AT23" s="4">
        <f t="shared" si="20"/>
        <v>7.147431891916319</v>
      </c>
      <c r="AU23" s="4">
        <f t="shared" si="20"/>
        <v>7.565556657593423</v>
      </c>
      <c r="AV23" s="4">
        <f t="shared" si="20"/>
        <v>8.00814172206264</v>
      </c>
      <c r="AW23" s="4">
        <f t="shared" si="20"/>
        <v>8.476618012803304</v>
      </c>
      <c r="AX23" s="4">
        <f t="shared" si="20"/>
        <v>8.972500166552297</v>
      </c>
      <c r="AY23" s="4">
        <f t="shared" si="20"/>
        <v>9.497391426295607</v>
      </c>
      <c r="AZ23" s="4">
        <f t="shared" si="20"/>
        <v>10.0529888247339</v>
      </c>
      <c r="BA23" s="4">
        <f t="shared" si="20"/>
        <v>10.641088670980833</v>
      </c>
      <c r="BB23" s="4">
        <f t="shared" si="20"/>
        <v>11.263592358233213</v>
      </c>
      <c r="BC23" s="4">
        <f t="shared" si="20"/>
        <v>11.922512511189856</v>
      </c>
      <c r="BD23" s="4">
        <f t="shared" si="20"/>
        <v>12.619979493094462</v>
      </c>
      <c r="BE23" s="4">
        <f t="shared" si="20"/>
        <v>13.358248293440488</v>
      </c>
      <c r="BF23" s="4">
        <f t="shared" si="20"/>
        <v>14.139705818606757</v>
      </c>
      <c r="BG23" s="4">
        <f t="shared" si="20"/>
        <v>14.966878608995252</v>
      </c>
      <c r="BH23" s="4">
        <f t="shared" si="20"/>
        <v>15.842441007621474</v>
      </c>
      <c r="BI23" s="4">
        <f t="shared" si="20"/>
        <v>16.76922380656733</v>
      </c>
      <c r="BJ23" s="4">
        <f t="shared" si="20"/>
        <v>17.750223399251517</v>
      </c>
      <c r="BK23" s="4">
        <f t="shared" si="20"/>
        <v>18.78861146810773</v>
      </c>
      <c r="BL23" s="4">
        <f t="shared" si="20"/>
        <v>19.887745238992032</v>
      </c>
      <c r="BM23" s="4">
        <f t="shared" si="20"/>
        <v>21.051178335473065</v>
      </c>
      <c r="BN23" s="4">
        <f t="shared" si="20"/>
        <v>22.28267226809824</v>
      </c>
      <c r="BO23" s="4">
        <f t="shared" si="20"/>
        <v>23.586208595781986</v>
      </c>
      <c r="BP23" s="4">
        <f t="shared" si="20"/>
        <v>24.966001798635233</v>
      </c>
      <c r="BQ23" s="4">
        <f t="shared" si="20"/>
        <v>26.426512903855393</v>
      </c>
      <c r="BR23" s="4">
        <f t="shared" si="20"/>
        <v>27.972463908730933</v>
      </c>
      <c r="BS23" s="4">
        <f t="shared" si="20"/>
        <v>29.608853047391694</v>
      </c>
      <c r="BT23" s="4">
        <f t="shared" si="20"/>
        <v>31.340970950664108</v>
      </c>
      <c r="BU23" s="4">
        <f t="shared" si="20"/>
        <v>33.17441775127796</v>
      </c>
      <c r="BV23" s="4">
        <f t="shared" si="20"/>
        <v>35.11512118972772</v>
      </c>
      <c r="BW23" s="4">
        <f t="shared" si="20"/>
        <v>37.169355779326786</v>
      </c>
      <c r="BX23" s="4">
        <f t="shared" si="20"/>
        <v>39.343763092417404</v>
      </c>
      <c r="BY23" s="4">
        <f t="shared" si="20"/>
        <v>41.645373233323824</v>
      </c>
      <c r="BZ23" s="4">
        <f t="shared" si="20"/>
        <v>44.08162756747327</v>
      </c>
      <c r="CA23" s="4">
        <f t="shared" si="20"/>
        <v>46.66040278017046</v>
      </c>
      <c r="CB23" s="4">
        <f t="shared" si="20"/>
        <v>49.390036342810426</v>
      </c>
      <c r="CC23" s="4">
        <f t="shared" si="20"/>
        <v>52.279353468864834</v>
      </c>
      <c r="CD23" s="4">
        <f t="shared" si="20"/>
        <v>55.33769564679343</v>
      </c>
      <c r="CE23" s="4">
        <f t="shared" si="20"/>
        <v>58.574950842130846</v>
      </c>
      <c r="CF23" s="4">
        <f t="shared" si="20"/>
        <v>62.001585466395504</v>
      </c>
      <c r="CG23" s="4">
        <f t="shared" si="19"/>
        <v>65.62867821617964</v>
      </c>
      <c r="CH23" s="4">
        <f t="shared" si="19"/>
        <v>69.46795589182615</v>
      </c>
      <c r="CI23" s="4">
        <f t="shared" si="19"/>
        <v>73.53183131149798</v>
      </c>
      <c r="CJ23" s="4">
        <f t="shared" si="19"/>
        <v>77.83344344322062</v>
      </c>
      <c r="CK23" s="4">
        <f t="shared" si="19"/>
        <v>82.38669988464902</v>
      </c>
      <c r="CL23" s="4">
        <f t="shared" si="19"/>
        <v>87.206321827901</v>
      </c>
      <c r="CM23" s="4">
        <f t="shared" si="19"/>
        <v>92.3078916548332</v>
      </c>
      <c r="CN23" s="4">
        <f t="shared" si="19"/>
        <v>97.70790331664094</v>
      </c>
      <c r="CO23" s="4">
        <f t="shared" si="19"/>
        <v>103.42381566066443</v>
      </c>
      <c r="CP23" s="4">
        <f t="shared" si="19"/>
        <v>109.4741088768133</v>
      </c>
      <c r="CQ23" s="4">
        <f t="shared" si="19"/>
        <v>115.87834424610688</v>
      </c>
      <c r="CR23" s="4">
        <f t="shared" si="19"/>
        <v>122.65722738450413</v>
      </c>
      <c r="CS23" s="4">
        <f t="shared" si="19"/>
        <v>129.83267518649762</v>
      </c>
      <c r="CT23" s="4">
        <f t="shared" si="19"/>
        <v>137.42788668490775</v>
      </c>
      <c r="CU23" s="4">
        <f t="shared" si="19"/>
        <v>145.46741805597486</v>
      </c>
      <c r="CV23" s="4">
        <f t="shared" si="19"/>
        <v>153.97726201224938</v>
      </c>
      <c r="CW23" s="4">
        <f t="shared" si="19"/>
        <v>162.98493183996598</v>
      </c>
      <c r="CX23" s="4">
        <f t="shared" si="19"/>
        <v>172.519550352604</v>
      </c>
      <c r="CY23" s="4">
        <f t="shared" si="19"/>
        <v>182.61194404823132</v>
      </c>
      <c r="CZ23" s="4">
        <f t="shared" si="19"/>
        <v>193.29474277505287</v>
      </c>
      <c r="DA23" s="4">
        <f t="shared" si="19"/>
        <v>204.60248522739346</v>
      </c>
      <c r="DB23" s="4">
        <f t="shared" si="19"/>
        <v>216.57173061319597</v>
      </c>
      <c r="DC23" s="4">
        <f t="shared" si="19"/>
        <v>229.24117685406793</v>
      </c>
      <c r="DD23" s="4">
        <f t="shared" si="19"/>
        <v>242.6517857000309</v>
      </c>
      <c r="DE23" s="4">
        <f t="shared" si="19"/>
        <v>256.8469151634827</v>
      </c>
      <c r="DF23" s="4">
        <f t="shared" si="19"/>
        <v>271.8724597005465</v>
      </c>
      <c r="DG23" s="4">
        <f t="shared" si="19"/>
        <v>287.77699859302845</v>
      </c>
      <c r="DH23" s="4">
        <f t="shared" si="19"/>
        <v>304.61195301072064</v>
      </c>
      <c r="DI23" s="4">
        <f t="shared" si="19"/>
        <v>322.4317522618478</v>
      </c>
      <c r="DJ23" s="4">
        <f t="shared" si="19"/>
        <v>341.2940097691659</v>
      </c>
      <c r="DK23" s="4">
        <f t="shared" si="19"/>
        <v>361.2597093406621</v>
      </c>
      <c r="DL23" s="4">
        <f t="shared" si="19"/>
        <v>382.39340233709083</v>
      </c>
      <c r="DM23" s="4">
        <f t="shared" si="19"/>
        <v>404.7634163738106</v>
      </c>
      <c r="DN23" s="4">
        <f t="shared" si="19"/>
        <v>428.4420762316785</v>
      </c>
      <c r="DO23" s="4">
        <f t="shared" si="19"/>
        <v>453.50593769123174</v>
      </c>
      <c r="DP23" s="4">
        <f t="shared" si="19"/>
        <v>480.03603504616876</v>
      </c>
      <c r="DQ23" s="4">
        <f t="shared" si="19"/>
        <v>508.11814309636964</v>
      </c>
      <c r="DR23" s="4">
        <f t="shared" si="19"/>
        <v>537.8430544675073</v>
      </c>
      <c r="DS23" s="4">
        <f t="shared" si="19"/>
        <v>569.3068731538565</v>
      </c>
      <c r="DT23" s="4">
        <f t="shared" si="19"/>
        <v>602.6113252333571</v>
      </c>
      <c r="DU23" s="4">
        <f t="shared" si="19"/>
        <v>637.8640877595085</v>
      </c>
      <c r="DV23" s="4">
        <f t="shared" si="19"/>
        <v>675.1791368934397</v>
      </c>
      <c r="DW23" s="4">
        <f t="shared" si="19"/>
        <v>714.6771164017059</v>
      </c>
      <c r="DX23" s="4">
        <f t="shared" si="19"/>
        <v>756.4857277112058</v>
      </c>
      <c r="DY23" s="4">
        <f t="shared" si="19"/>
        <v>800.7401427823113</v>
      </c>
      <c r="DZ23" s="4">
        <f t="shared" si="19"/>
        <v>847.5834411350766</v>
      </c>
      <c r="EA23" s="4">
        <f t="shared" si="19"/>
        <v>897.1670724414786</v>
      </c>
      <c r="EB23" s="4">
        <f t="shared" si="19"/>
        <v>949.651346179305</v>
      </c>
      <c r="EC23" s="4">
        <f t="shared" si="19"/>
        <v>1005.2059499307944</v>
      </c>
      <c r="ED23" s="4">
        <f t="shared" si="19"/>
        <v>1064.0104980017459</v>
      </c>
      <c r="EE23" s="4">
        <f t="shared" si="19"/>
        <v>1126.255112134848</v>
      </c>
      <c r="EF23" s="4">
        <f t="shared" si="19"/>
        <v>1192.1410361947367</v>
      </c>
      <c r="EG23" s="4">
        <f t="shared" si="19"/>
        <v>1261.8812868121288</v>
      </c>
      <c r="EH23" s="4">
        <f t="shared" si="19"/>
        <v>1335.7013420906383</v>
      </c>
      <c r="EI23" s="4">
        <f t="shared" si="19"/>
        <v>1413.8398706029407</v>
      </c>
      <c r="EJ23" s="4">
        <f t="shared" si="19"/>
        <v>1496.5495030332127</v>
      </c>
      <c r="EK23" s="4">
        <f t="shared" si="19"/>
        <v>1584.0976489606555</v>
      </c>
      <c r="EL23" s="4">
        <f t="shared" si="19"/>
        <v>1676.7673614248538</v>
      </c>
      <c r="EM23" s="4">
        <f t="shared" si="19"/>
        <v>1774.8582520682078</v>
      </c>
      <c r="EN23" s="4">
        <f t="shared" si="19"/>
        <v>1878.6874598141978</v>
      </c>
      <c r="EO23" s="4">
        <f t="shared" si="19"/>
        <v>1988.5906762133284</v>
      </c>
      <c r="EP23" s="4">
        <f t="shared" si="19"/>
        <v>2104.923230771808</v>
      </c>
      <c r="EQ23" s="4">
        <f t="shared" si="19"/>
        <v>2228.0612397719588</v>
      </c>
      <c r="ER23" s="4">
        <f t="shared" si="18"/>
        <v>2358.4028222986185</v>
      </c>
      <c r="ES23" s="4">
        <f t="shared" si="13"/>
        <v>2496.369387403088</v>
      </c>
      <c r="ET23" s="4">
        <f t="shared" si="2"/>
        <v>2642.4069965661683</v>
      </c>
      <c r="EU23" s="4">
        <f t="shared" si="2"/>
        <v>2796.9878058652894</v>
      </c>
      <c r="EV23" s="4">
        <f t="shared" si="2"/>
        <v>2960.6115925084086</v>
      </c>
      <c r="EW23" s="4">
        <f t="shared" si="2"/>
        <v>3133.8073706701507</v>
      </c>
      <c r="EX23" s="4">
        <f t="shared" si="2"/>
        <v>3317.1351018543546</v>
      </c>
      <c r="EY23" s="4">
        <f t="shared" si="2"/>
        <v>3511.187505312834</v>
      </c>
      <c r="EZ23" s="4">
        <f t="shared" si="2"/>
        <v>3716.591974373635</v>
      </c>
      <c r="FA23" s="4">
        <f t="shared" si="2"/>
        <v>3934.0126048744924</v>
      </c>
      <c r="FB23" s="4">
        <f t="shared" si="2"/>
        <v>4164.15234225965</v>
      </c>
      <c r="FC23" s="4">
        <f t="shared" si="2"/>
        <v>4407.755254281839</v>
      </c>
      <c r="FD23" s="4">
        <f t="shared" si="2"/>
        <v>4665.608936657327</v>
      </c>
      <c r="FE23" s="4">
        <f t="shared" si="2"/>
        <v>4938.54705945178</v>
      </c>
      <c r="FF23" s="4">
        <f t="shared" si="2"/>
        <v>5227.452062429709</v>
      </c>
      <c r="FG23" s="4">
        <f t="shared" si="2"/>
        <v>5533.258008081847</v>
      </c>
      <c r="FH23" s="4">
        <f t="shared" si="2"/>
        <v>5856.9536015546355</v>
      </c>
      <c r="FI23" s="4">
        <f t="shared" si="2"/>
        <v>6199.585387245582</v>
      </c>
      <c r="FJ23" s="4">
        <f t="shared" si="2"/>
        <v>6562.261132399449</v>
      </c>
    </row>
    <row r="24" spans="1:166" ht="15">
      <c r="A24" s="1">
        <v>15</v>
      </c>
      <c r="B24" s="3" t="s">
        <v>30</v>
      </c>
      <c r="C24" s="4">
        <v>1.19</v>
      </c>
      <c r="D24" s="4">
        <v>1.31</v>
      </c>
      <c r="E24" s="4">
        <f t="shared" si="3"/>
        <v>0.040000000000000036</v>
      </c>
      <c r="F24" s="4">
        <v>-24.84671875</v>
      </c>
      <c r="G24" s="4">
        <f t="shared" si="4"/>
        <v>1.19</v>
      </c>
      <c r="H24" s="4">
        <f t="shared" si="5"/>
        <v>1.23</v>
      </c>
      <c r="I24" s="4">
        <f t="shared" si="6"/>
        <v>1.27</v>
      </c>
      <c r="J24" s="4">
        <f t="shared" si="7"/>
        <v>1.31</v>
      </c>
      <c r="K24" s="4">
        <f t="shared" si="8"/>
        <v>1.386635</v>
      </c>
      <c r="L24" s="5">
        <f t="shared" si="10"/>
        <v>0.0585</v>
      </c>
      <c r="M24" s="5">
        <f>IRR(P24:FJ24,0.12)</f>
        <v>0.1031375497416087</v>
      </c>
      <c r="P24" s="4">
        <f t="shared" si="9"/>
        <v>-24.84671875</v>
      </c>
      <c r="Q24" s="4">
        <f t="shared" si="9"/>
        <v>1.19</v>
      </c>
      <c r="R24" s="4">
        <f t="shared" si="9"/>
        <v>1.23</v>
      </c>
      <c r="S24" s="4">
        <f t="shared" si="9"/>
        <v>1.27</v>
      </c>
      <c r="T24" s="4">
        <f t="shared" si="9"/>
        <v>1.31</v>
      </c>
      <c r="U24" s="4">
        <f t="shared" si="20"/>
        <v>1.386635</v>
      </c>
      <c r="V24" s="4">
        <f t="shared" si="20"/>
        <v>1.4677531475</v>
      </c>
      <c r="W24" s="4">
        <f t="shared" si="20"/>
        <v>1.55361670662875</v>
      </c>
      <c r="X24" s="4">
        <f t="shared" si="20"/>
        <v>1.644503283966532</v>
      </c>
      <c r="Y24" s="4">
        <f t="shared" si="20"/>
        <v>1.740706726078574</v>
      </c>
      <c r="Z24" s="4">
        <f t="shared" si="20"/>
        <v>1.8425380695541707</v>
      </c>
      <c r="AA24" s="4">
        <f t="shared" si="20"/>
        <v>1.9503265466230897</v>
      </c>
      <c r="AB24" s="4">
        <f t="shared" si="20"/>
        <v>2.0644206496005406</v>
      </c>
      <c r="AC24" s="4">
        <f t="shared" si="20"/>
        <v>2.1851892576021723</v>
      </c>
      <c r="AD24" s="4">
        <f t="shared" si="20"/>
        <v>2.3130228291718993</v>
      </c>
      <c r="AE24" s="4">
        <f t="shared" si="20"/>
        <v>2.4483346646784554</v>
      </c>
      <c r="AF24" s="4">
        <f t="shared" si="20"/>
        <v>2.591562242562145</v>
      </c>
      <c r="AG24" s="4">
        <f t="shared" si="20"/>
        <v>2.7431686337520307</v>
      </c>
      <c r="AH24" s="4">
        <f t="shared" si="20"/>
        <v>2.9036439988265244</v>
      </c>
      <c r="AI24" s="4">
        <f t="shared" si="20"/>
        <v>3.073507172757876</v>
      </c>
      <c r="AJ24" s="4">
        <f t="shared" si="20"/>
        <v>3.253307342364212</v>
      </c>
      <c r="AK24" s="4">
        <f t="shared" si="20"/>
        <v>3.4436258218925184</v>
      </c>
      <c r="AL24" s="4">
        <f t="shared" si="20"/>
        <v>3.6450779324732308</v>
      </c>
      <c r="AM24" s="4">
        <f t="shared" si="20"/>
        <v>3.858314991522915</v>
      </c>
      <c r="AN24" s="4">
        <f t="shared" si="20"/>
        <v>4.084026418527006</v>
      </c>
      <c r="AO24" s="4">
        <f t="shared" si="20"/>
        <v>4.322941964010836</v>
      </c>
      <c r="AP24" s="4">
        <f t="shared" si="20"/>
        <v>4.575834068905469</v>
      </c>
      <c r="AQ24" s="4">
        <f t="shared" si="20"/>
        <v>4.843520361936439</v>
      </c>
      <c r="AR24" s="4">
        <f t="shared" si="20"/>
        <v>5.12686630310972</v>
      </c>
      <c r="AS24" s="4">
        <f t="shared" si="20"/>
        <v>5.426787981841639</v>
      </c>
      <c r="AT24" s="4">
        <f t="shared" si="20"/>
        <v>5.744255078779375</v>
      </c>
      <c r="AU24" s="4">
        <f t="shared" si="20"/>
        <v>6.080294000887968</v>
      </c>
      <c r="AV24" s="4">
        <f t="shared" si="20"/>
        <v>6.435991199939914</v>
      </c>
      <c r="AW24" s="4">
        <f t="shared" si="20"/>
        <v>6.812496685136399</v>
      </c>
      <c r="AX24" s="4">
        <f t="shared" si="20"/>
        <v>7.211027741216878</v>
      </c>
      <c r="AY24" s="4">
        <f t="shared" si="20"/>
        <v>7.632872864078065</v>
      </c>
      <c r="AZ24" s="4">
        <f t="shared" si="20"/>
        <v>8.079395926626631</v>
      </c>
      <c r="BA24" s="4">
        <f t="shared" si="20"/>
        <v>8.55204058833429</v>
      </c>
      <c r="BB24" s="4">
        <f t="shared" si="20"/>
        <v>9.052334962751846</v>
      </c>
      <c r="BC24" s="4">
        <f t="shared" si="20"/>
        <v>9.58189655807283</v>
      </c>
      <c r="BD24" s="4">
        <f t="shared" si="20"/>
        <v>10.14243750672009</v>
      </c>
      <c r="BE24" s="4">
        <f t="shared" si="20"/>
        <v>10.735770100863215</v>
      </c>
      <c r="BF24" s="4">
        <f t="shared" si="20"/>
        <v>11.363812651763713</v>
      </c>
      <c r="BG24" s="4">
        <f t="shared" si="20"/>
        <v>12.02859569189189</v>
      </c>
      <c r="BH24" s="4">
        <f t="shared" si="20"/>
        <v>12.732268539867567</v>
      </c>
      <c r="BI24" s="4">
        <f t="shared" si="20"/>
        <v>13.47710624944982</v>
      </c>
      <c r="BJ24" s="4">
        <f t="shared" si="20"/>
        <v>14.265516965042634</v>
      </c>
      <c r="BK24" s="4">
        <f t="shared" si="20"/>
        <v>15.100049707497629</v>
      </c>
      <c r="BL24" s="4">
        <f t="shared" si="20"/>
        <v>15.98340261538624</v>
      </c>
      <c r="BM24" s="4">
        <f t="shared" si="20"/>
        <v>16.918431668386333</v>
      </c>
      <c r="BN24" s="4">
        <f t="shared" si="20"/>
        <v>17.908159920986932</v>
      </c>
      <c r="BO24" s="4">
        <f t="shared" si="20"/>
        <v>18.955787276364667</v>
      </c>
      <c r="BP24" s="4">
        <f t="shared" si="20"/>
        <v>20.064700832032</v>
      </c>
      <c r="BQ24" s="4">
        <f t="shared" si="20"/>
        <v>21.23848583070587</v>
      </c>
      <c r="BR24" s="4">
        <f t="shared" si="20"/>
        <v>22.480937251802164</v>
      </c>
      <c r="BS24" s="4">
        <f t="shared" si="20"/>
        <v>23.79607208103259</v>
      </c>
      <c r="BT24" s="4">
        <f t="shared" si="20"/>
        <v>25.188142297773</v>
      </c>
      <c r="BU24" s="4">
        <f t="shared" si="20"/>
        <v>26.66164862219272</v>
      </c>
      <c r="BV24" s="4">
        <f t="shared" si="20"/>
        <v>28.22135506659099</v>
      </c>
      <c r="BW24" s="4">
        <f t="shared" si="20"/>
        <v>29.872304337986563</v>
      </c>
      <c r="BX24" s="4">
        <f t="shared" si="20"/>
        <v>31.619834141758776</v>
      </c>
      <c r="BY24" s="4">
        <f t="shared" si="20"/>
        <v>33.46959443905166</v>
      </c>
      <c r="BZ24" s="4">
        <f t="shared" si="20"/>
        <v>35.427565713736186</v>
      </c>
      <c r="CA24" s="4">
        <f t="shared" si="20"/>
        <v>37.50007830798975</v>
      </c>
      <c r="CB24" s="4">
        <f t="shared" si="20"/>
        <v>39.693832889007155</v>
      </c>
      <c r="CC24" s="4">
        <f t="shared" si="20"/>
        <v>42.01592211301407</v>
      </c>
      <c r="CD24" s="4">
        <f t="shared" si="20"/>
        <v>44.47385355662539</v>
      </c>
      <c r="CE24" s="4">
        <f t="shared" si="20"/>
        <v>47.07557398968798</v>
      </c>
      <c r="CF24" s="4">
        <f t="shared" si="20"/>
        <v>49.829495068084725</v>
      </c>
      <c r="CG24" s="4">
        <f t="shared" si="19"/>
        <v>52.74452052956768</v>
      </c>
      <c r="CH24" s="4">
        <f t="shared" si="19"/>
        <v>55.83007498054739</v>
      </c>
      <c r="CI24" s="4">
        <f t="shared" si="19"/>
        <v>59.09613436690941</v>
      </c>
      <c r="CJ24" s="4">
        <f t="shared" si="19"/>
        <v>62.55325822737361</v>
      </c>
      <c r="CK24" s="4">
        <f t="shared" si="19"/>
        <v>66.21262383367497</v>
      </c>
      <c r="CL24" s="4">
        <f t="shared" si="19"/>
        <v>70.08606232794496</v>
      </c>
      <c r="CM24" s="4">
        <f t="shared" si="19"/>
        <v>74.18609697412974</v>
      </c>
      <c r="CN24" s="4">
        <f t="shared" si="19"/>
        <v>78.52598364711633</v>
      </c>
      <c r="CO24" s="4">
        <f t="shared" si="19"/>
        <v>83.11975369047263</v>
      </c>
      <c r="CP24" s="4">
        <f t="shared" si="19"/>
        <v>87.98225928136529</v>
      </c>
      <c r="CQ24" s="4">
        <f t="shared" si="19"/>
        <v>93.12922144932516</v>
      </c>
      <c r="CR24" s="4">
        <f t="shared" si="19"/>
        <v>98.57728090411068</v>
      </c>
      <c r="CS24" s="4">
        <f t="shared" si="19"/>
        <v>104.34405183700116</v>
      </c>
      <c r="CT24" s="4">
        <f t="shared" si="19"/>
        <v>110.44817886946572</v>
      </c>
      <c r="CU24" s="4">
        <f t="shared" si="19"/>
        <v>116.90939733332947</v>
      </c>
      <c r="CV24" s="4">
        <f t="shared" si="19"/>
        <v>123.74859707732924</v>
      </c>
      <c r="CW24" s="4">
        <f t="shared" si="19"/>
        <v>130.98789000635298</v>
      </c>
      <c r="CX24" s="4">
        <f t="shared" si="19"/>
        <v>138.65068157172465</v>
      </c>
      <c r="CY24" s="4">
        <f t="shared" si="19"/>
        <v>146.76174644367055</v>
      </c>
      <c r="CZ24" s="4">
        <f t="shared" si="19"/>
        <v>155.34730861062528</v>
      </c>
      <c r="DA24" s="4">
        <f t="shared" si="19"/>
        <v>164.43512616434685</v>
      </c>
      <c r="DB24" s="4">
        <f t="shared" si="19"/>
        <v>174.05458104496114</v>
      </c>
      <c r="DC24" s="4">
        <f t="shared" si="19"/>
        <v>184.23677403609136</v>
      </c>
      <c r="DD24" s="4">
        <f t="shared" si="19"/>
        <v>195.0146253172027</v>
      </c>
      <c r="DE24" s="4">
        <f t="shared" si="19"/>
        <v>206.42298089825906</v>
      </c>
      <c r="DF24" s="4">
        <f t="shared" si="19"/>
        <v>218.4987252808072</v>
      </c>
      <c r="DG24" s="4">
        <f t="shared" si="19"/>
        <v>231.28090070973442</v>
      </c>
      <c r="DH24" s="4">
        <f t="shared" si="19"/>
        <v>244.8108334012539</v>
      </c>
      <c r="DI24" s="4">
        <f t="shared" si="19"/>
        <v>259.1322671552272</v>
      </c>
      <c r="DJ24" s="4">
        <f t="shared" si="19"/>
        <v>274.291504783808</v>
      </c>
      <c r="DK24" s="4">
        <f t="shared" si="19"/>
        <v>290.3375578136608</v>
      </c>
      <c r="DL24" s="4">
        <f t="shared" si="19"/>
        <v>307.3223049457599</v>
      </c>
      <c r="DM24" s="4">
        <f t="shared" si="19"/>
        <v>325.3006597850869</v>
      </c>
      <c r="DN24" s="4">
        <f t="shared" si="19"/>
        <v>344.3307483825145</v>
      </c>
      <c r="DO24" s="4">
        <f t="shared" si="19"/>
        <v>364.4740971628916</v>
      </c>
      <c r="DP24" s="4">
        <f t="shared" si="19"/>
        <v>385.79583184692075</v>
      </c>
      <c r="DQ24" s="4">
        <f t="shared" si="19"/>
        <v>408.3648880099656</v>
      </c>
      <c r="DR24" s="4">
        <f t="shared" si="19"/>
        <v>432.25423395854864</v>
      </c>
      <c r="DS24" s="4">
        <f t="shared" si="19"/>
        <v>457.5411066451237</v>
      </c>
      <c r="DT24" s="4">
        <f t="shared" si="19"/>
        <v>484.3072613838634</v>
      </c>
      <c r="DU24" s="4">
        <f t="shared" si="19"/>
        <v>512.6392361748194</v>
      </c>
      <c r="DV24" s="4">
        <f t="shared" si="19"/>
        <v>542.6286314910463</v>
      </c>
      <c r="DW24" s="4">
        <f t="shared" si="19"/>
        <v>574.3724064332725</v>
      </c>
      <c r="DX24" s="4">
        <f t="shared" si="19"/>
        <v>607.973192209619</v>
      </c>
      <c r="DY24" s="4">
        <f t="shared" si="19"/>
        <v>643.5396239538817</v>
      </c>
      <c r="DZ24" s="4">
        <f t="shared" si="19"/>
        <v>681.1866919551837</v>
      </c>
      <c r="EA24" s="4">
        <f t="shared" si="19"/>
        <v>721.036113434562</v>
      </c>
      <c r="EB24" s="4">
        <f t="shared" si="19"/>
        <v>763.2167260704839</v>
      </c>
      <c r="EC24" s="4">
        <f t="shared" si="19"/>
        <v>807.8649045456073</v>
      </c>
      <c r="ED24" s="4">
        <f t="shared" si="19"/>
        <v>855.1250014615252</v>
      </c>
      <c r="EE24" s="4">
        <f t="shared" si="19"/>
        <v>905.1498140470245</v>
      </c>
      <c r="EF24" s="4">
        <f t="shared" si="19"/>
        <v>958.1010781687754</v>
      </c>
      <c r="EG24" s="4">
        <f t="shared" si="19"/>
        <v>1014.1499912416488</v>
      </c>
      <c r="EH24" s="4">
        <f t="shared" si="19"/>
        <v>1073.4777657292852</v>
      </c>
      <c r="EI24" s="4">
        <f t="shared" si="19"/>
        <v>1136.2762150244484</v>
      </c>
      <c r="EJ24" s="4">
        <f t="shared" si="19"/>
        <v>1202.7483736033787</v>
      </c>
      <c r="EK24" s="4">
        <f t="shared" si="19"/>
        <v>1273.1091534591762</v>
      </c>
      <c r="EL24" s="4">
        <f t="shared" si="19"/>
        <v>1347.586038936538</v>
      </c>
      <c r="EM24" s="4">
        <f t="shared" si="19"/>
        <v>1426.4198222143254</v>
      </c>
      <c r="EN24" s="4">
        <f t="shared" si="19"/>
        <v>1509.8653818138635</v>
      </c>
      <c r="EO24" s="4">
        <f t="shared" si="19"/>
        <v>1598.1925066499743</v>
      </c>
      <c r="EP24" s="4">
        <f t="shared" si="19"/>
        <v>1691.6867682889979</v>
      </c>
      <c r="EQ24" s="4">
        <f t="shared" si="19"/>
        <v>1790.6504442339042</v>
      </c>
      <c r="ER24" s="4">
        <f t="shared" si="18"/>
        <v>1895.4034952215875</v>
      </c>
      <c r="ES24" s="4">
        <f t="shared" si="13"/>
        <v>2006.2845996920503</v>
      </c>
      <c r="ET24" s="4">
        <f t="shared" si="2"/>
        <v>2123.6522487740353</v>
      </c>
      <c r="EU24" s="4">
        <f t="shared" si="2"/>
        <v>2247.8859053273163</v>
      </c>
      <c r="EV24" s="4">
        <f t="shared" si="2"/>
        <v>2379.387230788964</v>
      </c>
      <c r="EW24" s="4">
        <f t="shared" si="2"/>
        <v>2518.5813837901187</v>
      </c>
      <c r="EX24" s="4">
        <f t="shared" si="2"/>
        <v>2665.9183947418405</v>
      </c>
      <c r="EY24" s="4">
        <f t="shared" si="2"/>
        <v>2821.874620834238</v>
      </c>
      <c r="EZ24" s="4">
        <f t="shared" si="2"/>
        <v>2986.9542861530413</v>
      </c>
      <c r="FA24" s="4">
        <f t="shared" si="2"/>
        <v>3161.6911118929943</v>
      </c>
      <c r="FB24" s="4">
        <f t="shared" si="2"/>
        <v>3346.6500419387344</v>
      </c>
      <c r="FC24" s="4">
        <f t="shared" si="2"/>
        <v>3542.4290693921503</v>
      </c>
      <c r="FD24" s="4">
        <f t="shared" si="2"/>
        <v>3749.661169951591</v>
      </c>
      <c r="FE24" s="4">
        <f t="shared" si="2"/>
        <v>3969.016348393759</v>
      </c>
      <c r="FF24" s="4">
        <f t="shared" si="2"/>
        <v>4201.203804774794</v>
      </c>
      <c r="FG24" s="4">
        <f aca="true" t="shared" si="21" ref="ET24:FJ26">FF24*(1+$L24)</f>
        <v>4446.974227354119</v>
      </c>
      <c r="FH24" s="4">
        <f t="shared" si="21"/>
        <v>4707.122219654335</v>
      </c>
      <c r="FI24" s="4">
        <f t="shared" si="21"/>
        <v>4982.488869504114</v>
      </c>
      <c r="FJ24" s="4">
        <f t="shared" si="21"/>
        <v>5273.964468370104</v>
      </c>
    </row>
    <row r="25" spans="1:166" ht="15">
      <c r="A25" s="1">
        <v>16</v>
      </c>
      <c r="B25" s="3" t="s">
        <v>31</v>
      </c>
      <c r="C25" s="4">
        <v>0.87</v>
      </c>
      <c r="D25" s="4">
        <v>1</v>
      </c>
      <c r="E25" s="4">
        <f t="shared" si="3"/>
        <v>0.043333333333333335</v>
      </c>
      <c r="F25" s="4">
        <v>-32.06921875</v>
      </c>
      <c r="G25" s="4">
        <f t="shared" si="4"/>
        <v>0.87</v>
      </c>
      <c r="H25" s="4">
        <f t="shared" si="5"/>
        <v>0.9133333333333333</v>
      </c>
      <c r="I25" s="4">
        <f t="shared" si="6"/>
        <v>0.9566666666666667</v>
      </c>
      <c r="J25" s="4">
        <f t="shared" si="7"/>
        <v>1</v>
      </c>
      <c r="K25" s="4">
        <f t="shared" si="8"/>
        <v>1.0585</v>
      </c>
      <c r="L25" s="5">
        <f t="shared" si="10"/>
        <v>0.0585</v>
      </c>
      <c r="M25" s="5">
        <f>IRR(P25:FJ25,0.12)</f>
        <v>0.08410525342573615</v>
      </c>
      <c r="P25" s="4">
        <f t="shared" si="9"/>
        <v>-32.06921875</v>
      </c>
      <c r="Q25" s="4">
        <f t="shared" si="9"/>
        <v>0.87</v>
      </c>
      <c r="R25" s="4">
        <f t="shared" si="9"/>
        <v>0.9133333333333333</v>
      </c>
      <c r="S25" s="4">
        <f t="shared" si="9"/>
        <v>0.9566666666666667</v>
      </c>
      <c r="T25" s="4">
        <f t="shared" si="9"/>
        <v>1</v>
      </c>
      <c r="U25" s="4">
        <f t="shared" si="20"/>
        <v>1.0585</v>
      </c>
      <c r="V25" s="4">
        <f t="shared" si="20"/>
        <v>1.12042225</v>
      </c>
      <c r="W25" s="4">
        <f t="shared" si="20"/>
        <v>1.185966951625</v>
      </c>
      <c r="X25" s="4">
        <f t="shared" si="20"/>
        <v>1.2553460182950624</v>
      </c>
      <c r="Y25" s="4">
        <f t="shared" si="20"/>
        <v>1.3287837603653236</v>
      </c>
      <c r="Z25" s="4">
        <f t="shared" si="20"/>
        <v>1.406517610346695</v>
      </c>
      <c r="AA25" s="4">
        <f t="shared" si="20"/>
        <v>1.4887988905519767</v>
      </c>
      <c r="AB25" s="4">
        <f t="shared" si="20"/>
        <v>1.5758936256492673</v>
      </c>
      <c r="AC25" s="4">
        <f t="shared" si="20"/>
        <v>1.6680834027497493</v>
      </c>
      <c r="AD25" s="4">
        <f t="shared" si="20"/>
        <v>1.7656662818106097</v>
      </c>
      <c r="AE25" s="4">
        <f t="shared" si="20"/>
        <v>1.8689577592965303</v>
      </c>
      <c r="AF25" s="4">
        <f t="shared" si="20"/>
        <v>1.9782917882153772</v>
      </c>
      <c r="AG25" s="4">
        <f t="shared" si="20"/>
        <v>2.0940218578259766</v>
      </c>
      <c r="AH25" s="4">
        <f t="shared" si="20"/>
        <v>2.216522136508796</v>
      </c>
      <c r="AI25" s="4">
        <f t="shared" si="20"/>
        <v>2.3461886814945605</v>
      </c>
      <c r="AJ25" s="4">
        <f t="shared" si="20"/>
        <v>2.483440719361992</v>
      </c>
      <c r="AK25" s="4">
        <f t="shared" si="20"/>
        <v>2.6287220014446686</v>
      </c>
      <c r="AL25" s="4">
        <f t="shared" si="20"/>
        <v>2.7825022385291818</v>
      </c>
      <c r="AM25" s="4">
        <f t="shared" si="20"/>
        <v>2.945278619483139</v>
      </c>
      <c r="AN25" s="4">
        <f t="shared" si="20"/>
        <v>3.117577418722903</v>
      </c>
      <c r="AO25" s="4">
        <f t="shared" si="20"/>
        <v>3.2999556977181927</v>
      </c>
      <c r="AP25" s="4">
        <f t="shared" si="20"/>
        <v>3.493003106034707</v>
      </c>
      <c r="AQ25" s="4">
        <f t="shared" si="20"/>
        <v>3.6973437877377373</v>
      </c>
      <c r="AR25" s="4">
        <f t="shared" si="20"/>
        <v>3.913638399320395</v>
      </c>
      <c r="AS25" s="4">
        <f t="shared" si="20"/>
        <v>4.142586245680638</v>
      </c>
      <c r="AT25" s="4">
        <f t="shared" si="20"/>
        <v>4.384927541052956</v>
      </c>
      <c r="AU25" s="4">
        <f t="shared" si="20"/>
        <v>4.6414458022045535</v>
      </c>
      <c r="AV25" s="4">
        <f t="shared" si="20"/>
        <v>4.91297038163352</v>
      </c>
      <c r="AW25" s="4">
        <f t="shared" si="20"/>
        <v>5.2003791489590805</v>
      </c>
      <c r="AX25" s="4">
        <f t="shared" si="20"/>
        <v>5.504601329173187</v>
      </c>
      <c r="AY25" s="4">
        <f t="shared" si="20"/>
        <v>5.826620506929818</v>
      </c>
      <c r="AZ25" s="4">
        <f t="shared" si="20"/>
        <v>6.167477806585213</v>
      </c>
      <c r="BA25" s="4">
        <f t="shared" si="20"/>
        <v>6.5282752582704475</v>
      </c>
      <c r="BB25" s="4">
        <f t="shared" si="20"/>
        <v>6.910179360879269</v>
      </c>
      <c r="BC25" s="4">
        <f t="shared" si="20"/>
        <v>7.314424853490706</v>
      </c>
      <c r="BD25" s="4">
        <f t="shared" si="20"/>
        <v>7.742318707419913</v>
      </c>
      <c r="BE25" s="4">
        <f t="shared" si="20"/>
        <v>8.195244351803979</v>
      </c>
      <c r="BF25" s="4">
        <f t="shared" si="20"/>
        <v>8.674666146384512</v>
      </c>
      <c r="BG25" s="4">
        <f t="shared" si="20"/>
        <v>9.182134115948006</v>
      </c>
      <c r="BH25" s="4">
        <f t="shared" si="20"/>
        <v>9.719288961730964</v>
      </c>
      <c r="BI25" s="4">
        <f t="shared" si="20"/>
        <v>10.287867365992225</v>
      </c>
      <c r="BJ25" s="4">
        <f t="shared" si="20"/>
        <v>10.889707606902771</v>
      </c>
      <c r="BK25" s="4">
        <f t="shared" si="20"/>
        <v>11.526755501906583</v>
      </c>
      <c r="BL25" s="4">
        <f t="shared" si="20"/>
        <v>12.201070698768119</v>
      </c>
      <c r="BM25" s="4">
        <f t="shared" si="20"/>
        <v>12.914833334646053</v>
      </c>
      <c r="BN25" s="4">
        <f t="shared" si="20"/>
        <v>13.670351084722848</v>
      </c>
      <c r="BO25" s="4">
        <f t="shared" si="20"/>
        <v>14.470066623179134</v>
      </c>
      <c r="BP25" s="4">
        <f t="shared" si="20"/>
        <v>15.316565520635114</v>
      </c>
      <c r="BQ25" s="4">
        <f t="shared" si="20"/>
        <v>16.21258460359227</v>
      </c>
      <c r="BR25" s="4">
        <f t="shared" si="20"/>
        <v>17.161020802902417</v>
      </c>
      <c r="BS25" s="4">
        <f t="shared" si="20"/>
        <v>18.164940519872207</v>
      </c>
      <c r="BT25" s="4">
        <f t="shared" si="20"/>
        <v>19.227589540284733</v>
      </c>
      <c r="BU25" s="4">
        <f t="shared" si="20"/>
        <v>20.352403528391388</v>
      </c>
      <c r="BV25" s="4">
        <f t="shared" si="20"/>
        <v>21.543019134802286</v>
      </c>
      <c r="BW25" s="4">
        <f t="shared" si="20"/>
        <v>22.80328575418822</v>
      </c>
      <c r="BX25" s="4">
        <f t="shared" si="20"/>
        <v>24.13727797080823</v>
      </c>
      <c r="BY25" s="4">
        <f t="shared" si="20"/>
        <v>25.549308732100513</v>
      </c>
      <c r="BZ25" s="4">
        <f t="shared" si="20"/>
        <v>27.043943292928393</v>
      </c>
      <c r="CA25" s="4">
        <f t="shared" si="20"/>
        <v>28.626013975564703</v>
      </c>
      <c r="CB25" s="4">
        <f t="shared" si="20"/>
        <v>30.30063579313524</v>
      </c>
      <c r="CC25" s="4">
        <f t="shared" si="20"/>
        <v>32.07322298703365</v>
      </c>
      <c r="CD25" s="4">
        <f t="shared" si="20"/>
        <v>33.94950653177512</v>
      </c>
      <c r="CE25" s="4">
        <f t="shared" si="20"/>
        <v>35.93555266388397</v>
      </c>
      <c r="CF25" s="4">
        <f>CE25*(1+$L25)</f>
        <v>38.03778249472118</v>
      </c>
      <c r="CG25" s="4">
        <f>CF25*(1+$L25)</f>
        <v>40.262992770662365</v>
      </c>
      <c r="CH25" s="4">
        <f t="shared" si="19"/>
        <v>42.61837784774611</v>
      </c>
      <c r="CI25" s="4">
        <f t="shared" si="19"/>
        <v>45.11155295183926</v>
      </c>
      <c r="CJ25" s="4">
        <f t="shared" si="19"/>
        <v>47.750578799521854</v>
      </c>
      <c r="CK25" s="4">
        <f t="shared" si="19"/>
        <v>50.54398765929388</v>
      </c>
      <c r="CL25" s="4">
        <f t="shared" si="19"/>
        <v>53.50081093736257</v>
      </c>
      <c r="CM25" s="4">
        <f t="shared" si="19"/>
        <v>56.630608377198286</v>
      </c>
      <c r="CN25" s="4">
        <f t="shared" si="19"/>
        <v>59.94349896726438</v>
      </c>
      <c r="CO25" s="4">
        <f t="shared" si="19"/>
        <v>63.45019365684935</v>
      </c>
      <c r="CP25" s="4">
        <f t="shared" si="19"/>
        <v>67.16202998577504</v>
      </c>
      <c r="CQ25" s="4">
        <f t="shared" si="19"/>
        <v>71.09100873994288</v>
      </c>
      <c r="CR25" s="4">
        <f t="shared" si="19"/>
        <v>75.24983275122953</v>
      </c>
      <c r="CS25" s="4">
        <f t="shared" si="19"/>
        <v>79.65194796717645</v>
      </c>
      <c r="CT25" s="4">
        <f t="shared" si="19"/>
        <v>84.31158692325627</v>
      </c>
      <c r="CU25" s="4">
        <f t="shared" si="19"/>
        <v>89.24381475826677</v>
      </c>
      <c r="CV25" s="4">
        <f t="shared" si="19"/>
        <v>94.46457792162538</v>
      </c>
      <c r="CW25" s="4">
        <f t="shared" si="19"/>
        <v>99.99075573004046</v>
      </c>
      <c r="CX25" s="4">
        <f t="shared" si="19"/>
        <v>105.84021494024783</v>
      </c>
      <c r="CY25" s="4">
        <f t="shared" si="19"/>
        <v>112.03186751425233</v>
      </c>
      <c r="CZ25" s="4">
        <f t="shared" si="19"/>
        <v>118.5857317638361</v>
      </c>
      <c r="DA25" s="4">
        <f t="shared" si="19"/>
        <v>125.5229970720205</v>
      </c>
      <c r="DB25" s="4">
        <f t="shared" si="19"/>
        <v>132.8660924007337</v>
      </c>
      <c r="DC25" s="4">
        <f t="shared" si="19"/>
        <v>140.6387588061766</v>
      </c>
      <c r="DD25" s="4">
        <f t="shared" si="19"/>
        <v>148.86612619633794</v>
      </c>
      <c r="DE25" s="4">
        <f t="shared" si="19"/>
        <v>157.5747945788237</v>
      </c>
      <c r="DF25" s="4">
        <f t="shared" si="19"/>
        <v>166.7929200616849</v>
      </c>
      <c r="DG25" s="4">
        <f t="shared" si="19"/>
        <v>176.55030588529345</v>
      </c>
      <c r="DH25" s="4">
        <f t="shared" si="19"/>
        <v>186.8784987795831</v>
      </c>
      <c r="DI25" s="4">
        <f t="shared" si="19"/>
        <v>197.81089095818874</v>
      </c>
      <c r="DJ25" s="4">
        <f t="shared" si="19"/>
        <v>209.38282807924278</v>
      </c>
      <c r="DK25" s="4">
        <f t="shared" si="19"/>
        <v>221.63172352187848</v>
      </c>
      <c r="DL25" s="4">
        <f t="shared" si="19"/>
        <v>234.59717934790837</v>
      </c>
      <c r="DM25" s="4">
        <f t="shared" si="19"/>
        <v>248.321114339761</v>
      </c>
      <c r="DN25" s="4">
        <f t="shared" si="19"/>
        <v>262.847899528637</v>
      </c>
      <c r="DO25" s="4">
        <f t="shared" si="19"/>
        <v>278.22450165106227</v>
      </c>
      <c r="DP25" s="4">
        <f t="shared" si="19"/>
        <v>294.5006349976494</v>
      </c>
      <c r="DQ25" s="4">
        <f t="shared" si="19"/>
        <v>311.7289221450119</v>
      </c>
      <c r="DR25" s="4">
        <f t="shared" si="19"/>
        <v>329.9650640904951</v>
      </c>
      <c r="DS25" s="4">
        <f t="shared" si="19"/>
        <v>349.2680203397891</v>
      </c>
      <c r="DT25" s="4">
        <f t="shared" si="19"/>
        <v>369.70019952966675</v>
      </c>
      <c r="DU25" s="4">
        <f t="shared" si="19"/>
        <v>391.3276612021522</v>
      </c>
      <c r="DV25" s="4">
        <f t="shared" si="19"/>
        <v>414.22032938247816</v>
      </c>
      <c r="DW25" s="4">
        <f t="shared" si="19"/>
        <v>438.4522186513531</v>
      </c>
      <c r="DX25" s="4">
        <f t="shared" si="19"/>
        <v>464.1016734424573</v>
      </c>
      <c r="DY25" s="4">
        <f t="shared" si="19"/>
        <v>491.25162133884106</v>
      </c>
      <c r="DZ25" s="4">
        <f t="shared" si="19"/>
        <v>519.9898411871633</v>
      </c>
      <c r="EA25" s="4">
        <f t="shared" si="19"/>
        <v>550.4092468966123</v>
      </c>
      <c r="EB25" s="4">
        <f t="shared" si="19"/>
        <v>582.6081878400641</v>
      </c>
      <c r="EC25" s="4">
        <f t="shared" si="19"/>
        <v>616.6907668287079</v>
      </c>
      <c r="ED25" s="4">
        <f t="shared" si="19"/>
        <v>652.7671766881873</v>
      </c>
      <c r="EE25" s="4">
        <f t="shared" si="19"/>
        <v>690.9540565244463</v>
      </c>
      <c r="EF25" s="4">
        <f t="shared" si="19"/>
        <v>731.3748688311264</v>
      </c>
      <c r="EG25" s="4">
        <f t="shared" si="19"/>
        <v>774.1602986577473</v>
      </c>
      <c r="EH25" s="4">
        <f t="shared" si="19"/>
        <v>819.4486761292254</v>
      </c>
      <c r="EI25" s="4">
        <f t="shared" si="19"/>
        <v>867.3864236827851</v>
      </c>
      <c r="EJ25" s="4">
        <f t="shared" si="19"/>
        <v>918.1285294682281</v>
      </c>
      <c r="EK25" s="4">
        <f t="shared" si="19"/>
        <v>971.8390484421194</v>
      </c>
      <c r="EL25" s="4">
        <f t="shared" si="19"/>
        <v>1028.6916327759834</v>
      </c>
      <c r="EM25" s="4">
        <f t="shared" si="19"/>
        <v>1088.8700932933784</v>
      </c>
      <c r="EN25" s="4">
        <f t="shared" si="19"/>
        <v>1152.568993751041</v>
      </c>
      <c r="EO25" s="4">
        <f t="shared" si="19"/>
        <v>1219.994279885477</v>
      </c>
      <c r="EP25" s="4">
        <f t="shared" si="19"/>
        <v>1291.3639452587774</v>
      </c>
      <c r="EQ25" s="4">
        <f t="shared" si="19"/>
        <v>1366.9087360564158</v>
      </c>
      <c r="ER25" s="4">
        <f t="shared" si="18"/>
        <v>1446.8728971157161</v>
      </c>
      <c r="ES25" s="4">
        <f t="shared" si="13"/>
        <v>1531.5149615969856</v>
      </c>
      <c r="ET25" s="4">
        <f t="shared" si="21"/>
        <v>1621.1085868504092</v>
      </c>
      <c r="EU25" s="4">
        <f t="shared" si="21"/>
        <v>1715.943439181158</v>
      </c>
      <c r="EV25" s="4">
        <f t="shared" si="21"/>
        <v>1816.3261303732559</v>
      </c>
      <c r="EW25" s="4">
        <f t="shared" si="21"/>
        <v>1922.5812090000913</v>
      </c>
      <c r="EX25" s="4">
        <f t="shared" si="21"/>
        <v>2035.0522097265966</v>
      </c>
      <c r="EY25" s="4">
        <f t="shared" si="21"/>
        <v>2154.1027639956023</v>
      </c>
      <c r="EZ25" s="4">
        <f t="shared" si="21"/>
        <v>2280.117775689345</v>
      </c>
      <c r="FA25" s="4">
        <f t="shared" si="21"/>
        <v>2413.5046655671717</v>
      </c>
      <c r="FB25" s="4">
        <f t="shared" si="21"/>
        <v>2554.6946885028515</v>
      </c>
      <c r="FC25" s="4">
        <f t="shared" si="21"/>
        <v>2704.144327780268</v>
      </c>
      <c r="FD25" s="4">
        <f t="shared" si="21"/>
        <v>2862.336770955414</v>
      </c>
      <c r="FE25" s="4">
        <f t="shared" si="21"/>
        <v>3029.783472056306</v>
      </c>
      <c r="FF25" s="4">
        <f t="shared" si="21"/>
        <v>3207.0258051716</v>
      </c>
      <c r="FG25" s="4">
        <f t="shared" si="21"/>
        <v>3394.6368147741387</v>
      </c>
      <c r="FH25" s="4">
        <f t="shared" si="21"/>
        <v>3593.223068438426</v>
      </c>
      <c r="FI25" s="4">
        <f t="shared" si="21"/>
        <v>3803.426617942074</v>
      </c>
      <c r="FJ25" s="4">
        <f t="shared" si="21"/>
        <v>4025.9270750916853</v>
      </c>
    </row>
    <row r="26" spans="1:166" ht="15">
      <c r="A26" s="1">
        <v>17</v>
      </c>
      <c r="B26" s="3" t="s">
        <v>32</v>
      </c>
      <c r="C26" s="4">
        <v>0.87</v>
      </c>
      <c r="D26" s="4">
        <v>1</v>
      </c>
      <c r="E26" s="4">
        <f t="shared" si="3"/>
        <v>0.043333333333333335</v>
      </c>
      <c r="F26" s="4">
        <v>-17.225625</v>
      </c>
      <c r="G26" s="4">
        <f t="shared" si="4"/>
        <v>0.87</v>
      </c>
      <c r="H26" s="4">
        <f t="shared" si="5"/>
        <v>0.9133333333333333</v>
      </c>
      <c r="I26" s="4">
        <f t="shared" si="6"/>
        <v>0.9566666666666667</v>
      </c>
      <c r="J26" s="4">
        <f t="shared" si="7"/>
        <v>1</v>
      </c>
      <c r="K26" s="4">
        <f t="shared" si="8"/>
        <v>1.0585</v>
      </c>
      <c r="L26" s="5">
        <f t="shared" si="10"/>
        <v>0.0585</v>
      </c>
      <c r="M26" s="5">
        <f>IRR(P26:FJ26,0.12)</f>
        <v>0.10753727139785349</v>
      </c>
      <c r="P26" s="4">
        <f t="shared" si="9"/>
        <v>-17.225625</v>
      </c>
      <c r="Q26" s="4">
        <f t="shared" si="9"/>
        <v>0.87</v>
      </c>
      <c r="R26" s="4">
        <f t="shared" si="9"/>
        <v>0.9133333333333333</v>
      </c>
      <c r="S26" s="4">
        <f t="shared" si="9"/>
        <v>0.9566666666666667</v>
      </c>
      <c r="T26" s="4">
        <f t="shared" si="9"/>
        <v>1</v>
      </c>
      <c r="U26" s="4">
        <f aca="true" t="shared" si="22" ref="U26:CF26">T26*(1+$L26)</f>
        <v>1.0585</v>
      </c>
      <c r="V26" s="4">
        <f t="shared" si="22"/>
        <v>1.12042225</v>
      </c>
      <c r="W26" s="4">
        <f t="shared" si="22"/>
        <v>1.185966951625</v>
      </c>
      <c r="X26" s="4">
        <f t="shared" si="22"/>
        <v>1.2553460182950624</v>
      </c>
      <c r="Y26" s="4">
        <f t="shared" si="22"/>
        <v>1.3287837603653236</v>
      </c>
      <c r="Z26" s="4">
        <f t="shared" si="22"/>
        <v>1.406517610346695</v>
      </c>
      <c r="AA26" s="4">
        <f t="shared" si="22"/>
        <v>1.4887988905519767</v>
      </c>
      <c r="AB26" s="4">
        <f t="shared" si="22"/>
        <v>1.5758936256492673</v>
      </c>
      <c r="AC26" s="4">
        <f t="shared" si="22"/>
        <v>1.6680834027497493</v>
      </c>
      <c r="AD26" s="4">
        <f t="shared" si="22"/>
        <v>1.7656662818106097</v>
      </c>
      <c r="AE26" s="4">
        <f t="shared" si="22"/>
        <v>1.8689577592965303</v>
      </c>
      <c r="AF26" s="4">
        <f t="shared" si="22"/>
        <v>1.9782917882153772</v>
      </c>
      <c r="AG26" s="4">
        <f t="shared" si="22"/>
        <v>2.0940218578259766</v>
      </c>
      <c r="AH26" s="4">
        <f t="shared" si="22"/>
        <v>2.216522136508796</v>
      </c>
      <c r="AI26" s="4">
        <f t="shared" si="22"/>
        <v>2.3461886814945605</v>
      </c>
      <c r="AJ26" s="4">
        <f t="shared" si="22"/>
        <v>2.483440719361992</v>
      </c>
      <c r="AK26" s="4">
        <f t="shared" si="22"/>
        <v>2.6287220014446686</v>
      </c>
      <c r="AL26" s="4">
        <f t="shared" si="22"/>
        <v>2.7825022385291818</v>
      </c>
      <c r="AM26" s="4">
        <f t="shared" si="22"/>
        <v>2.945278619483139</v>
      </c>
      <c r="AN26" s="4">
        <f t="shared" si="22"/>
        <v>3.117577418722903</v>
      </c>
      <c r="AO26" s="4">
        <f t="shared" si="22"/>
        <v>3.2999556977181927</v>
      </c>
      <c r="AP26" s="4">
        <f t="shared" si="22"/>
        <v>3.493003106034707</v>
      </c>
      <c r="AQ26" s="4">
        <f t="shared" si="22"/>
        <v>3.6973437877377373</v>
      </c>
      <c r="AR26" s="4">
        <f t="shared" si="22"/>
        <v>3.913638399320395</v>
      </c>
      <c r="AS26" s="4">
        <f t="shared" si="22"/>
        <v>4.142586245680638</v>
      </c>
      <c r="AT26" s="4">
        <f t="shared" si="22"/>
        <v>4.384927541052956</v>
      </c>
      <c r="AU26" s="4">
        <f t="shared" si="22"/>
        <v>4.6414458022045535</v>
      </c>
      <c r="AV26" s="4">
        <f t="shared" si="22"/>
        <v>4.91297038163352</v>
      </c>
      <c r="AW26" s="4">
        <f t="shared" si="22"/>
        <v>5.2003791489590805</v>
      </c>
      <c r="AX26" s="4">
        <f t="shared" si="22"/>
        <v>5.504601329173187</v>
      </c>
      <c r="AY26" s="4">
        <f t="shared" si="22"/>
        <v>5.826620506929818</v>
      </c>
      <c r="AZ26" s="4">
        <f t="shared" si="22"/>
        <v>6.167477806585213</v>
      </c>
      <c r="BA26" s="4">
        <f t="shared" si="22"/>
        <v>6.5282752582704475</v>
      </c>
      <c r="BB26" s="4">
        <f t="shared" si="22"/>
        <v>6.910179360879269</v>
      </c>
      <c r="BC26" s="4">
        <f t="shared" si="22"/>
        <v>7.314424853490706</v>
      </c>
      <c r="BD26" s="4">
        <f t="shared" si="22"/>
        <v>7.742318707419913</v>
      </c>
      <c r="BE26" s="4">
        <f t="shared" si="22"/>
        <v>8.195244351803979</v>
      </c>
      <c r="BF26" s="4">
        <f t="shared" si="22"/>
        <v>8.674666146384512</v>
      </c>
      <c r="BG26" s="4">
        <f t="shared" si="22"/>
        <v>9.182134115948006</v>
      </c>
      <c r="BH26" s="4">
        <f t="shared" si="22"/>
        <v>9.719288961730964</v>
      </c>
      <c r="BI26" s="4">
        <f t="shared" si="22"/>
        <v>10.287867365992225</v>
      </c>
      <c r="BJ26" s="4">
        <f t="shared" si="22"/>
        <v>10.889707606902771</v>
      </c>
      <c r="BK26" s="4">
        <f t="shared" si="22"/>
        <v>11.526755501906583</v>
      </c>
      <c r="BL26" s="4">
        <f t="shared" si="22"/>
        <v>12.201070698768119</v>
      </c>
      <c r="BM26" s="4">
        <f t="shared" si="22"/>
        <v>12.914833334646053</v>
      </c>
      <c r="BN26" s="4">
        <f t="shared" si="22"/>
        <v>13.670351084722848</v>
      </c>
      <c r="BO26" s="4">
        <f t="shared" si="22"/>
        <v>14.470066623179134</v>
      </c>
      <c r="BP26" s="4">
        <f t="shared" si="22"/>
        <v>15.316565520635114</v>
      </c>
      <c r="BQ26" s="4">
        <f t="shared" si="22"/>
        <v>16.21258460359227</v>
      </c>
      <c r="BR26" s="4">
        <f t="shared" si="22"/>
        <v>17.161020802902417</v>
      </c>
      <c r="BS26" s="4">
        <f t="shared" si="22"/>
        <v>18.164940519872207</v>
      </c>
      <c r="BT26" s="4">
        <f t="shared" si="22"/>
        <v>19.227589540284733</v>
      </c>
      <c r="BU26" s="4">
        <f t="shared" si="22"/>
        <v>20.352403528391388</v>
      </c>
      <c r="BV26" s="4">
        <f t="shared" si="22"/>
        <v>21.543019134802286</v>
      </c>
      <c r="BW26" s="4">
        <f t="shared" si="22"/>
        <v>22.80328575418822</v>
      </c>
      <c r="BX26" s="4">
        <f t="shared" si="22"/>
        <v>24.13727797080823</v>
      </c>
      <c r="BY26" s="4">
        <f t="shared" si="22"/>
        <v>25.549308732100513</v>
      </c>
      <c r="BZ26" s="4">
        <f t="shared" si="22"/>
        <v>27.043943292928393</v>
      </c>
      <c r="CA26" s="4">
        <f t="shared" si="22"/>
        <v>28.626013975564703</v>
      </c>
      <c r="CB26" s="4">
        <f t="shared" si="22"/>
        <v>30.30063579313524</v>
      </c>
      <c r="CC26" s="4">
        <f t="shared" si="22"/>
        <v>32.07322298703365</v>
      </c>
      <c r="CD26" s="4">
        <f t="shared" si="22"/>
        <v>33.94950653177512</v>
      </c>
      <c r="CE26" s="4">
        <f t="shared" si="22"/>
        <v>35.93555266388397</v>
      </c>
      <c r="CF26" s="4">
        <f t="shared" si="22"/>
        <v>38.03778249472118</v>
      </c>
      <c r="CG26" s="4">
        <f>CF26*(1+$L26)</f>
        <v>40.262992770662365</v>
      </c>
      <c r="CH26" s="4">
        <f t="shared" si="19"/>
        <v>42.61837784774611</v>
      </c>
      <c r="CI26" s="4">
        <f t="shared" si="19"/>
        <v>45.11155295183926</v>
      </c>
      <c r="CJ26" s="4">
        <f t="shared" si="19"/>
        <v>47.750578799521854</v>
      </c>
      <c r="CK26" s="4">
        <f t="shared" si="19"/>
        <v>50.54398765929388</v>
      </c>
      <c r="CL26" s="4">
        <f t="shared" si="19"/>
        <v>53.50081093736257</v>
      </c>
      <c r="CM26" s="4">
        <f t="shared" si="19"/>
        <v>56.630608377198286</v>
      </c>
      <c r="CN26" s="4">
        <f t="shared" si="19"/>
        <v>59.94349896726438</v>
      </c>
      <c r="CO26" s="4">
        <f t="shared" si="19"/>
        <v>63.45019365684935</v>
      </c>
      <c r="CP26" s="4">
        <f t="shared" si="19"/>
        <v>67.16202998577504</v>
      </c>
      <c r="CQ26" s="4">
        <f t="shared" si="19"/>
        <v>71.09100873994288</v>
      </c>
      <c r="CR26" s="4">
        <f t="shared" si="19"/>
        <v>75.24983275122953</v>
      </c>
      <c r="CS26" s="4">
        <f t="shared" si="19"/>
        <v>79.65194796717645</v>
      </c>
      <c r="CT26" s="4">
        <f t="shared" si="19"/>
        <v>84.31158692325627</v>
      </c>
      <c r="CU26" s="4">
        <f t="shared" si="19"/>
        <v>89.24381475826677</v>
      </c>
      <c r="CV26" s="4">
        <f t="shared" si="19"/>
        <v>94.46457792162538</v>
      </c>
      <c r="CW26" s="4">
        <f t="shared" si="19"/>
        <v>99.99075573004046</v>
      </c>
      <c r="CX26" s="4">
        <f t="shared" si="19"/>
        <v>105.84021494024783</v>
      </c>
      <c r="CY26" s="4">
        <f t="shared" si="19"/>
        <v>112.03186751425233</v>
      </c>
      <c r="CZ26" s="4">
        <f t="shared" si="19"/>
        <v>118.5857317638361</v>
      </c>
      <c r="DA26" s="4">
        <f t="shared" si="19"/>
        <v>125.5229970720205</v>
      </c>
      <c r="DB26" s="4">
        <f t="shared" si="19"/>
        <v>132.8660924007337</v>
      </c>
      <c r="DC26" s="4">
        <f t="shared" si="19"/>
        <v>140.6387588061766</v>
      </c>
      <c r="DD26" s="4">
        <f t="shared" si="19"/>
        <v>148.86612619633794</v>
      </c>
      <c r="DE26" s="4">
        <f t="shared" si="19"/>
        <v>157.5747945788237</v>
      </c>
      <c r="DF26" s="4">
        <f t="shared" si="19"/>
        <v>166.7929200616849</v>
      </c>
      <c r="DG26" s="4">
        <f t="shared" si="19"/>
        <v>176.55030588529345</v>
      </c>
      <c r="DH26" s="4">
        <f t="shared" si="19"/>
        <v>186.8784987795831</v>
      </c>
      <c r="DI26" s="4">
        <f t="shared" si="19"/>
        <v>197.81089095818874</v>
      </c>
      <c r="DJ26" s="4">
        <f t="shared" si="19"/>
        <v>209.38282807924278</v>
      </c>
      <c r="DK26" s="4">
        <f t="shared" si="19"/>
        <v>221.63172352187848</v>
      </c>
      <c r="DL26" s="4">
        <f t="shared" si="19"/>
        <v>234.59717934790837</v>
      </c>
      <c r="DM26" s="4">
        <f t="shared" si="19"/>
        <v>248.321114339761</v>
      </c>
      <c r="DN26" s="4">
        <f t="shared" si="19"/>
        <v>262.847899528637</v>
      </c>
      <c r="DO26" s="4">
        <f t="shared" si="19"/>
        <v>278.22450165106227</v>
      </c>
      <c r="DP26" s="4">
        <f t="shared" si="19"/>
        <v>294.5006349976494</v>
      </c>
      <c r="DQ26" s="4">
        <f t="shared" si="19"/>
        <v>311.7289221450119</v>
      </c>
      <c r="DR26" s="4">
        <f t="shared" si="19"/>
        <v>329.9650640904951</v>
      </c>
      <c r="DS26" s="4">
        <f t="shared" si="19"/>
        <v>349.2680203397891</v>
      </c>
      <c r="DT26" s="4">
        <f t="shared" si="19"/>
        <v>369.70019952966675</v>
      </c>
      <c r="DU26" s="4">
        <f t="shared" si="19"/>
        <v>391.3276612021522</v>
      </c>
      <c r="DV26" s="4">
        <f t="shared" si="19"/>
        <v>414.22032938247816</v>
      </c>
      <c r="DW26" s="4">
        <f t="shared" si="19"/>
        <v>438.4522186513531</v>
      </c>
      <c r="DX26" s="4">
        <f t="shared" si="19"/>
        <v>464.1016734424573</v>
      </c>
      <c r="DY26" s="4">
        <f t="shared" si="19"/>
        <v>491.25162133884106</v>
      </c>
      <c r="DZ26" s="4">
        <f t="shared" si="19"/>
        <v>519.9898411871633</v>
      </c>
      <c r="EA26" s="4">
        <f t="shared" si="19"/>
        <v>550.4092468966123</v>
      </c>
      <c r="EB26" s="4">
        <f t="shared" si="19"/>
        <v>582.6081878400641</v>
      </c>
      <c r="EC26" s="4">
        <f t="shared" si="19"/>
        <v>616.6907668287079</v>
      </c>
      <c r="ED26" s="4">
        <f t="shared" si="19"/>
        <v>652.7671766881873</v>
      </c>
      <c r="EE26" s="4">
        <f t="shared" si="19"/>
        <v>690.9540565244463</v>
      </c>
      <c r="EF26" s="4">
        <f t="shared" si="19"/>
        <v>731.3748688311264</v>
      </c>
      <c r="EG26" s="4">
        <f t="shared" si="19"/>
        <v>774.1602986577473</v>
      </c>
      <c r="EH26" s="4">
        <f t="shared" si="19"/>
        <v>819.4486761292254</v>
      </c>
      <c r="EI26" s="4">
        <f t="shared" si="19"/>
        <v>867.3864236827851</v>
      </c>
      <c r="EJ26" s="4">
        <f t="shared" si="19"/>
        <v>918.1285294682281</v>
      </c>
      <c r="EK26" s="4">
        <f t="shared" si="19"/>
        <v>971.8390484421194</v>
      </c>
      <c r="EL26" s="4">
        <f t="shared" si="19"/>
        <v>1028.6916327759834</v>
      </c>
      <c r="EM26" s="4">
        <f t="shared" si="19"/>
        <v>1088.8700932933784</v>
      </c>
      <c r="EN26" s="4">
        <f t="shared" si="19"/>
        <v>1152.568993751041</v>
      </c>
      <c r="EO26" s="4">
        <f t="shared" si="19"/>
        <v>1219.994279885477</v>
      </c>
      <c r="EP26" s="4">
        <f t="shared" si="19"/>
        <v>1291.3639452587774</v>
      </c>
      <c r="EQ26" s="4">
        <f t="shared" si="19"/>
        <v>1366.9087360564158</v>
      </c>
      <c r="ER26" s="4">
        <f t="shared" si="18"/>
        <v>1446.8728971157161</v>
      </c>
      <c r="ES26" s="4">
        <f t="shared" si="13"/>
        <v>1531.5149615969856</v>
      </c>
      <c r="ET26" s="4">
        <f t="shared" si="21"/>
        <v>1621.1085868504092</v>
      </c>
      <c r="EU26" s="4">
        <f t="shared" si="21"/>
        <v>1715.943439181158</v>
      </c>
      <c r="EV26" s="4">
        <f t="shared" si="21"/>
        <v>1816.3261303732559</v>
      </c>
      <c r="EW26" s="4">
        <f t="shared" si="21"/>
        <v>1922.5812090000913</v>
      </c>
      <c r="EX26" s="4">
        <f t="shared" si="21"/>
        <v>2035.0522097265966</v>
      </c>
      <c r="EY26" s="4">
        <f t="shared" si="21"/>
        <v>2154.1027639956023</v>
      </c>
      <c r="EZ26" s="4">
        <f t="shared" si="21"/>
        <v>2280.117775689345</v>
      </c>
      <c r="FA26" s="4">
        <f t="shared" si="21"/>
        <v>2413.5046655671717</v>
      </c>
      <c r="FB26" s="4">
        <f t="shared" si="21"/>
        <v>2554.6946885028515</v>
      </c>
      <c r="FC26" s="4">
        <f t="shared" si="21"/>
        <v>2704.144327780268</v>
      </c>
      <c r="FD26" s="4">
        <f t="shared" si="21"/>
        <v>2862.336770955414</v>
      </c>
      <c r="FE26" s="4">
        <f t="shared" si="21"/>
        <v>3029.783472056306</v>
      </c>
      <c r="FF26" s="4">
        <f t="shared" si="21"/>
        <v>3207.0258051716</v>
      </c>
      <c r="FG26" s="4">
        <f t="shared" si="21"/>
        <v>3394.6368147741387</v>
      </c>
      <c r="FH26" s="4">
        <f t="shared" si="21"/>
        <v>3593.223068438426</v>
      </c>
      <c r="FI26" s="4">
        <f t="shared" si="21"/>
        <v>3803.426617942074</v>
      </c>
      <c r="FJ26" s="4">
        <f t="shared" si="21"/>
        <v>4025.9270750916853</v>
      </c>
    </row>
    <row r="28" spans="12:13" ht="15">
      <c r="L28" s="23" t="s">
        <v>33</v>
      </c>
      <c r="M28" s="5">
        <f>AVERAGE(M10:M26)</f>
        <v>0.10028432418824346</v>
      </c>
    </row>
    <row r="29" spans="12:13" ht="15">
      <c r="L29" s="23" t="s">
        <v>34</v>
      </c>
      <c r="M29" s="5">
        <f>MEDIAN(M10:M26)</f>
        <v>0.10233591909422236</v>
      </c>
    </row>
  </sheetData>
  <mergeCells count="4">
    <mergeCell ref="P6:T6"/>
    <mergeCell ref="A1:M1"/>
    <mergeCell ref="A2:M2"/>
    <mergeCell ref="A3:M3"/>
  </mergeCells>
  <printOptions/>
  <pageMargins left="0.75" right="0.75" top="1" bottom="1" header="0.5" footer="0.5"/>
  <pageSetup fitToHeight="3" horizontalDpi="600" verticalDpi="600" orientation="landscape" scale="80" r:id="rId1"/>
  <headerFooter alignWithMargins="0">
    <oddHeader>&amp;C&amp;F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J29"/>
  <sheetViews>
    <sheetView workbookViewId="0" topLeftCell="A1">
      <selection activeCell="A1" sqref="A1:M1"/>
    </sheetView>
  </sheetViews>
  <sheetFormatPr defaultColWidth="8.88671875" defaultRowHeight="15"/>
  <cols>
    <col min="2" max="2" width="18.3359375" style="0" bestFit="1" customWidth="1"/>
    <col min="13" max="13" width="9.99609375" style="0" bestFit="1" customWidth="1"/>
  </cols>
  <sheetData>
    <row r="1" spans="1:13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6" spans="3:21" ht="15.75" thickBot="1">
      <c r="C6" s="6" t="s">
        <v>39</v>
      </c>
      <c r="D6" s="7" t="s">
        <v>39</v>
      </c>
      <c r="E6" s="8" t="s">
        <v>40</v>
      </c>
      <c r="F6" s="9" t="s">
        <v>41</v>
      </c>
      <c r="G6" s="10"/>
      <c r="H6" s="11"/>
      <c r="I6" s="11"/>
      <c r="J6" s="11"/>
      <c r="K6" s="11"/>
      <c r="L6" s="12"/>
      <c r="M6" s="13" t="s">
        <v>42</v>
      </c>
      <c r="P6" s="109" t="s">
        <v>43</v>
      </c>
      <c r="Q6" s="109"/>
      <c r="R6" s="109"/>
      <c r="S6" s="109"/>
      <c r="T6" s="109"/>
      <c r="U6" t="s">
        <v>44</v>
      </c>
    </row>
    <row r="7" spans="3:16" ht="15">
      <c r="C7" s="14">
        <v>2005</v>
      </c>
      <c r="D7" s="15">
        <v>2008</v>
      </c>
      <c r="E7" s="16" t="s">
        <v>45</v>
      </c>
      <c r="F7" s="14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6" t="s">
        <v>52</v>
      </c>
      <c r="M7" s="18" t="s">
        <v>53</v>
      </c>
      <c r="P7" t="s">
        <v>54</v>
      </c>
    </row>
    <row r="8" spans="2:166" ht="15.75" thickBot="1">
      <c r="B8" s="2" t="s">
        <v>8</v>
      </c>
      <c r="C8" s="19" t="s">
        <v>10</v>
      </c>
      <c r="D8" s="20" t="s">
        <v>10</v>
      </c>
      <c r="E8" s="21" t="s">
        <v>55</v>
      </c>
      <c r="F8" s="19" t="s">
        <v>9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1" t="s">
        <v>56</v>
      </c>
      <c r="M8" s="22" t="s">
        <v>57</v>
      </c>
      <c r="P8" s="1">
        <v>2004</v>
      </c>
      <c r="Q8" s="1">
        <v>2005</v>
      </c>
      <c r="R8" s="1">
        <v>2006</v>
      </c>
      <c r="S8" s="1">
        <v>2007</v>
      </c>
      <c r="T8" s="1">
        <v>2008</v>
      </c>
      <c r="U8" s="1">
        <v>2009</v>
      </c>
      <c r="V8" s="1">
        <v>2010</v>
      </c>
      <c r="W8" s="1">
        <v>2011</v>
      </c>
      <c r="X8" s="1">
        <v>2012</v>
      </c>
      <c r="Y8" s="1">
        <v>2013</v>
      </c>
      <c r="Z8" s="1">
        <v>2014</v>
      </c>
      <c r="AA8" s="1">
        <v>2015</v>
      </c>
      <c r="AB8" s="1">
        <v>2016</v>
      </c>
      <c r="AC8" s="1">
        <v>2017</v>
      </c>
      <c r="AD8" s="1">
        <v>2018</v>
      </c>
      <c r="AE8" s="1">
        <v>2019</v>
      </c>
      <c r="AF8" s="1">
        <v>2020</v>
      </c>
      <c r="AG8" s="1">
        <v>2021</v>
      </c>
      <c r="AH8" s="1">
        <v>2022</v>
      </c>
      <c r="AI8" s="1">
        <v>2023</v>
      </c>
      <c r="AJ8" s="1">
        <v>2024</v>
      </c>
      <c r="AK8" s="1">
        <v>2025</v>
      </c>
      <c r="AL8" s="1">
        <v>2026</v>
      </c>
      <c r="AM8" s="1">
        <v>2027</v>
      </c>
      <c r="AN8" s="1">
        <v>2028</v>
      </c>
      <c r="AO8" s="1">
        <v>2029</v>
      </c>
      <c r="AP8" s="1">
        <v>2030</v>
      </c>
      <c r="AQ8" s="1">
        <v>2031</v>
      </c>
      <c r="AR8" s="1">
        <v>2032</v>
      </c>
      <c r="AS8" s="1">
        <v>2033</v>
      </c>
      <c r="AT8" s="1">
        <v>2034</v>
      </c>
      <c r="AU8" s="1">
        <v>2035</v>
      </c>
      <c r="AV8" s="1">
        <v>2036</v>
      </c>
      <c r="AW8" s="1">
        <v>2037</v>
      </c>
      <c r="AX8" s="1">
        <v>2038</v>
      </c>
      <c r="AY8" s="1">
        <v>2039</v>
      </c>
      <c r="AZ8" s="1">
        <v>2040</v>
      </c>
      <c r="BA8" s="1">
        <v>2041</v>
      </c>
      <c r="BB8" s="1">
        <v>2042</v>
      </c>
      <c r="BC8" s="1">
        <v>2043</v>
      </c>
      <c r="BD8" s="1">
        <v>2044</v>
      </c>
      <c r="BE8" s="1">
        <v>2045</v>
      </c>
      <c r="BF8" s="1">
        <v>2046</v>
      </c>
      <c r="BG8" s="1">
        <v>2047</v>
      </c>
      <c r="BH8" s="1">
        <v>2048</v>
      </c>
      <c r="BI8" s="1">
        <v>2049</v>
      </c>
      <c r="BJ8" s="1">
        <v>2050</v>
      </c>
      <c r="BK8" s="1">
        <v>2051</v>
      </c>
      <c r="BL8" s="1">
        <v>2052</v>
      </c>
      <c r="BM8" s="1">
        <v>2053</v>
      </c>
      <c r="BN8" s="1">
        <v>2054</v>
      </c>
      <c r="BO8" s="1">
        <v>2055</v>
      </c>
      <c r="BP8" s="1">
        <v>2056</v>
      </c>
      <c r="BQ8" s="1">
        <v>2057</v>
      </c>
      <c r="BR8" s="1">
        <v>2058</v>
      </c>
      <c r="BS8" s="1">
        <v>2059</v>
      </c>
      <c r="BT8" s="1">
        <v>2060</v>
      </c>
      <c r="BU8" s="1">
        <v>2061</v>
      </c>
      <c r="BV8" s="1">
        <v>2062</v>
      </c>
      <c r="BW8" s="1">
        <v>2063</v>
      </c>
      <c r="BX8" s="1">
        <v>2064</v>
      </c>
      <c r="BY8" s="1">
        <v>2065</v>
      </c>
      <c r="BZ8" s="1">
        <v>2066</v>
      </c>
      <c r="CA8" s="1">
        <v>2067</v>
      </c>
      <c r="CB8" s="1">
        <v>2068</v>
      </c>
      <c r="CC8" s="1">
        <v>2069</v>
      </c>
      <c r="CD8" s="1">
        <v>2070</v>
      </c>
      <c r="CE8" s="1">
        <v>2071</v>
      </c>
      <c r="CF8" s="1">
        <v>2072</v>
      </c>
      <c r="CG8" s="1">
        <v>2073</v>
      </c>
      <c r="CH8" s="1">
        <v>2074</v>
      </c>
      <c r="CI8" s="1">
        <v>2075</v>
      </c>
      <c r="CJ8" s="1">
        <v>2076</v>
      </c>
      <c r="CK8" s="1">
        <v>2077</v>
      </c>
      <c r="CL8" s="1">
        <v>2078</v>
      </c>
      <c r="CM8" s="1">
        <v>2079</v>
      </c>
      <c r="CN8" s="1">
        <v>2080</v>
      </c>
      <c r="CO8" s="1">
        <v>2081</v>
      </c>
      <c r="CP8" s="1">
        <v>2082</v>
      </c>
      <c r="CQ8" s="1">
        <v>2083</v>
      </c>
      <c r="CR8" s="1">
        <v>2084</v>
      </c>
      <c r="CS8" s="1">
        <v>2085</v>
      </c>
      <c r="CT8" s="1">
        <v>2086</v>
      </c>
      <c r="CU8" s="1">
        <v>2087</v>
      </c>
      <c r="CV8" s="1">
        <v>2088</v>
      </c>
      <c r="CW8" s="1">
        <v>2089</v>
      </c>
      <c r="CX8" s="1">
        <v>2090</v>
      </c>
      <c r="CY8" s="1">
        <v>2091</v>
      </c>
      <c r="CZ8" s="1">
        <v>2092</v>
      </c>
      <c r="DA8" s="1">
        <v>2093</v>
      </c>
      <c r="DB8" s="1">
        <v>2094</v>
      </c>
      <c r="DC8" s="1">
        <v>2095</v>
      </c>
      <c r="DD8" s="1">
        <v>2096</v>
      </c>
      <c r="DE8" s="1">
        <v>2097</v>
      </c>
      <c r="DF8" s="1">
        <v>2098</v>
      </c>
      <c r="DG8" s="1">
        <v>2099</v>
      </c>
      <c r="DH8" s="1">
        <v>2100</v>
      </c>
      <c r="DI8" s="1">
        <v>2101</v>
      </c>
      <c r="DJ8" s="1">
        <v>2102</v>
      </c>
      <c r="DK8" s="1">
        <v>2103</v>
      </c>
      <c r="DL8" s="1">
        <v>2104</v>
      </c>
      <c r="DM8" s="1">
        <v>2105</v>
      </c>
      <c r="DN8" s="1">
        <v>2106</v>
      </c>
      <c r="DO8" s="1">
        <v>2107</v>
      </c>
      <c r="DP8" s="1">
        <v>2108</v>
      </c>
      <c r="DQ8" s="1">
        <v>2109</v>
      </c>
      <c r="DR8" s="1">
        <v>2110</v>
      </c>
      <c r="DS8" s="1">
        <v>2111</v>
      </c>
      <c r="DT8" s="1">
        <v>2112</v>
      </c>
      <c r="DU8" s="1">
        <v>2113</v>
      </c>
      <c r="DV8" s="1">
        <v>2114</v>
      </c>
      <c r="DW8" s="1">
        <v>2115</v>
      </c>
      <c r="DX8" s="1">
        <v>2116</v>
      </c>
      <c r="DY8" s="1">
        <v>2117</v>
      </c>
      <c r="DZ8" s="1">
        <v>2118</v>
      </c>
      <c r="EA8" s="1">
        <v>2119</v>
      </c>
      <c r="EB8" s="1">
        <v>2120</v>
      </c>
      <c r="EC8" s="1">
        <v>2121</v>
      </c>
      <c r="ED8" s="1">
        <v>2122</v>
      </c>
      <c r="EE8" s="1">
        <v>2123</v>
      </c>
      <c r="EF8" s="1">
        <v>2124</v>
      </c>
      <c r="EG8" s="1">
        <v>2125</v>
      </c>
      <c r="EH8" s="1">
        <v>2126</v>
      </c>
      <c r="EI8" s="1">
        <v>2127</v>
      </c>
      <c r="EJ8" s="1">
        <v>2128</v>
      </c>
      <c r="EK8" s="1">
        <v>2129</v>
      </c>
      <c r="EL8" s="1">
        <v>2130</v>
      </c>
      <c r="EM8" s="1">
        <v>2131</v>
      </c>
      <c r="EN8" s="1">
        <v>2132</v>
      </c>
      <c r="EO8" s="1">
        <v>2133</v>
      </c>
      <c r="EP8" s="1">
        <v>2134</v>
      </c>
      <c r="EQ8" s="1">
        <v>2135</v>
      </c>
      <c r="ER8" s="1">
        <v>2136</v>
      </c>
      <c r="ES8" s="1">
        <v>2137</v>
      </c>
      <c r="ET8" s="1">
        <v>2138</v>
      </c>
      <c r="EU8" s="1">
        <v>2139</v>
      </c>
      <c r="EV8" s="1">
        <v>2140</v>
      </c>
      <c r="EW8" s="1">
        <v>2141</v>
      </c>
      <c r="EX8" s="1">
        <v>2142</v>
      </c>
      <c r="EY8" s="1">
        <v>2143</v>
      </c>
      <c r="EZ8" s="1">
        <v>2144</v>
      </c>
      <c r="FA8" s="1">
        <v>2145</v>
      </c>
      <c r="FB8" s="1">
        <v>2146</v>
      </c>
      <c r="FC8" s="1">
        <v>2147</v>
      </c>
      <c r="FD8" s="1">
        <v>2148</v>
      </c>
      <c r="FE8" s="1">
        <v>2149</v>
      </c>
      <c r="FF8" s="1">
        <v>2150</v>
      </c>
      <c r="FG8" s="1">
        <v>2151</v>
      </c>
      <c r="FH8" s="1">
        <v>2152</v>
      </c>
      <c r="FI8" s="1">
        <v>2153</v>
      </c>
      <c r="FJ8" s="1">
        <v>2154</v>
      </c>
    </row>
    <row r="9" ht="15.75" thickTop="1">
      <c r="B9" s="2"/>
    </row>
    <row r="10" spans="1:166" ht="15">
      <c r="A10" s="1">
        <v>1</v>
      </c>
      <c r="B10" s="3" t="s">
        <v>16</v>
      </c>
      <c r="C10" s="4">
        <v>2.54</v>
      </c>
      <c r="D10" s="4">
        <v>2.54</v>
      </c>
      <c r="E10" s="4">
        <f aca="true" t="shared" si="0" ref="E10:E26">(D10-C10)/3</f>
        <v>0</v>
      </c>
      <c r="F10" s="4">
        <v>-46.425078125000006</v>
      </c>
      <c r="G10" s="4">
        <f aca="true" t="shared" si="1" ref="G10:G26">C10</f>
        <v>2.54</v>
      </c>
      <c r="H10" s="4">
        <f aca="true" t="shared" si="2" ref="H10:H26">G10+E10</f>
        <v>2.54</v>
      </c>
      <c r="I10" s="4">
        <f aca="true" t="shared" si="3" ref="I10:I26">H10+E10</f>
        <v>2.54</v>
      </c>
      <c r="J10" s="4">
        <f aca="true" t="shared" si="4" ref="J10:J26">I10+E10</f>
        <v>2.54</v>
      </c>
      <c r="K10" s="4">
        <f aca="true" t="shared" si="5" ref="K10:K26">J10*(1+L10)</f>
        <v>2.6924</v>
      </c>
      <c r="L10" s="5">
        <v>0.06</v>
      </c>
      <c r="M10" s="5">
        <f>IRR(P10:FJ10,0.12)</f>
        <v>0.10656903793437209</v>
      </c>
      <c r="P10" s="4">
        <f aca="true" t="shared" si="6" ref="P10:P26">F10</f>
        <v>-46.425078125000006</v>
      </c>
      <c r="Q10" s="4">
        <f aca="true" t="shared" si="7" ref="Q10:Q26">G10</f>
        <v>2.54</v>
      </c>
      <c r="R10" s="4">
        <f aca="true" t="shared" si="8" ref="R10:R26">H10</f>
        <v>2.54</v>
      </c>
      <c r="S10" s="4">
        <f aca="true" t="shared" si="9" ref="S10:S26">I10</f>
        <v>2.54</v>
      </c>
      <c r="T10" s="4">
        <f aca="true" t="shared" si="10" ref="T10:T26">J10</f>
        <v>2.54</v>
      </c>
      <c r="U10" s="4">
        <f aca="true" t="shared" si="11" ref="U10:AZ10">T10*(1+$L10)</f>
        <v>2.6924</v>
      </c>
      <c r="V10" s="4">
        <f t="shared" si="11"/>
        <v>2.8539440000000003</v>
      </c>
      <c r="W10" s="4">
        <f t="shared" si="11"/>
        <v>3.0251806400000003</v>
      </c>
      <c r="X10" s="4">
        <f t="shared" si="11"/>
        <v>3.2066914784000007</v>
      </c>
      <c r="Y10" s="4">
        <f t="shared" si="11"/>
        <v>3.399092967104001</v>
      </c>
      <c r="Z10" s="4">
        <f t="shared" si="11"/>
        <v>3.603038545130241</v>
      </c>
      <c r="AA10" s="4">
        <f t="shared" si="11"/>
        <v>3.8192208578380558</v>
      </c>
      <c r="AB10" s="4">
        <f t="shared" si="11"/>
        <v>4.048374109308339</v>
      </c>
      <c r="AC10" s="4">
        <f t="shared" si="11"/>
        <v>4.2912765558668395</v>
      </c>
      <c r="AD10" s="4">
        <f t="shared" si="11"/>
        <v>4.54875314921885</v>
      </c>
      <c r="AE10" s="4">
        <f t="shared" si="11"/>
        <v>4.821678338171981</v>
      </c>
      <c r="AF10" s="4">
        <f t="shared" si="11"/>
        <v>5.1109790384623</v>
      </c>
      <c r="AG10" s="4">
        <f t="shared" si="11"/>
        <v>5.417637780770039</v>
      </c>
      <c r="AH10" s="4">
        <f t="shared" si="11"/>
        <v>5.742696047616241</v>
      </c>
      <c r="AI10" s="4">
        <f t="shared" si="11"/>
        <v>6.087257810473216</v>
      </c>
      <c r="AJ10" s="4">
        <f t="shared" si="11"/>
        <v>6.452493279101609</v>
      </c>
      <c r="AK10" s="4">
        <f t="shared" si="11"/>
        <v>6.839642875847706</v>
      </c>
      <c r="AL10" s="4">
        <f t="shared" si="11"/>
        <v>7.250021448398568</v>
      </c>
      <c r="AM10" s="4">
        <f t="shared" si="11"/>
        <v>7.685022735302483</v>
      </c>
      <c r="AN10" s="4">
        <f t="shared" si="11"/>
        <v>8.146124099420632</v>
      </c>
      <c r="AO10" s="4">
        <f t="shared" si="11"/>
        <v>8.634891545385871</v>
      </c>
      <c r="AP10" s="4">
        <f t="shared" si="11"/>
        <v>9.152985038109025</v>
      </c>
      <c r="AQ10" s="4">
        <f t="shared" si="11"/>
        <v>9.702164140395567</v>
      </c>
      <c r="AR10" s="4">
        <f t="shared" si="11"/>
        <v>10.284293988819302</v>
      </c>
      <c r="AS10" s="4">
        <f t="shared" si="11"/>
        <v>10.901351628148461</v>
      </c>
      <c r="AT10" s="4">
        <f t="shared" si="11"/>
        <v>11.55543272583737</v>
      </c>
      <c r="AU10" s="4">
        <f t="shared" si="11"/>
        <v>12.248758689387612</v>
      </c>
      <c r="AV10" s="4">
        <f t="shared" si="11"/>
        <v>12.98368421075087</v>
      </c>
      <c r="AW10" s="4">
        <f t="shared" si="11"/>
        <v>13.762705263395922</v>
      </c>
      <c r="AX10" s="4">
        <f t="shared" si="11"/>
        <v>14.588467579199678</v>
      </c>
      <c r="AY10" s="4">
        <f t="shared" si="11"/>
        <v>15.46377563395166</v>
      </c>
      <c r="AZ10" s="4">
        <f t="shared" si="11"/>
        <v>16.391602171988758</v>
      </c>
      <c r="BA10" s="4">
        <f aca="true" t="shared" si="12" ref="BA10:CF10">AZ10*(1+$L10)</f>
        <v>17.375098302308086</v>
      </c>
      <c r="BB10" s="4">
        <f t="shared" si="12"/>
        <v>18.417604200446572</v>
      </c>
      <c r="BC10" s="4">
        <f t="shared" si="12"/>
        <v>19.522660452473367</v>
      </c>
      <c r="BD10" s="4">
        <f t="shared" si="12"/>
        <v>20.69402007962177</v>
      </c>
      <c r="BE10" s="4">
        <f t="shared" si="12"/>
        <v>21.935661284399075</v>
      </c>
      <c r="BF10" s="4">
        <f t="shared" si="12"/>
        <v>23.25180096146302</v>
      </c>
      <c r="BG10" s="4">
        <f t="shared" si="12"/>
        <v>24.6469090191508</v>
      </c>
      <c r="BH10" s="4">
        <f t="shared" si="12"/>
        <v>26.12572356029985</v>
      </c>
      <c r="BI10" s="4">
        <f t="shared" si="12"/>
        <v>27.693266973917844</v>
      </c>
      <c r="BJ10" s="4">
        <f t="shared" si="12"/>
        <v>29.354862992352917</v>
      </c>
      <c r="BK10" s="4">
        <f t="shared" si="12"/>
        <v>31.116154771894095</v>
      </c>
      <c r="BL10" s="4">
        <f t="shared" si="12"/>
        <v>32.98312405820774</v>
      </c>
      <c r="BM10" s="4">
        <f t="shared" si="12"/>
        <v>34.96211150170021</v>
      </c>
      <c r="BN10" s="4">
        <f t="shared" si="12"/>
        <v>37.05983819180222</v>
      </c>
      <c r="BO10" s="4">
        <f t="shared" si="12"/>
        <v>39.28342848331036</v>
      </c>
      <c r="BP10" s="4">
        <f t="shared" si="12"/>
        <v>41.64043419230898</v>
      </c>
      <c r="BQ10" s="4">
        <f t="shared" si="12"/>
        <v>44.138860243847525</v>
      </c>
      <c r="BR10" s="4">
        <f t="shared" si="12"/>
        <v>46.78719185847838</v>
      </c>
      <c r="BS10" s="4">
        <f t="shared" si="12"/>
        <v>49.594423369987084</v>
      </c>
      <c r="BT10" s="4">
        <f t="shared" si="12"/>
        <v>52.57008877218631</v>
      </c>
      <c r="BU10" s="4">
        <f t="shared" si="12"/>
        <v>55.72429409851749</v>
      </c>
      <c r="BV10" s="4">
        <f t="shared" si="12"/>
        <v>59.06775174442854</v>
      </c>
      <c r="BW10" s="4">
        <f t="shared" si="12"/>
        <v>62.611816849094254</v>
      </c>
      <c r="BX10" s="4">
        <f t="shared" si="12"/>
        <v>66.36852586003991</v>
      </c>
      <c r="BY10" s="4">
        <f t="shared" si="12"/>
        <v>70.35063741164231</v>
      </c>
      <c r="BZ10" s="4">
        <f t="shared" si="12"/>
        <v>74.57167565634086</v>
      </c>
      <c r="CA10" s="4">
        <f t="shared" si="12"/>
        <v>79.04597619572131</v>
      </c>
      <c r="CB10" s="4">
        <f t="shared" si="12"/>
        <v>83.78873476746459</v>
      </c>
      <c r="CC10" s="4">
        <f t="shared" si="12"/>
        <v>88.81605885351247</v>
      </c>
      <c r="CD10" s="4">
        <f t="shared" si="12"/>
        <v>94.14502238472322</v>
      </c>
      <c r="CE10" s="4">
        <f t="shared" si="12"/>
        <v>99.79372372780662</v>
      </c>
      <c r="CF10" s="4">
        <f t="shared" si="12"/>
        <v>105.78134715147502</v>
      </c>
      <c r="CG10" s="4">
        <f aca="true" t="shared" si="13" ref="CG10:DL10">CF10*(1+$L10)</f>
        <v>112.12822798056352</v>
      </c>
      <c r="CH10" s="4">
        <f t="shared" si="13"/>
        <v>118.85592165939734</v>
      </c>
      <c r="CI10" s="4">
        <f t="shared" si="13"/>
        <v>125.98727695896119</v>
      </c>
      <c r="CJ10" s="4">
        <f t="shared" si="13"/>
        <v>133.54651357649885</v>
      </c>
      <c r="CK10" s="4">
        <f t="shared" si="13"/>
        <v>141.5593043910888</v>
      </c>
      <c r="CL10" s="4">
        <f t="shared" si="13"/>
        <v>150.05286265455413</v>
      </c>
      <c r="CM10" s="4">
        <f t="shared" si="13"/>
        <v>159.05603441382738</v>
      </c>
      <c r="CN10" s="4">
        <f t="shared" si="13"/>
        <v>168.599396478657</v>
      </c>
      <c r="CO10" s="4">
        <f t="shared" si="13"/>
        <v>178.71536026737644</v>
      </c>
      <c r="CP10" s="4">
        <f t="shared" si="13"/>
        <v>189.43828188341902</v>
      </c>
      <c r="CQ10" s="4">
        <f t="shared" si="13"/>
        <v>200.80457879642418</v>
      </c>
      <c r="CR10" s="4">
        <f t="shared" si="13"/>
        <v>212.85285352420965</v>
      </c>
      <c r="CS10" s="4">
        <f t="shared" si="13"/>
        <v>225.62402473566223</v>
      </c>
      <c r="CT10" s="4">
        <f t="shared" si="13"/>
        <v>239.16146621980198</v>
      </c>
      <c r="CU10" s="4">
        <f t="shared" si="13"/>
        <v>253.51115419299012</v>
      </c>
      <c r="CV10" s="4">
        <f t="shared" si="13"/>
        <v>268.72182344456957</v>
      </c>
      <c r="CW10" s="4">
        <f t="shared" si="13"/>
        <v>284.84513285124376</v>
      </c>
      <c r="CX10" s="4">
        <f t="shared" si="13"/>
        <v>301.9358408223184</v>
      </c>
      <c r="CY10" s="4">
        <f t="shared" si="13"/>
        <v>320.0519912716575</v>
      </c>
      <c r="CZ10" s="4">
        <f t="shared" si="13"/>
        <v>339.255110747957</v>
      </c>
      <c r="DA10" s="4">
        <f t="shared" si="13"/>
        <v>359.61041739283445</v>
      </c>
      <c r="DB10" s="4">
        <f t="shared" si="13"/>
        <v>381.1870424364045</v>
      </c>
      <c r="DC10" s="4">
        <f t="shared" si="13"/>
        <v>404.0582649825888</v>
      </c>
      <c r="DD10" s="4">
        <f t="shared" si="13"/>
        <v>428.30176088154417</v>
      </c>
      <c r="DE10" s="4">
        <f t="shared" si="13"/>
        <v>453.9998665344368</v>
      </c>
      <c r="DF10" s="4">
        <f t="shared" si="13"/>
        <v>481.23985852650304</v>
      </c>
      <c r="DG10" s="4">
        <f t="shared" si="13"/>
        <v>510.11425003809325</v>
      </c>
      <c r="DH10" s="4">
        <f t="shared" si="13"/>
        <v>540.7211050403789</v>
      </c>
      <c r="DI10" s="4">
        <f t="shared" si="13"/>
        <v>573.1643713428017</v>
      </c>
      <c r="DJ10" s="4">
        <f t="shared" si="13"/>
        <v>607.5542336233698</v>
      </c>
      <c r="DK10" s="4">
        <f t="shared" si="13"/>
        <v>644.007487640772</v>
      </c>
      <c r="DL10" s="4">
        <f t="shared" si="13"/>
        <v>682.6479368992183</v>
      </c>
      <c r="DM10" s="4">
        <f aca="true" t="shared" si="14" ref="DM10:ER10">DL10*(1+$L10)</f>
        <v>723.6068131131714</v>
      </c>
      <c r="DN10" s="4">
        <f t="shared" si="14"/>
        <v>767.0232218999616</v>
      </c>
      <c r="DO10" s="4">
        <f t="shared" si="14"/>
        <v>813.0446152139593</v>
      </c>
      <c r="DP10" s="4">
        <f t="shared" si="14"/>
        <v>861.8272921267969</v>
      </c>
      <c r="DQ10" s="4">
        <f t="shared" si="14"/>
        <v>913.5369296544047</v>
      </c>
      <c r="DR10" s="4">
        <f t="shared" si="14"/>
        <v>968.349145433669</v>
      </c>
      <c r="DS10" s="4">
        <f t="shared" si="14"/>
        <v>1026.4500941596893</v>
      </c>
      <c r="DT10" s="4">
        <f t="shared" si="14"/>
        <v>1088.0370998092708</v>
      </c>
      <c r="DU10" s="4">
        <f t="shared" si="14"/>
        <v>1153.319325797827</v>
      </c>
      <c r="DV10" s="4">
        <f t="shared" si="14"/>
        <v>1222.5184853456967</v>
      </c>
      <c r="DW10" s="4">
        <f t="shared" si="14"/>
        <v>1295.8695944664387</v>
      </c>
      <c r="DX10" s="4">
        <f t="shared" si="14"/>
        <v>1373.621770134425</v>
      </c>
      <c r="DY10" s="4">
        <f t="shared" si="14"/>
        <v>1456.0390763424907</v>
      </c>
      <c r="DZ10" s="4">
        <f t="shared" si="14"/>
        <v>1543.4014209230402</v>
      </c>
      <c r="EA10" s="4">
        <f t="shared" si="14"/>
        <v>1636.0055061784226</v>
      </c>
      <c r="EB10" s="4">
        <f t="shared" si="14"/>
        <v>1734.165836549128</v>
      </c>
      <c r="EC10" s="4">
        <f t="shared" si="14"/>
        <v>1838.2157867420758</v>
      </c>
      <c r="ED10" s="4">
        <f t="shared" si="14"/>
        <v>1948.5087339466004</v>
      </c>
      <c r="EE10" s="4">
        <f t="shared" si="14"/>
        <v>2065.4192579833966</v>
      </c>
      <c r="EF10" s="4">
        <f t="shared" si="14"/>
        <v>2189.3444134624006</v>
      </c>
      <c r="EG10" s="4">
        <f t="shared" si="14"/>
        <v>2320.705078270145</v>
      </c>
      <c r="EH10" s="4">
        <f t="shared" si="14"/>
        <v>2459.947382966354</v>
      </c>
      <c r="EI10" s="4">
        <f t="shared" si="14"/>
        <v>2607.5442259443353</v>
      </c>
      <c r="EJ10" s="4">
        <f t="shared" si="14"/>
        <v>2763.9968795009954</v>
      </c>
      <c r="EK10" s="4">
        <f t="shared" si="14"/>
        <v>2929.836692271055</v>
      </c>
      <c r="EL10" s="4">
        <f t="shared" si="14"/>
        <v>3105.6268938073185</v>
      </c>
      <c r="EM10" s="4">
        <f t="shared" si="14"/>
        <v>3291.9645074357577</v>
      </c>
      <c r="EN10" s="4">
        <f t="shared" si="14"/>
        <v>3489.482377881903</v>
      </c>
      <c r="EO10" s="4">
        <f t="shared" si="14"/>
        <v>3698.8513205548174</v>
      </c>
      <c r="EP10" s="4">
        <f t="shared" si="14"/>
        <v>3920.782399788107</v>
      </c>
      <c r="EQ10" s="4">
        <f t="shared" si="14"/>
        <v>4156.0293437753935</v>
      </c>
      <c r="ER10" s="4">
        <f t="shared" si="14"/>
        <v>4405.391104401917</v>
      </c>
      <c r="ES10" s="4">
        <f aca="true" t="shared" si="15" ref="ES10:FJ10">ER10*(1+$L10)</f>
        <v>4669.714570666032</v>
      </c>
      <c r="ET10" s="4">
        <f t="shared" si="15"/>
        <v>4949.897444905994</v>
      </c>
      <c r="EU10" s="4">
        <f t="shared" si="15"/>
        <v>5246.891291600354</v>
      </c>
      <c r="EV10" s="4">
        <f t="shared" si="15"/>
        <v>5561.7047690963755</v>
      </c>
      <c r="EW10" s="4">
        <f t="shared" si="15"/>
        <v>5895.407055242158</v>
      </c>
      <c r="EX10" s="4">
        <f t="shared" si="15"/>
        <v>6249.131478556688</v>
      </c>
      <c r="EY10" s="4">
        <f t="shared" si="15"/>
        <v>6624.07936727009</v>
      </c>
      <c r="EZ10" s="4">
        <f t="shared" si="15"/>
        <v>7021.524129306296</v>
      </c>
      <c r="FA10" s="4">
        <f t="shared" si="15"/>
        <v>7442.8155770646745</v>
      </c>
      <c r="FB10" s="4">
        <f t="shared" si="15"/>
        <v>7889.384511688555</v>
      </c>
      <c r="FC10" s="4">
        <f t="shared" si="15"/>
        <v>8362.74758238987</v>
      </c>
      <c r="FD10" s="4">
        <f t="shared" si="15"/>
        <v>8864.512437333262</v>
      </c>
      <c r="FE10" s="4">
        <f t="shared" si="15"/>
        <v>9396.383183573258</v>
      </c>
      <c r="FF10" s="4">
        <f t="shared" si="15"/>
        <v>9960.166174587654</v>
      </c>
      <c r="FG10" s="4">
        <f t="shared" si="15"/>
        <v>10557.776145062913</v>
      </c>
      <c r="FH10" s="4">
        <f t="shared" si="15"/>
        <v>11191.24271376669</v>
      </c>
      <c r="FI10" s="4">
        <f t="shared" si="15"/>
        <v>11862.717276592692</v>
      </c>
      <c r="FJ10" s="4">
        <f t="shared" si="15"/>
        <v>12574.480313188255</v>
      </c>
    </row>
    <row r="11" spans="1:166" ht="15">
      <c r="A11" s="1">
        <v>2</v>
      </c>
      <c r="B11" s="3" t="s">
        <v>17</v>
      </c>
      <c r="C11" s="4">
        <v>2.16</v>
      </c>
      <c r="D11" s="4">
        <v>2.16</v>
      </c>
      <c r="E11" s="4">
        <f t="shared" si="0"/>
        <v>0</v>
      </c>
      <c r="F11" s="4">
        <v>-44.84484375</v>
      </c>
      <c r="G11" s="4">
        <f t="shared" si="1"/>
        <v>2.16</v>
      </c>
      <c r="H11" s="4">
        <f t="shared" si="2"/>
        <v>2.16</v>
      </c>
      <c r="I11" s="4">
        <f t="shared" si="3"/>
        <v>2.16</v>
      </c>
      <c r="J11" s="4">
        <f t="shared" si="4"/>
        <v>2.16</v>
      </c>
      <c r="K11" s="4">
        <f t="shared" si="5"/>
        <v>2.2896</v>
      </c>
      <c r="L11" s="5">
        <f aca="true" t="shared" si="16" ref="L11:L26">L10</f>
        <v>0.06</v>
      </c>
      <c r="M11" s="5">
        <f>IRR(P11:FJ11,0.12)</f>
        <v>0.10085077514448806</v>
      </c>
      <c r="P11" s="4">
        <f t="shared" si="6"/>
        <v>-44.84484375</v>
      </c>
      <c r="Q11" s="4">
        <f t="shared" si="7"/>
        <v>2.16</v>
      </c>
      <c r="R11" s="4">
        <f t="shared" si="8"/>
        <v>2.16</v>
      </c>
      <c r="S11" s="4">
        <f t="shared" si="9"/>
        <v>2.16</v>
      </c>
      <c r="T11" s="4">
        <f t="shared" si="10"/>
        <v>2.16</v>
      </c>
      <c r="U11" s="4">
        <f aca="true" t="shared" si="17" ref="U11:AZ11">T11*(1+$L11)</f>
        <v>2.2896</v>
      </c>
      <c r="V11" s="4">
        <f t="shared" si="17"/>
        <v>2.4269760000000002</v>
      </c>
      <c r="W11" s="4">
        <f t="shared" si="17"/>
        <v>2.57259456</v>
      </c>
      <c r="X11" s="4">
        <f t="shared" si="17"/>
        <v>2.7269502336</v>
      </c>
      <c r="Y11" s="4">
        <f t="shared" si="17"/>
        <v>2.8905672476160005</v>
      </c>
      <c r="Z11" s="4">
        <f t="shared" si="17"/>
        <v>3.0640012824729608</v>
      </c>
      <c r="AA11" s="4">
        <f t="shared" si="17"/>
        <v>3.2478413594213387</v>
      </c>
      <c r="AB11" s="4">
        <f t="shared" si="17"/>
        <v>3.442711840986619</v>
      </c>
      <c r="AC11" s="4">
        <f t="shared" si="17"/>
        <v>3.6492745514458163</v>
      </c>
      <c r="AD11" s="4">
        <f t="shared" si="17"/>
        <v>3.8682310245325655</v>
      </c>
      <c r="AE11" s="4">
        <f t="shared" si="17"/>
        <v>4.10032488600452</v>
      </c>
      <c r="AF11" s="4">
        <f t="shared" si="17"/>
        <v>4.346344379164791</v>
      </c>
      <c r="AG11" s="4">
        <f t="shared" si="17"/>
        <v>4.607125041914679</v>
      </c>
      <c r="AH11" s="4">
        <f t="shared" si="17"/>
        <v>4.88355254442956</v>
      </c>
      <c r="AI11" s="4">
        <f t="shared" si="17"/>
        <v>5.1765656970953335</v>
      </c>
      <c r="AJ11" s="4">
        <f t="shared" si="17"/>
        <v>5.487159638921054</v>
      </c>
      <c r="AK11" s="4">
        <f t="shared" si="17"/>
        <v>5.816389217256318</v>
      </c>
      <c r="AL11" s="4">
        <f t="shared" si="17"/>
        <v>6.165372570291697</v>
      </c>
      <c r="AM11" s="4">
        <f t="shared" si="17"/>
        <v>6.535294924509199</v>
      </c>
      <c r="AN11" s="4">
        <f t="shared" si="17"/>
        <v>6.927412619979751</v>
      </c>
      <c r="AO11" s="4">
        <f t="shared" si="17"/>
        <v>7.343057377178537</v>
      </c>
      <c r="AP11" s="4">
        <f t="shared" si="17"/>
        <v>7.78364081980925</v>
      </c>
      <c r="AQ11" s="4">
        <f t="shared" si="17"/>
        <v>8.250659268997806</v>
      </c>
      <c r="AR11" s="4">
        <f t="shared" si="17"/>
        <v>8.745698825137675</v>
      </c>
      <c r="AS11" s="4">
        <f t="shared" si="17"/>
        <v>9.270440754645936</v>
      </c>
      <c r="AT11" s="4">
        <f t="shared" si="17"/>
        <v>9.826667199924692</v>
      </c>
      <c r="AU11" s="4">
        <f t="shared" si="17"/>
        <v>10.416267231920175</v>
      </c>
      <c r="AV11" s="4">
        <f t="shared" si="17"/>
        <v>11.041243265835385</v>
      </c>
      <c r="AW11" s="4">
        <f t="shared" si="17"/>
        <v>11.70371786178551</v>
      </c>
      <c r="AX11" s="4">
        <f t="shared" si="17"/>
        <v>12.40594093349264</v>
      </c>
      <c r="AY11" s="4">
        <f t="shared" si="17"/>
        <v>13.1502973895022</v>
      </c>
      <c r="AZ11" s="4">
        <f t="shared" si="17"/>
        <v>13.939315232872332</v>
      </c>
      <c r="BA11" s="4">
        <f aca="true" t="shared" si="18" ref="BA11:CF11">AZ11*(1+$L11)</f>
        <v>14.775674146844672</v>
      </c>
      <c r="BB11" s="4">
        <f t="shared" si="18"/>
        <v>15.662214595655353</v>
      </c>
      <c r="BC11" s="4">
        <f t="shared" si="18"/>
        <v>16.601947471394674</v>
      </c>
      <c r="BD11" s="4">
        <f t="shared" si="18"/>
        <v>17.598064319678354</v>
      </c>
      <c r="BE11" s="4">
        <f t="shared" si="18"/>
        <v>18.653948178859057</v>
      </c>
      <c r="BF11" s="4">
        <f t="shared" si="18"/>
        <v>19.773185069590603</v>
      </c>
      <c r="BG11" s="4">
        <f t="shared" si="18"/>
        <v>20.95957617376604</v>
      </c>
      <c r="BH11" s="4">
        <f t="shared" si="18"/>
        <v>22.217150744192004</v>
      </c>
      <c r="BI11" s="4">
        <f t="shared" si="18"/>
        <v>23.550179788843526</v>
      </c>
      <c r="BJ11" s="4">
        <f t="shared" si="18"/>
        <v>24.96319057617414</v>
      </c>
      <c r="BK11" s="4">
        <f t="shared" si="18"/>
        <v>26.460982010744587</v>
      </c>
      <c r="BL11" s="4">
        <f t="shared" si="18"/>
        <v>28.048640931389265</v>
      </c>
      <c r="BM11" s="4">
        <f t="shared" si="18"/>
        <v>29.731559387272622</v>
      </c>
      <c r="BN11" s="4">
        <f t="shared" si="18"/>
        <v>31.51545295050898</v>
      </c>
      <c r="BO11" s="4">
        <f t="shared" si="18"/>
        <v>33.40638012753952</v>
      </c>
      <c r="BP11" s="4">
        <f t="shared" si="18"/>
        <v>35.41076293519189</v>
      </c>
      <c r="BQ11" s="4">
        <f t="shared" si="18"/>
        <v>37.535408711303404</v>
      </c>
      <c r="BR11" s="4">
        <f t="shared" si="18"/>
        <v>39.78753323398161</v>
      </c>
      <c r="BS11" s="4">
        <f t="shared" si="18"/>
        <v>42.17478522802051</v>
      </c>
      <c r="BT11" s="4">
        <f t="shared" si="18"/>
        <v>44.70527234170174</v>
      </c>
      <c r="BU11" s="4">
        <f t="shared" si="18"/>
        <v>47.38758868220385</v>
      </c>
      <c r="BV11" s="4">
        <f t="shared" si="18"/>
        <v>50.230844003136085</v>
      </c>
      <c r="BW11" s="4">
        <f t="shared" si="18"/>
        <v>53.24469464332425</v>
      </c>
      <c r="BX11" s="4">
        <f t="shared" si="18"/>
        <v>56.43937632192371</v>
      </c>
      <c r="BY11" s="4">
        <f t="shared" si="18"/>
        <v>59.825738901239134</v>
      </c>
      <c r="BZ11" s="4">
        <f t="shared" si="18"/>
        <v>63.41528323531349</v>
      </c>
      <c r="CA11" s="4">
        <f t="shared" si="18"/>
        <v>67.22020022943231</v>
      </c>
      <c r="CB11" s="4">
        <f t="shared" si="18"/>
        <v>71.25341224319826</v>
      </c>
      <c r="CC11" s="4">
        <f t="shared" si="18"/>
        <v>75.52861697779015</v>
      </c>
      <c r="CD11" s="4">
        <f t="shared" si="18"/>
        <v>80.06033399645756</v>
      </c>
      <c r="CE11" s="4">
        <f t="shared" si="18"/>
        <v>84.86395403624502</v>
      </c>
      <c r="CF11" s="4">
        <f t="shared" si="18"/>
        <v>89.95579127841972</v>
      </c>
      <c r="CG11" s="4">
        <f aca="true" t="shared" si="19" ref="CG11:DL11">CF11*(1+$L11)</f>
        <v>95.35313875512492</v>
      </c>
      <c r="CH11" s="4">
        <f t="shared" si="19"/>
        <v>101.07432708043241</v>
      </c>
      <c r="CI11" s="4">
        <f t="shared" si="19"/>
        <v>107.13878670525835</v>
      </c>
      <c r="CJ11" s="4">
        <f t="shared" si="19"/>
        <v>113.56711390757386</v>
      </c>
      <c r="CK11" s="4">
        <f t="shared" si="19"/>
        <v>120.3811407420283</v>
      </c>
      <c r="CL11" s="4">
        <f t="shared" si="19"/>
        <v>127.60400918655</v>
      </c>
      <c r="CM11" s="4">
        <f t="shared" si="19"/>
        <v>135.260249737743</v>
      </c>
      <c r="CN11" s="4">
        <f t="shared" si="19"/>
        <v>143.3758647220076</v>
      </c>
      <c r="CO11" s="4">
        <f t="shared" si="19"/>
        <v>151.97841660532808</v>
      </c>
      <c r="CP11" s="4">
        <f t="shared" si="19"/>
        <v>161.09712160164779</v>
      </c>
      <c r="CQ11" s="4">
        <f t="shared" si="19"/>
        <v>170.76294889774667</v>
      </c>
      <c r="CR11" s="4">
        <f t="shared" si="19"/>
        <v>181.00872583161149</v>
      </c>
      <c r="CS11" s="4">
        <f t="shared" si="19"/>
        <v>191.86924938150818</v>
      </c>
      <c r="CT11" s="4">
        <f t="shared" si="19"/>
        <v>203.38140434439867</v>
      </c>
      <c r="CU11" s="4">
        <f t="shared" si="19"/>
        <v>215.5842886050626</v>
      </c>
      <c r="CV11" s="4">
        <f t="shared" si="19"/>
        <v>228.51934592136635</v>
      </c>
      <c r="CW11" s="4">
        <f t="shared" si="19"/>
        <v>242.23050667664833</v>
      </c>
      <c r="CX11" s="4">
        <f t="shared" si="19"/>
        <v>256.76433707724726</v>
      </c>
      <c r="CY11" s="4">
        <f t="shared" si="19"/>
        <v>272.1701973018821</v>
      </c>
      <c r="CZ11" s="4">
        <f t="shared" si="19"/>
        <v>288.50040913999504</v>
      </c>
      <c r="DA11" s="4">
        <f t="shared" si="19"/>
        <v>305.81043368839477</v>
      </c>
      <c r="DB11" s="4">
        <f t="shared" si="19"/>
        <v>324.15905970969845</v>
      </c>
      <c r="DC11" s="4">
        <f t="shared" si="19"/>
        <v>343.6086032922804</v>
      </c>
      <c r="DD11" s="4">
        <f t="shared" si="19"/>
        <v>364.22511948981725</v>
      </c>
      <c r="DE11" s="4">
        <f t="shared" si="19"/>
        <v>386.0786266592063</v>
      </c>
      <c r="DF11" s="4">
        <f t="shared" si="19"/>
        <v>409.24334425875867</v>
      </c>
      <c r="DG11" s="4">
        <f t="shared" si="19"/>
        <v>433.7979449142842</v>
      </c>
      <c r="DH11" s="4">
        <f t="shared" si="19"/>
        <v>459.82582160914126</v>
      </c>
      <c r="DI11" s="4">
        <f t="shared" si="19"/>
        <v>487.41537090568977</v>
      </c>
      <c r="DJ11" s="4">
        <f t="shared" si="19"/>
        <v>516.6602931600312</v>
      </c>
      <c r="DK11" s="4">
        <f t="shared" si="19"/>
        <v>547.6599107496331</v>
      </c>
      <c r="DL11" s="4">
        <f t="shared" si="19"/>
        <v>580.5195053946111</v>
      </c>
      <c r="DM11" s="4">
        <f aca="true" t="shared" si="20" ref="DM11:ER11">DL11*(1+$L11)</f>
        <v>615.3506757182878</v>
      </c>
      <c r="DN11" s="4">
        <f t="shared" si="20"/>
        <v>652.2717162613851</v>
      </c>
      <c r="DO11" s="4">
        <f t="shared" si="20"/>
        <v>691.4080192370683</v>
      </c>
      <c r="DP11" s="4">
        <f t="shared" si="20"/>
        <v>732.8925003912924</v>
      </c>
      <c r="DQ11" s="4">
        <f t="shared" si="20"/>
        <v>776.86605041477</v>
      </c>
      <c r="DR11" s="4">
        <f t="shared" si="20"/>
        <v>823.4780134396563</v>
      </c>
      <c r="DS11" s="4">
        <f t="shared" si="20"/>
        <v>872.8866942460356</v>
      </c>
      <c r="DT11" s="4">
        <f t="shared" si="20"/>
        <v>925.2598959007978</v>
      </c>
      <c r="DU11" s="4">
        <f t="shared" si="20"/>
        <v>980.7754896548457</v>
      </c>
      <c r="DV11" s="4">
        <f t="shared" si="20"/>
        <v>1039.6220190341364</v>
      </c>
      <c r="DW11" s="4">
        <f t="shared" si="20"/>
        <v>1101.9993401761847</v>
      </c>
      <c r="DX11" s="4">
        <f t="shared" si="20"/>
        <v>1168.1193005867558</v>
      </c>
      <c r="DY11" s="4">
        <f t="shared" si="20"/>
        <v>1238.2064586219612</v>
      </c>
      <c r="DZ11" s="4">
        <f t="shared" si="20"/>
        <v>1312.498846139279</v>
      </c>
      <c r="EA11" s="4">
        <f t="shared" si="20"/>
        <v>1391.2487769076358</v>
      </c>
      <c r="EB11" s="4">
        <f t="shared" si="20"/>
        <v>1474.723703522094</v>
      </c>
      <c r="EC11" s="4">
        <f t="shared" si="20"/>
        <v>1563.2071257334196</v>
      </c>
      <c r="ED11" s="4">
        <f t="shared" si="20"/>
        <v>1656.9995532774249</v>
      </c>
      <c r="EE11" s="4">
        <f t="shared" si="20"/>
        <v>1756.4195264740704</v>
      </c>
      <c r="EF11" s="4">
        <f t="shared" si="20"/>
        <v>1861.8046980625147</v>
      </c>
      <c r="EG11" s="4">
        <f t="shared" si="20"/>
        <v>1973.5129799462657</v>
      </c>
      <c r="EH11" s="4">
        <f t="shared" si="20"/>
        <v>2091.9237587430416</v>
      </c>
      <c r="EI11" s="4">
        <f t="shared" si="20"/>
        <v>2217.439184267624</v>
      </c>
      <c r="EJ11" s="4">
        <f t="shared" si="20"/>
        <v>2350.4855353236817</v>
      </c>
      <c r="EK11" s="4">
        <f t="shared" si="20"/>
        <v>2491.5146674431026</v>
      </c>
      <c r="EL11" s="4">
        <f t="shared" si="20"/>
        <v>2641.005547489689</v>
      </c>
      <c r="EM11" s="4">
        <f t="shared" si="20"/>
        <v>2799.4658803390703</v>
      </c>
      <c r="EN11" s="4">
        <f t="shared" si="20"/>
        <v>2967.4338331594145</v>
      </c>
      <c r="EO11" s="4">
        <f t="shared" si="20"/>
        <v>3145.4798631489793</v>
      </c>
      <c r="EP11" s="4">
        <f t="shared" si="20"/>
        <v>3334.2086549379183</v>
      </c>
      <c r="EQ11" s="4">
        <f t="shared" si="20"/>
        <v>3534.2611742341937</v>
      </c>
      <c r="ER11" s="4">
        <f t="shared" si="20"/>
        <v>3746.3168446882455</v>
      </c>
      <c r="ES11" s="4">
        <f aca="true" t="shared" si="21" ref="ES11:FJ11">ER11*(1+$L11)</f>
        <v>3971.0958553695405</v>
      </c>
      <c r="ET11" s="4">
        <f t="shared" si="21"/>
        <v>4209.361606691713</v>
      </c>
      <c r="EU11" s="4">
        <f t="shared" si="21"/>
        <v>4461.9233030932155</v>
      </c>
      <c r="EV11" s="4">
        <f t="shared" si="21"/>
        <v>4729.638701278809</v>
      </c>
      <c r="EW11" s="4">
        <f t="shared" si="21"/>
        <v>5013.417023355538</v>
      </c>
      <c r="EX11" s="4">
        <f t="shared" si="21"/>
        <v>5314.222044756871</v>
      </c>
      <c r="EY11" s="4">
        <f t="shared" si="21"/>
        <v>5633.075367442283</v>
      </c>
      <c r="EZ11" s="4">
        <f t="shared" si="21"/>
        <v>5971.059889488821</v>
      </c>
      <c r="FA11" s="4">
        <f t="shared" si="21"/>
        <v>6329.323482858151</v>
      </c>
      <c r="FB11" s="4">
        <f t="shared" si="21"/>
        <v>6709.08289182964</v>
      </c>
      <c r="FC11" s="4">
        <f t="shared" si="21"/>
        <v>7111.627865339419</v>
      </c>
      <c r="FD11" s="4">
        <f t="shared" si="21"/>
        <v>7538.325537259785</v>
      </c>
      <c r="FE11" s="4">
        <f t="shared" si="21"/>
        <v>7990.625069495372</v>
      </c>
      <c r="FF11" s="4">
        <f t="shared" si="21"/>
        <v>8470.062573665095</v>
      </c>
      <c r="FG11" s="4">
        <f t="shared" si="21"/>
        <v>8978.266328085001</v>
      </c>
      <c r="FH11" s="4">
        <f t="shared" si="21"/>
        <v>9516.962307770102</v>
      </c>
      <c r="FI11" s="4">
        <f t="shared" si="21"/>
        <v>10087.98004623631</v>
      </c>
      <c r="FJ11" s="4">
        <f t="shared" si="21"/>
        <v>10693.258849010488</v>
      </c>
    </row>
    <row r="12" spans="1:166" ht="15">
      <c r="A12" s="1">
        <v>3</v>
      </c>
      <c r="B12" s="3" t="s">
        <v>18</v>
      </c>
      <c r="C12" s="4">
        <v>0.9</v>
      </c>
      <c r="D12" s="4">
        <v>0.9</v>
      </c>
      <c r="E12" s="4">
        <f t="shared" si="0"/>
        <v>0</v>
      </c>
      <c r="F12" s="4">
        <v>-17.2478125</v>
      </c>
      <c r="G12" s="4">
        <f t="shared" si="1"/>
        <v>0.9</v>
      </c>
      <c r="H12" s="4">
        <f t="shared" si="2"/>
        <v>0.9</v>
      </c>
      <c r="I12" s="4">
        <f t="shared" si="3"/>
        <v>0.9</v>
      </c>
      <c r="J12" s="4">
        <f t="shared" si="4"/>
        <v>0.9</v>
      </c>
      <c r="K12" s="4">
        <f t="shared" si="5"/>
        <v>0.9540000000000001</v>
      </c>
      <c r="L12" s="5">
        <f t="shared" si="16"/>
        <v>0.06</v>
      </c>
      <c r="M12" s="5">
        <f>IRR(P12:FJ12,0.12)</f>
        <v>0.10436049209752332</v>
      </c>
      <c r="P12" s="4">
        <f t="shared" si="6"/>
        <v>-17.2478125</v>
      </c>
      <c r="Q12" s="4">
        <f t="shared" si="7"/>
        <v>0.9</v>
      </c>
      <c r="R12" s="4">
        <f t="shared" si="8"/>
        <v>0.9</v>
      </c>
      <c r="S12" s="4">
        <f t="shared" si="9"/>
        <v>0.9</v>
      </c>
      <c r="T12" s="4">
        <f t="shared" si="10"/>
        <v>0.9</v>
      </c>
      <c r="U12" s="4">
        <f aca="true" t="shared" si="22" ref="U12:AZ12">T12*(1+$L12)</f>
        <v>0.9540000000000001</v>
      </c>
      <c r="V12" s="4">
        <f t="shared" si="22"/>
        <v>1.0112400000000001</v>
      </c>
      <c r="W12" s="4">
        <f t="shared" si="22"/>
        <v>1.0719144000000003</v>
      </c>
      <c r="X12" s="4">
        <f t="shared" si="22"/>
        <v>1.1362292640000002</v>
      </c>
      <c r="Y12" s="4">
        <f t="shared" si="22"/>
        <v>1.2044030198400004</v>
      </c>
      <c r="Z12" s="4">
        <f t="shared" si="22"/>
        <v>1.2766672010304005</v>
      </c>
      <c r="AA12" s="4">
        <f t="shared" si="22"/>
        <v>1.3532672330922246</v>
      </c>
      <c r="AB12" s="4">
        <f t="shared" si="22"/>
        <v>1.4344632670777582</v>
      </c>
      <c r="AC12" s="4">
        <f t="shared" si="22"/>
        <v>1.5205310631024238</v>
      </c>
      <c r="AD12" s="4">
        <f t="shared" si="22"/>
        <v>1.6117629268885694</v>
      </c>
      <c r="AE12" s="4">
        <f t="shared" si="22"/>
        <v>1.7084687025018837</v>
      </c>
      <c r="AF12" s="4">
        <f t="shared" si="22"/>
        <v>1.8109768246519968</v>
      </c>
      <c r="AG12" s="4">
        <f t="shared" si="22"/>
        <v>1.9196354341311168</v>
      </c>
      <c r="AH12" s="4">
        <f t="shared" si="22"/>
        <v>2.034813560178984</v>
      </c>
      <c r="AI12" s="4">
        <f t="shared" si="22"/>
        <v>2.156902373789723</v>
      </c>
      <c r="AJ12" s="4">
        <f t="shared" si="22"/>
        <v>2.286316516217106</v>
      </c>
      <c r="AK12" s="4">
        <f t="shared" si="22"/>
        <v>2.4234955071901325</v>
      </c>
      <c r="AL12" s="4">
        <f t="shared" si="22"/>
        <v>2.5689052376215407</v>
      </c>
      <c r="AM12" s="4">
        <f t="shared" si="22"/>
        <v>2.7230395518788333</v>
      </c>
      <c r="AN12" s="4">
        <f t="shared" si="22"/>
        <v>2.8864219249915632</v>
      </c>
      <c r="AO12" s="4">
        <f t="shared" si="22"/>
        <v>3.059607240491057</v>
      </c>
      <c r="AP12" s="4">
        <f t="shared" si="22"/>
        <v>3.2431836749205205</v>
      </c>
      <c r="AQ12" s="4">
        <f t="shared" si="22"/>
        <v>3.4377746954157518</v>
      </c>
      <c r="AR12" s="4">
        <f t="shared" si="22"/>
        <v>3.644041177140697</v>
      </c>
      <c r="AS12" s="4">
        <f t="shared" si="22"/>
        <v>3.862683647769139</v>
      </c>
      <c r="AT12" s="4">
        <f t="shared" si="22"/>
        <v>4.094444666635288</v>
      </c>
      <c r="AU12" s="4">
        <f t="shared" si="22"/>
        <v>4.340111346633405</v>
      </c>
      <c r="AV12" s="4">
        <f t="shared" si="22"/>
        <v>4.600518027431409</v>
      </c>
      <c r="AW12" s="4">
        <f t="shared" si="22"/>
        <v>4.876549109077294</v>
      </c>
      <c r="AX12" s="4">
        <f t="shared" si="22"/>
        <v>5.169142055621932</v>
      </c>
      <c r="AY12" s="4">
        <f t="shared" si="22"/>
        <v>5.479290578959248</v>
      </c>
      <c r="AZ12" s="4">
        <f t="shared" si="22"/>
        <v>5.808048013696803</v>
      </c>
      <c r="BA12" s="4">
        <f aca="true" t="shared" si="23" ref="BA12:CF12">AZ12*(1+$L12)</f>
        <v>6.156530894518611</v>
      </c>
      <c r="BB12" s="4">
        <f t="shared" si="23"/>
        <v>6.525922748189728</v>
      </c>
      <c r="BC12" s="4">
        <f t="shared" si="23"/>
        <v>6.9174781130811125</v>
      </c>
      <c r="BD12" s="4">
        <f t="shared" si="23"/>
        <v>7.332526799865979</v>
      </c>
      <c r="BE12" s="4">
        <f t="shared" si="23"/>
        <v>7.772478407857938</v>
      </c>
      <c r="BF12" s="4">
        <f t="shared" si="23"/>
        <v>8.238827112329416</v>
      </c>
      <c r="BG12" s="4">
        <f t="shared" si="23"/>
        <v>8.73315673906918</v>
      </c>
      <c r="BH12" s="4">
        <f t="shared" si="23"/>
        <v>9.257146143413332</v>
      </c>
      <c r="BI12" s="4">
        <f t="shared" si="23"/>
        <v>9.812574912018132</v>
      </c>
      <c r="BJ12" s="4">
        <f t="shared" si="23"/>
        <v>10.40132940673922</v>
      </c>
      <c r="BK12" s="4">
        <f t="shared" si="23"/>
        <v>11.025409171143574</v>
      </c>
      <c r="BL12" s="4">
        <f t="shared" si="23"/>
        <v>11.686933721412188</v>
      </c>
      <c r="BM12" s="4">
        <f t="shared" si="23"/>
        <v>12.38814974469692</v>
      </c>
      <c r="BN12" s="4">
        <f t="shared" si="23"/>
        <v>13.131438729378736</v>
      </c>
      <c r="BO12" s="4">
        <f t="shared" si="23"/>
        <v>13.919325053141462</v>
      </c>
      <c r="BP12" s="4">
        <f t="shared" si="23"/>
        <v>14.75448455632995</v>
      </c>
      <c r="BQ12" s="4">
        <f t="shared" si="23"/>
        <v>15.639753629709748</v>
      </c>
      <c r="BR12" s="4">
        <f t="shared" si="23"/>
        <v>16.578138847492333</v>
      </c>
      <c r="BS12" s="4">
        <f t="shared" si="23"/>
        <v>17.572827178341875</v>
      </c>
      <c r="BT12" s="4">
        <f t="shared" si="23"/>
        <v>18.62719680904239</v>
      </c>
      <c r="BU12" s="4">
        <f t="shared" si="23"/>
        <v>19.744828617584933</v>
      </c>
      <c r="BV12" s="4">
        <f t="shared" si="23"/>
        <v>20.92951833464003</v>
      </c>
      <c r="BW12" s="4">
        <f t="shared" si="23"/>
        <v>22.18528943471843</v>
      </c>
      <c r="BX12" s="4">
        <f t="shared" si="23"/>
        <v>23.516406800801537</v>
      </c>
      <c r="BY12" s="4">
        <f t="shared" si="23"/>
        <v>24.92739120884963</v>
      </c>
      <c r="BZ12" s="4">
        <f t="shared" si="23"/>
        <v>26.42303468138061</v>
      </c>
      <c r="CA12" s="4">
        <f t="shared" si="23"/>
        <v>28.008416762263447</v>
      </c>
      <c r="CB12" s="4">
        <f t="shared" si="23"/>
        <v>29.688921767999254</v>
      </c>
      <c r="CC12" s="4">
        <f t="shared" si="23"/>
        <v>31.47025707407921</v>
      </c>
      <c r="CD12" s="4">
        <f t="shared" si="23"/>
        <v>33.358472498523966</v>
      </c>
      <c r="CE12" s="4">
        <f t="shared" si="23"/>
        <v>35.359980848435406</v>
      </c>
      <c r="CF12" s="4">
        <f t="shared" si="23"/>
        <v>37.48157969934153</v>
      </c>
      <c r="CG12" s="4">
        <f aca="true" t="shared" si="24" ref="CG12:DL12">CF12*(1+$L12)</f>
        <v>39.730474481302025</v>
      </c>
      <c r="CH12" s="4">
        <f t="shared" si="24"/>
        <v>42.11430295018015</v>
      </c>
      <c r="CI12" s="4">
        <f t="shared" si="24"/>
        <v>44.641161127190955</v>
      </c>
      <c r="CJ12" s="4">
        <f t="shared" si="24"/>
        <v>47.319630794822416</v>
      </c>
      <c r="CK12" s="4">
        <f t="shared" si="24"/>
        <v>50.158808642511765</v>
      </c>
      <c r="CL12" s="4">
        <f t="shared" si="24"/>
        <v>53.168337161062475</v>
      </c>
      <c r="CM12" s="4">
        <f t="shared" si="24"/>
        <v>56.35843739072622</v>
      </c>
      <c r="CN12" s="4">
        <f t="shared" si="24"/>
        <v>59.7399436341698</v>
      </c>
      <c r="CO12" s="4">
        <f t="shared" si="24"/>
        <v>63.32434025221999</v>
      </c>
      <c r="CP12" s="4">
        <f t="shared" si="24"/>
        <v>67.1238006673532</v>
      </c>
      <c r="CQ12" s="4">
        <f t="shared" si="24"/>
        <v>71.1512287073944</v>
      </c>
      <c r="CR12" s="4">
        <f t="shared" si="24"/>
        <v>75.42030242983806</v>
      </c>
      <c r="CS12" s="4">
        <f t="shared" si="24"/>
        <v>79.94552057562835</v>
      </c>
      <c r="CT12" s="4">
        <f t="shared" si="24"/>
        <v>84.74225181016605</v>
      </c>
      <c r="CU12" s="4">
        <f t="shared" si="24"/>
        <v>89.82678691877602</v>
      </c>
      <c r="CV12" s="4">
        <f t="shared" si="24"/>
        <v>95.21639413390258</v>
      </c>
      <c r="CW12" s="4">
        <f t="shared" si="24"/>
        <v>100.92937778193674</v>
      </c>
      <c r="CX12" s="4">
        <f t="shared" si="24"/>
        <v>106.98514044885295</v>
      </c>
      <c r="CY12" s="4">
        <f t="shared" si="24"/>
        <v>113.40424887578413</v>
      </c>
      <c r="CZ12" s="4">
        <f t="shared" si="24"/>
        <v>120.20850380833119</v>
      </c>
      <c r="DA12" s="4">
        <f t="shared" si="24"/>
        <v>127.42101403683107</v>
      </c>
      <c r="DB12" s="4">
        <f t="shared" si="24"/>
        <v>135.06627487904095</v>
      </c>
      <c r="DC12" s="4">
        <f t="shared" si="24"/>
        <v>143.17025137178342</v>
      </c>
      <c r="DD12" s="4">
        <f t="shared" si="24"/>
        <v>151.76046645409045</v>
      </c>
      <c r="DE12" s="4">
        <f t="shared" si="24"/>
        <v>160.8660944413359</v>
      </c>
      <c r="DF12" s="4">
        <f t="shared" si="24"/>
        <v>170.51806010781604</v>
      </c>
      <c r="DG12" s="4">
        <f t="shared" si="24"/>
        <v>180.74914371428503</v>
      </c>
      <c r="DH12" s="4">
        <f t="shared" si="24"/>
        <v>191.59409233714214</v>
      </c>
      <c r="DI12" s="4">
        <f t="shared" si="24"/>
        <v>203.08973787737068</v>
      </c>
      <c r="DJ12" s="4">
        <f t="shared" si="24"/>
        <v>215.27512215001292</v>
      </c>
      <c r="DK12" s="4">
        <f t="shared" si="24"/>
        <v>228.1916294790137</v>
      </c>
      <c r="DL12" s="4">
        <f t="shared" si="24"/>
        <v>241.88312724775454</v>
      </c>
      <c r="DM12" s="4">
        <f aca="true" t="shared" si="25" ref="DM12:ER12">DL12*(1+$L12)</f>
        <v>256.3961148826198</v>
      </c>
      <c r="DN12" s="4">
        <f t="shared" si="25"/>
        <v>271.77988177557705</v>
      </c>
      <c r="DO12" s="4">
        <f t="shared" si="25"/>
        <v>288.08667468211166</v>
      </c>
      <c r="DP12" s="4">
        <f t="shared" si="25"/>
        <v>305.3718751630384</v>
      </c>
      <c r="DQ12" s="4">
        <f t="shared" si="25"/>
        <v>323.6941876728207</v>
      </c>
      <c r="DR12" s="4">
        <f t="shared" si="25"/>
        <v>343.11583893319</v>
      </c>
      <c r="DS12" s="4">
        <f t="shared" si="25"/>
        <v>363.70278926918144</v>
      </c>
      <c r="DT12" s="4">
        <f t="shared" si="25"/>
        <v>385.5249566253323</v>
      </c>
      <c r="DU12" s="4">
        <f t="shared" si="25"/>
        <v>408.6564540228523</v>
      </c>
      <c r="DV12" s="4">
        <f t="shared" si="25"/>
        <v>433.17584126422344</v>
      </c>
      <c r="DW12" s="4">
        <f t="shared" si="25"/>
        <v>459.16639174007685</v>
      </c>
      <c r="DX12" s="4">
        <f t="shared" si="25"/>
        <v>486.71637524448147</v>
      </c>
      <c r="DY12" s="4">
        <f t="shared" si="25"/>
        <v>515.9193577591503</v>
      </c>
      <c r="DZ12" s="4">
        <f t="shared" si="25"/>
        <v>546.8745192246994</v>
      </c>
      <c r="EA12" s="4">
        <f t="shared" si="25"/>
        <v>579.6869903781813</v>
      </c>
      <c r="EB12" s="4">
        <f t="shared" si="25"/>
        <v>614.4682098008723</v>
      </c>
      <c r="EC12" s="4">
        <f t="shared" si="25"/>
        <v>651.3363023889247</v>
      </c>
      <c r="ED12" s="4">
        <f t="shared" si="25"/>
        <v>690.4164805322602</v>
      </c>
      <c r="EE12" s="4">
        <f t="shared" si="25"/>
        <v>731.8414693641957</v>
      </c>
      <c r="EF12" s="4">
        <f t="shared" si="25"/>
        <v>775.7519575260475</v>
      </c>
      <c r="EG12" s="4">
        <f t="shared" si="25"/>
        <v>822.2970749776104</v>
      </c>
      <c r="EH12" s="4">
        <f t="shared" si="25"/>
        <v>871.634899476267</v>
      </c>
      <c r="EI12" s="4">
        <f t="shared" si="25"/>
        <v>923.9329934448431</v>
      </c>
      <c r="EJ12" s="4">
        <f t="shared" si="25"/>
        <v>979.3689730515337</v>
      </c>
      <c r="EK12" s="4">
        <f t="shared" si="25"/>
        <v>1038.1311114346258</v>
      </c>
      <c r="EL12" s="4">
        <f t="shared" si="25"/>
        <v>1100.4189781207035</v>
      </c>
      <c r="EM12" s="4">
        <f t="shared" si="25"/>
        <v>1166.4441168079459</v>
      </c>
      <c r="EN12" s="4">
        <f t="shared" si="25"/>
        <v>1236.4307638164228</v>
      </c>
      <c r="EO12" s="4">
        <f t="shared" si="25"/>
        <v>1310.6166096454083</v>
      </c>
      <c r="EP12" s="4">
        <f t="shared" si="25"/>
        <v>1389.253606224133</v>
      </c>
      <c r="EQ12" s="4">
        <f t="shared" si="25"/>
        <v>1472.608822597581</v>
      </c>
      <c r="ER12" s="4">
        <f t="shared" si="25"/>
        <v>1560.9653519534359</v>
      </c>
      <c r="ES12" s="4">
        <f aca="true" t="shared" si="26" ref="ES12:FJ12">ER12*(1+$L12)</f>
        <v>1654.6232730706422</v>
      </c>
      <c r="ET12" s="4">
        <f t="shared" si="26"/>
        <v>1753.900669454881</v>
      </c>
      <c r="EU12" s="4">
        <f t="shared" si="26"/>
        <v>1859.134709622174</v>
      </c>
      <c r="EV12" s="4">
        <f t="shared" si="26"/>
        <v>1970.6827921995043</v>
      </c>
      <c r="EW12" s="4">
        <f t="shared" si="26"/>
        <v>2088.9237597314745</v>
      </c>
      <c r="EX12" s="4">
        <f t="shared" si="26"/>
        <v>2214.259185315363</v>
      </c>
      <c r="EY12" s="4">
        <f t="shared" si="26"/>
        <v>2347.114736434285</v>
      </c>
      <c r="EZ12" s="4">
        <f t="shared" si="26"/>
        <v>2487.9416206203423</v>
      </c>
      <c r="FA12" s="4">
        <f t="shared" si="26"/>
        <v>2637.218117857563</v>
      </c>
      <c r="FB12" s="4">
        <f t="shared" si="26"/>
        <v>2795.451204929017</v>
      </c>
      <c r="FC12" s="4">
        <f t="shared" si="26"/>
        <v>2963.178277224758</v>
      </c>
      <c r="FD12" s="4">
        <f t="shared" si="26"/>
        <v>3140.9689738582438</v>
      </c>
      <c r="FE12" s="4">
        <f t="shared" si="26"/>
        <v>3329.4271122897385</v>
      </c>
      <c r="FF12" s="4">
        <f t="shared" si="26"/>
        <v>3529.192739027123</v>
      </c>
      <c r="FG12" s="4">
        <f t="shared" si="26"/>
        <v>3740.9443033687508</v>
      </c>
      <c r="FH12" s="4">
        <f t="shared" si="26"/>
        <v>3965.400961570876</v>
      </c>
      <c r="FI12" s="4">
        <f t="shared" si="26"/>
        <v>4203.3250192651285</v>
      </c>
      <c r="FJ12" s="4">
        <f t="shared" si="26"/>
        <v>4455.524520421037</v>
      </c>
    </row>
    <row r="13" spans="1:166" ht="15">
      <c r="A13" s="1">
        <v>4</v>
      </c>
      <c r="B13" s="3" t="s">
        <v>19</v>
      </c>
      <c r="C13" s="4">
        <v>2.28</v>
      </c>
      <c r="D13" s="4">
        <v>2.34</v>
      </c>
      <c r="E13" s="4">
        <f t="shared" si="0"/>
        <v>0.020000000000000018</v>
      </c>
      <c r="F13" s="4">
        <v>-42.026875</v>
      </c>
      <c r="G13" s="4">
        <f t="shared" si="1"/>
        <v>2.28</v>
      </c>
      <c r="H13" s="4">
        <f t="shared" si="2"/>
        <v>2.3</v>
      </c>
      <c r="I13" s="4">
        <f t="shared" si="3"/>
        <v>2.32</v>
      </c>
      <c r="J13" s="4">
        <f t="shared" si="4"/>
        <v>2.34</v>
      </c>
      <c r="K13" s="4">
        <f t="shared" si="5"/>
        <v>2.4804</v>
      </c>
      <c r="L13" s="5">
        <f t="shared" si="16"/>
        <v>0.06</v>
      </c>
      <c r="M13" s="5">
        <f>IRR(P13:FJ13,0.12)</f>
        <v>0.10729505142156999</v>
      </c>
      <c r="P13" s="4">
        <f t="shared" si="6"/>
        <v>-42.026875</v>
      </c>
      <c r="Q13" s="4">
        <f t="shared" si="7"/>
        <v>2.28</v>
      </c>
      <c r="R13" s="4">
        <f t="shared" si="8"/>
        <v>2.3</v>
      </c>
      <c r="S13" s="4">
        <f t="shared" si="9"/>
        <v>2.32</v>
      </c>
      <c r="T13" s="4">
        <f t="shared" si="10"/>
        <v>2.34</v>
      </c>
      <c r="U13" s="4">
        <f aca="true" t="shared" si="27" ref="U13:AZ13">T13*(1+$L13)</f>
        <v>2.4804</v>
      </c>
      <c r="V13" s="4">
        <f t="shared" si="27"/>
        <v>2.6292240000000002</v>
      </c>
      <c r="W13" s="4">
        <f t="shared" si="27"/>
        <v>2.7869774400000003</v>
      </c>
      <c r="X13" s="4">
        <f t="shared" si="27"/>
        <v>2.9541960864000005</v>
      </c>
      <c r="Y13" s="4">
        <f t="shared" si="27"/>
        <v>3.1314478515840007</v>
      </c>
      <c r="Z13" s="4">
        <f t="shared" si="27"/>
        <v>3.319334722679041</v>
      </c>
      <c r="AA13" s="4">
        <f t="shared" si="27"/>
        <v>3.518494806039784</v>
      </c>
      <c r="AB13" s="4">
        <f t="shared" si="27"/>
        <v>3.729604494402171</v>
      </c>
      <c r="AC13" s="4">
        <f t="shared" si="27"/>
        <v>3.9533807640663015</v>
      </c>
      <c r="AD13" s="4">
        <f t="shared" si="27"/>
        <v>4.19058360991028</v>
      </c>
      <c r="AE13" s="4">
        <f t="shared" si="27"/>
        <v>4.442018626504897</v>
      </c>
      <c r="AF13" s="4">
        <f t="shared" si="27"/>
        <v>4.708539744095191</v>
      </c>
      <c r="AG13" s="4">
        <f t="shared" si="27"/>
        <v>4.991052128740902</v>
      </c>
      <c r="AH13" s="4">
        <f t="shared" si="27"/>
        <v>5.290515256465357</v>
      </c>
      <c r="AI13" s="4">
        <f t="shared" si="27"/>
        <v>5.607946171853278</v>
      </c>
      <c r="AJ13" s="4">
        <f t="shared" si="27"/>
        <v>5.944422942164476</v>
      </c>
      <c r="AK13" s="4">
        <f t="shared" si="27"/>
        <v>6.301088318694345</v>
      </c>
      <c r="AL13" s="4">
        <f t="shared" si="27"/>
        <v>6.679153617816006</v>
      </c>
      <c r="AM13" s="4">
        <f t="shared" si="27"/>
        <v>7.079902834884966</v>
      </c>
      <c r="AN13" s="4">
        <f t="shared" si="27"/>
        <v>7.504697004978064</v>
      </c>
      <c r="AO13" s="4">
        <f t="shared" si="27"/>
        <v>7.954978825276749</v>
      </c>
      <c r="AP13" s="4">
        <f t="shared" si="27"/>
        <v>8.432277554793354</v>
      </c>
      <c r="AQ13" s="4">
        <f t="shared" si="27"/>
        <v>8.938214208080955</v>
      </c>
      <c r="AR13" s="4">
        <f t="shared" si="27"/>
        <v>9.474507060565813</v>
      </c>
      <c r="AS13" s="4">
        <f t="shared" si="27"/>
        <v>10.042977484199762</v>
      </c>
      <c r="AT13" s="4">
        <f t="shared" si="27"/>
        <v>10.645556133251748</v>
      </c>
      <c r="AU13" s="4">
        <f t="shared" si="27"/>
        <v>11.284289501246853</v>
      </c>
      <c r="AV13" s="4">
        <f t="shared" si="27"/>
        <v>11.961346871321664</v>
      </c>
      <c r="AW13" s="4">
        <f t="shared" si="27"/>
        <v>12.679027683600966</v>
      </c>
      <c r="AX13" s="4">
        <f t="shared" si="27"/>
        <v>13.439769344617025</v>
      </c>
      <c r="AY13" s="4">
        <f t="shared" si="27"/>
        <v>14.246155505294047</v>
      </c>
      <c r="AZ13" s="4">
        <f t="shared" si="27"/>
        <v>15.10092483561169</v>
      </c>
      <c r="BA13" s="4">
        <f aca="true" t="shared" si="28" ref="BA13:CF13">AZ13*(1+$L13)</f>
        <v>16.00698032574839</v>
      </c>
      <c r="BB13" s="4">
        <f t="shared" si="28"/>
        <v>16.967399145293296</v>
      </c>
      <c r="BC13" s="4">
        <f t="shared" si="28"/>
        <v>17.985443094010893</v>
      </c>
      <c r="BD13" s="4">
        <f t="shared" si="28"/>
        <v>19.064569679651548</v>
      </c>
      <c r="BE13" s="4">
        <f t="shared" si="28"/>
        <v>20.20844386043064</v>
      </c>
      <c r="BF13" s="4">
        <f t="shared" si="28"/>
        <v>21.42095049205648</v>
      </c>
      <c r="BG13" s="4">
        <f t="shared" si="28"/>
        <v>22.70620752157987</v>
      </c>
      <c r="BH13" s="4">
        <f t="shared" si="28"/>
        <v>24.068579972874662</v>
      </c>
      <c r="BI13" s="4">
        <f t="shared" si="28"/>
        <v>25.512694771247144</v>
      </c>
      <c r="BJ13" s="4">
        <f t="shared" si="28"/>
        <v>27.043456457521973</v>
      </c>
      <c r="BK13" s="4">
        <f t="shared" si="28"/>
        <v>28.666063844973294</v>
      </c>
      <c r="BL13" s="4">
        <f t="shared" si="28"/>
        <v>30.386027675671695</v>
      </c>
      <c r="BM13" s="4">
        <f t="shared" si="28"/>
        <v>32.209189336212</v>
      </c>
      <c r="BN13" s="4">
        <f t="shared" si="28"/>
        <v>34.14174069638472</v>
      </c>
      <c r="BO13" s="4">
        <f t="shared" si="28"/>
        <v>36.19024513816781</v>
      </c>
      <c r="BP13" s="4">
        <f t="shared" si="28"/>
        <v>38.36165984645788</v>
      </c>
      <c r="BQ13" s="4">
        <f t="shared" si="28"/>
        <v>40.663359437245354</v>
      </c>
      <c r="BR13" s="4">
        <f t="shared" si="28"/>
        <v>43.103161003480075</v>
      </c>
      <c r="BS13" s="4">
        <f t="shared" si="28"/>
        <v>45.689350663688884</v>
      </c>
      <c r="BT13" s="4">
        <f t="shared" si="28"/>
        <v>48.43071170351022</v>
      </c>
      <c r="BU13" s="4">
        <f t="shared" si="28"/>
        <v>51.33655440572083</v>
      </c>
      <c r="BV13" s="4">
        <f t="shared" si="28"/>
        <v>54.41674767006408</v>
      </c>
      <c r="BW13" s="4">
        <f t="shared" si="28"/>
        <v>57.68175253026793</v>
      </c>
      <c r="BX13" s="4">
        <f t="shared" si="28"/>
        <v>61.14265768208401</v>
      </c>
      <c r="BY13" s="4">
        <f t="shared" si="28"/>
        <v>64.81121714300905</v>
      </c>
      <c r="BZ13" s="4">
        <f t="shared" si="28"/>
        <v>68.69989017158959</v>
      </c>
      <c r="CA13" s="4">
        <f t="shared" si="28"/>
        <v>72.82188358188496</v>
      </c>
      <c r="CB13" s="4">
        <f t="shared" si="28"/>
        <v>77.19119659679806</v>
      </c>
      <c r="CC13" s="4">
        <f t="shared" si="28"/>
        <v>81.82266839260595</v>
      </c>
      <c r="CD13" s="4">
        <f t="shared" si="28"/>
        <v>86.73202849616231</v>
      </c>
      <c r="CE13" s="4">
        <f t="shared" si="28"/>
        <v>91.93595020593206</v>
      </c>
      <c r="CF13" s="4">
        <f t="shared" si="28"/>
        <v>97.45210721828799</v>
      </c>
      <c r="CG13" s="4">
        <f aca="true" t="shared" si="29" ref="CG13:DL13">CF13*(1+$L13)</f>
        <v>103.29923365138528</v>
      </c>
      <c r="CH13" s="4">
        <f t="shared" si="29"/>
        <v>109.4971876704684</v>
      </c>
      <c r="CI13" s="4">
        <f t="shared" si="29"/>
        <v>116.06701893069652</v>
      </c>
      <c r="CJ13" s="4">
        <f t="shared" si="29"/>
        <v>123.03104006653832</v>
      </c>
      <c r="CK13" s="4">
        <f t="shared" si="29"/>
        <v>130.41290247053064</v>
      </c>
      <c r="CL13" s="4">
        <f t="shared" si="29"/>
        <v>138.2376766187625</v>
      </c>
      <c r="CM13" s="4">
        <f t="shared" si="29"/>
        <v>146.53193721588826</v>
      </c>
      <c r="CN13" s="4">
        <f t="shared" si="29"/>
        <v>155.32385344884156</v>
      </c>
      <c r="CO13" s="4">
        <f t="shared" si="29"/>
        <v>164.64328465577205</v>
      </c>
      <c r="CP13" s="4">
        <f t="shared" si="29"/>
        <v>174.52188173511837</v>
      </c>
      <c r="CQ13" s="4">
        <f t="shared" si="29"/>
        <v>184.9931946392255</v>
      </c>
      <c r="CR13" s="4">
        <f t="shared" si="29"/>
        <v>196.09278631757903</v>
      </c>
      <c r="CS13" s="4">
        <f t="shared" si="29"/>
        <v>207.85835349663378</v>
      </c>
      <c r="CT13" s="4">
        <f t="shared" si="29"/>
        <v>220.32985470643183</v>
      </c>
      <c r="CU13" s="4">
        <f t="shared" si="29"/>
        <v>233.54964598881776</v>
      </c>
      <c r="CV13" s="4">
        <f t="shared" si="29"/>
        <v>247.56262474814685</v>
      </c>
      <c r="CW13" s="4">
        <f t="shared" si="29"/>
        <v>262.4163822330357</v>
      </c>
      <c r="CX13" s="4">
        <f t="shared" si="29"/>
        <v>278.16136516701783</v>
      </c>
      <c r="CY13" s="4">
        <f t="shared" si="29"/>
        <v>294.8510470770389</v>
      </c>
      <c r="CZ13" s="4">
        <f t="shared" si="29"/>
        <v>312.54210990166126</v>
      </c>
      <c r="DA13" s="4">
        <f t="shared" si="29"/>
        <v>331.294636495761</v>
      </c>
      <c r="DB13" s="4">
        <f t="shared" si="29"/>
        <v>351.17231468550665</v>
      </c>
      <c r="DC13" s="4">
        <f t="shared" si="29"/>
        <v>372.24265356663705</v>
      </c>
      <c r="DD13" s="4">
        <f t="shared" si="29"/>
        <v>394.5772127806353</v>
      </c>
      <c r="DE13" s="4">
        <f t="shared" si="29"/>
        <v>418.25184554747347</v>
      </c>
      <c r="DF13" s="4">
        <f t="shared" si="29"/>
        <v>443.3469562803219</v>
      </c>
      <c r="DG13" s="4">
        <f t="shared" si="29"/>
        <v>469.9477736571412</v>
      </c>
      <c r="DH13" s="4">
        <f t="shared" si="29"/>
        <v>498.1446400765697</v>
      </c>
      <c r="DI13" s="4">
        <f t="shared" si="29"/>
        <v>528.033318481164</v>
      </c>
      <c r="DJ13" s="4">
        <f t="shared" si="29"/>
        <v>559.7153175900338</v>
      </c>
      <c r="DK13" s="4">
        <f t="shared" si="29"/>
        <v>593.2982366454358</v>
      </c>
      <c r="DL13" s="4">
        <f t="shared" si="29"/>
        <v>628.896130844162</v>
      </c>
      <c r="DM13" s="4">
        <f aca="true" t="shared" si="30" ref="DM13:ER13">DL13*(1+$L13)</f>
        <v>666.6298986948118</v>
      </c>
      <c r="DN13" s="4">
        <f t="shared" si="30"/>
        <v>706.6276926165006</v>
      </c>
      <c r="DO13" s="4">
        <f t="shared" si="30"/>
        <v>749.0253541734907</v>
      </c>
      <c r="DP13" s="4">
        <f t="shared" si="30"/>
        <v>793.9668754239001</v>
      </c>
      <c r="DQ13" s="4">
        <f t="shared" si="30"/>
        <v>841.6048879493342</v>
      </c>
      <c r="DR13" s="4">
        <f t="shared" si="30"/>
        <v>892.1011812262942</v>
      </c>
      <c r="DS13" s="4">
        <f t="shared" si="30"/>
        <v>945.627252099872</v>
      </c>
      <c r="DT13" s="4">
        <f t="shared" si="30"/>
        <v>1002.3648872258643</v>
      </c>
      <c r="DU13" s="4">
        <f t="shared" si="30"/>
        <v>1062.5067804594162</v>
      </c>
      <c r="DV13" s="4">
        <f t="shared" si="30"/>
        <v>1126.2571872869812</v>
      </c>
      <c r="DW13" s="4">
        <f t="shared" si="30"/>
        <v>1193.8326185242001</v>
      </c>
      <c r="DX13" s="4">
        <f t="shared" si="30"/>
        <v>1265.4625756356522</v>
      </c>
      <c r="DY13" s="4">
        <f t="shared" si="30"/>
        <v>1341.3903301737914</v>
      </c>
      <c r="DZ13" s="4">
        <f t="shared" si="30"/>
        <v>1421.8737499842189</v>
      </c>
      <c r="EA13" s="4">
        <f t="shared" si="30"/>
        <v>1507.1861749832722</v>
      </c>
      <c r="EB13" s="4">
        <f t="shared" si="30"/>
        <v>1597.6173454822685</v>
      </c>
      <c r="EC13" s="4">
        <f t="shared" si="30"/>
        <v>1693.4743862112048</v>
      </c>
      <c r="ED13" s="4">
        <f t="shared" si="30"/>
        <v>1795.0828493838771</v>
      </c>
      <c r="EE13" s="4">
        <f t="shared" si="30"/>
        <v>1902.78782034691</v>
      </c>
      <c r="EF13" s="4">
        <f t="shared" si="30"/>
        <v>2016.9550895677246</v>
      </c>
      <c r="EG13" s="4">
        <f t="shared" si="30"/>
        <v>2137.972394941788</v>
      </c>
      <c r="EH13" s="4">
        <f t="shared" si="30"/>
        <v>2266.2507386382954</v>
      </c>
      <c r="EI13" s="4">
        <f t="shared" si="30"/>
        <v>2402.2257829565933</v>
      </c>
      <c r="EJ13" s="4">
        <f t="shared" si="30"/>
        <v>2546.359329933989</v>
      </c>
      <c r="EK13" s="4">
        <f t="shared" si="30"/>
        <v>2699.1408897300284</v>
      </c>
      <c r="EL13" s="4">
        <f t="shared" si="30"/>
        <v>2861.08934311383</v>
      </c>
      <c r="EM13" s="4">
        <f t="shared" si="30"/>
        <v>3032.7547037006602</v>
      </c>
      <c r="EN13" s="4">
        <f t="shared" si="30"/>
        <v>3214.7199859227</v>
      </c>
      <c r="EO13" s="4">
        <f t="shared" si="30"/>
        <v>3407.603185078062</v>
      </c>
      <c r="EP13" s="4">
        <f t="shared" si="30"/>
        <v>3612.059376182746</v>
      </c>
      <c r="EQ13" s="4">
        <f t="shared" si="30"/>
        <v>3828.782938753711</v>
      </c>
      <c r="ER13" s="4">
        <f t="shared" si="30"/>
        <v>4058.509915078934</v>
      </c>
      <c r="ES13" s="4">
        <f aca="true" t="shared" si="31" ref="ES13:FJ13">ER13*(1+$L13)</f>
        <v>4302.02050998367</v>
      </c>
      <c r="ET13" s="4">
        <f t="shared" si="31"/>
        <v>4560.1417405826905</v>
      </c>
      <c r="EU13" s="4">
        <f t="shared" si="31"/>
        <v>4833.750245017653</v>
      </c>
      <c r="EV13" s="4">
        <f t="shared" si="31"/>
        <v>5123.775259718712</v>
      </c>
      <c r="EW13" s="4">
        <f t="shared" si="31"/>
        <v>5431.2017753018345</v>
      </c>
      <c r="EX13" s="4">
        <f t="shared" si="31"/>
        <v>5757.073881819945</v>
      </c>
      <c r="EY13" s="4">
        <f t="shared" si="31"/>
        <v>6102.498314729142</v>
      </c>
      <c r="EZ13" s="4">
        <f t="shared" si="31"/>
        <v>6468.648213612892</v>
      </c>
      <c r="FA13" s="4">
        <f t="shared" si="31"/>
        <v>6856.767106429666</v>
      </c>
      <c r="FB13" s="4">
        <f t="shared" si="31"/>
        <v>7268.173132815446</v>
      </c>
      <c r="FC13" s="4">
        <f t="shared" si="31"/>
        <v>7704.263520784372</v>
      </c>
      <c r="FD13" s="4">
        <f t="shared" si="31"/>
        <v>8166.519332031435</v>
      </c>
      <c r="FE13" s="4">
        <f t="shared" si="31"/>
        <v>8656.51049195332</v>
      </c>
      <c r="FF13" s="4">
        <f t="shared" si="31"/>
        <v>9175.90112147052</v>
      </c>
      <c r="FG13" s="4">
        <f t="shared" si="31"/>
        <v>9726.455188758753</v>
      </c>
      <c r="FH13" s="4">
        <f t="shared" si="31"/>
        <v>10310.042500084279</v>
      </c>
      <c r="FI13" s="4">
        <f t="shared" si="31"/>
        <v>10928.645050089335</v>
      </c>
      <c r="FJ13" s="4">
        <f t="shared" si="31"/>
        <v>11584.363753094696</v>
      </c>
    </row>
    <row r="14" spans="1:166" ht="15">
      <c r="A14" s="1">
        <v>5</v>
      </c>
      <c r="B14" s="3" t="s">
        <v>20</v>
      </c>
      <c r="C14" s="4">
        <v>2.06</v>
      </c>
      <c r="D14" s="4">
        <v>2.1</v>
      </c>
      <c r="E14" s="4">
        <f t="shared" si="0"/>
        <v>0.013333333333333345</v>
      </c>
      <c r="F14" s="4">
        <v>-40.9578125</v>
      </c>
      <c r="G14" s="4">
        <f t="shared" si="1"/>
        <v>2.06</v>
      </c>
      <c r="H14" s="4">
        <f t="shared" si="2"/>
        <v>2.0733333333333333</v>
      </c>
      <c r="I14" s="4">
        <f t="shared" si="3"/>
        <v>2.0866666666666664</v>
      </c>
      <c r="J14" s="4">
        <f t="shared" si="4"/>
        <v>2.0999999999999996</v>
      </c>
      <c r="K14" s="4">
        <f t="shared" si="5"/>
        <v>2.2259999999999995</v>
      </c>
      <c r="L14" s="5">
        <f t="shared" si="16"/>
        <v>0.06</v>
      </c>
      <c r="M14" s="5">
        <f>IRR(P14:FJ14,0.12)</f>
        <v>0.10349302227041887</v>
      </c>
      <c r="P14" s="4">
        <f t="shared" si="6"/>
        <v>-40.9578125</v>
      </c>
      <c r="Q14" s="4">
        <f t="shared" si="7"/>
        <v>2.06</v>
      </c>
      <c r="R14" s="4">
        <f t="shared" si="8"/>
        <v>2.0733333333333333</v>
      </c>
      <c r="S14" s="4">
        <f t="shared" si="9"/>
        <v>2.0866666666666664</v>
      </c>
      <c r="T14" s="4">
        <f t="shared" si="10"/>
        <v>2.0999999999999996</v>
      </c>
      <c r="U14" s="4">
        <f aca="true" t="shared" si="32" ref="U14:AZ14">T14*(1+$L14)</f>
        <v>2.2259999999999995</v>
      </c>
      <c r="V14" s="4">
        <f t="shared" si="32"/>
        <v>2.3595599999999997</v>
      </c>
      <c r="W14" s="4">
        <f t="shared" si="32"/>
        <v>2.5011335999999997</v>
      </c>
      <c r="X14" s="4">
        <f t="shared" si="32"/>
        <v>2.651201616</v>
      </c>
      <c r="Y14" s="4">
        <f t="shared" si="32"/>
        <v>2.81027371296</v>
      </c>
      <c r="Z14" s="4">
        <f t="shared" si="32"/>
        <v>2.9788901357376</v>
      </c>
      <c r="AA14" s="4">
        <f t="shared" si="32"/>
        <v>3.157623543881856</v>
      </c>
      <c r="AB14" s="4">
        <f t="shared" si="32"/>
        <v>3.3470809565147674</v>
      </c>
      <c r="AC14" s="4">
        <f t="shared" si="32"/>
        <v>3.5479058139056536</v>
      </c>
      <c r="AD14" s="4">
        <f t="shared" si="32"/>
        <v>3.760780162739993</v>
      </c>
      <c r="AE14" s="4">
        <f t="shared" si="32"/>
        <v>3.986426972504393</v>
      </c>
      <c r="AF14" s="4">
        <f t="shared" si="32"/>
        <v>4.225612590854657</v>
      </c>
      <c r="AG14" s="4">
        <f t="shared" si="32"/>
        <v>4.479149346305936</v>
      </c>
      <c r="AH14" s="4">
        <f t="shared" si="32"/>
        <v>4.747898307084293</v>
      </c>
      <c r="AI14" s="4">
        <f t="shared" si="32"/>
        <v>5.032772205509351</v>
      </c>
      <c r="AJ14" s="4">
        <f t="shared" si="32"/>
        <v>5.334738537839913</v>
      </c>
      <c r="AK14" s="4">
        <f t="shared" si="32"/>
        <v>5.654822850110308</v>
      </c>
      <c r="AL14" s="4">
        <f t="shared" si="32"/>
        <v>5.994112221116927</v>
      </c>
      <c r="AM14" s="4">
        <f t="shared" si="32"/>
        <v>6.353758954383943</v>
      </c>
      <c r="AN14" s="4">
        <f t="shared" si="32"/>
        <v>6.73498449164698</v>
      </c>
      <c r="AO14" s="4">
        <f t="shared" si="32"/>
        <v>7.1390835611457995</v>
      </c>
      <c r="AP14" s="4">
        <f t="shared" si="32"/>
        <v>7.567428574814548</v>
      </c>
      <c r="AQ14" s="4">
        <f t="shared" si="32"/>
        <v>8.021474289303422</v>
      </c>
      <c r="AR14" s="4">
        <f t="shared" si="32"/>
        <v>8.502762746661627</v>
      </c>
      <c r="AS14" s="4">
        <f t="shared" si="32"/>
        <v>9.012928511461325</v>
      </c>
      <c r="AT14" s="4">
        <f t="shared" si="32"/>
        <v>9.553704222149005</v>
      </c>
      <c r="AU14" s="4">
        <f t="shared" si="32"/>
        <v>10.126926475477946</v>
      </c>
      <c r="AV14" s="4">
        <f t="shared" si="32"/>
        <v>10.734542064006623</v>
      </c>
      <c r="AW14" s="4">
        <f t="shared" si="32"/>
        <v>11.378614587847022</v>
      </c>
      <c r="AX14" s="4">
        <f t="shared" si="32"/>
        <v>12.061331463117844</v>
      </c>
      <c r="AY14" s="4">
        <f t="shared" si="32"/>
        <v>12.785011350904915</v>
      </c>
      <c r="AZ14" s="4">
        <f t="shared" si="32"/>
        <v>13.55211203195921</v>
      </c>
      <c r="BA14" s="4">
        <f aca="true" t="shared" si="33" ref="BA14:CF14">AZ14*(1+$L14)</f>
        <v>14.365238753876763</v>
      </c>
      <c r="BB14" s="4">
        <f t="shared" si="33"/>
        <v>15.22715307910937</v>
      </c>
      <c r="BC14" s="4">
        <f t="shared" si="33"/>
        <v>16.140782263855932</v>
      </c>
      <c r="BD14" s="4">
        <f t="shared" si="33"/>
        <v>17.109229199687288</v>
      </c>
      <c r="BE14" s="4">
        <f t="shared" si="33"/>
        <v>18.135782951668528</v>
      </c>
      <c r="BF14" s="4">
        <f t="shared" si="33"/>
        <v>19.22392992876864</v>
      </c>
      <c r="BG14" s="4">
        <f t="shared" si="33"/>
        <v>20.37736572449476</v>
      </c>
      <c r="BH14" s="4">
        <f t="shared" si="33"/>
        <v>21.600007667964444</v>
      </c>
      <c r="BI14" s="4">
        <f t="shared" si="33"/>
        <v>22.89600812804231</v>
      </c>
      <c r="BJ14" s="4">
        <f t="shared" si="33"/>
        <v>24.26976861572485</v>
      </c>
      <c r="BK14" s="4">
        <f t="shared" si="33"/>
        <v>25.72595473266834</v>
      </c>
      <c r="BL14" s="4">
        <f t="shared" si="33"/>
        <v>27.269512016628443</v>
      </c>
      <c r="BM14" s="4">
        <f t="shared" si="33"/>
        <v>28.90568273762615</v>
      </c>
      <c r="BN14" s="4">
        <f t="shared" si="33"/>
        <v>30.64002370188372</v>
      </c>
      <c r="BO14" s="4">
        <f t="shared" si="33"/>
        <v>32.47842512399674</v>
      </c>
      <c r="BP14" s="4">
        <f t="shared" si="33"/>
        <v>34.42713063143655</v>
      </c>
      <c r="BQ14" s="4">
        <f t="shared" si="33"/>
        <v>36.492758469322744</v>
      </c>
      <c r="BR14" s="4">
        <f t="shared" si="33"/>
        <v>38.68232397748211</v>
      </c>
      <c r="BS14" s="4">
        <f t="shared" si="33"/>
        <v>41.00326341613104</v>
      </c>
      <c r="BT14" s="4">
        <f t="shared" si="33"/>
        <v>43.46345922109891</v>
      </c>
      <c r="BU14" s="4">
        <f t="shared" si="33"/>
        <v>46.071266774364844</v>
      </c>
      <c r="BV14" s="4">
        <f t="shared" si="33"/>
        <v>48.835542780826735</v>
      </c>
      <c r="BW14" s="4">
        <f t="shared" si="33"/>
        <v>51.76567534767634</v>
      </c>
      <c r="BX14" s="4">
        <f t="shared" si="33"/>
        <v>54.87161586853693</v>
      </c>
      <c r="BY14" s="4">
        <f t="shared" si="33"/>
        <v>58.163912820649145</v>
      </c>
      <c r="BZ14" s="4">
        <f t="shared" si="33"/>
        <v>61.6537475898881</v>
      </c>
      <c r="CA14" s="4">
        <f t="shared" si="33"/>
        <v>65.35297244528138</v>
      </c>
      <c r="CB14" s="4">
        <f t="shared" si="33"/>
        <v>69.27415079199827</v>
      </c>
      <c r="CC14" s="4">
        <f t="shared" si="33"/>
        <v>73.43059983951817</v>
      </c>
      <c r="CD14" s="4">
        <f t="shared" si="33"/>
        <v>77.83643582988925</v>
      </c>
      <c r="CE14" s="4">
        <f t="shared" si="33"/>
        <v>82.50662197968262</v>
      </c>
      <c r="CF14" s="4">
        <f t="shared" si="33"/>
        <v>87.45701929846358</v>
      </c>
      <c r="CG14" s="4">
        <f aca="true" t="shared" si="34" ref="CG14:DL14">CF14*(1+$L14)</f>
        <v>92.7044404563714</v>
      </c>
      <c r="CH14" s="4">
        <f t="shared" si="34"/>
        <v>98.26670688375368</v>
      </c>
      <c r="CI14" s="4">
        <f t="shared" si="34"/>
        <v>104.16270929677891</v>
      </c>
      <c r="CJ14" s="4">
        <f t="shared" si="34"/>
        <v>110.41247185458566</v>
      </c>
      <c r="CK14" s="4">
        <f t="shared" si="34"/>
        <v>117.0372201658608</v>
      </c>
      <c r="CL14" s="4">
        <f t="shared" si="34"/>
        <v>124.05945337581245</v>
      </c>
      <c r="CM14" s="4">
        <f t="shared" si="34"/>
        <v>131.5030205783612</v>
      </c>
      <c r="CN14" s="4">
        <f t="shared" si="34"/>
        <v>139.3932018130629</v>
      </c>
      <c r="CO14" s="4">
        <f t="shared" si="34"/>
        <v>147.75679392184668</v>
      </c>
      <c r="CP14" s="4">
        <f t="shared" si="34"/>
        <v>156.6222015571575</v>
      </c>
      <c r="CQ14" s="4">
        <f t="shared" si="34"/>
        <v>166.01953365058696</v>
      </c>
      <c r="CR14" s="4">
        <f t="shared" si="34"/>
        <v>175.98070566962218</v>
      </c>
      <c r="CS14" s="4">
        <f t="shared" si="34"/>
        <v>186.53954800979952</v>
      </c>
      <c r="CT14" s="4">
        <f t="shared" si="34"/>
        <v>197.7319208903875</v>
      </c>
      <c r="CU14" s="4">
        <f t="shared" si="34"/>
        <v>209.59583614381077</v>
      </c>
      <c r="CV14" s="4">
        <f t="shared" si="34"/>
        <v>222.17158631243942</v>
      </c>
      <c r="CW14" s="4">
        <f t="shared" si="34"/>
        <v>235.5018814911858</v>
      </c>
      <c r="CX14" s="4">
        <f t="shared" si="34"/>
        <v>249.63199438065695</v>
      </c>
      <c r="CY14" s="4">
        <f t="shared" si="34"/>
        <v>264.60991404349636</v>
      </c>
      <c r="CZ14" s="4">
        <f t="shared" si="34"/>
        <v>280.48650888610615</v>
      </c>
      <c r="DA14" s="4">
        <f t="shared" si="34"/>
        <v>297.31569941927256</v>
      </c>
      <c r="DB14" s="4">
        <f t="shared" si="34"/>
        <v>315.15464138442894</v>
      </c>
      <c r="DC14" s="4">
        <f t="shared" si="34"/>
        <v>334.0639198674947</v>
      </c>
      <c r="DD14" s="4">
        <f t="shared" si="34"/>
        <v>354.1077550595444</v>
      </c>
      <c r="DE14" s="4">
        <f t="shared" si="34"/>
        <v>375.35422036311707</v>
      </c>
      <c r="DF14" s="4">
        <f t="shared" si="34"/>
        <v>397.8754735849041</v>
      </c>
      <c r="DG14" s="4">
        <f t="shared" si="34"/>
        <v>421.7480019999984</v>
      </c>
      <c r="DH14" s="4">
        <f t="shared" si="34"/>
        <v>447.05288211999834</v>
      </c>
      <c r="DI14" s="4">
        <f t="shared" si="34"/>
        <v>473.8760550471983</v>
      </c>
      <c r="DJ14" s="4">
        <f t="shared" si="34"/>
        <v>502.3086183500302</v>
      </c>
      <c r="DK14" s="4">
        <f t="shared" si="34"/>
        <v>532.4471354510321</v>
      </c>
      <c r="DL14" s="4">
        <f t="shared" si="34"/>
        <v>564.393963578094</v>
      </c>
      <c r="DM14" s="4">
        <f aca="true" t="shared" si="35" ref="DM14:ER14">DL14*(1+$L14)</f>
        <v>598.2576013927797</v>
      </c>
      <c r="DN14" s="4">
        <f t="shared" si="35"/>
        <v>634.1530574763466</v>
      </c>
      <c r="DO14" s="4">
        <f t="shared" si="35"/>
        <v>672.2022409249274</v>
      </c>
      <c r="DP14" s="4">
        <f t="shared" si="35"/>
        <v>712.5343753804231</v>
      </c>
      <c r="DQ14" s="4">
        <f t="shared" si="35"/>
        <v>755.2864379032485</v>
      </c>
      <c r="DR14" s="4">
        <f t="shared" si="35"/>
        <v>800.6036241774434</v>
      </c>
      <c r="DS14" s="4">
        <f t="shared" si="35"/>
        <v>848.63984162809</v>
      </c>
      <c r="DT14" s="4">
        <f t="shared" si="35"/>
        <v>899.5582321257755</v>
      </c>
      <c r="DU14" s="4">
        <f t="shared" si="35"/>
        <v>953.531726053322</v>
      </c>
      <c r="DV14" s="4">
        <f t="shared" si="35"/>
        <v>1010.7436296165214</v>
      </c>
      <c r="DW14" s="4">
        <f t="shared" si="35"/>
        <v>1071.3882473935128</v>
      </c>
      <c r="DX14" s="4">
        <f t="shared" si="35"/>
        <v>1135.6715422371235</v>
      </c>
      <c r="DY14" s="4">
        <f t="shared" si="35"/>
        <v>1203.811834771351</v>
      </c>
      <c r="DZ14" s="4">
        <f t="shared" si="35"/>
        <v>1276.040544857632</v>
      </c>
      <c r="EA14" s="4">
        <f t="shared" si="35"/>
        <v>1352.6029775490902</v>
      </c>
      <c r="EB14" s="4">
        <f t="shared" si="35"/>
        <v>1433.7591562020357</v>
      </c>
      <c r="EC14" s="4">
        <f t="shared" si="35"/>
        <v>1519.784705574158</v>
      </c>
      <c r="ED14" s="4">
        <f t="shared" si="35"/>
        <v>1610.9717879086074</v>
      </c>
      <c r="EE14" s="4">
        <f t="shared" si="35"/>
        <v>1707.630095183124</v>
      </c>
      <c r="EF14" s="4">
        <f t="shared" si="35"/>
        <v>1810.0879008941115</v>
      </c>
      <c r="EG14" s="4">
        <f t="shared" si="35"/>
        <v>1918.6931749477583</v>
      </c>
      <c r="EH14" s="4">
        <f t="shared" si="35"/>
        <v>2033.8147654446238</v>
      </c>
      <c r="EI14" s="4">
        <f t="shared" si="35"/>
        <v>2155.8436513713013</v>
      </c>
      <c r="EJ14" s="4">
        <f t="shared" si="35"/>
        <v>2285.1942704535795</v>
      </c>
      <c r="EK14" s="4">
        <f t="shared" si="35"/>
        <v>2422.3059266807945</v>
      </c>
      <c r="EL14" s="4">
        <f t="shared" si="35"/>
        <v>2567.6442822816425</v>
      </c>
      <c r="EM14" s="4">
        <f t="shared" si="35"/>
        <v>2721.7029392185414</v>
      </c>
      <c r="EN14" s="4">
        <f t="shared" si="35"/>
        <v>2885.005115571654</v>
      </c>
      <c r="EO14" s="4">
        <f t="shared" si="35"/>
        <v>3058.105422505954</v>
      </c>
      <c r="EP14" s="4">
        <f t="shared" si="35"/>
        <v>3241.591747856311</v>
      </c>
      <c r="EQ14" s="4">
        <f t="shared" si="35"/>
        <v>3436.0872527276897</v>
      </c>
      <c r="ER14" s="4">
        <f t="shared" si="35"/>
        <v>3642.2524878913514</v>
      </c>
      <c r="ES14" s="4">
        <f aca="true" t="shared" si="36" ref="ES14:FJ14">ER14*(1+$L14)</f>
        <v>3860.7876371648326</v>
      </c>
      <c r="ET14" s="4">
        <f t="shared" si="36"/>
        <v>4092.434895394723</v>
      </c>
      <c r="EU14" s="4">
        <f t="shared" si="36"/>
        <v>4337.980989118407</v>
      </c>
      <c r="EV14" s="4">
        <f t="shared" si="36"/>
        <v>4598.259848465512</v>
      </c>
      <c r="EW14" s="4">
        <f t="shared" si="36"/>
        <v>4874.155439373443</v>
      </c>
      <c r="EX14" s="4">
        <f t="shared" si="36"/>
        <v>5166.60476573585</v>
      </c>
      <c r="EY14" s="4">
        <f t="shared" si="36"/>
        <v>5476.601051680002</v>
      </c>
      <c r="EZ14" s="4">
        <f t="shared" si="36"/>
        <v>5805.197114780802</v>
      </c>
      <c r="FA14" s="4">
        <f t="shared" si="36"/>
        <v>6153.50894166765</v>
      </c>
      <c r="FB14" s="4">
        <f t="shared" si="36"/>
        <v>6522.71947816771</v>
      </c>
      <c r="FC14" s="4">
        <f t="shared" si="36"/>
        <v>6914.0826468577725</v>
      </c>
      <c r="FD14" s="4">
        <f t="shared" si="36"/>
        <v>7328.927605669239</v>
      </c>
      <c r="FE14" s="4">
        <f t="shared" si="36"/>
        <v>7768.663262009393</v>
      </c>
      <c r="FF14" s="4">
        <f t="shared" si="36"/>
        <v>8234.783057729957</v>
      </c>
      <c r="FG14" s="4">
        <f t="shared" si="36"/>
        <v>8728.870041193755</v>
      </c>
      <c r="FH14" s="4">
        <f t="shared" si="36"/>
        <v>9252.60224366538</v>
      </c>
      <c r="FI14" s="4">
        <f t="shared" si="36"/>
        <v>9807.758378285303</v>
      </c>
      <c r="FJ14" s="4">
        <f t="shared" si="36"/>
        <v>10396.223880982423</v>
      </c>
    </row>
    <row r="15" spans="1:166" ht="15">
      <c r="A15" s="1">
        <v>6</v>
      </c>
      <c r="B15" s="3" t="s">
        <v>21</v>
      </c>
      <c r="C15" s="4">
        <v>2.84</v>
      </c>
      <c r="D15" s="4">
        <v>3.56</v>
      </c>
      <c r="E15" s="4">
        <f t="shared" si="0"/>
        <v>0.24000000000000007</v>
      </c>
      <c r="F15" s="4">
        <v>-68.1396875</v>
      </c>
      <c r="G15" s="4">
        <f t="shared" si="1"/>
        <v>2.84</v>
      </c>
      <c r="H15" s="4">
        <f t="shared" si="2"/>
        <v>3.08</v>
      </c>
      <c r="I15" s="4">
        <f t="shared" si="3"/>
        <v>3.3200000000000003</v>
      </c>
      <c r="J15" s="4">
        <f t="shared" si="4"/>
        <v>3.5600000000000005</v>
      </c>
      <c r="K15" s="4">
        <f t="shared" si="5"/>
        <v>3.7736000000000005</v>
      </c>
      <c r="L15" s="5">
        <f t="shared" si="16"/>
        <v>0.06</v>
      </c>
      <c r="M15" s="5">
        <f>IRR(P15:FJ15,0.12)</f>
        <v>0.10361156357709597</v>
      </c>
      <c r="P15" s="4">
        <f t="shared" si="6"/>
        <v>-68.1396875</v>
      </c>
      <c r="Q15" s="4">
        <f t="shared" si="7"/>
        <v>2.84</v>
      </c>
      <c r="R15" s="4">
        <f t="shared" si="8"/>
        <v>3.08</v>
      </c>
      <c r="S15" s="4">
        <f t="shared" si="9"/>
        <v>3.3200000000000003</v>
      </c>
      <c r="T15" s="4">
        <f t="shared" si="10"/>
        <v>3.5600000000000005</v>
      </c>
      <c r="U15" s="4">
        <f aca="true" t="shared" si="37" ref="U15:AZ15">T15*(1+$L15)</f>
        <v>3.7736000000000005</v>
      </c>
      <c r="V15" s="4">
        <f t="shared" si="37"/>
        <v>4.0000160000000005</v>
      </c>
      <c r="W15" s="4">
        <f t="shared" si="37"/>
        <v>4.240016960000001</v>
      </c>
      <c r="X15" s="4">
        <f t="shared" si="37"/>
        <v>4.494417977600001</v>
      </c>
      <c r="Y15" s="4">
        <f t="shared" si="37"/>
        <v>4.764083056256002</v>
      </c>
      <c r="Z15" s="4">
        <f t="shared" si="37"/>
        <v>5.049928039631363</v>
      </c>
      <c r="AA15" s="4">
        <f t="shared" si="37"/>
        <v>5.352923722009245</v>
      </c>
      <c r="AB15" s="4">
        <f t="shared" si="37"/>
        <v>5.6740991453298</v>
      </c>
      <c r="AC15" s="4">
        <f t="shared" si="37"/>
        <v>6.014545094049588</v>
      </c>
      <c r="AD15" s="4">
        <f t="shared" si="37"/>
        <v>6.375417799692563</v>
      </c>
      <c r="AE15" s="4">
        <f t="shared" si="37"/>
        <v>6.757942867674117</v>
      </c>
      <c r="AF15" s="4">
        <f t="shared" si="37"/>
        <v>7.1634194397345645</v>
      </c>
      <c r="AG15" s="4">
        <f t="shared" si="37"/>
        <v>7.593224606118639</v>
      </c>
      <c r="AH15" s="4">
        <f t="shared" si="37"/>
        <v>8.048818082485758</v>
      </c>
      <c r="AI15" s="4">
        <f t="shared" si="37"/>
        <v>8.531747167434904</v>
      </c>
      <c r="AJ15" s="4">
        <f t="shared" si="37"/>
        <v>9.043651997481</v>
      </c>
      <c r="AK15" s="4">
        <f t="shared" si="37"/>
        <v>9.58627111732986</v>
      </c>
      <c r="AL15" s="4">
        <f t="shared" si="37"/>
        <v>10.161447384369652</v>
      </c>
      <c r="AM15" s="4">
        <f t="shared" si="37"/>
        <v>10.771134227431832</v>
      </c>
      <c r="AN15" s="4">
        <f t="shared" si="37"/>
        <v>11.417402281077742</v>
      </c>
      <c r="AO15" s="4">
        <f t="shared" si="37"/>
        <v>12.102446417942406</v>
      </c>
      <c r="AP15" s="4">
        <f t="shared" si="37"/>
        <v>12.82859320301895</v>
      </c>
      <c r="AQ15" s="4">
        <f t="shared" si="37"/>
        <v>13.598308795200088</v>
      </c>
      <c r="AR15" s="4">
        <f t="shared" si="37"/>
        <v>14.414207322912095</v>
      </c>
      <c r="AS15" s="4">
        <f t="shared" si="37"/>
        <v>15.27905976228682</v>
      </c>
      <c r="AT15" s="4">
        <f t="shared" si="37"/>
        <v>16.19580334802403</v>
      </c>
      <c r="AU15" s="4">
        <f t="shared" si="37"/>
        <v>17.16755154890547</v>
      </c>
      <c r="AV15" s="4">
        <f t="shared" si="37"/>
        <v>18.1976046418398</v>
      </c>
      <c r="AW15" s="4">
        <f t="shared" si="37"/>
        <v>19.289460920350187</v>
      </c>
      <c r="AX15" s="4">
        <f t="shared" si="37"/>
        <v>20.4468285755712</v>
      </c>
      <c r="AY15" s="4">
        <f t="shared" si="37"/>
        <v>21.673638290105472</v>
      </c>
      <c r="AZ15" s="4">
        <f t="shared" si="37"/>
        <v>22.974056587511804</v>
      </c>
      <c r="BA15" s="4">
        <f aca="true" t="shared" si="38" ref="BA15:CF15">AZ15*(1+$L15)</f>
        <v>24.352499982762513</v>
      </c>
      <c r="BB15" s="4">
        <f t="shared" si="38"/>
        <v>25.813649981728265</v>
      </c>
      <c r="BC15" s="4">
        <f t="shared" si="38"/>
        <v>27.362468980631963</v>
      </c>
      <c r="BD15" s="4">
        <f t="shared" si="38"/>
        <v>29.00421711946988</v>
      </c>
      <c r="BE15" s="4">
        <f t="shared" si="38"/>
        <v>30.744470146638076</v>
      </c>
      <c r="BF15" s="4">
        <f t="shared" si="38"/>
        <v>32.58913835543636</v>
      </c>
      <c r="BG15" s="4">
        <f t="shared" si="38"/>
        <v>34.544486656762544</v>
      </c>
      <c r="BH15" s="4">
        <f t="shared" si="38"/>
        <v>36.617155856168296</v>
      </c>
      <c r="BI15" s="4">
        <f t="shared" si="38"/>
        <v>38.814185207538394</v>
      </c>
      <c r="BJ15" s="4">
        <f t="shared" si="38"/>
        <v>41.1430363199907</v>
      </c>
      <c r="BK15" s="4">
        <f t="shared" si="38"/>
        <v>43.61161849919014</v>
      </c>
      <c r="BL15" s="4">
        <f t="shared" si="38"/>
        <v>46.22831560914155</v>
      </c>
      <c r="BM15" s="4">
        <f t="shared" si="38"/>
        <v>49.00201454569005</v>
      </c>
      <c r="BN15" s="4">
        <f t="shared" si="38"/>
        <v>51.942135418431455</v>
      </c>
      <c r="BO15" s="4">
        <f t="shared" si="38"/>
        <v>55.05866354353734</v>
      </c>
      <c r="BP15" s="4">
        <f t="shared" si="38"/>
        <v>58.362183356149586</v>
      </c>
      <c r="BQ15" s="4">
        <f t="shared" si="38"/>
        <v>61.86391435751857</v>
      </c>
      <c r="BR15" s="4">
        <f t="shared" si="38"/>
        <v>65.57574921896969</v>
      </c>
      <c r="BS15" s="4">
        <f t="shared" si="38"/>
        <v>69.51029417210788</v>
      </c>
      <c r="BT15" s="4">
        <f t="shared" si="38"/>
        <v>73.68091182243435</v>
      </c>
      <c r="BU15" s="4">
        <f t="shared" si="38"/>
        <v>78.10176653178041</v>
      </c>
      <c r="BV15" s="4">
        <f t="shared" si="38"/>
        <v>82.78787252368724</v>
      </c>
      <c r="BW15" s="4">
        <f t="shared" si="38"/>
        <v>87.75514487510848</v>
      </c>
      <c r="BX15" s="4">
        <f t="shared" si="38"/>
        <v>93.020453567615</v>
      </c>
      <c r="BY15" s="4">
        <f t="shared" si="38"/>
        <v>98.6016807816719</v>
      </c>
      <c r="BZ15" s="4">
        <f t="shared" si="38"/>
        <v>104.51778162857222</v>
      </c>
      <c r="CA15" s="4">
        <f t="shared" si="38"/>
        <v>110.78884852628656</v>
      </c>
      <c r="CB15" s="4">
        <f t="shared" si="38"/>
        <v>117.43617943786376</v>
      </c>
      <c r="CC15" s="4">
        <f t="shared" si="38"/>
        <v>124.48235020413559</v>
      </c>
      <c r="CD15" s="4">
        <f t="shared" si="38"/>
        <v>131.95129121638374</v>
      </c>
      <c r="CE15" s="4">
        <f t="shared" si="38"/>
        <v>139.86836868936678</v>
      </c>
      <c r="CF15" s="4">
        <f t="shared" si="38"/>
        <v>148.26047081072878</v>
      </c>
      <c r="CG15" s="4">
        <f aca="true" t="shared" si="39" ref="CG15:DL15">CF15*(1+$L15)</f>
        <v>157.1560990593725</v>
      </c>
      <c r="CH15" s="4">
        <f t="shared" si="39"/>
        <v>166.58546500293485</v>
      </c>
      <c r="CI15" s="4">
        <f t="shared" si="39"/>
        <v>176.58059290311095</v>
      </c>
      <c r="CJ15" s="4">
        <f t="shared" si="39"/>
        <v>187.17542847729763</v>
      </c>
      <c r="CK15" s="4">
        <f t="shared" si="39"/>
        <v>198.40595418593549</v>
      </c>
      <c r="CL15" s="4">
        <f t="shared" si="39"/>
        <v>210.31031143709163</v>
      </c>
      <c r="CM15" s="4">
        <f t="shared" si="39"/>
        <v>222.92893012331714</v>
      </c>
      <c r="CN15" s="4">
        <f t="shared" si="39"/>
        <v>236.3046659307162</v>
      </c>
      <c r="CO15" s="4">
        <f t="shared" si="39"/>
        <v>250.48294588655918</v>
      </c>
      <c r="CP15" s="4">
        <f t="shared" si="39"/>
        <v>265.51192263975275</v>
      </c>
      <c r="CQ15" s="4">
        <f t="shared" si="39"/>
        <v>281.4426379981379</v>
      </c>
      <c r="CR15" s="4">
        <f t="shared" si="39"/>
        <v>298.3291962780262</v>
      </c>
      <c r="CS15" s="4">
        <f t="shared" si="39"/>
        <v>316.22894805470776</v>
      </c>
      <c r="CT15" s="4">
        <f t="shared" si="39"/>
        <v>335.2026849379902</v>
      </c>
      <c r="CU15" s="4">
        <f t="shared" si="39"/>
        <v>355.31484603426964</v>
      </c>
      <c r="CV15" s="4">
        <f t="shared" si="39"/>
        <v>376.6337367963258</v>
      </c>
      <c r="CW15" s="4">
        <f t="shared" si="39"/>
        <v>399.2317610041054</v>
      </c>
      <c r="CX15" s="4">
        <f t="shared" si="39"/>
        <v>423.18566666435174</v>
      </c>
      <c r="CY15" s="4">
        <f t="shared" si="39"/>
        <v>448.5768066642129</v>
      </c>
      <c r="CZ15" s="4">
        <f t="shared" si="39"/>
        <v>475.4914150640657</v>
      </c>
      <c r="DA15" s="4">
        <f t="shared" si="39"/>
        <v>504.02089996790966</v>
      </c>
      <c r="DB15" s="4">
        <f t="shared" si="39"/>
        <v>534.2621539659842</v>
      </c>
      <c r="DC15" s="4">
        <f t="shared" si="39"/>
        <v>566.3178832039433</v>
      </c>
      <c r="DD15" s="4">
        <f t="shared" si="39"/>
        <v>600.29695619618</v>
      </c>
      <c r="DE15" s="4">
        <f t="shared" si="39"/>
        <v>636.3147735679507</v>
      </c>
      <c r="DF15" s="4">
        <f t="shared" si="39"/>
        <v>674.4936599820278</v>
      </c>
      <c r="DG15" s="4">
        <f t="shared" si="39"/>
        <v>714.9632795809495</v>
      </c>
      <c r="DH15" s="4">
        <f t="shared" si="39"/>
        <v>757.8610763558065</v>
      </c>
      <c r="DI15" s="4">
        <f t="shared" si="39"/>
        <v>803.332740937155</v>
      </c>
      <c r="DJ15" s="4">
        <f t="shared" si="39"/>
        <v>851.5327053933844</v>
      </c>
      <c r="DK15" s="4">
        <f t="shared" si="39"/>
        <v>902.6246677169875</v>
      </c>
      <c r="DL15" s="4">
        <f t="shared" si="39"/>
        <v>956.7821477800068</v>
      </c>
      <c r="DM15" s="4">
        <f aca="true" t="shared" si="40" ref="DM15:ER15">DL15*(1+$L15)</f>
        <v>1014.1890766468073</v>
      </c>
      <c r="DN15" s="4">
        <f t="shared" si="40"/>
        <v>1075.0404212456158</v>
      </c>
      <c r="DO15" s="4">
        <f t="shared" si="40"/>
        <v>1139.542846520353</v>
      </c>
      <c r="DP15" s="4">
        <f t="shared" si="40"/>
        <v>1207.9154173115742</v>
      </c>
      <c r="DQ15" s="4">
        <f t="shared" si="40"/>
        <v>1280.3903423502686</v>
      </c>
      <c r="DR15" s="4">
        <f t="shared" si="40"/>
        <v>1357.213762891285</v>
      </c>
      <c r="DS15" s="4">
        <f t="shared" si="40"/>
        <v>1438.646588664762</v>
      </c>
      <c r="DT15" s="4">
        <f t="shared" si="40"/>
        <v>1524.9653839846478</v>
      </c>
      <c r="DU15" s="4">
        <f t="shared" si="40"/>
        <v>1616.4633070237267</v>
      </c>
      <c r="DV15" s="4">
        <f t="shared" si="40"/>
        <v>1713.4511054451502</v>
      </c>
      <c r="DW15" s="4">
        <f t="shared" si="40"/>
        <v>1816.2581717718595</v>
      </c>
      <c r="DX15" s="4">
        <f t="shared" si="40"/>
        <v>1925.2336620781712</v>
      </c>
      <c r="DY15" s="4">
        <f t="shared" si="40"/>
        <v>2040.7476818028615</v>
      </c>
      <c r="DZ15" s="4">
        <f t="shared" si="40"/>
        <v>2163.192542711033</v>
      </c>
      <c r="EA15" s="4">
        <f t="shared" si="40"/>
        <v>2292.9840952736954</v>
      </c>
      <c r="EB15" s="4">
        <f t="shared" si="40"/>
        <v>2430.563140990117</v>
      </c>
      <c r="EC15" s="4">
        <f t="shared" si="40"/>
        <v>2576.396929449524</v>
      </c>
      <c r="ED15" s="4">
        <f t="shared" si="40"/>
        <v>2730.9807452164955</v>
      </c>
      <c r="EE15" s="4">
        <f t="shared" si="40"/>
        <v>2894.8395899294856</v>
      </c>
      <c r="EF15" s="4">
        <f t="shared" si="40"/>
        <v>3068.529965325255</v>
      </c>
      <c r="EG15" s="4">
        <f t="shared" si="40"/>
        <v>3252.6417632447706</v>
      </c>
      <c r="EH15" s="4">
        <f t="shared" si="40"/>
        <v>3447.800269039457</v>
      </c>
      <c r="EI15" s="4">
        <f t="shared" si="40"/>
        <v>3654.6682851818246</v>
      </c>
      <c r="EJ15" s="4">
        <f t="shared" si="40"/>
        <v>3873.948382292734</v>
      </c>
      <c r="EK15" s="4">
        <f t="shared" si="40"/>
        <v>4106.385285230298</v>
      </c>
      <c r="EL15" s="4">
        <f t="shared" si="40"/>
        <v>4352.768402344116</v>
      </c>
      <c r="EM15" s="4">
        <f t="shared" si="40"/>
        <v>4613.934506484763</v>
      </c>
      <c r="EN15" s="4">
        <f t="shared" si="40"/>
        <v>4890.770576873849</v>
      </c>
      <c r="EO15" s="4">
        <f t="shared" si="40"/>
        <v>5184.21681148628</v>
      </c>
      <c r="EP15" s="4">
        <f t="shared" si="40"/>
        <v>5495.2698201754565</v>
      </c>
      <c r="EQ15" s="4">
        <f t="shared" si="40"/>
        <v>5824.986009385984</v>
      </c>
      <c r="ER15" s="4">
        <f t="shared" si="40"/>
        <v>6174.485169949144</v>
      </c>
      <c r="ES15" s="4">
        <f aca="true" t="shared" si="41" ref="ES15:FJ15">ER15*(1+$L15)</f>
        <v>6544.954280146093</v>
      </c>
      <c r="ET15" s="4">
        <f t="shared" si="41"/>
        <v>6937.651536954859</v>
      </c>
      <c r="EU15" s="4">
        <f t="shared" si="41"/>
        <v>7353.910629172151</v>
      </c>
      <c r="EV15" s="4">
        <f t="shared" si="41"/>
        <v>7795.14526692248</v>
      </c>
      <c r="EW15" s="4">
        <f t="shared" si="41"/>
        <v>8262.85398293783</v>
      </c>
      <c r="EX15" s="4">
        <f t="shared" si="41"/>
        <v>8758.6252219141</v>
      </c>
      <c r="EY15" s="4">
        <f t="shared" si="41"/>
        <v>9284.142735228947</v>
      </c>
      <c r="EZ15" s="4">
        <f t="shared" si="41"/>
        <v>9841.191299342683</v>
      </c>
      <c r="FA15" s="4">
        <f t="shared" si="41"/>
        <v>10431.662777303245</v>
      </c>
      <c r="FB15" s="4">
        <f t="shared" si="41"/>
        <v>11057.56254394144</v>
      </c>
      <c r="FC15" s="4">
        <f t="shared" si="41"/>
        <v>11721.016296577927</v>
      </c>
      <c r="FD15" s="4">
        <f t="shared" si="41"/>
        <v>12424.277274372604</v>
      </c>
      <c r="FE15" s="4">
        <f t="shared" si="41"/>
        <v>13169.73391083496</v>
      </c>
      <c r="FF15" s="4">
        <f t="shared" si="41"/>
        <v>13959.917945485058</v>
      </c>
      <c r="FG15" s="4">
        <f t="shared" si="41"/>
        <v>14797.513022214163</v>
      </c>
      <c r="FH15" s="4">
        <f t="shared" si="41"/>
        <v>15685.363803547014</v>
      </c>
      <c r="FI15" s="4">
        <f t="shared" si="41"/>
        <v>16626.485631759835</v>
      </c>
      <c r="FJ15" s="4">
        <f t="shared" si="41"/>
        <v>17624.074769665425</v>
      </c>
    </row>
    <row r="16" spans="1:166" ht="15">
      <c r="A16" s="1">
        <v>7</v>
      </c>
      <c r="B16" s="3" t="s">
        <v>22</v>
      </c>
      <c r="C16" s="4">
        <v>1.37</v>
      </c>
      <c r="D16" s="4">
        <v>1.4</v>
      </c>
      <c r="E16" s="4">
        <f t="shared" si="0"/>
        <v>0.009999999999999934</v>
      </c>
      <c r="F16" s="4">
        <v>-31.675</v>
      </c>
      <c r="G16" s="4">
        <f t="shared" si="1"/>
        <v>1.37</v>
      </c>
      <c r="H16" s="4">
        <f t="shared" si="2"/>
        <v>1.3800000000000001</v>
      </c>
      <c r="I16" s="4">
        <f t="shared" si="3"/>
        <v>1.3900000000000001</v>
      </c>
      <c r="J16" s="4">
        <f t="shared" si="4"/>
        <v>1.4000000000000001</v>
      </c>
      <c r="K16" s="4">
        <f t="shared" si="5"/>
        <v>1.4840000000000002</v>
      </c>
      <c r="L16" s="5">
        <f t="shared" si="16"/>
        <v>0.06</v>
      </c>
      <c r="M16" s="5">
        <f>IRR(P16:FJ16,0.12)</f>
        <v>0.09730468133857013</v>
      </c>
      <c r="P16" s="4">
        <f t="shared" si="6"/>
        <v>-31.675</v>
      </c>
      <c r="Q16" s="4">
        <f t="shared" si="7"/>
        <v>1.37</v>
      </c>
      <c r="R16" s="4">
        <f t="shared" si="8"/>
        <v>1.3800000000000001</v>
      </c>
      <c r="S16" s="4">
        <f t="shared" si="9"/>
        <v>1.3900000000000001</v>
      </c>
      <c r="T16" s="4">
        <f t="shared" si="10"/>
        <v>1.4000000000000001</v>
      </c>
      <c r="U16" s="4">
        <f aca="true" t="shared" si="42" ref="U16:AZ16">T16*(1+$L16)</f>
        <v>1.4840000000000002</v>
      </c>
      <c r="V16" s="4">
        <f t="shared" si="42"/>
        <v>1.5730400000000002</v>
      </c>
      <c r="W16" s="4">
        <f t="shared" si="42"/>
        <v>1.6674224000000004</v>
      </c>
      <c r="X16" s="4">
        <f t="shared" si="42"/>
        <v>1.7674677440000006</v>
      </c>
      <c r="Y16" s="4">
        <f t="shared" si="42"/>
        <v>1.8735158086400008</v>
      </c>
      <c r="Z16" s="4">
        <f t="shared" si="42"/>
        <v>1.985926757158401</v>
      </c>
      <c r="AA16" s="4">
        <f t="shared" si="42"/>
        <v>2.105082362587905</v>
      </c>
      <c r="AB16" s="4">
        <f t="shared" si="42"/>
        <v>2.2313873043431793</v>
      </c>
      <c r="AC16" s="4">
        <f t="shared" si="42"/>
        <v>2.36527054260377</v>
      </c>
      <c r="AD16" s="4">
        <f t="shared" si="42"/>
        <v>2.5071867751599966</v>
      </c>
      <c r="AE16" s="4">
        <f t="shared" si="42"/>
        <v>2.6576179816695964</v>
      </c>
      <c r="AF16" s="4">
        <f t="shared" si="42"/>
        <v>2.8170750605697723</v>
      </c>
      <c r="AG16" s="4">
        <f t="shared" si="42"/>
        <v>2.986099564203959</v>
      </c>
      <c r="AH16" s="4">
        <f t="shared" si="42"/>
        <v>3.1652655380561967</v>
      </c>
      <c r="AI16" s="4">
        <f t="shared" si="42"/>
        <v>3.3551814703395686</v>
      </c>
      <c r="AJ16" s="4">
        <f t="shared" si="42"/>
        <v>3.556492358559943</v>
      </c>
      <c r="AK16" s="4">
        <f t="shared" si="42"/>
        <v>3.76988190007354</v>
      </c>
      <c r="AL16" s="4">
        <f t="shared" si="42"/>
        <v>3.9960748140779527</v>
      </c>
      <c r="AM16" s="4">
        <f t="shared" si="42"/>
        <v>4.2358393029226304</v>
      </c>
      <c r="AN16" s="4">
        <f t="shared" si="42"/>
        <v>4.489989661097988</v>
      </c>
      <c r="AO16" s="4">
        <f t="shared" si="42"/>
        <v>4.7593890407638675</v>
      </c>
      <c r="AP16" s="4">
        <f t="shared" si="42"/>
        <v>5.0449523832097</v>
      </c>
      <c r="AQ16" s="4">
        <f t="shared" si="42"/>
        <v>5.347649526202282</v>
      </c>
      <c r="AR16" s="4">
        <f t="shared" si="42"/>
        <v>5.668508497774419</v>
      </c>
      <c r="AS16" s="4">
        <f t="shared" si="42"/>
        <v>6.008619007640885</v>
      </c>
      <c r="AT16" s="4">
        <f t="shared" si="42"/>
        <v>6.369136148099338</v>
      </c>
      <c r="AU16" s="4">
        <f t="shared" si="42"/>
        <v>6.7512843169852985</v>
      </c>
      <c r="AV16" s="4">
        <f t="shared" si="42"/>
        <v>7.1563613760044165</v>
      </c>
      <c r="AW16" s="4">
        <f t="shared" si="42"/>
        <v>7.585743058564682</v>
      </c>
      <c r="AX16" s="4">
        <f t="shared" si="42"/>
        <v>8.040887642078562</v>
      </c>
      <c r="AY16" s="4">
        <f t="shared" si="42"/>
        <v>8.523340900603277</v>
      </c>
      <c r="AZ16" s="4">
        <f t="shared" si="42"/>
        <v>9.034741354639474</v>
      </c>
      <c r="BA16" s="4">
        <f aca="true" t="shared" si="43" ref="BA16:CF16">AZ16*(1+$L16)</f>
        <v>9.576825835917843</v>
      </c>
      <c r="BB16" s="4">
        <f t="shared" si="43"/>
        <v>10.151435386072913</v>
      </c>
      <c r="BC16" s="4">
        <f t="shared" si="43"/>
        <v>10.76052150923729</v>
      </c>
      <c r="BD16" s="4">
        <f t="shared" si="43"/>
        <v>11.406152799791528</v>
      </c>
      <c r="BE16" s="4">
        <f t="shared" si="43"/>
        <v>12.09052196777902</v>
      </c>
      <c r="BF16" s="4">
        <f t="shared" si="43"/>
        <v>12.815953285845762</v>
      </c>
      <c r="BG16" s="4">
        <f t="shared" si="43"/>
        <v>13.584910482996507</v>
      </c>
      <c r="BH16" s="4">
        <f t="shared" si="43"/>
        <v>14.400005111976299</v>
      </c>
      <c r="BI16" s="4">
        <f t="shared" si="43"/>
        <v>15.264005418694877</v>
      </c>
      <c r="BJ16" s="4">
        <f t="shared" si="43"/>
        <v>16.17984574381657</v>
      </c>
      <c r="BK16" s="4">
        <f t="shared" si="43"/>
        <v>17.150636488445567</v>
      </c>
      <c r="BL16" s="4">
        <f t="shared" si="43"/>
        <v>18.179674677752303</v>
      </c>
      <c r="BM16" s="4">
        <f t="shared" si="43"/>
        <v>19.27045515841744</v>
      </c>
      <c r="BN16" s="4">
        <f t="shared" si="43"/>
        <v>20.42668246792249</v>
      </c>
      <c r="BO16" s="4">
        <f t="shared" si="43"/>
        <v>21.65228341599784</v>
      </c>
      <c r="BP16" s="4">
        <f t="shared" si="43"/>
        <v>22.95142042095771</v>
      </c>
      <c r="BQ16" s="4">
        <f t="shared" si="43"/>
        <v>24.328505646215174</v>
      </c>
      <c r="BR16" s="4">
        <f t="shared" si="43"/>
        <v>25.788215984988085</v>
      </c>
      <c r="BS16" s="4">
        <f t="shared" si="43"/>
        <v>27.335508944087373</v>
      </c>
      <c r="BT16" s="4">
        <f t="shared" si="43"/>
        <v>28.975639480732617</v>
      </c>
      <c r="BU16" s="4">
        <f t="shared" si="43"/>
        <v>30.714177849576576</v>
      </c>
      <c r="BV16" s="4">
        <f t="shared" si="43"/>
        <v>32.55702852055117</v>
      </c>
      <c r="BW16" s="4">
        <f t="shared" si="43"/>
        <v>34.51045023178424</v>
      </c>
      <c r="BX16" s="4">
        <f t="shared" si="43"/>
        <v>36.5810772456913</v>
      </c>
      <c r="BY16" s="4">
        <f t="shared" si="43"/>
        <v>38.775941880432775</v>
      </c>
      <c r="BZ16" s="4">
        <f t="shared" si="43"/>
        <v>41.10249839325874</v>
      </c>
      <c r="CA16" s="4">
        <f t="shared" si="43"/>
        <v>43.56864829685427</v>
      </c>
      <c r="CB16" s="4">
        <f t="shared" si="43"/>
        <v>46.18276719466553</v>
      </c>
      <c r="CC16" s="4">
        <f t="shared" si="43"/>
        <v>48.95373322634546</v>
      </c>
      <c r="CD16" s="4">
        <f t="shared" si="43"/>
        <v>51.89095721992619</v>
      </c>
      <c r="CE16" s="4">
        <f t="shared" si="43"/>
        <v>55.00441465312177</v>
      </c>
      <c r="CF16" s="4">
        <f t="shared" si="43"/>
        <v>58.30467953230908</v>
      </c>
      <c r="CG16" s="4">
        <f aca="true" t="shared" si="44" ref="CG16:DL16">CF16*(1+$L16)</f>
        <v>61.80296030424763</v>
      </c>
      <c r="CH16" s="4">
        <f t="shared" si="44"/>
        <v>65.51113792250248</v>
      </c>
      <c r="CI16" s="4">
        <f t="shared" si="44"/>
        <v>69.44180619785264</v>
      </c>
      <c r="CJ16" s="4">
        <f t="shared" si="44"/>
        <v>73.6083145697238</v>
      </c>
      <c r="CK16" s="4">
        <f t="shared" si="44"/>
        <v>78.02481344390723</v>
      </c>
      <c r="CL16" s="4">
        <f t="shared" si="44"/>
        <v>82.70630225054167</v>
      </c>
      <c r="CM16" s="4">
        <f t="shared" si="44"/>
        <v>87.66868038557418</v>
      </c>
      <c r="CN16" s="4">
        <f t="shared" si="44"/>
        <v>92.92880120870863</v>
      </c>
      <c r="CO16" s="4">
        <f t="shared" si="44"/>
        <v>98.50452928123116</v>
      </c>
      <c r="CP16" s="4">
        <f t="shared" si="44"/>
        <v>104.41480103810503</v>
      </c>
      <c r="CQ16" s="4">
        <f t="shared" si="44"/>
        <v>110.67968910039133</v>
      </c>
      <c r="CR16" s="4">
        <f t="shared" si="44"/>
        <v>117.32047044641482</v>
      </c>
      <c r="CS16" s="4">
        <f t="shared" si="44"/>
        <v>124.35969867319972</v>
      </c>
      <c r="CT16" s="4">
        <f t="shared" si="44"/>
        <v>131.8212805935917</v>
      </c>
      <c r="CU16" s="4">
        <f t="shared" si="44"/>
        <v>139.7305574292072</v>
      </c>
      <c r="CV16" s="4">
        <f t="shared" si="44"/>
        <v>148.11439087495964</v>
      </c>
      <c r="CW16" s="4">
        <f t="shared" si="44"/>
        <v>157.00125432745722</v>
      </c>
      <c r="CX16" s="4">
        <f t="shared" si="44"/>
        <v>166.42132958710465</v>
      </c>
      <c r="CY16" s="4">
        <f t="shared" si="44"/>
        <v>176.40660936233093</v>
      </c>
      <c r="CZ16" s="4">
        <f t="shared" si="44"/>
        <v>186.99100592407078</v>
      </c>
      <c r="DA16" s="4">
        <f t="shared" si="44"/>
        <v>198.21046627951503</v>
      </c>
      <c r="DB16" s="4">
        <f t="shared" si="44"/>
        <v>210.10309425628594</v>
      </c>
      <c r="DC16" s="4">
        <f t="shared" si="44"/>
        <v>222.70927991166312</v>
      </c>
      <c r="DD16" s="4">
        <f t="shared" si="44"/>
        <v>236.07183670636292</v>
      </c>
      <c r="DE16" s="4">
        <f t="shared" si="44"/>
        <v>250.2361469087447</v>
      </c>
      <c r="DF16" s="4">
        <f t="shared" si="44"/>
        <v>265.2503157232694</v>
      </c>
      <c r="DG16" s="4">
        <f t="shared" si="44"/>
        <v>281.1653346666656</v>
      </c>
      <c r="DH16" s="4">
        <f t="shared" si="44"/>
        <v>298.03525474666554</v>
      </c>
      <c r="DI16" s="4">
        <f t="shared" si="44"/>
        <v>315.9173700314655</v>
      </c>
      <c r="DJ16" s="4">
        <f t="shared" si="44"/>
        <v>334.87241223335343</v>
      </c>
      <c r="DK16" s="4">
        <f t="shared" si="44"/>
        <v>354.9647569673547</v>
      </c>
      <c r="DL16" s="4">
        <f t="shared" si="44"/>
        <v>376.26264238539596</v>
      </c>
      <c r="DM16" s="4">
        <f aca="true" t="shared" si="45" ref="DM16:ER16">DL16*(1+$L16)</f>
        <v>398.8384009285197</v>
      </c>
      <c r="DN16" s="4">
        <f t="shared" si="45"/>
        <v>422.7687049842309</v>
      </c>
      <c r="DO16" s="4">
        <f t="shared" si="45"/>
        <v>448.1348272832848</v>
      </c>
      <c r="DP16" s="4">
        <f t="shared" si="45"/>
        <v>475.0229169202819</v>
      </c>
      <c r="DQ16" s="4">
        <f t="shared" si="45"/>
        <v>503.5242919354988</v>
      </c>
      <c r="DR16" s="4">
        <f t="shared" si="45"/>
        <v>533.7357494516287</v>
      </c>
      <c r="DS16" s="4">
        <f t="shared" si="45"/>
        <v>565.7598944187265</v>
      </c>
      <c r="DT16" s="4">
        <f t="shared" si="45"/>
        <v>599.7054880838501</v>
      </c>
      <c r="DU16" s="4">
        <f t="shared" si="45"/>
        <v>635.6878173688812</v>
      </c>
      <c r="DV16" s="4">
        <f t="shared" si="45"/>
        <v>673.829086411014</v>
      </c>
      <c r="DW16" s="4">
        <f t="shared" si="45"/>
        <v>714.2588315956749</v>
      </c>
      <c r="DX16" s="4">
        <f t="shared" si="45"/>
        <v>757.1143614914155</v>
      </c>
      <c r="DY16" s="4">
        <f t="shared" si="45"/>
        <v>802.5412231809005</v>
      </c>
      <c r="DZ16" s="4">
        <f t="shared" si="45"/>
        <v>850.6936965717546</v>
      </c>
      <c r="EA16" s="4">
        <f t="shared" si="45"/>
        <v>901.7353183660599</v>
      </c>
      <c r="EB16" s="4">
        <f t="shared" si="45"/>
        <v>955.8394374680236</v>
      </c>
      <c r="EC16" s="4">
        <f t="shared" si="45"/>
        <v>1013.1898037161051</v>
      </c>
      <c r="ED16" s="4">
        <f t="shared" si="45"/>
        <v>1073.9811919390713</v>
      </c>
      <c r="EE16" s="4">
        <f t="shared" si="45"/>
        <v>1138.4200634554156</v>
      </c>
      <c r="EF16" s="4">
        <f t="shared" si="45"/>
        <v>1206.7252672627405</v>
      </c>
      <c r="EG16" s="4">
        <f t="shared" si="45"/>
        <v>1279.1287832985051</v>
      </c>
      <c r="EH16" s="4">
        <f t="shared" si="45"/>
        <v>1355.8765102964155</v>
      </c>
      <c r="EI16" s="4">
        <f t="shared" si="45"/>
        <v>1437.2291009142004</v>
      </c>
      <c r="EJ16" s="4">
        <f t="shared" si="45"/>
        <v>1523.4628469690526</v>
      </c>
      <c r="EK16" s="4">
        <f t="shared" si="45"/>
        <v>1614.870617787196</v>
      </c>
      <c r="EL16" s="4">
        <f t="shared" si="45"/>
        <v>1711.7628548544278</v>
      </c>
      <c r="EM16" s="4">
        <f t="shared" si="45"/>
        <v>1814.4686261456936</v>
      </c>
      <c r="EN16" s="4">
        <f t="shared" si="45"/>
        <v>1923.3367437144354</v>
      </c>
      <c r="EO16" s="4">
        <f t="shared" si="45"/>
        <v>2038.7369483373018</v>
      </c>
      <c r="EP16" s="4">
        <f t="shared" si="45"/>
        <v>2161.06116523754</v>
      </c>
      <c r="EQ16" s="4">
        <f t="shared" si="45"/>
        <v>2290.7248351517924</v>
      </c>
      <c r="ER16" s="4">
        <f t="shared" si="45"/>
        <v>2428.1683252609</v>
      </c>
      <c r="ES16" s="4">
        <f aca="true" t="shared" si="46" ref="ES16:FJ16">ER16*(1+$L16)</f>
        <v>2573.8584247765543</v>
      </c>
      <c r="ET16" s="4">
        <f t="shared" si="46"/>
        <v>2728.2899302631477</v>
      </c>
      <c r="EU16" s="4">
        <f t="shared" si="46"/>
        <v>2891.987326078937</v>
      </c>
      <c r="EV16" s="4">
        <f t="shared" si="46"/>
        <v>3065.506565643673</v>
      </c>
      <c r="EW16" s="4">
        <f t="shared" si="46"/>
        <v>3249.4369595822936</v>
      </c>
      <c r="EX16" s="4">
        <f t="shared" si="46"/>
        <v>3444.4031771572313</v>
      </c>
      <c r="EY16" s="4">
        <f t="shared" si="46"/>
        <v>3651.0673677866653</v>
      </c>
      <c r="EZ16" s="4">
        <f t="shared" si="46"/>
        <v>3870.1314098538655</v>
      </c>
      <c r="FA16" s="4">
        <f t="shared" si="46"/>
        <v>4102.339294445098</v>
      </c>
      <c r="FB16" s="4">
        <f t="shared" si="46"/>
        <v>4348.479652111804</v>
      </c>
      <c r="FC16" s="4">
        <f t="shared" si="46"/>
        <v>4609.388431238513</v>
      </c>
      <c r="FD16" s="4">
        <f t="shared" si="46"/>
        <v>4885.951737112823</v>
      </c>
      <c r="FE16" s="4">
        <f t="shared" si="46"/>
        <v>5179.108841339593</v>
      </c>
      <c r="FF16" s="4">
        <f t="shared" si="46"/>
        <v>5489.855371819968</v>
      </c>
      <c r="FG16" s="4">
        <f t="shared" si="46"/>
        <v>5819.246694129167</v>
      </c>
      <c r="FH16" s="4">
        <f t="shared" si="46"/>
        <v>6168.401495776917</v>
      </c>
      <c r="FI16" s="4">
        <f t="shared" si="46"/>
        <v>6538.505585523532</v>
      </c>
      <c r="FJ16" s="4">
        <f t="shared" si="46"/>
        <v>6930.815920654944</v>
      </c>
    </row>
    <row r="17" spans="1:166" ht="15">
      <c r="A17" s="1">
        <v>8</v>
      </c>
      <c r="B17" s="3" t="s">
        <v>23</v>
      </c>
      <c r="C17" s="4">
        <v>0.67</v>
      </c>
      <c r="D17" s="4">
        <v>0.89</v>
      </c>
      <c r="E17" s="4">
        <f t="shared" si="0"/>
        <v>0.07333333333333332</v>
      </c>
      <c r="F17" s="4">
        <v>-19.10828125</v>
      </c>
      <c r="G17" s="4">
        <f t="shared" si="1"/>
        <v>0.67</v>
      </c>
      <c r="H17" s="4">
        <f t="shared" si="2"/>
        <v>0.7433333333333334</v>
      </c>
      <c r="I17" s="4">
        <f t="shared" si="3"/>
        <v>0.8166666666666668</v>
      </c>
      <c r="J17" s="4">
        <f t="shared" si="4"/>
        <v>0.8900000000000001</v>
      </c>
      <c r="K17" s="4">
        <f t="shared" si="5"/>
        <v>0.9434000000000001</v>
      </c>
      <c r="L17" s="5">
        <f t="shared" si="16"/>
        <v>0.06</v>
      </c>
      <c r="M17" s="5">
        <f>IRR(P17:FJ17,0.12)</f>
        <v>0.09866634834332777</v>
      </c>
      <c r="P17" s="4">
        <f t="shared" si="6"/>
        <v>-19.10828125</v>
      </c>
      <c r="Q17" s="4">
        <f t="shared" si="7"/>
        <v>0.67</v>
      </c>
      <c r="R17" s="4">
        <f t="shared" si="8"/>
        <v>0.7433333333333334</v>
      </c>
      <c r="S17" s="4">
        <f t="shared" si="9"/>
        <v>0.8166666666666668</v>
      </c>
      <c r="T17" s="4">
        <f t="shared" si="10"/>
        <v>0.8900000000000001</v>
      </c>
      <c r="U17" s="4">
        <f aca="true" t="shared" si="47" ref="U17:AZ17">T17*(1+$L17)</f>
        <v>0.9434000000000001</v>
      </c>
      <c r="V17" s="4">
        <f t="shared" si="47"/>
        <v>1.0000040000000001</v>
      </c>
      <c r="W17" s="4">
        <f t="shared" si="47"/>
        <v>1.0600042400000003</v>
      </c>
      <c r="X17" s="4">
        <f t="shared" si="47"/>
        <v>1.1236044944000003</v>
      </c>
      <c r="Y17" s="4">
        <f t="shared" si="47"/>
        <v>1.1910207640640005</v>
      </c>
      <c r="Z17" s="4">
        <f t="shared" si="47"/>
        <v>1.2624820099078407</v>
      </c>
      <c r="AA17" s="4">
        <f t="shared" si="47"/>
        <v>1.3382309305023112</v>
      </c>
      <c r="AB17" s="4">
        <f t="shared" si="47"/>
        <v>1.41852478633245</v>
      </c>
      <c r="AC17" s="4">
        <f t="shared" si="47"/>
        <v>1.503636273512397</v>
      </c>
      <c r="AD17" s="4">
        <f t="shared" si="47"/>
        <v>1.5938544499231408</v>
      </c>
      <c r="AE17" s="4">
        <f t="shared" si="47"/>
        <v>1.6894857169185293</v>
      </c>
      <c r="AF17" s="4">
        <f t="shared" si="47"/>
        <v>1.7908548599336411</v>
      </c>
      <c r="AG17" s="4">
        <f t="shared" si="47"/>
        <v>1.8983061515296598</v>
      </c>
      <c r="AH17" s="4">
        <f t="shared" si="47"/>
        <v>2.0122045206214394</v>
      </c>
      <c r="AI17" s="4">
        <f t="shared" si="47"/>
        <v>2.132936791858726</v>
      </c>
      <c r="AJ17" s="4">
        <f t="shared" si="47"/>
        <v>2.26091299937025</v>
      </c>
      <c r="AK17" s="4">
        <f t="shared" si="47"/>
        <v>2.396567779332465</v>
      </c>
      <c r="AL17" s="4">
        <f t="shared" si="47"/>
        <v>2.540361846092413</v>
      </c>
      <c r="AM17" s="4">
        <f t="shared" si="47"/>
        <v>2.692783556857958</v>
      </c>
      <c r="AN17" s="4">
        <f t="shared" si="47"/>
        <v>2.8543505702694354</v>
      </c>
      <c r="AO17" s="4">
        <f t="shared" si="47"/>
        <v>3.0256116044856016</v>
      </c>
      <c r="AP17" s="4">
        <f t="shared" si="47"/>
        <v>3.2071483007547377</v>
      </c>
      <c r="AQ17" s="4">
        <f t="shared" si="47"/>
        <v>3.399577198800022</v>
      </c>
      <c r="AR17" s="4">
        <f t="shared" si="47"/>
        <v>3.6035518307280237</v>
      </c>
      <c r="AS17" s="4">
        <f t="shared" si="47"/>
        <v>3.819764940571705</v>
      </c>
      <c r="AT17" s="4">
        <f t="shared" si="47"/>
        <v>4.048950837006007</v>
      </c>
      <c r="AU17" s="4">
        <f t="shared" si="47"/>
        <v>4.291887887226368</v>
      </c>
      <c r="AV17" s="4">
        <f t="shared" si="47"/>
        <v>4.54940116045995</v>
      </c>
      <c r="AW17" s="4">
        <f t="shared" si="47"/>
        <v>4.822365230087547</v>
      </c>
      <c r="AX17" s="4">
        <f t="shared" si="47"/>
        <v>5.1117071438928</v>
      </c>
      <c r="AY17" s="4">
        <f t="shared" si="47"/>
        <v>5.418409572526368</v>
      </c>
      <c r="AZ17" s="4">
        <f t="shared" si="47"/>
        <v>5.743514146877951</v>
      </c>
      <c r="BA17" s="4">
        <f aca="true" t="shared" si="48" ref="BA17:CF17">AZ17*(1+$L17)</f>
        <v>6.088124995690628</v>
      </c>
      <c r="BB17" s="4">
        <f t="shared" si="48"/>
        <v>6.453412495432066</v>
      </c>
      <c r="BC17" s="4">
        <f t="shared" si="48"/>
        <v>6.840617245157991</v>
      </c>
      <c r="BD17" s="4">
        <f t="shared" si="48"/>
        <v>7.25105427986747</v>
      </c>
      <c r="BE17" s="4">
        <f t="shared" si="48"/>
        <v>7.686117536659519</v>
      </c>
      <c r="BF17" s="4">
        <f t="shared" si="48"/>
        <v>8.14728458885909</v>
      </c>
      <c r="BG17" s="4">
        <f t="shared" si="48"/>
        <v>8.636121664190636</v>
      </c>
      <c r="BH17" s="4">
        <f t="shared" si="48"/>
        <v>9.154288964042074</v>
      </c>
      <c r="BI17" s="4">
        <f t="shared" si="48"/>
        <v>9.703546301884598</v>
      </c>
      <c r="BJ17" s="4">
        <f t="shared" si="48"/>
        <v>10.285759079997675</v>
      </c>
      <c r="BK17" s="4">
        <f t="shared" si="48"/>
        <v>10.902904624797536</v>
      </c>
      <c r="BL17" s="4">
        <f t="shared" si="48"/>
        <v>11.557078902285388</v>
      </c>
      <c r="BM17" s="4">
        <f t="shared" si="48"/>
        <v>12.250503636422513</v>
      </c>
      <c r="BN17" s="4">
        <f t="shared" si="48"/>
        <v>12.985533854607864</v>
      </c>
      <c r="BO17" s="4">
        <f t="shared" si="48"/>
        <v>13.764665885884336</v>
      </c>
      <c r="BP17" s="4">
        <f t="shared" si="48"/>
        <v>14.590545839037397</v>
      </c>
      <c r="BQ17" s="4">
        <f t="shared" si="48"/>
        <v>15.465978589379642</v>
      </c>
      <c r="BR17" s="4">
        <f t="shared" si="48"/>
        <v>16.393937304742423</v>
      </c>
      <c r="BS17" s="4">
        <f t="shared" si="48"/>
        <v>17.37757354302697</v>
      </c>
      <c r="BT17" s="4">
        <f t="shared" si="48"/>
        <v>18.42022795560859</v>
      </c>
      <c r="BU17" s="4">
        <f t="shared" si="48"/>
        <v>19.525441632945103</v>
      </c>
      <c r="BV17" s="4">
        <f t="shared" si="48"/>
        <v>20.69696813092181</v>
      </c>
      <c r="BW17" s="4">
        <f t="shared" si="48"/>
        <v>21.93878621877712</v>
      </c>
      <c r="BX17" s="4">
        <f t="shared" si="48"/>
        <v>23.25511339190375</v>
      </c>
      <c r="BY17" s="4">
        <f t="shared" si="48"/>
        <v>24.650420195417976</v>
      </c>
      <c r="BZ17" s="4">
        <f t="shared" si="48"/>
        <v>26.129445407143056</v>
      </c>
      <c r="CA17" s="4">
        <f t="shared" si="48"/>
        <v>27.69721213157164</v>
      </c>
      <c r="CB17" s="4">
        <f t="shared" si="48"/>
        <v>29.35904485946594</v>
      </c>
      <c r="CC17" s="4">
        <f t="shared" si="48"/>
        <v>31.120587551033896</v>
      </c>
      <c r="CD17" s="4">
        <f t="shared" si="48"/>
        <v>32.987822804095934</v>
      </c>
      <c r="CE17" s="4">
        <f t="shared" si="48"/>
        <v>34.967092172341694</v>
      </c>
      <c r="CF17" s="4">
        <f t="shared" si="48"/>
        <v>37.065117702682194</v>
      </c>
      <c r="CG17" s="4">
        <f aca="true" t="shared" si="49" ref="CG17:DL17">CF17*(1+$L17)</f>
        <v>39.28902476484313</v>
      </c>
      <c r="CH17" s="4">
        <f t="shared" si="49"/>
        <v>41.64636625073371</v>
      </c>
      <c r="CI17" s="4">
        <f t="shared" si="49"/>
        <v>44.14514822577774</v>
      </c>
      <c r="CJ17" s="4">
        <f t="shared" si="49"/>
        <v>46.79385711932441</v>
      </c>
      <c r="CK17" s="4">
        <f t="shared" si="49"/>
        <v>49.60148854648387</v>
      </c>
      <c r="CL17" s="4">
        <f t="shared" si="49"/>
        <v>52.57757785927291</v>
      </c>
      <c r="CM17" s="4">
        <f t="shared" si="49"/>
        <v>55.732232530829286</v>
      </c>
      <c r="CN17" s="4">
        <f t="shared" si="49"/>
        <v>59.07616648267905</v>
      </c>
      <c r="CO17" s="4">
        <f t="shared" si="49"/>
        <v>62.620736471639795</v>
      </c>
      <c r="CP17" s="4">
        <f t="shared" si="49"/>
        <v>66.37798065993819</v>
      </c>
      <c r="CQ17" s="4">
        <f t="shared" si="49"/>
        <v>70.36065949953448</v>
      </c>
      <c r="CR17" s="4">
        <f t="shared" si="49"/>
        <v>74.58229906950655</v>
      </c>
      <c r="CS17" s="4">
        <f t="shared" si="49"/>
        <v>79.05723701367694</v>
      </c>
      <c r="CT17" s="4">
        <f t="shared" si="49"/>
        <v>83.80067123449756</v>
      </c>
      <c r="CU17" s="4">
        <f t="shared" si="49"/>
        <v>88.82871150856741</v>
      </c>
      <c r="CV17" s="4">
        <f t="shared" si="49"/>
        <v>94.15843419908146</v>
      </c>
      <c r="CW17" s="4">
        <f t="shared" si="49"/>
        <v>99.80794025102635</v>
      </c>
      <c r="CX17" s="4">
        <f t="shared" si="49"/>
        <v>105.79641666608794</v>
      </c>
      <c r="CY17" s="4">
        <f t="shared" si="49"/>
        <v>112.14420166605322</v>
      </c>
      <c r="CZ17" s="4">
        <f t="shared" si="49"/>
        <v>118.87285376601642</v>
      </c>
      <c r="DA17" s="4">
        <f t="shared" si="49"/>
        <v>126.00522499197741</v>
      </c>
      <c r="DB17" s="4">
        <f t="shared" si="49"/>
        <v>133.56553849149606</v>
      </c>
      <c r="DC17" s="4">
        <f t="shared" si="49"/>
        <v>141.57947080098583</v>
      </c>
      <c r="DD17" s="4">
        <f t="shared" si="49"/>
        <v>150.074239049045</v>
      </c>
      <c r="DE17" s="4">
        <f t="shared" si="49"/>
        <v>159.07869339198768</v>
      </c>
      <c r="DF17" s="4">
        <f t="shared" si="49"/>
        <v>168.62341499550695</v>
      </c>
      <c r="DG17" s="4">
        <f t="shared" si="49"/>
        <v>178.74081989523737</v>
      </c>
      <c r="DH17" s="4">
        <f t="shared" si="49"/>
        <v>189.46526908895163</v>
      </c>
      <c r="DI17" s="4">
        <f t="shared" si="49"/>
        <v>200.83318523428875</v>
      </c>
      <c r="DJ17" s="4">
        <f t="shared" si="49"/>
        <v>212.8831763483461</v>
      </c>
      <c r="DK17" s="4">
        <f t="shared" si="49"/>
        <v>225.65616692924687</v>
      </c>
      <c r="DL17" s="4">
        <f t="shared" si="49"/>
        <v>239.1955369450017</v>
      </c>
      <c r="DM17" s="4">
        <f aca="true" t="shared" si="50" ref="DM17:ER17">DL17*(1+$L17)</f>
        <v>253.54726916170182</v>
      </c>
      <c r="DN17" s="4">
        <f t="shared" si="50"/>
        <v>268.76010531140395</v>
      </c>
      <c r="DO17" s="4">
        <f t="shared" si="50"/>
        <v>284.8857116300882</v>
      </c>
      <c r="DP17" s="4">
        <f t="shared" si="50"/>
        <v>301.97885432789354</v>
      </c>
      <c r="DQ17" s="4">
        <f t="shared" si="50"/>
        <v>320.09758558756715</v>
      </c>
      <c r="DR17" s="4">
        <f t="shared" si="50"/>
        <v>339.3034407228212</v>
      </c>
      <c r="DS17" s="4">
        <f t="shared" si="50"/>
        <v>359.6616471661905</v>
      </c>
      <c r="DT17" s="4">
        <f t="shared" si="50"/>
        <v>381.24134599616195</v>
      </c>
      <c r="DU17" s="4">
        <f t="shared" si="50"/>
        <v>404.11582675593166</v>
      </c>
      <c r="DV17" s="4">
        <f t="shared" si="50"/>
        <v>428.36277636128756</v>
      </c>
      <c r="DW17" s="4">
        <f t="shared" si="50"/>
        <v>454.06454294296486</v>
      </c>
      <c r="DX17" s="4">
        <f t="shared" si="50"/>
        <v>481.3084155195428</v>
      </c>
      <c r="DY17" s="4">
        <f t="shared" si="50"/>
        <v>510.1869204507154</v>
      </c>
      <c r="DZ17" s="4">
        <f t="shared" si="50"/>
        <v>540.7981356777583</v>
      </c>
      <c r="EA17" s="4">
        <f t="shared" si="50"/>
        <v>573.2460238184239</v>
      </c>
      <c r="EB17" s="4">
        <f t="shared" si="50"/>
        <v>607.6407852475293</v>
      </c>
      <c r="EC17" s="4">
        <f t="shared" si="50"/>
        <v>644.099232362381</v>
      </c>
      <c r="ED17" s="4">
        <f t="shared" si="50"/>
        <v>682.7451863041239</v>
      </c>
      <c r="EE17" s="4">
        <f t="shared" si="50"/>
        <v>723.7098974823714</v>
      </c>
      <c r="EF17" s="4">
        <f t="shared" si="50"/>
        <v>767.1324913313138</v>
      </c>
      <c r="EG17" s="4">
        <f t="shared" si="50"/>
        <v>813.1604408111926</v>
      </c>
      <c r="EH17" s="4">
        <f t="shared" si="50"/>
        <v>861.9500672598642</v>
      </c>
      <c r="EI17" s="4">
        <f t="shared" si="50"/>
        <v>913.6670712954561</v>
      </c>
      <c r="EJ17" s="4">
        <f t="shared" si="50"/>
        <v>968.4870955731835</v>
      </c>
      <c r="EK17" s="4">
        <f t="shared" si="50"/>
        <v>1026.5963213075745</v>
      </c>
      <c r="EL17" s="4">
        <f t="shared" si="50"/>
        <v>1088.192100586029</v>
      </c>
      <c r="EM17" s="4">
        <f t="shared" si="50"/>
        <v>1153.4836266211908</v>
      </c>
      <c r="EN17" s="4">
        <f t="shared" si="50"/>
        <v>1222.6926442184622</v>
      </c>
      <c r="EO17" s="4">
        <f t="shared" si="50"/>
        <v>1296.05420287157</v>
      </c>
      <c r="EP17" s="4">
        <f t="shared" si="50"/>
        <v>1373.8174550438641</v>
      </c>
      <c r="EQ17" s="4">
        <f t="shared" si="50"/>
        <v>1456.246502346496</v>
      </c>
      <c r="ER17" s="4">
        <f t="shared" si="50"/>
        <v>1543.621292487286</v>
      </c>
      <c r="ES17" s="4">
        <f aca="true" t="shared" si="51" ref="ES17:FJ17">ER17*(1+$L17)</f>
        <v>1636.2385700365232</v>
      </c>
      <c r="ET17" s="4">
        <f t="shared" si="51"/>
        <v>1734.4128842387147</v>
      </c>
      <c r="EU17" s="4">
        <f t="shared" si="51"/>
        <v>1838.4776572930377</v>
      </c>
      <c r="EV17" s="4">
        <f t="shared" si="51"/>
        <v>1948.78631673062</v>
      </c>
      <c r="EW17" s="4">
        <f t="shared" si="51"/>
        <v>2065.7134957344574</v>
      </c>
      <c r="EX17" s="4">
        <f t="shared" si="51"/>
        <v>2189.656305478525</v>
      </c>
      <c r="EY17" s="4">
        <f t="shared" si="51"/>
        <v>2321.0356838072366</v>
      </c>
      <c r="EZ17" s="4">
        <f t="shared" si="51"/>
        <v>2460.297824835671</v>
      </c>
      <c r="FA17" s="4">
        <f t="shared" si="51"/>
        <v>2607.9156943258113</v>
      </c>
      <c r="FB17" s="4">
        <f t="shared" si="51"/>
        <v>2764.39063598536</v>
      </c>
      <c r="FC17" s="4">
        <f t="shared" si="51"/>
        <v>2930.254074144482</v>
      </c>
      <c r="FD17" s="4">
        <f t="shared" si="51"/>
        <v>3106.069318593151</v>
      </c>
      <c r="FE17" s="4">
        <f t="shared" si="51"/>
        <v>3292.43347770874</v>
      </c>
      <c r="FF17" s="4">
        <f t="shared" si="51"/>
        <v>3489.9794863712646</v>
      </c>
      <c r="FG17" s="4">
        <f t="shared" si="51"/>
        <v>3699.378255553541</v>
      </c>
      <c r="FH17" s="4">
        <f t="shared" si="51"/>
        <v>3921.3409508867535</v>
      </c>
      <c r="FI17" s="4">
        <f t="shared" si="51"/>
        <v>4156.621407939959</v>
      </c>
      <c r="FJ17" s="4">
        <f t="shared" si="51"/>
        <v>4406.018692416356</v>
      </c>
    </row>
    <row r="18" spans="1:166" ht="15">
      <c r="A18" s="1">
        <v>9</v>
      </c>
      <c r="B18" s="3" t="s">
        <v>24</v>
      </c>
      <c r="C18" s="4">
        <v>2.3</v>
      </c>
      <c r="D18" s="4">
        <v>2.5</v>
      </c>
      <c r="E18" s="4">
        <f t="shared" si="0"/>
        <v>0.06666666666666672</v>
      </c>
      <c r="F18" s="4">
        <v>-48.2609375</v>
      </c>
      <c r="G18" s="4">
        <f t="shared" si="1"/>
        <v>2.3</v>
      </c>
      <c r="H18" s="4">
        <f t="shared" si="2"/>
        <v>2.3666666666666667</v>
      </c>
      <c r="I18" s="4">
        <f t="shared" si="3"/>
        <v>2.4333333333333336</v>
      </c>
      <c r="J18" s="4">
        <f t="shared" si="4"/>
        <v>2.5000000000000004</v>
      </c>
      <c r="K18" s="4">
        <f t="shared" si="5"/>
        <v>2.650000000000001</v>
      </c>
      <c r="L18" s="5">
        <f t="shared" si="16"/>
        <v>0.06</v>
      </c>
      <c r="M18" s="5">
        <f>IRR(P18:FJ18,0.12)</f>
        <v>0.10371303912014646</v>
      </c>
      <c r="P18" s="4">
        <f t="shared" si="6"/>
        <v>-48.2609375</v>
      </c>
      <c r="Q18" s="4">
        <f t="shared" si="7"/>
        <v>2.3</v>
      </c>
      <c r="R18" s="4">
        <f t="shared" si="8"/>
        <v>2.3666666666666667</v>
      </c>
      <c r="S18" s="4">
        <f t="shared" si="9"/>
        <v>2.4333333333333336</v>
      </c>
      <c r="T18" s="4">
        <f t="shared" si="10"/>
        <v>2.5000000000000004</v>
      </c>
      <c r="U18" s="4">
        <f aca="true" t="shared" si="52" ref="U18:AZ18">T18*(1+$L18)</f>
        <v>2.650000000000001</v>
      </c>
      <c r="V18" s="4">
        <f t="shared" si="52"/>
        <v>2.809000000000001</v>
      </c>
      <c r="W18" s="4">
        <f t="shared" si="52"/>
        <v>2.977540000000001</v>
      </c>
      <c r="X18" s="4">
        <f t="shared" si="52"/>
        <v>3.1561924000000015</v>
      </c>
      <c r="Y18" s="4">
        <f t="shared" si="52"/>
        <v>3.3455639440000016</v>
      </c>
      <c r="Z18" s="4">
        <f t="shared" si="52"/>
        <v>3.546297780640002</v>
      </c>
      <c r="AA18" s="4">
        <f t="shared" si="52"/>
        <v>3.759075647478402</v>
      </c>
      <c r="AB18" s="4">
        <f t="shared" si="52"/>
        <v>3.9846201863271067</v>
      </c>
      <c r="AC18" s="4">
        <f t="shared" si="52"/>
        <v>4.223697397506733</v>
      </c>
      <c r="AD18" s="4">
        <f t="shared" si="52"/>
        <v>4.477119241357137</v>
      </c>
      <c r="AE18" s="4">
        <f t="shared" si="52"/>
        <v>4.745746395838565</v>
      </c>
      <c r="AF18" s="4">
        <f t="shared" si="52"/>
        <v>5.030491179588879</v>
      </c>
      <c r="AG18" s="4">
        <f t="shared" si="52"/>
        <v>5.332320650364212</v>
      </c>
      <c r="AH18" s="4">
        <f t="shared" si="52"/>
        <v>5.652259889386065</v>
      </c>
      <c r="AI18" s="4">
        <f t="shared" si="52"/>
        <v>5.99139548274923</v>
      </c>
      <c r="AJ18" s="4">
        <f t="shared" si="52"/>
        <v>6.350879211714184</v>
      </c>
      <c r="AK18" s="4">
        <f t="shared" si="52"/>
        <v>6.7319319644170355</v>
      </c>
      <c r="AL18" s="4">
        <f t="shared" si="52"/>
        <v>7.135847882282058</v>
      </c>
      <c r="AM18" s="4">
        <f t="shared" si="52"/>
        <v>7.563998755218982</v>
      </c>
      <c r="AN18" s="4">
        <f t="shared" si="52"/>
        <v>8.017838680532122</v>
      </c>
      <c r="AO18" s="4">
        <f t="shared" si="52"/>
        <v>8.49890900136405</v>
      </c>
      <c r="AP18" s="4">
        <f t="shared" si="52"/>
        <v>9.008843541445893</v>
      </c>
      <c r="AQ18" s="4">
        <f t="shared" si="52"/>
        <v>9.549374153932646</v>
      </c>
      <c r="AR18" s="4">
        <f t="shared" si="52"/>
        <v>10.122336603168606</v>
      </c>
      <c r="AS18" s="4">
        <f t="shared" si="52"/>
        <v>10.729676799358723</v>
      </c>
      <c r="AT18" s="4">
        <f t="shared" si="52"/>
        <v>11.373457407320247</v>
      </c>
      <c r="AU18" s="4">
        <f t="shared" si="52"/>
        <v>12.055864851759463</v>
      </c>
      <c r="AV18" s="4">
        <f t="shared" si="52"/>
        <v>12.779216742865032</v>
      </c>
      <c r="AW18" s="4">
        <f t="shared" si="52"/>
        <v>13.545969747436935</v>
      </c>
      <c r="AX18" s="4">
        <f t="shared" si="52"/>
        <v>14.358727932283152</v>
      </c>
      <c r="AY18" s="4">
        <f t="shared" si="52"/>
        <v>15.220251608220142</v>
      </c>
      <c r="AZ18" s="4">
        <f t="shared" si="52"/>
        <v>16.133466704713353</v>
      </c>
      <c r="BA18" s="4">
        <f aca="true" t="shared" si="53" ref="BA18:CF18">AZ18*(1+$L18)</f>
        <v>17.101474706996154</v>
      </c>
      <c r="BB18" s="4">
        <f t="shared" si="53"/>
        <v>18.127563189415923</v>
      </c>
      <c r="BC18" s="4">
        <f t="shared" si="53"/>
        <v>19.21521698078088</v>
      </c>
      <c r="BD18" s="4">
        <f t="shared" si="53"/>
        <v>20.368129999627733</v>
      </c>
      <c r="BE18" s="4">
        <f t="shared" si="53"/>
        <v>21.590217799605398</v>
      </c>
      <c r="BF18" s="4">
        <f t="shared" si="53"/>
        <v>22.885630867581725</v>
      </c>
      <c r="BG18" s="4">
        <f t="shared" si="53"/>
        <v>24.25876871963663</v>
      </c>
      <c r="BH18" s="4">
        <f t="shared" si="53"/>
        <v>25.71429484281483</v>
      </c>
      <c r="BI18" s="4">
        <f t="shared" si="53"/>
        <v>27.25715253338372</v>
      </c>
      <c r="BJ18" s="4">
        <f t="shared" si="53"/>
        <v>28.892581685386745</v>
      </c>
      <c r="BK18" s="4">
        <f t="shared" si="53"/>
        <v>30.62613658650995</v>
      </c>
      <c r="BL18" s="4">
        <f t="shared" si="53"/>
        <v>32.46370478170055</v>
      </c>
      <c r="BM18" s="4">
        <f t="shared" si="53"/>
        <v>34.41152706860258</v>
      </c>
      <c r="BN18" s="4">
        <f t="shared" si="53"/>
        <v>36.47621869271874</v>
      </c>
      <c r="BO18" s="4">
        <f t="shared" si="53"/>
        <v>38.66479181428186</v>
      </c>
      <c r="BP18" s="4">
        <f t="shared" si="53"/>
        <v>40.98467932313878</v>
      </c>
      <c r="BQ18" s="4">
        <f t="shared" si="53"/>
        <v>43.443760082527106</v>
      </c>
      <c r="BR18" s="4">
        <f t="shared" si="53"/>
        <v>46.05038568747874</v>
      </c>
      <c r="BS18" s="4">
        <f t="shared" si="53"/>
        <v>48.81340882872746</v>
      </c>
      <c r="BT18" s="4">
        <f t="shared" si="53"/>
        <v>51.74221335845111</v>
      </c>
      <c r="BU18" s="4">
        <f t="shared" si="53"/>
        <v>54.84674615995818</v>
      </c>
      <c r="BV18" s="4">
        <f t="shared" si="53"/>
        <v>58.13755092955567</v>
      </c>
      <c r="BW18" s="4">
        <f t="shared" si="53"/>
        <v>61.625803985329014</v>
      </c>
      <c r="BX18" s="4">
        <f t="shared" si="53"/>
        <v>65.32335222444875</v>
      </c>
      <c r="BY18" s="4">
        <f t="shared" si="53"/>
        <v>69.24275335791569</v>
      </c>
      <c r="BZ18" s="4">
        <f t="shared" si="53"/>
        <v>73.39731855939063</v>
      </c>
      <c r="CA18" s="4">
        <f t="shared" si="53"/>
        <v>77.80115767295406</v>
      </c>
      <c r="CB18" s="4">
        <f t="shared" si="53"/>
        <v>82.46922713333132</v>
      </c>
      <c r="CC18" s="4">
        <f t="shared" si="53"/>
        <v>87.4173807613312</v>
      </c>
      <c r="CD18" s="4">
        <f t="shared" si="53"/>
        <v>92.66242360701108</v>
      </c>
      <c r="CE18" s="4">
        <f t="shared" si="53"/>
        <v>98.22216902343175</v>
      </c>
      <c r="CF18" s="4">
        <f t="shared" si="53"/>
        <v>104.11549916483766</v>
      </c>
      <c r="CG18" s="4">
        <f aca="true" t="shared" si="54" ref="CG18:DL18">CF18*(1+$L18)</f>
        <v>110.36242911472792</v>
      </c>
      <c r="CH18" s="4">
        <f t="shared" si="54"/>
        <v>116.98417486161159</v>
      </c>
      <c r="CI18" s="4">
        <f t="shared" si="54"/>
        <v>124.0032253533083</v>
      </c>
      <c r="CJ18" s="4">
        <f t="shared" si="54"/>
        <v>131.4434188745068</v>
      </c>
      <c r="CK18" s="4">
        <f t="shared" si="54"/>
        <v>139.3300240069772</v>
      </c>
      <c r="CL18" s="4">
        <f t="shared" si="54"/>
        <v>147.68982544739583</v>
      </c>
      <c r="CM18" s="4">
        <f t="shared" si="54"/>
        <v>156.5512149742396</v>
      </c>
      <c r="CN18" s="4">
        <f t="shared" si="54"/>
        <v>165.944287872694</v>
      </c>
      <c r="CO18" s="4">
        <f t="shared" si="54"/>
        <v>175.90094514505563</v>
      </c>
      <c r="CP18" s="4">
        <f t="shared" si="54"/>
        <v>186.45500185375897</v>
      </c>
      <c r="CQ18" s="4">
        <f t="shared" si="54"/>
        <v>197.6423019649845</v>
      </c>
      <c r="CR18" s="4">
        <f t="shared" si="54"/>
        <v>209.5008400828836</v>
      </c>
      <c r="CS18" s="4">
        <f t="shared" si="54"/>
        <v>222.07089048785662</v>
      </c>
      <c r="CT18" s="4">
        <f t="shared" si="54"/>
        <v>235.39514391712802</v>
      </c>
      <c r="CU18" s="4">
        <f t="shared" si="54"/>
        <v>249.51885255215572</v>
      </c>
      <c r="CV18" s="4">
        <f t="shared" si="54"/>
        <v>264.48998370528506</v>
      </c>
      <c r="CW18" s="4">
        <f t="shared" si="54"/>
        <v>280.35938272760217</v>
      </c>
      <c r="CX18" s="4">
        <f t="shared" si="54"/>
        <v>297.18094569125833</v>
      </c>
      <c r="CY18" s="4">
        <f t="shared" si="54"/>
        <v>315.0118024327339</v>
      </c>
      <c r="CZ18" s="4">
        <f t="shared" si="54"/>
        <v>333.91251057869795</v>
      </c>
      <c r="DA18" s="4">
        <f t="shared" si="54"/>
        <v>353.94726121341984</v>
      </c>
      <c r="DB18" s="4">
        <f t="shared" si="54"/>
        <v>375.18409688622506</v>
      </c>
      <c r="DC18" s="4">
        <f t="shared" si="54"/>
        <v>397.69514269939856</v>
      </c>
      <c r="DD18" s="4">
        <f t="shared" si="54"/>
        <v>421.5568512613625</v>
      </c>
      <c r="DE18" s="4">
        <f t="shared" si="54"/>
        <v>446.8502623370443</v>
      </c>
      <c r="DF18" s="4">
        <f t="shared" si="54"/>
        <v>473.66127807726696</v>
      </c>
      <c r="DG18" s="4">
        <f t="shared" si="54"/>
        <v>502.080954761903</v>
      </c>
      <c r="DH18" s="4">
        <f t="shared" si="54"/>
        <v>532.2058120476172</v>
      </c>
      <c r="DI18" s="4">
        <f t="shared" si="54"/>
        <v>564.1381607704743</v>
      </c>
      <c r="DJ18" s="4">
        <f t="shared" si="54"/>
        <v>597.9864504167028</v>
      </c>
      <c r="DK18" s="4">
        <f t="shared" si="54"/>
        <v>633.8656374417051</v>
      </c>
      <c r="DL18" s="4">
        <f t="shared" si="54"/>
        <v>671.8975756882074</v>
      </c>
      <c r="DM18" s="4">
        <f aca="true" t="shared" si="55" ref="DM18:ER18">DL18*(1+$L18)</f>
        <v>712.2114302294999</v>
      </c>
      <c r="DN18" s="4">
        <f t="shared" si="55"/>
        <v>754.9441160432699</v>
      </c>
      <c r="DO18" s="4">
        <f t="shared" si="55"/>
        <v>800.2407630058661</v>
      </c>
      <c r="DP18" s="4">
        <f t="shared" si="55"/>
        <v>848.2552087862182</v>
      </c>
      <c r="DQ18" s="4">
        <f t="shared" si="55"/>
        <v>899.1505213133913</v>
      </c>
      <c r="DR18" s="4">
        <f t="shared" si="55"/>
        <v>953.0995525921949</v>
      </c>
      <c r="DS18" s="4">
        <f t="shared" si="55"/>
        <v>1010.2855257477266</v>
      </c>
      <c r="DT18" s="4">
        <f t="shared" si="55"/>
        <v>1070.9026572925902</v>
      </c>
      <c r="DU18" s="4">
        <f t="shared" si="55"/>
        <v>1135.1568167301457</v>
      </c>
      <c r="DV18" s="4">
        <f t="shared" si="55"/>
        <v>1203.2662257339546</v>
      </c>
      <c r="DW18" s="4">
        <f t="shared" si="55"/>
        <v>1275.4621992779919</v>
      </c>
      <c r="DX18" s="4">
        <f t="shared" si="55"/>
        <v>1351.9899312346715</v>
      </c>
      <c r="DY18" s="4">
        <f t="shared" si="55"/>
        <v>1433.1093271087518</v>
      </c>
      <c r="DZ18" s="4">
        <f t="shared" si="55"/>
        <v>1519.095886735277</v>
      </c>
      <c r="EA18" s="4">
        <f t="shared" si="55"/>
        <v>1610.2416399393937</v>
      </c>
      <c r="EB18" s="4">
        <f t="shared" si="55"/>
        <v>1706.8561383357574</v>
      </c>
      <c r="EC18" s="4">
        <f t="shared" si="55"/>
        <v>1809.267506635903</v>
      </c>
      <c r="ED18" s="4">
        <f t="shared" si="55"/>
        <v>1917.823557034057</v>
      </c>
      <c r="EE18" s="4">
        <f t="shared" si="55"/>
        <v>2032.8929704561006</v>
      </c>
      <c r="EF18" s="4">
        <f t="shared" si="55"/>
        <v>2154.8665486834666</v>
      </c>
      <c r="EG18" s="4">
        <f t="shared" si="55"/>
        <v>2284.1585416044745</v>
      </c>
      <c r="EH18" s="4">
        <f t="shared" si="55"/>
        <v>2421.208054100743</v>
      </c>
      <c r="EI18" s="4">
        <f t="shared" si="55"/>
        <v>2566.480537346788</v>
      </c>
      <c r="EJ18" s="4">
        <f t="shared" si="55"/>
        <v>2720.4693695875953</v>
      </c>
      <c r="EK18" s="4">
        <f t="shared" si="55"/>
        <v>2883.697531762851</v>
      </c>
      <c r="EL18" s="4">
        <f t="shared" si="55"/>
        <v>3056.7193836686224</v>
      </c>
      <c r="EM18" s="4">
        <f t="shared" si="55"/>
        <v>3240.12254668874</v>
      </c>
      <c r="EN18" s="4">
        <f t="shared" si="55"/>
        <v>3434.5298994900645</v>
      </c>
      <c r="EO18" s="4">
        <f t="shared" si="55"/>
        <v>3640.6016934594686</v>
      </c>
      <c r="EP18" s="4">
        <f t="shared" si="55"/>
        <v>3859.0377950670368</v>
      </c>
      <c r="EQ18" s="4">
        <f t="shared" si="55"/>
        <v>4090.580062771059</v>
      </c>
      <c r="ER18" s="4">
        <f t="shared" si="55"/>
        <v>4336.014866537323</v>
      </c>
      <c r="ES18" s="4">
        <f aca="true" t="shared" si="56" ref="ES18:FJ18">ER18*(1+$L18)</f>
        <v>4596.175758529562</v>
      </c>
      <c r="ET18" s="4">
        <f t="shared" si="56"/>
        <v>4871.946304041336</v>
      </c>
      <c r="EU18" s="4">
        <f t="shared" si="56"/>
        <v>5164.263082283816</v>
      </c>
      <c r="EV18" s="4">
        <f t="shared" si="56"/>
        <v>5474.1188672208455</v>
      </c>
      <c r="EW18" s="4">
        <f t="shared" si="56"/>
        <v>5802.565999254097</v>
      </c>
      <c r="EX18" s="4">
        <f t="shared" si="56"/>
        <v>6150.719959209343</v>
      </c>
      <c r="EY18" s="4">
        <f t="shared" si="56"/>
        <v>6519.763156761904</v>
      </c>
      <c r="EZ18" s="4">
        <f t="shared" si="56"/>
        <v>6910.9489461676185</v>
      </c>
      <c r="FA18" s="4">
        <f t="shared" si="56"/>
        <v>7325.605882937676</v>
      </c>
      <c r="FB18" s="4">
        <f t="shared" si="56"/>
        <v>7765.142235913937</v>
      </c>
      <c r="FC18" s="4">
        <f t="shared" si="56"/>
        <v>8231.050770068774</v>
      </c>
      <c r="FD18" s="4">
        <f t="shared" si="56"/>
        <v>8724.913816272901</v>
      </c>
      <c r="FE18" s="4">
        <f t="shared" si="56"/>
        <v>9248.408645249276</v>
      </c>
      <c r="FF18" s="4">
        <f t="shared" si="56"/>
        <v>9803.313163964232</v>
      </c>
      <c r="FG18" s="4">
        <f t="shared" si="56"/>
        <v>10391.511953802086</v>
      </c>
      <c r="FH18" s="4">
        <f t="shared" si="56"/>
        <v>11015.002671030212</v>
      </c>
      <c r="FI18" s="4">
        <f t="shared" si="56"/>
        <v>11675.902831292025</v>
      </c>
      <c r="FJ18" s="4">
        <f t="shared" si="56"/>
        <v>12376.457001169547</v>
      </c>
    </row>
    <row r="19" spans="1:166" ht="15">
      <c r="A19" s="1">
        <v>10</v>
      </c>
      <c r="B19" s="3" t="s">
        <v>25</v>
      </c>
      <c r="C19" s="4">
        <v>1.91</v>
      </c>
      <c r="D19" s="4">
        <v>2.15</v>
      </c>
      <c r="E19" s="4">
        <f t="shared" si="0"/>
        <v>0.08</v>
      </c>
      <c r="F19" s="4">
        <v>-41.43734375</v>
      </c>
      <c r="G19" s="4">
        <f t="shared" si="1"/>
        <v>1.91</v>
      </c>
      <c r="H19" s="4">
        <f t="shared" si="2"/>
        <v>1.99</v>
      </c>
      <c r="I19" s="4">
        <f t="shared" si="3"/>
        <v>2.07</v>
      </c>
      <c r="J19" s="4">
        <f t="shared" si="4"/>
        <v>2.15</v>
      </c>
      <c r="K19" s="4">
        <f t="shared" si="5"/>
        <v>2.279</v>
      </c>
      <c r="L19" s="5">
        <f t="shared" si="16"/>
        <v>0.06</v>
      </c>
      <c r="M19" s="5">
        <f>IRR(P19:FJ19,0.12)</f>
        <v>0.10366080313730809</v>
      </c>
      <c r="P19" s="4">
        <f t="shared" si="6"/>
        <v>-41.43734375</v>
      </c>
      <c r="Q19" s="4">
        <f t="shared" si="7"/>
        <v>1.91</v>
      </c>
      <c r="R19" s="4">
        <f t="shared" si="8"/>
        <v>1.99</v>
      </c>
      <c r="S19" s="4">
        <f t="shared" si="9"/>
        <v>2.07</v>
      </c>
      <c r="T19" s="4">
        <f t="shared" si="10"/>
        <v>2.15</v>
      </c>
      <c r="U19" s="4">
        <f aca="true" t="shared" si="57" ref="U19:AZ19">T19*(1+$L19)</f>
        <v>2.279</v>
      </c>
      <c r="V19" s="4">
        <f t="shared" si="57"/>
        <v>2.41574</v>
      </c>
      <c r="W19" s="4">
        <f t="shared" si="57"/>
        <v>2.5606844</v>
      </c>
      <c r="X19" s="4">
        <f t="shared" si="57"/>
        <v>2.7143254640000003</v>
      </c>
      <c r="Y19" s="4">
        <f t="shared" si="57"/>
        <v>2.8771849918400005</v>
      </c>
      <c r="Z19" s="4">
        <f t="shared" si="57"/>
        <v>3.049816091350401</v>
      </c>
      <c r="AA19" s="4">
        <f t="shared" si="57"/>
        <v>3.2328050568314253</v>
      </c>
      <c r="AB19" s="4">
        <f t="shared" si="57"/>
        <v>3.426773360241311</v>
      </c>
      <c r="AC19" s="4">
        <f t="shared" si="57"/>
        <v>3.63237976185579</v>
      </c>
      <c r="AD19" s="4">
        <f t="shared" si="57"/>
        <v>3.850322547567137</v>
      </c>
      <c r="AE19" s="4">
        <f t="shared" si="57"/>
        <v>4.081341900421165</v>
      </c>
      <c r="AF19" s="4">
        <f t="shared" si="57"/>
        <v>4.326222414446436</v>
      </c>
      <c r="AG19" s="4">
        <f t="shared" si="57"/>
        <v>4.585795759313222</v>
      </c>
      <c r="AH19" s="4">
        <f t="shared" si="57"/>
        <v>4.860943504872016</v>
      </c>
      <c r="AI19" s="4">
        <f t="shared" si="57"/>
        <v>5.152600115164337</v>
      </c>
      <c r="AJ19" s="4">
        <f t="shared" si="57"/>
        <v>5.461756122074198</v>
      </c>
      <c r="AK19" s="4">
        <f t="shared" si="57"/>
        <v>5.789461489398651</v>
      </c>
      <c r="AL19" s="4">
        <f t="shared" si="57"/>
        <v>6.13682917876257</v>
      </c>
      <c r="AM19" s="4">
        <f t="shared" si="57"/>
        <v>6.505038929488324</v>
      </c>
      <c r="AN19" s="4">
        <f t="shared" si="57"/>
        <v>6.895341265257624</v>
      </c>
      <c r="AO19" s="4">
        <f t="shared" si="57"/>
        <v>7.309061741173082</v>
      </c>
      <c r="AP19" s="4">
        <f t="shared" si="57"/>
        <v>7.747605445643467</v>
      </c>
      <c r="AQ19" s="4">
        <f t="shared" si="57"/>
        <v>8.212461772382076</v>
      </c>
      <c r="AR19" s="4">
        <f t="shared" si="57"/>
        <v>8.705209478725001</v>
      </c>
      <c r="AS19" s="4">
        <f t="shared" si="57"/>
        <v>9.2275220474485</v>
      </c>
      <c r="AT19" s="4">
        <f t="shared" si="57"/>
        <v>9.781173370295411</v>
      </c>
      <c r="AU19" s="4">
        <f t="shared" si="57"/>
        <v>10.368043772513136</v>
      </c>
      <c r="AV19" s="4">
        <f t="shared" si="57"/>
        <v>10.990126398863925</v>
      </c>
      <c r="AW19" s="4">
        <f t="shared" si="57"/>
        <v>11.649533982795761</v>
      </c>
      <c r="AX19" s="4">
        <f t="shared" si="57"/>
        <v>12.348506021763507</v>
      </c>
      <c r="AY19" s="4">
        <f t="shared" si="57"/>
        <v>13.089416383069318</v>
      </c>
      <c r="AZ19" s="4">
        <f t="shared" si="57"/>
        <v>13.874781366053478</v>
      </c>
      <c r="BA19" s="4">
        <f aca="true" t="shared" si="58" ref="BA19:CF19">AZ19*(1+$L19)</f>
        <v>14.707268248016687</v>
      </c>
      <c r="BB19" s="4">
        <f t="shared" si="58"/>
        <v>15.58970434289769</v>
      </c>
      <c r="BC19" s="4">
        <f t="shared" si="58"/>
        <v>16.525086603471554</v>
      </c>
      <c r="BD19" s="4">
        <f t="shared" si="58"/>
        <v>17.516591799679848</v>
      </c>
      <c r="BE19" s="4">
        <f t="shared" si="58"/>
        <v>18.567587307660638</v>
      </c>
      <c r="BF19" s="4">
        <f t="shared" si="58"/>
        <v>19.681642546120276</v>
      </c>
      <c r="BG19" s="4">
        <f t="shared" si="58"/>
        <v>20.862541098887494</v>
      </c>
      <c r="BH19" s="4">
        <f t="shared" si="58"/>
        <v>22.114293564820745</v>
      </c>
      <c r="BI19" s="4">
        <f t="shared" si="58"/>
        <v>23.44115117870999</v>
      </c>
      <c r="BJ19" s="4">
        <f t="shared" si="58"/>
        <v>24.84762024943259</v>
      </c>
      <c r="BK19" s="4">
        <f t="shared" si="58"/>
        <v>26.338477464398547</v>
      </c>
      <c r="BL19" s="4">
        <f t="shared" si="58"/>
        <v>27.918786112262463</v>
      </c>
      <c r="BM19" s="4">
        <f t="shared" si="58"/>
        <v>29.593913278998212</v>
      </c>
      <c r="BN19" s="4">
        <f t="shared" si="58"/>
        <v>31.369548075738106</v>
      </c>
      <c r="BO19" s="4">
        <f t="shared" si="58"/>
        <v>33.25172096028239</v>
      </c>
      <c r="BP19" s="4">
        <f t="shared" si="58"/>
        <v>35.24682421789934</v>
      </c>
      <c r="BQ19" s="4">
        <f t="shared" si="58"/>
        <v>37.3616336709733</v>
      </c>
      <c r="BR19" s="4">
        <f t="shared" si="58"/>
        <v>39.603331691231695</v>
      </c>
      <c r="BS19" s="4">
        <f t="shared" si="58"/>
        <v>41.9795315927056</v>
      </c>
      <c r="BT19" s="4">
        <f t="shared" si="58"/>
        <v>44.498303488267936</v>
      </c>
      <c r="BU19" s="4">
        <f t="shared" si="58"/>
        <v>47.168201697564015</v>
      </c>
      <c r="BV19" s="4">
        <f t="shared" si="58"/>
        <v>49.99829379941786</v>
      </c>
      <c r="BW19" s="4">
        <f t="shared" si="58"/>
        <v>52.998191427382935</v>
      </c>
      <c r="BX19" s="4">
        <f t="shared" si="58"/>
        <v>56.17808291302591</v>
      </c>
      <c r="BY19" s="4">
        <f t="shared" si="58"/>
        <v>59.54876788780747</v>
      </c>
      <c r="BZ19" s="4">
        <f t="shared" si="58"/>
        <v>63.12169396107592</v>
      </c>
      <c r="CA19" s="4">
        <f t="shared" si="58"/>
        <v>66.90899559874047</v>
      </c>
      <c r="CB19" s="4">
        <f t="shared" si="58"/>
        <v>70.9235353346649</v>
      </c>
      <c r="CC19" s="4">
        <f t="shared" si="58"/>
        <v>75.1789474547448</v>
      </c>
      <c r="CD19" s="4">
        <f t="shared" si="58"/>
        <v>79.68968430202949</v>
      </c>
      <c r="CE19" s="4">
        <f t="shared" si="58"/>
        <v>84.47106536015126</v>
      </c>
      <c r="CF19" s="4">
        <f t="shared" si="58"/>
        <v>89.53932928176033</v>
      </c>
      <c r="CG19" s="4">
        <f aca="true" t="shared" si="59" ref="CG19:DL19">CF19*(1+$L19)</f>
        <v>94.91168903866595</v>
      </c>
      <c r="CH19" s="4">
        <f t="shared" si="59"/>
        <v>100.60639038098591</v>
      </c>
      <c r="CI19" s="4">
        <f t="shared" si="59"/>
        <v>106.64277380384507</v>
      </c>
      <c r="CJ19" s="4">
        <f t="shared" si="59"/>
        <v>113.04134023207578</v>
      </c>
      <c r="CK19" s="4">
        <f t="shared" si="59"/>
        <v>119.82382064600034</v>
      </c>
      <c r="CL19" s="4">
        <f t="shared" si="59"/>
        <v>127.01324988476037</v>
      </c>
      <c r="CM19" s="4">
        <f t="shared" si="59"/>
        <v>134.634044877846</v>
      </c>
      <c r="CN19" s="4">
        <f t="shared" si="59"/>
        <v>142.7120875705168</v>
      </c>
      <c r="CO19" s="4">
        <f t="shared" si="59"/>
        <v>151.2748128247478</v>
      </c>
      <c r="CP19" s="4">
        <f t="shared" si="59"/>
        <v>160.3513015942327</v>
      </c>
      <c r="CQ19" s="4">
        <f t="shared" si="59"/>
        <v>169.97237968988665</v>
      </c>
      <c r="CR19" s="4">
        <f t="shared" si="59"/>
        <v>180.17072247127984</v>
      </c>
      <c r="CS19" s="4">
        <f t="shared" si="59"/>
        <v>190.98096581955664</v>
      </c>
      <c r="CT19" s="4">
        <f t="shared" si="59"/>
        <v>202.43982376873007</v>
      </c>
      <c r="CU19" s="4">
        <f t="shared" si="59"/>
        <v>214.58621319485388</v>
      </c>
      <c r="CV19" s="4">
        <f t="shared" si="59"/>
        <v>227.46138598654514</v>
      </c>
      <c r="CW19" s="4">
        <f t="shared" si="59"/>
        <v>241.10906914573786</v>
      </c>
      <c r="CX19" s="4">
        <f t="shared" si="59"/>
        <v>255.57561329448214</v>
      </c>
      <c r="CY19" s="4">
        <f t="shared" si="59"/>
        <v>270.91015009215107</v>
      </c>
      <c r="CZ19" s="4">
        <f t="shared" si="59"/>
        <v>287.16475909768013</v>
      </c>
      <c r="DA19" s="4">
        <f t="shared" si="59"/>
        <v>304.39464464354097</v>
      </c>
      <c r="DB19" s="4">
        <f t="shared" si="59"/>
        <v>322.6583233221534</v>
      </c>
      <c r="DC19" s="4">
        <f t="shared" si="59"/>
        <v>342.0178227214826</v>
      </c>
      <c r="DD19" s="4">
        <f t="shared" si="59"/>
        <v>362.5388920847716</v>
      </c>
      <c r="DE19" s="4">
        <f t="shared" si="59"/>
        <v>384.2912256098579</v>
      </c>
      <c r="DF19" s="4">
        <f t="shared" si="59"/>
        <v>407.3486991464494</v>
      </c>
      <c r="DG19" s="4">
        <f t="shared" si="59"/>
        <v>431.7896210952364</v>
      </c>
      <c r="DH19" s="4">
        <f t="shared" si="59"/>
        <v>457.6969983609506</v>
      </c>
      <c r="DI19" s="4">
        <f t="shared" si="59"/>
        <v>485.15881826260767</v>
      </c>
      <c r="DJ19" s="4">
        <f t="shared" si="59"/>
        <v>514.2683473583642</v>
      </c>
      <c r="DK19" s="4">
        <f t="shared" si="59"/>
        <v>545.124448199866</v>
      </c>
      <c r="DL19" s="4">
        <f t="shared" si="59"/>
        <v>577.831915091858</v>
      </c>
      <c r="DM19" s="4">
        <f aca="true" t="shared" si="60" ref="DM19:ER19">DL19*(1+$L19)</f>
        <v>612.5018299973696</v>
      </c>
      <c r="DN19" s="4">
        <f t="shared" si="60"/>
        <v>649.2519397972118</v>
      </c>
      <c r="DO19" s="4">
        <f t="shared" si="60"/>
        <v>688.2070561850445</v>
      </c>
      <c r="DP19" s="4">
        <f t="shared" si="60"/>
        <v>729.4994795561472</v>
      </c>
      <c r="DQ19" s="4">
        <f t="shared" si="60"/>
        <v>773.2694483295161</v>
      </c>
      <c r="DR19" s="4">
        <f t="shared" si="60"/>
        <v>819.6656152292871</v>
      </c>
      <c r="DS19" s="4">
        <f t="shared" si="60"/>
        <v>868.8455521430444</v>
      </c>
      <c r="DT19" s="4">
        <f t="shared" si="60"/>
        <v>920.9762852716271</v>
      </c>
      <c r="DU19" s="4">
        <f t="shared" si="60"/>
        <v>976.2348623879249</v>
      </c>
      <c r="DV19" s="4">
        <f t="shared" si="60"/>
        <v>1034.8089541312004</v>
      </c>
      <c r="DW19" s="4">
        <f t="shared" si="60"/>
        <v>1096.8974913790726</v>
      </c>
      <c r="DX19" s="4">
        <f t="shared" si="60"/>
        <v>1162.711340861817</v>
      </c>
      <c r="DY19" s="4">
        <f t="shared" si="60"/>
        <v>1232.474021313526</v>
      </c>
      <c r="DZ19" s="4">
        <f t="shared" si="60"/>
        <v>1306.4224625923375</v>
      </c>
      <c r="EA19" s="4">
        <f t="shared" si="60"/>
        <v>1384.8078103478779</v>
      </c>
      <c r="EB19" s="4">
        <f t="shared" si="60"/>
        <v>1467.8962789687507</v>
      </c>
      <c r="EC19" s="4">
        <f t="shared" si="60"/>
        <v>1555.9700557068759</v>
      </c>
      <c r="ED19" s="4">
        <f t="shared" si="60"/>
        <v>1649.3282590492886</v>
      </c>
      <c r="EE19" s="4">
        <f t="shared" si="60"/>
        <v>1748.287954592246</v>
      </c>
      <c r="EF19" s="4">
        <f t="shared" si="60"/>
        <v>1853.1852318677809</v>
      </c>
      <c r="EG19" s="4">
        <f t="shared" si="60"/>
        <v>1964.3763457798477</v>
      </c>
      <c r="EH19" s="4">
        <f t="shared" si="60"/>
        <v>2082.238926526639</v>
      </c>
      <c r="EI19" s="4">
        <f t="shared" si="60"/>
        <v>2207.1732621182373</v>
      </c>
      <c r="EJ19" s="4">
        <f t="shared" si="60"/>
        <v>2339.603657845332</v>
      </c>
      <c r="EK19" s="4">
        <f t="shared" si="60"/>
        <v>2479.979877316052</v>
      </c>
      <c r="EL19" s="4">
        <f t="shared" si="60"/>
        <v>2628.778669955015</v>
      </c>
      <c r="EM19" s="4">
        <f t="shared" si="60"/>
        <v>2786.505390152316</v>
      </c>
      <c r="EN19" s="4">
        <f t="shared" si="60"/>
        <v>2953.6957135614552</v>
      </c>
      <c r="EO19" s="4">
        <f t="shared" si="60"/>
        <v>3130.9174563751426</v>
      </c>
      <c r="EP19" s="4">
        <f t="shared" si="60"/>
        <v>3318.7725037576515</v>
      </c>
      <c r="EQ19" s="4">
        <f t="shared" si="60"/>
        <v>3517.8988539831107</v>
      </c>
      <c r="ER19" s="4">
        <f t="shared" si="60"/>
        <v>3728.9727852220976</v>
      </c>
      <c r="ES19" s="4">
        <f aca="true" t="shared" si="61" ref="ES19:FJ19">ER19*(1+$L19)</f>
        <v>3952.711152335424</v>
      </c>
      <c r="ET19" s="4">
        <f t="shared" si="61"/>
        <v>4189.873821475549</v>
      </c>
      <c r="EU19" s="4">
        <f t="shared" si="61"/>
        <v>4441.2662507640825</v>
      </c>
      <c r="EV19" s="4">
        <f t="shared" si="61"/>
        <v>4707.742225809928</v>
      </c>
      <c r="EW19" s="4">
        <f t="shared" si="61"/>
        <v>4990.206759358523</v>
      </c>
      <c r="EX19" s="4">
        <f t="shared" si="61"/>
        <v>5289.6191649200355</v>
      </c>
      <c r="EY19" s="4">
        <f t="shared" si="61"/>
        <v>5606.996314815238</v>
      </c>
      <c r="EZ19" s="4">
        <f t="shared" si="61"/>
        <v>5943.416093704152</v>
      </c>
      <c r="FA19" s="4">
        <f t="shared" si="61"/>
        <v>6300.021059326402</v>
      </c>
      <c r="FB19" s="4">
        <f t="shared" si="61"/>
        <v>6678.022322885986</v>
      </c>
      <c r="FC19" s="4">
        <f t="shared" si="61"/>
        <v>7078.703662259145</v>
      </c>
      <c r="FD19" s="4">
        <f t="shared" si="61"/>
        <v>7503.4258819946945</v>
      </c>
      <c r="FE19" s="4">
        <f t="shared" si="61"/>
        <v>7953.631434914377</v>
      </c>
      <c r="FF19" s="4">
        <f t="shared" si="61"/>
        <v>8430.84932100924</v>
      </c>
      <c r="FG19" s="4">
        <f t="shared" si="61"/>
        <v>8936.700280269795</v>
      </c>
      <c r="FH19" s="4">
        <f t="shared" si="61"/>
        <v>9472.902297085984</v>
      </c>
      <c r="FI19" s="4">
        <f t="shared" si="61"/>
        <v>10041.276434911144</v>
      </c>
      <c r="FJ19" s="4">
        <f t="shared" si="61"/>
        <v>10643.753021005814</v>
      </c>
    </row>
    <row r="20" spans="1:166" ht="15">
      <c r="A20" s="1">
        <v>11</v>
      </c>
      <c r="B20" s="3" t="s">
        <v>26</v>
      </c>
      <c r="C20" s="4">
        <v>2.38</v>
      </c>
      <c r="D20" s="4">
        <v>2.5</v>
      </c>
      <c r="E20" s="4">
        <f t="shared" si="0"/>
        <v>0.040000000000000036</v>
      </c>
      <c r="F20" s="4">
        <v>-42.1246875</v>
      </c>
      <c r="G20" s="4">
        <f t="shared" si="1"/>
        <v>2.38</v>
      </c>
      <c r="H20" s="4">
        <f t="shared" si="2"/>
        <v>2.42</v>
      </c>
      <c r="I20" s="4">
        <f t="shared" si="3"/>
        <v>2.46</v>
      </c>
      <c r="J20" s="4">
        <f t="shared" si="4"/>
        <v>2.5</v>
      </c>
      <c r="K20" s="4">
        <f t="shared" si="5"/>
        <v>2.6500000000000004</v>
      </c>
      <c r="L20" s="5">
        <f t="shared" si="16"/>
        <v>0.06</v>
      </c>
      <c r="M20" s="5">
        <f>IRR(P20:FJ20,0.12)</f>
        <v>0.11036250024027176</v>
      </c>
      <c r="P20" s="4">
        <f t="shared" si="6"/>
        <v>-42.1246875</v>
      </c>
      <c r="Q20" s="4">
        <f t="shared" si="7"/>
        <v>2.38</v>
      </c>
      <c r="R20" s="4">
        <f t="shared" si="8"/>
        <v>2.42</v>
      </c>
      <c r="S20" s="4">
        <f t="shared" si="9"/>
        <v>2.46</v>
      </c>
      <c r="T20" s="4">
        <f t="shared" si="10"/>
        <v>2.5</v>
      </c>
      <c r="U20" s="4">
        <f aca="true" t="shared" si="62" ref="U20:AZ20">T20*(1+$L20)</f>
        <v>2.6500000000000004</v>
      </c>
      <c r="V20" s="4">
        <f t="shared" si="62"/>
        <v>2.8090000000000006</v>
      </c>
      <c r="W20" s="4">
        <f t="shared" si="62"/>
        <v>2.9775400000000007</v>
      </c>
      <c r="X20" s="4">
        <f t="shared" si="62"/>
        <v>3.156192400000001</v>
      </c>
      <c r="Y20" s="4">
        <f t="shared" si="62"/>
        <v>3.345563944000001</v>
      </c>
      <c r="Z20" s="4">
        <f t="shared" si="62"/>
        <v>3.5462977806400016</v>
      </c>
      <c r="AA20" s="4">
        <f t="shared" si="62"/>
        <v>3.7590756474784017</v>
      </c>
      <c r="AB20" s="4">
        <f t="shared" si="62"/>
        <v>3.9846201863271062</v>
      </c>
      <c r="AC20" s="4">
        <f t="shared" si="62"/>
        <v>4.223697397506733</v>
      </c>
      <c r="AD20" s="4">
        <f t="shared" si="62"/>
        <v>4.477119241357137</v>
      </c>
      <c r="AE20" s="4">
        <f t="shared" si="62"/>
        <v>4.745746395838565</v>
      </c>
      <c r="AF20" s="4">
        <f t="shared" si="62"/>
        <v>5.030491179588879</v>
      </c>
      <c r="AG20" s="4">
        <f t="shared" si="62"/>
        <v>5.332320650364212</v>
      </c>
      <c r="AH20" s="4">
        <f t="shared" si="62"/>
        <v>5.652259889386065</v>
      </c>
      <c r="AI20" s="4">
        <f t="shared" si="62"/>
        <v>5.99139548274923</v>
      </c>
      <c r="AJ20" s="4">
        <f t="shared" si="62"/>
        <v>6.350879211714184</v>
      </c>
      <c r="AK20" s="4">
        <f t="shared" si="62"/>
        <v>6.7319319644170355</v>
      </c>
      <c r="AL20" s="4">
        <f t="shared" si="62"/>
        <v>7.135847882282058</v>
      </c>
      <c r="AM20" s="4">
        <f t="shared" si="62"/>
        <v>7.563998755218982</v>
      </c>
      <c r="AN20" s="4">
        <f t="shared" si="62"/>
        <v>8.017838680532122</v>
      </c>
      <c r="AO20" s="4">
        <f t="shared" si="62"/>
        <v>8.49890900136405</v>
      </c>
      <c r="AP20" s="4">
        <f t="shared" si="62"/>
        <v>9.008843541445893</v>
      </c>
      <c r="AQ20" s="4">
        <f t="shared" si="62"/>
        <v>9.549374153932646</v>
      </c>
      <c r="AR20" s="4">
        <f t="shared" si="62"/>
        <v>10.122336603168606</v>
      </c>
      <c r="AS20" s="4">
        <f t="shared" si="62"/>
        <v>10.729676799358723</v>
      </c>
      <c r="AT20" s="4">
        <f t="shared" si="62"/>
        <v>11.373457407320247</v>
      </c>
      <c r="AU20" s="4">
        <f t="shared" si="62"/>
        <v>12.055864851759463</v>
      </c>
      <c r="AV20" s="4">
        <f t="shared" si="62"/>
        <v>12.779216742865032</v>
      </c>
      <c r="AW20" s="4">
        <f t="shared" si="62"/>
        <v>13.545969747436935</v>
      </c>
      <c r="AX20" s="4">
        <f t="shared" si="62"/>
        <v>14.358727932283152</v>
      </c>
      <c r="AY20" s="4">
        <f t="shared" si="62"/>
        <v>15.220251608220142</v>
      </c>
      <c r="AZ20" s="4">
        <f t="shared" si="62"/>
        <v>16.133466704713353</v>
      </c>
      <c r="BA20" s="4">
        <f aca="true" t="shared" si="63" ref="BA20:CF20">AZ20*(1+$L20)</f>
        <v>17.101474706996154</v>
      </c>
      <c r="BB20" s="4">
        <f t="shared" si="63"/>
        <v>18.127563189415923</v>
      </c>
      <c r="BC20" s="4">
        <f t="shared" si="63"/>
        <v>19.21521698078088</v>
      </c>
      <c r="BD20" s="4">
        <f t="shared" si="63"/>
        <v>20.368129999627733</v>
      </c>
      <c r="BE20" s="4">
        <f t="shared" si="63"/>
        <v>21.590217799605398</v>
      </c>
      <c r="BF20" s="4">
        <f t="shared" si="63"/>
        <v>22.885630867581725</v>
      </c>
      <c r="BG20" s="4">
        <f t="shared" si="63"/>
        <v>24.25876871963663</v>
      </c>
      <c r="BH20" s="4">
        <f t="shared" si="63"/>
        <v>25.71429484281483</v>
      </c>
      <c r="BI20" s="4">
        <f t="shared" si="63"/>
        <v>27.25715253338372</v>
      </c>
      <c r="BJ20" s="4">
        <f t="shared" si="63"/>
        <v>28.892581685386745</v>
      </c>
      <c r="BK20" s="4">
        <f t="shared" si="63"/>
        <v>30.62613658650995</v>
      </c>
      <c r="BL20" s="4">
        <f t="shared" si="63"/>
        <v>32.46370478170055</v>
      </c>
      <c r="BM20" s="4">
        <f t="shared" si="63"/>
        <v>34.41152706860258</v>
      </c>
      <c r="BN20" s="4">
        <f t="shared" si="63"/>
        <v>36.47621869271874</v>
      </c>
      <c r="BO20" s="4">
        <f t="shared" si="63"/>
        <v>38.66479181428186</v>
      </c>
      <c r="BP20" s="4">
        <f t="shared" si="63"/>
        <v>40.98467932313878</v>
      </c>
      <c r="BQ20" s="4">
        <f t="shared" si="63"/>
        <v>43.443760082527106</v>
      </c>
      <c r="BR20" s="4">
        <f t="shared" si="63"/>
        <v>46.05038568747874</v>
      </c>
      <c r="BS20" s="4">
        <f t="shared" si="63"/>
        <v>48.81340882872746</v>
      </c>
      <c r="BT20" s="4">
        <f t="shared" si="63"/>
        <v>51.74221335845111</v>
      </c>
      <c r="BU20" s="4">
        <f t="shared" si="63"/>
        <v>54.84674615995818</v>
      </c>
      <c r="BV20" s="4">
        <f t="shared" si="63"/>
        <v>58.13755092955567</v>
      </c>
      <c r="BW20" s="4">
        <f t="shared" si="63"/>
        <v>61.625803985329014</v>
      </c>
      <c r="BX20" s="4">
        <f t="shared" si="63"/>
        <v>65.32335222444875</v>
      </c>
      <c r="BY20" s="4">
        <f t="shared" si="63"/>
        <v>69.24275335791569</v>
      </c>
      <c r="BZ20" s="4">
        <f t="shared" si="63"/>
        <v>73.39731855939063</v>
      </c>
      <c r="CA20" s="4">
        <f t="shared" si="63"/>
        <v>77.80115767295406</v>
      </c>
      <c r="CB20" s="4">
        <f t="shared" si="63"/>
        <v>82.46922713333132</v>
      </c>
      <c r="CC20" s="4">
        <f t="shared" si="63"/>
        <v>87.4173807613312</v>
      </c>
      <c r="CD20" s="4">
        <f t="shared" si="63"/>
        <v>92.66242360701108</v>
      </c>
      <c r="CE20" s="4">
        <f t="shared" si="63"/>
        <v>98.22216902343175</v>
      </c>
      <c r="CF20" s="4">
        <f t="shared" si="63"/>
        <v>104.11549916483766</v>
      </c>
      <c r="CG20" s="4">
        <f aca="true" t="shared" si="64" ref="CG20:DL20">CF20*(1+$L20)</f>
        <v>110.36242911472792</v>
      </c>
      <c r="CH20" s="4">
        <f t="shared" si="64"/>
        <v>116.98417486161159</v>
      </c>
      <c r="CI20" s="4">
        <f t="shared" si="64"/>
        <v>124.0032253533083</v>
      </c>
      <c r="CJ20" s="4">
        <f t="shared" si="64"/>
        <v>131.4434188745068</v>
      </c>
      <c r="CK20" s="4">
        <f t="shared" si="64"/>
        <v>139.3300240069772</v>
      </c>
      <c r="CL20" s="4">
        <f t="shared" si="64"/>
        <v>147.68982544739583</v>
      </c>
      <c r="CM20" s="4">
        <f t="shared" si="64"/>
        <v>156.5512149742396</v>
      </c>
      <c r="CN20" s="4">
        <f t="shared" si="64"/>
        <v>165.944287872694</v>
      </c>
      <c r="CO20" s="4">
        <f t="shared" si="64"/>
        <v>175.90094514505563</v>
      </c>
      <c r="CP20" s="4">
        <f t="shared" si="64"/>
        <v>186.45500185375897</v>
      </c>
      <c r="CQ20" s="4">
        <f t="shared" si="64"/>
        <v>197.6423019649845</v>
      </c>
      <c r="CR20" s="4">
        <f t="shared" si="64"/>
        <v>209.5008400828836</v>
      </c>
      <c r="CS20" s="4">
        <f t="shared" si="64"/>
        <v>222.07089048785662</v>
      </c>
      <c r="CT20" s="4">
        <f t="shared" si="64"/>
        <v>235.39514391712802</v>
      </c>
      <c r="CU20" s="4">
        <f t="shared" si="64"/>
        <v>249.51885255215572</v>
      </c>
      <c r="CV20" s="4">
        <f t="shared" si="64"/>
        <v>264.48998370528506</v>
      </c>
      <c r="CW20" s="4">
        <f t="shared" si="64"/>
        <v>280.35938272760217</v>
      </c>
      <c r="CX20" s="4">
        <f t="shared" si="64"/>
        <v>297.18094569125833</v>
      </c>
      <c r="CY20" s="4">
        <f t="shared" si="64"/>
        <v>315.0118024327339</v>
      </c>
      <c r="CZ20" s="4">
        <f t="shared" si="64"/>
        <v>333.91251057869795</v>
      </c>
      <c r="DA20" s="4">
        <f t="shared" si="64"/>
        <v>353.94726121341984</v>
      </c>
      <c r="DB20" s="4">
        <f t="shared" si="64"/>
        <v>375.18409688622506</v>
      </c>
      <c r="DC20" s="4">
        <f t="shared" si="64"/>
        <v>397.69514269939856</v>
      </c>
      <c r="DD20" s="4">
        <f t="shared" si="64"/>
        <v>421.5568512613625</v>
      </c>
      <c r="DE20" s="4">
        <f t="shared" si="64"/>
        <v>446.8502623370443</v>
      </c>
      <c r="DF20" s="4">
        <f t="shared" si="64"/>
        <v>473.66127807726696</v>
      </c>
      <c r="DG20" s="4">
        <f t="shared" si="64"/>
        <v>502.080954761903</v>
      </c>
      <c r="DH20" s="4">
        <f t="shared" si="64"/>
        <v>532.2058120476172</v>
      </c>
      <c r="DI20" s="4">
        <f t="shared" si="64"/>
        <v>564.1381607704743</v>
      </c>
      <c r="DJ20" s="4">
        <f t="shared" si="64"/>
        <v>597.9864504167028</v>
      </c>
      <c r="DK20" s="4">
        <f t="shared" si="64"/>
        <v>633.8656374417051</v>
      </c>
      <c r="DL20" s="4">
        <f t="shared" si="64"/>
        <v>671.8975756882074</v>
      </c>
      <c r="DM20" s="4">
        <f aca="true" t="shared" si="65" ref="DM20:ER20">DL20*(1+$L20)</f>
        <v>712.2114302294999</v>
      </c>
      <c r="DN20" s="4">
        <f t="shared" si="65"/>
        <v>754.9441160432699</v>
      </c>
      <c r="DO20" s="4">
        <f t="shared" si="65"/>
        <v>800.2407630058661</v>
      </c>
      <c r="DP20" s="4">
        <f t="shared" si="65"/>
        <v>848.2552087862182</v>
      </c>
      <c r="DQ20" s="4">
        <f t="shared" si="65"/>
        <v>899.1505213133913</v>
      </c>
      <c r="DR20" s="4">
        <f t="shared" si="65"/>
        <v>953.0995525921949</v>
      </c>
      <c r="DS20" s="4">
        <f t="shared" si="65"/>
        <v>1010.2855257477266</v>
      </c>
      <c r="DT20" s="4">
        <f t="shared" si="65"/>
        <v>1070.9026572925902</v>
      </c>
      <c r="DU20" s="4">
        <f t="shared" si="65"/>
        <v>1135.1568167301457</v>
      </c>
      <c r="DV20" s="4">
        <f t="shared" si="65"/>
        <v>1203.2662257339546</v>
      </c>
      <c r="DW20" s="4">
        <f t="shared" si="65"/>
        <v>1275.4621992779919</v>
      </c>
      <c r="DX20" s="4">
        <f t="shared" si="65"/>
        <v>1351.9899312346715</v>
      </c>
      <c r="DY20" s="4">
        <f t="shared" si="65"/>
        <v>1433.1093271087518</v>
      </c>
      <c r="DZ20" s="4">
        <f t="shared" si="65"/>
        <v>1519.095886735277</v>
      </c>
      <c r="EA20" s="4">
        <f t="shared" si="65"/>
        <v>1610.2416399393937</v>
      </c>
      <c r="EB20" s="4">
        <f t="shared" si="65"/>
        <v>1706.8561383357574</v>
      </c>
      <c r="EC20" s="4">
        <f t="shared" si="65"/>
        <v>1809.267506635903</v>
      </c>
      <c r="ED20" s="4">
        <f t="shared" si="65"/>
        <v>1917.823557034057</v>
      </c>
      <c r="EE20" s="4">
        <f t="shared" si="65"/>
        <v>2032.8929704561006</v>
      </c>
      <c r="EF20" s="4">
        <f t="shared" si="65"/>
        <v>2154.8665486834666</v>
      </c>
      <c r="EG20" s="4">
        <f t="shared" si="65"/>
        <v>2284.1585416044745</v>
      </c>
      <c r="EH20" s="4">
        <f t="shared" si="65"/>
        <v>2421.208054100743</v>
      </c>
      <c r="EI20" s="4">
        <f t="shared" si="65"/>
        <v>2566.480537346788</v>
      </c>
      <c r="EJ20" s="4">
        <f t="shared" si="65"/>
        <v>2720.4693695875953</v>
      </c>
      <c r="EK20" s="4">
        <f t="shared" si="65"/>
        <v>2883.697531762851</v>
      </c>
      <c r="EL20" s="4">
        <f t="shared" si="65"/>
        <v>3056.7193836686224</v>
      </c>
      <c r="EM20" s="4">
        <f t="shared" si="65"/>
        <v>3240.12254668874</v>
      </c>
      <c r="EN20" s="4">
        <f t="shared" si="65"/>
        <v>3434.5298994900645</v>
      </c>
      <c r="EO20" s="4">
        <f t="shared" si="65"/>
        <v>3640.6016934594686</v>
      </c>
      <c r="EP20" s="4">
        <f t="shared" si="65"/>
        <v>3859.0377950670368</v>
      </c>
      <c r="EQ20" s="4">
        <f t="shared" si="65"/>
        <v>4090.580062771059</v>
      </c>
      <c r="ER20" s="4">
        <f t="shared" si="65"/>
        <v>4336.014866537323</v>
      </c>
      <c r="ES20" s="4">
        <f aca="true" t="shared" si="66" ref="ES20:FJ20">ER20*(1+$L20)</f>
        <v>4596.175758529562</v>
      </c>
      <c r="ET20" s="4">
        <f t="shared" si="66"/>
        <v>4871.946304041336</v>
      </c>
      <c r="EU20" s="4">
        <f t="shared" si="66"/>
        <v>5164.263082283816</v>
      </c>
      <c r="EV20" s="4">
        <f t="shared" si="66"/>
        <v>5474.1188672208455</v>
      </c>
      <c r="EW20" s="4">
        <f t="shared" si="66"/>
        <v>5802.565999254097</v>
      </c>
      <c r="EX20" s="4">
        <f t="shared" si="66"/>
        <v>6150.719959209343</v>
      </c>
      <c r="EY20" s="4">
        <f t="shared" si="66"/>
        <v>6519.763156761904</v>
      </c>
      <c r="EZ20" s="4">
        <f t="shared" si="66"/>
        <v>6910.9489461676185</v>
      </c>
      <c r="FA20" s="4">
        <f t="shared" si="66"/>
        <v>7325.605882937676</v>
      </c>
      <c r="FB20" s="4">
        <f t="shared" si="66"/>
        <v>7765.142235913937</v>
      </c>
      <c r="FC20" s="4">
        <f t="shared" si="66"/>
        <v>8231.050770068774</v>
      </c>
      <c r="FD20" s="4">
        <f t="shared" si="66"/>
        <v>8724.913816272901</v>
      </c>
      <c r="FE20" s="4">
        <f t="shared" si="66"/>
        <v>9248.408645249276</v>
      </c>
      <c r="FF20" s="4">
        <f t="shared" si="66"/>
        <v>9803.313163964232</v>
      </c>
      <c r="FG20" s="4">
        <f t="shared" si="66"/>
        <v>10391.511953802086</v>
      </c>
      <c r="FH20" s="4">
        <f t="shared" si="66"/>
        <v>11015.002671030212</v>
      </c>
      <c r="FI20" s="4">
        <f t="shared" si="66"/>
        <v>11675.902831292025</v>
      </c>
      <c r="FJ20" s="4">
        <f t="shared" si="66"/>
        <v>12376.457001169547</v>
      </c>
    </row>
    <row r="21" spans="1:166" ht="15">
      <c r="A21" s="1">
        <v>12</v>
      </c>
      <c r="B21" s="3" t="s">
        <v>27</v>
      </c>
      <c r="C21" s="4">
        <v>1.54</v>
      </c>
      <c r="D21" s="4">
        <v>1.78</v>
      </c>
      <c r="E21" s="4">
        <f t="shared" si="0"/>
        <v>0.08</v>
      </c>
      <c r="F21" s="4">
        <v>-37.12640625</v>
      </c>
      <c r="G21" s="4">
        <f t="shared" si="1"/>
        <v>1.54</v>
      </c>
      <c r="H21" s="4">
        <f t="shared" si="2"/>
        <v>1.62</v>
      </c>
      <c r="I21" s="4">
        <f t="shared" si="3"/>
        <v>1.7000000000000002</v>
      </c>
      <c r="J21" s="4">
        <f t="shared" si="4"/>
        <v>1.7800000000000002</v>
      </c>
      <c r="K21" s="4">
        <f t="shared" si="5"/>
        <v>1.8868000000000003</v>
      </c>
      <c r="L21" s="5">
        <f t="shared" si="16"/>
        <v>0.06</v>
      </c>
      <c r="M21" s="5">
        <f>IRR(P21:FJ21,0.12)</f>
        <v>0.10019722886692455</v>
      </c>
      <c r="P21" s="4">
        <f t="shared" si="6"/>
        <v>-37.12640625</v>
      </c>
      <c r="Q21" s="4">
        <f t="shared" si="7"/>
        <v>1.54</v>
      </c>
      <c r="R21" s="4">
        <f t="shared" si="8"/>
        <v>1.62</v>
      </c>
      <c r="S21" s="4">
        <f t="shared" si="9"/>
        <v>1.7000000000000002</v>
      </c>
      <c r="T21" s="4">
        <f t="shared" si="10"/>
        <v>1.7800000000000002</v>
      </c>
      <c r="U21" s="4">
        <f aca="true" t="shared" si="67" ref="U21:AZ21">T21*(1+$L21)</f>
        <v>1.8868000000000003</v>
      </c>
      <c r="V21" s="4">
        <f t="shared" si="67"/>
        <v>2.0000080000000002</v>
      </c>
      <c r="W21" s="4">
        <f t="shared" si="67"/>
        <v>2.1200084800000005</v>
      </c>
      <c r="X21" s="4">
        <f t="shared" si="67"/>
        <v>2.2472089888000006</v>
      </c>
      <c r="Y21" s="4">
        <f t="shared" si="67"/>
        <v>2.382041528128001</v>
      </c>
      <c r="Z21" s="4">
        <f t="shared" si="67"/>
        <v>2.5249640198156813</v>
      </c>
      <c r="AA21" s="4">
        <f t="shared" si="67"/>
        <v>2.6764618610046225</v>
      </c>
      <c r="AB21" s="4">
        <f t="shared" si="67"/>
        <v>2.8370495726649</v>
      </c>
      <c r="AC21" s="4">
        <f t="shared" si="67"/>
        <v>3.007272547024794</v>
      </c>
      <c r="AD21" s="4">
        <f t="shared" si="67"/>
        <v>3.1877088998462817</v>
      </c>
      <c r="AE21" s="4">
        <f t="shared" si="67"/>
        <v>3.3789714338370587</v>
      </c>
      <c r="AF21" s="4">
        <f t="shared" si="67"/>
        <v>3.5817097198672823</v>
      </c>
      <c r="AG21" s="4">
        <f t="shared" si="67"/>
        <v>3.7966123030593195</v>
      </c>
      <c r="AH21" s="4">
        <f t="shared" si="67"/>
        <v>4.024409041242879</v>
      </c>
      <c r="AI21" s="4">
        <f t="shared" si="67"/>
        <v>4.265873583717452</v>
      </c>
      <c r="AJ21" s="4">
        <f t="shared" si="67"/>
        <v>4.5218259987405</v>
      </c>
      <c r="AK21" s="4">
        <f t="shared" si="67"/>
        <v>4.79313555866493</v>
      </c>
      <c r="AL21" s="4">
        <f t="shared" si="67"/>
        <v>5.080723692184826</v>
      </c>
      <c r="AM21" s="4">
        <f t="shared" si="67"/>
        <v>5.385567113715916</v>
      </c>
      <c r="AN21" s="4">
        <f t="shared" si="67"/>
        <v>5.708701140538871</v>
      </c>
      <c r="AO21" s="4">
        <f t="shared" si="67"/>
        <v>6.051223208971203</v>
      </c>
      <c r="AP21" s="4">
        <f t="shared" si="67"/>
        <v>6.414296601509475</v>
      </c>
      <c r="AQ21" s="4">
        <f t="shared" si="67"/>
        <v>6.799154397600044</v>
      </c>
      <c r="AR21" s="4">
        <f t="shared" si="67"/>
        <v>7.207103661456047</v>
      </c>
      <c r="AS21" s="4">
        <f t="shared" si="67"/>
        <v>7.63952988114341</v>
      </c>
      <c r="AT21" s="4">
        <f t="shared" si="67"/>
        <v>8.097901674012014</v>
      </c>
      <c r="AU21" s="4">
        <f t="shared" si="67"/>
        <v>8.583775774452736</v>
      </c>
      <c r="AV21" s="4">
        <f t="shared" si="67"/>
        <v>9.0988023209199</v>
      </c>
      <c r="AW21" s="4">
        <f t="shared" si="67"/>
        <v>9.644730460175094</v>
      </c>
      <c r="AX21" s="4">
        <f t="shared" si="67"/>
        <v>10.2234142877856</v>
      </c>
      <c r="AY21" s="4">
        <f t="shared" si="67"/>
        <v>10.836819145052736</v>
      </c>
      <c r="AZ21" s="4">
        <f t="shared" si="67"/>
        <v>11.487028293755902</v>
      </c>
      <c r="BA21" s="4">
        <f aca="true" t="shared" si="68" ref="BA21:CF21">AZ21*(1+$L21)</f>
        <v>12.176249991381257</v>
      </c>
      <c r="BB21" s="4">
        <f t="shared" si="68"/>
        <v>12.906824990864132</v>
      </c>
      <c r="BC21" s="4">
        <f t="shared" si="68"/>
        <v>13.681234490315981</v>
      </c>
      <c r="BD21" s="4">
        <f t="shared" si="68"/>
        <v>14.50210855973494</v>
      </c>
      <c r="BE21" s="4">
        <f t="shared" si="68"/>
        <v>15.372235073319038</v>
      </c>
      <c r="BF21" s="4">
        <f t="shared" si="68"/>
        <v>16.29456917771818</v>
      </c>
      <c r="BG21" s="4">
        <f t="shared" si="68"/>
        <v>17.272243328381272</v>
      </c>
      <c r="BH21" s="4">
        <f t="shared" si="68"/>
        <v>18.308577928084148</v>
      </c>
      <c r="BI21" s="4">
        <f t="shared" si="68"/>
        <v>19.407092603769197</v>
      </c>
      <c r="BJ21" s="4">
        <f t="shared" si="68"/>
        <v>20.57151815999535</v>
      </c>
      <c r="BK21" s="4">
        <f t="shared" si="68"/>
        <v>21.80580924959507</v>
      </c>
      <c r="BL21" s="4">
        <f t="shared" si="68"/>
        <v>23.114157804570777</v>
      </c>
      <c r="BM21" s="4">
        <f t="shared" si="68"/>
        <v>24.501007272845026</v>
      </c>
      <c r="BN21" s="4">
        <f t="shared" si="68"/>
        <v>25.971067709215728</v>
      </c>
      <c r="BO21" s="4">
        <f t="shared" si="68"/>
        <v>27.52933177176867</v>
      </c>
      <c r="BP21" s="4">
        <f t="shared" si="68"/>
        <v>29.181091678074793</v>
      </c>
      <c r="BQ21" s="4">
        <f t="shared" si="68"/>
        <v>30.931957178759284</v>
      </c>
      <c r="BR21" s="4">
        <f t="shared" si="68"/>
        <v>32.787874609484845</v>
      </c>
      <c r="BS21" s="4">
        <f t="shared" si="68"/>
        <v>34.75514708605394</v>
      </c>
      <c r="BT21" s="4">
        <f t="shared" si="68"/>
        <v>36.84045591121718</v>
      </c>
      <c r="BU21" s="4">
        <f t="shared" si="68"/>
        <v>39.05088326589021</v>
      </c>
      <c r="BV21" s="4">
        <f t="shared" si="68"/>
        <v>41.39393626184362</v>
      </c>
      <c r="BW21" s="4">
        <f t="shared" si="68"/>
        <v>43.87757243755424</v>
      </c>
      <c r="BX21" s="4">
        <f t="shared" si="68"/>
        <v>46.5102267838075</v>
      </c>
      <c r="BY21" s="4">
        <f t="shared" si="68"/>
        <v>49.30084039083595</v>
      </c>
      <c r="BZ21" s="4">
        <f t="shared" si="68"/>
        <v>52.25889081428611</v>
      </c>
      <c r="CA21" s="4">
        <f t="shared" si="68"/>
        <v>55.39442426314328</v>
      </c>
      <c r="CB21" s="4">
        <f t="shared" si="68"/>
        <v>58.71808971893188</v>
      </c>
      <c r="CC21" s="4">
        <f t="shared" si="68"/>
        <v>62.24117510206779</v>
      </c>
      <c r="CD21" s="4">
        <f t="shared" si="68"/>
        <v>65.97564560819187</v>
      </c>
      <c r="CE21" s="4">
        <f t="shared" si="68"/>
        <v>69.93418434468339</v>
      </c>
      <c r="CF21" s="4">
        <f t="shared" si="68"/>
        <v>74.13023540536439</v>
      </c>
      <c r="CG21" s="4">
        <f aca="true" t="shared" si="69" ref="CG21:DL21">CF21*(1+$L21)</f>
        <v>78.57804952968625</v>
      </c>
      <c r="CH21" s="4">
        <f t="shared" si="69"/>
        <v>83.29273250146743</v>
      </c>
      <c r="CI21" s="4">
        <f t="shared" si="69"/>
        <v>88.29029645155548</v>
      </c>
      <c r="CJ21" s="4">
        <f t="shared" si="69"/>
        <v>93.58771423864881</v>
      </c>
      <c r="CK21" s="4">
        <f t="shared" si="69"/>
        <v>99.20297709296774</v>
      </c>
      <c r="CL21" s="4">
        <f t="shared" si="69"/>
        <v>105.15515571854581</v>
      </c>
      <c r="CM21" s="4">
        <f t="shared" si="69"/>
        <v>111.46446506165857</v>
      </c>
      <c r="CN21" s="4">
        <f t="shared" si="69"/>
        <v>118.1523329653581</v>
      </c>
      <c r="CO21" s="4">
        <f t="shared" si="69"/>
        <v>125.24147294327959</v>
      </c>
      <c r="CP21" s="4">
        <f t="shared" si="69"/>
        <v>132.75596131987638</v>
      </c>
      <c r="CQ21" s="4">
        <f t="shared" si="69"/>
        <v>140.72131899906896</v>
      </c>
      <c r="CR21" s="4">
        <f t="shared" si="69"/>
        <v>149.1645981390131</v>
      </c>
      <c r="CS21" s="4">
        <f t="shared" si="69"/>
        <v>158.11447402735388</v>
      </c>
      <c r="CT21" s="4">
        <f t="shared" si="69"/>
        <v>167.6013424689951</v>
      </c>
      <c r="CU21" s="4">
        <f t="shared" si="69"/>
        <v>177.65742301713482</v>
      </c>
      <c r="CV21" s="4">
        <f t="shared" si="69"/>
        <v>188.3168683981629</v>
      </c>
      <c r="CW21" s="4">
        <f t="shared" si="69"/>
        <v>199.6158805020527</v>
      </c>
      <c r="CX21" s="4">
        <f t="shared" si="69"/>
        <v>211.59283333217587</v>
      </c>
      <c r="CY21" s="4">
        <f t="shared" si="69"/>
        <v>224.28840333210644</v>
      </c>
      <c r="CZ21" s="4">
        <f t="shared" si="69"/>
        <v>237.74570753203284</v>
      </c>
      <c r="DA21" s="4">
        <f t="shared" si="69"/>
        <v>252.01044998395483</v>
      </c>
      <c r="DB21" s="4">
        <f t="shared" si="69"/>
        <v>267.1310769829921</v>
      </c>
      <c r="DC21" s="4">
        <f t="shared" si="69"/>
        <v>283.15894160197166</v>
      </c>
      <c r="DD21" s="4">
        <f t="shared" si="69"/>
        <v>300.14847809809</v>
      </c>
      <c r="DE21" s="4">
        <f t="shared" si="69"/>
        <v>318.15738678397537</v>
      </c>
      <c r="DF21" s="4">
        <f t="shared" si="69"/>
        <v>337.2468299910139</v>
      </c>
      <c r="DG21" s="4">
        <f t="shared" si="69"/>
        <v>357.48163979047473</v>
      </c>
      <c r="DH21" s="4">
        <f t="shared" si="69"/>
        <v>378.93053817790326</v>
      </c>
      <c r="DI21" s="4">
        <f t="shared" si="69"/>
        <v>401.6663704685775</v>
      </c>
      <c r="DJ21" s="4">
        <f t="shared" si="69"/>
        <v>425.7663526966922</v>
      </c>
      <c r="DK21" s="4">
        <f t="shared" si="69"/>
        <v>451.31233385849373</v>
      </c>
      <c r="DL21" s="4">
        <f t="shared" si="69"/>
        <v>478.3910738900034</v>
      </c>
      <c r="DM21" s="4">
        <f aca="true" t="shared" si="70" ref="DM21:ER21">DL21*(1+$L21)</f>
        <v>507.09453832340364</v>
      </c>
      <c r="DN21" s="4">
        <f t="shared" si="70"/>
        <v>537.5202106228079</v>
      </c>
      <c r="DO21" s="4">
        <f t="shared" si="70"/>
        <v>569.7714232601764</v>
      </c>
      <c r="DP21" s="4">
        <f t="shared" si="70"/>
        <v>603.9577086557871</v>
      </c>
      <c r="DQ21" s="4">
        <f t="shared" si="70"/>
        <v>640.1951711751343</v>
      </c>
      <c r="DR21" s="4">
        <f t="shared" si="70"/>
        <v>678.6068814456424</v>
      </c>
      <c r="DS21" s="4">
        <f t="shared" si="70"/>
        <v>719.323294332381</v>
      </c>
      <c r="DT21" s="4">
        <f t="shared" si="70"/>
        <v>762.4826919923239</v>
      </c>
      <c r="DU21" s="4">
        <f t="shared" si="70"/>
        <v>808.2316535118633</v>
      </c>
      <c r="DV21" s="4">
        <f t="shared" si="70"/>
        <v>856.7255527225751</v>
      </c>
      <c r="DW21" s="4">
        <f t="shared" si="70"/>
        <v>908.1290858859297</v>
      </c>
      <c r="DX21" s="4">
        <f t="shared" si="70"/>
        <v>962.6168310390856</v>
      </c>
      <c r="DY21" s="4">
        <f t="shared" si="70"/>
        <v>1020.3738409014308</v>
      </c>
      <c r="DZ21" s="4">
        <f t="shared" si="70"/>
        <v>1081.5962713555166</v>
      </c>
      <c r="EA21" s="4">
        <f t="shared" si="70"/>
        <v>1146.4920476368477</v>
      </c>
      <c r="EB21" s="4">
        <f t="shared" si="70"/>
        <v>1215.2815704950585</v>
      </c>
      <c r="EC21" s="4">
        <f t="shared" si="70"/>
        <v>1288.198464724762</v>
      </c>
      <c r="ED21" s="4">
        <f t="shared" si="70"/>
        <v>1365.4903726082478</v>
      </c>
      <c r="EE21" s="4">
        <f t="shared" si="70"/>
        <v>1447.4197949647428</v>
      </c>
      <c r="EF21" s="4">
        <f t="shared" si="70"/>
        <v>1534.2649826626275</v>
      </c>
      <c r="EG21" s="4">
        <f t="shared" si="70"/>
        <v>1626.3208816223853</v>
      </c>
      <c r="EH21" s="4">
        <f t="shared" si="70"/>
        <v>1723.9001345197285</v>
      </c>
      <c r="EI21" s="4">
        <f t="shared" si="70"/>
        <v>1827.3341425909123</v>
      </c>
      <c r="EJ21" s="4">
        <f t="shared" si="70"/>
        <v>1936.974191146367</v>
      </c>
      <c r="EK21" s="4">
        <f t="shared" si="70"/>
        <v>2053.192642615149</v>
      </c>
      <c r="EL21" s="4">
        <f t="shared" si="70"/>
        <v>2176.384201172058</v>
      </c>
      <c r="EM21" s="4">
        <f t="shared" si="70"/>
        <v>2306.9672532423815</v>
      </c>
      <c r="EN21" s="4">
        <f t="shared" si="70"/>
        <v>2445.3852884369244</v>
      </c>
      <c r="EO21" s="4">
        <f t="shared" si="70"/>
        <v>2592.10840574314</v>
      </c>
      <c r="EP21" s="4">
        <f t="shared" si="70"/>
        <v>2747.6349100877283</v>
      </c>
      <c r="EQ21" s="4">
        <f t="shared" si="70"/>
        <v>2912.493004692992</v>
      </c>
      <c r="ER21" s="4">
        <f t="shared" si="70"/>
        <v>3087.242584974572</v>
      </c>
      <c r="ES21" s="4">
        <f aca="true" t="shared" si="71" ref="ES21:FJ21">ER21*(1+$L21)</f>
        <v>3272.4771400730465</v>
      </c>
      <c r="ET21" s="4">
        <f t="shared" si="71"/>
        <v>3468.8257684774294</v>
      </c>
      <c r="EU21" s="4">
        <f t="shared" si="71"/>
        <v>3676.9553145860755</v>
      </c>
      <c r="EV21" s="4">
        <f t="shared" si="71"/>
        <v>3897.57263346124</v>
      </c>
      <c r="EW21" s="4">
        <f t="shared" si="71"/>
        <v>4131.426991468915</v>
      </c>
      <c r="EX21" s="4">
        <f t="shared" si="71"/>
        <v>4379.31261095705</v>
      </c>
      <c r="EY21" s="4">
        <f t="shared" si="71"/>
        <v>4642.071367614473</v>
      </c>
      <c r="EZ21" s="4">
        <f t="shared" si="71"/>
        <v>4920.595649671342</v>
      </c>
      <c r="FA21" s="4">
        <f t="shared" si="71"/>
        <v>5215.831388651623</v>
      </c>
      <c r="FB21" s="4">
        <f t="shared" si="71"/>
        <v>5528.78127197072</v>
      </c>
      <c r="FC21" s="4">
        <f t="shared" si="71"/>
        <v>5860.508148288964</v>
      </c>
      <c r="FD21" s="4">
        <f t="shared" si="71"/>
        <v>6212.138637186302</v>
      </c>
      <c r="FE21" s="4">
        <f t="shared" si="71"/>
        <v>6584.86695541748</v>
      </c>
      <c r="FF21" s="4">
        <f t="shared" si="71"/>
        <v>6979.958972742529</v>
      </c>
      <c r="FG21" s="4">
        <f t="shared" si="71"/>
        <v>7398.756511107082</v>
      </c>
      <c r="FH21" s="4">
        <f t="shared" si="71"/>
        <v>7842.681901773507</v>
      </c>
      <c r="FI21" s="4">
        <f t="shared" si="71"/>
        <v>8313.242815879918</v>
      </c>
      <c r="FJ21" s="4">
        <f t="shared" si="71"/>
        <v>8812.037384832713</v>
      </c>
    </row>
    <row r="22" spans="1:166" ht="15">
      <c r="A22" s="1">
        <v>13</v>
      </c>
      <c r="B22" s="3" t="s">
        <v>28</v>
      </c>
      <c r="C22" s="4">
        <v>1</v>
      </c>
      <c r="D22" s="4">
        <v>1</v>
      </c>
      <c r="E22" s="4">
        <f t="shared" si="0"/>
        <v>0</v>
      </c>
      <c r="F22" s="4">
        <v>-35.72796875</v>
      </c>
      <c r="G22" s="4">
        <f t="shared" si="1"/>
        <v>1</v>
      </c>
      <c r="H22" s="4">
        <f t="shared" si="2"/>
        <v>1</v>
      </c>
      <c r="I22" s="4">
        <f t="shared" si="3"/>
        <v>1</v>
      </c>
      <c r="J22" s="4">
        <f t="shared" si="4"/>
        <v>1</v>
      </c>
      <c r="K22" s="4">
        <f t="shared" si="5"/>
        <v>1.06</v>
      </c>
      <c r="L22" s="5">
        <f t="shared" si="16"/>
        <v>0.06</v>
      </c>
      <c r="M22" s="5">
        <f>IRR(P22:FJ22,0.12)</f>
        <v>0.08270411049288603</v>
      </c>
      <c r="P22" s="4">
        <f t="shared" si="6"/>
        <v>-35.72796875</v>
      </c>
      <c r="Q22" s="4">
        <f t="shared" si="7"/>
        <v>1</v>
      </c>
      <c r="R22" s="4">
        <f t="shared" si="8"/>
        <v>1</v>
      </c>
      <c r="S22" s="4">
        <f t="shared" si="9"/>
        <v>1</v>
      </c>
      <c r="T22" s="4">
        <f t="shared" si="10"/>
        <v>1</v>
      </c>
      <c r="U22" s="4">
        <f aca="true" t="shared" si="72" ref="U22:AZ22">T22*(1+$L22)</f>
        <v>1.06</v>
      </c>
      <c r="V22" s="4">
        <f t="shared" si="72"/>
        <v>1.1236000000000002</v>
      </c>
      <c r="W22" s="4">
        <f t="shared" si="72"/>
        <v>1.1910160000000003</v>
      </c>
      <c r="X22" s="4">
        <f t="shared" si="72"/>
        <v>1.2624769600000003</v>
      </c>
      <c r="Y22" s="4">
        <f t="shared" si="72"/>
        <v>1.3382255776000005</v>
      </c>
      <c r="Z22" s="4">
        <f t="shared" si="72"/>
        <v>1.4185191122560006</v>
      </c>
      <c r="AA22" s="4">
        <f t="shared" si="72"/>
        <v>1.5036302589913606</v>
      </c>
      <c r="AB22" s="4">
        <f t="shared" si="72"/>
        <v>1.5938480745308423</v>
      </c>
      <c r="AC22" s="4">
        <f t="shared" si="72"/>
        <v>1.6894789590026928</v>
      </c>
      <c r="AD22" s="4">
        <f t="shared" si="72"/>
        <v>1.7908476965428546</v>
      </c>
      <c r="AE22" s="4">
        <f t="shared" si="72"/>
        <v>1.898298558335426</v>
      </c>
      <c r="AF22" s="4">
        <f t="shared" si="72"/>
        <v>2.0121964718355514</v>
      </c>
      <c r="AG22" s="4">
        <f t="shared" si="72"/>
        <v>2.1329282601456847</v>
      </c>
      <c r="AH22" s="4">
        <f t="shared" si="72"/>
        <v>2.2609039557544257</v>
      </c>
      <c r="AI22" s="4">
        <f t="shared" si="72"/>
        <v>2.3965581930996915</v>
      </c>
      <c r="AJ22" s="4">
        <f t="shared" si="72"/>
        <v>2.5403516846856733</v>
      </c>
      <c r="AK22" s="4">
        <f t="shared" si="72"/>
        <v>2.692772785766814</v>
      </c>
      <c r="AL22" s="4">
        <f t="shared" si="72"/>
        <v>2.854339152912823</v>
      </c>
      <c r="AM22" s="4">
        <f t="shared" si="72"/>
        <v>3.0255995020875925</v>
      </c>
      <c r="AN22" s="4">
        <f t="shared" si="72"/>
        <v>3.2071354722128484</v>
      </c>
      <c r="AO22" s="4">
        <f t="shared" si="72"/>
        <v>3.3995636005456196</v>
      </c>
      <c r="AP22" s="4">
        <f t="shared" si="72"/>
        <v>3.603537416578357</v>
      </c>
      <c r="AQ22" s="4">
        <f t="shared" si="72"/>
        <v>3.8197496615730584</v>
      </c>
      <c r="AR22" s="4">
        <f t="shared" si="72"/>
        <v>4.048934641267442</v>
      </c>
      <c r="AS22" s="4">
        <f t="shared" si="72"/>
        <v>4.291870719743488</v>
      </c>
      <c r="AT22" s="4">
        <f t="shared" si="72"/>
        <v>4.549382962928098</v>
      </c>
      <c r="AU22" s="4">
        <f t="shared" si="72"/>
        <v>4.822345940703784</v>
      </c>
      <c r="AV22" s="4">
        <f t="shared" si="72"/>
        <v>5.111686697146011</v>
      </c>
      <c r="AW22" s="4">
        <f t="shared" si="72"/>
        <v>5.418387898974772</v>
      </c>
      <c r="AX22" s="4">
        <f t="shared" si="72"/>
        <v>5.7434911729132585</v>
      </c>
      <c r="AY22" s="4">
        <f t="shared" si="72"/>
        <v>6.088100643288055</v>
      </c>
      <c r="AZ22" s="4">
        <f t="shared" si="72"/>
        <v>6.4533866818853385</v>
      </c>
      <c r="BA22" s="4">
        <f aca="true" t="shared" si="73" ref="BA22:CF22">AZ22*(1+$L22)</f>
        <v>6.840589882798459</v>
      </c>
      <c r="BB22" s="4">
        <f t="shared" si="73"/>
        <v>7.2510252757663665</v>
      </c>
      <c r="BC22" s="4">
        <f t="shared" si="73"/>
        <v>7.686086792312349</v>
      </c>
      <c r="BD22" s="4">
        <f t="shared" si="73"/>
        <v>8.14725199985109</v>
      </c>
      <c r="BE22" s="4">
        <f t="shared" si="73"/>
        <v>8.636087119842156</v>
      </c>
      <c r="BF22" s="4">
        <f t="shared" si="73"/>
        <v>9.154252347032685</v>
      </c>
      <c r="BG22" s="4">
        <f t="shared" si="73"/>
        <v>9.703507487854646</v>
      </c>
      <c r="BH22" s="4">
        <f t="shared" si="73"/>
        <v>10.285717937125925</v>
      </c>
      <c r="BI22" s="4">
        <f t="shared" si="73"/>
        <v>10.902861013353482</v>
      </c>
      <c r="BJ22" s="4">
        <f t="shared" si="73"/>
        <v>11.55703267415469</v>
      </c>
      <c r="BK22" s="4">
        <f t="shared" si="73"/>
        <v>12.250454634603972</v>
      </c>
      <c r="BL22" s="4">
        <f t="shared" si="73"/>
        <v>12.98548191268021</v>
      </c>
      <c r="BM22" s="4">
        <f t="shared" si="73"/>
        <v>13.764610827441023</v>
      </c>
      <c r="BN22" s="4">
        <f t="shared" si="73"/>
        <v>14.590487477087486</v>
      </c>
      <c r="BO22" s="4">
        <f t="shared" si="73"/>
        <v>15.465916725712736</v>
      </c>
      <c r="BP22" s="4">
        <f t="shared" si="73"/>
        <v>16.3938717292555</v>
      </c>
      <c r="BQ22" s="4">
        <f t="shared" si="73"/>
        <v>17.377504033010833</v>
      </c>
      <c r="BR22" s="4">
        <f t="shared" si="73"/>
        <v>18.420154274991486</v>
      </c>
      <c r="BS22" s="4">
        <f t="shared" si="73"/>
        <v>19.525363531490974</v>
      </c>
      <c r="BT22" s="4">
        <f t="shared" si="73"/>
        <v>20.696885343380433</v>
      </c>
      <c r="BU22" s="4">
        <f t="shared" si="73"/>
        <v>21.93869846398326</v>
      </c>
      <c r="BV22" s="4">
        <f t="shared" si="73"/>
        <v>23.25502037182226</v>
      </c>
      <c r="BW22" s="4">
        <f t="shared" si="73"/>
        <v>24.650321594131594</v>
      </c>
      <c r="BX22" s="4">
        <f t="shared" si="73"/>
        <v>26.129340889779492</v>
      </c>
      <c r="BY22" s="4">
        <f t="shared" si="73"/>
        <v>27.697101343166263</v>
      </c>
      <c r="BZ22" s="4">
        <f t="shared" si="73"/>
        <v>29.358927423756242</v>
      </c>
      <c r="CA22" s="4">
        <f t="shared" si="73"/>
        <v>31.120463069181618</v>
      </c>
      <c r="CB22" s="4">
        <f t="shared" si="73"/>
        <v>32.987690853332516</v>
      </c>
      <c r="CC22" s="4">
        <f t="shared" si="73"/>
        <v>34.96695230453247</v>
      </c>
      <c r="CD22" s="4">
        <f t="shared" si="73"/>
        <v>37.06496944280442</v>
      </c>
      <c r="CE22" s="4">
        <f t="shared" si="73"/>
        <v>39.28886760937269</v>
      </c>
      <c r="CF22" s="4">
        <f t="shared" si="73"/>
        <v>41.64619966593505</v>
      </c>
      <c r="CG22" s="4">
        <f aca="true" t="shared" si="74" ref="CG22:DL22">CF22*(1+$L22)</f>
        <v>44.144971645891154</v>
      </c>
      <c r="CH22" s="4">
        <f t="shared" si="74"/>
        <v>46.79366994464463</v>
      </c>
      <c r="CI22" s="4">
        <f t="shared" si="74"/>
        <v>49.601290141323304</v>
      </c>
      <c r="CJ22" s="4">
        <f t="shared" si="74"/>
        <v>52.5773675498027</v>
      </c>
      <c r="CK22" s="4">
        <f t="shared" si="74"/>
        <v>55.73200960279087</v>
      </c>
      <c r="CL22" s="4">
        <f t="shared" si="74"/>
        <v>59.07593017895832</v>
      </c>
      <c r="CM22" s="4">
        <f t="shared" si="74"/>
        <v>62.62048598969582</v>
      </c>
      <c r="CN22" s="4">
        <f t="shared" si="74"/>
        <v>66.37771514907757</v>
      </c>
      <c r="CO22" s="4">
        <f t="shared" si="74"/>
        <v>70.36037805802223</v>
      </c>
      <c r="CP22" s="4">
        <f t="shared" si="74"/>
        <v>74.58200074150358</v>
      </c>
      <c r="CQ22" s="4">
        <f t="shared" si="74"/>
        <v>79.0569207859938</v>
      </c>
      <c r="CR22" s="4">
        <f t="shared" si="74"/>
        <v>83.80033603315343</v>
      </c>
      <c r="CS22" s="4">
        <f t="shared" si="74"/>
        <v>88.82835619514263</v>
      </c>
      <c r="CT22" s="4">
        <f t="shared" si="74"/>
        <v>94.1580575668512</v>
      </c>
      <c r="CU22" s="4">
        <f t="shared" si="74"/>
        <v>99.80754102086227</v>
      </c>
      <c r="CV22" s="4">
        <f t="shared" si="74"/>
        <v>105.79599348211401</v>
      </c>
      <c r="CW22" s="4">
        <f t="shared" si="74"/>
        <v>112.14375309104086</v>
      </c>
      <c r="CX22" s="4">
        <f t="shared" si="74"/>
        <v>118.87237827650333</v>
      </c>
      <c r="CY22" s="4">
        <f t="shared" si="74"/>
        <v>126.00472097309353</v>
      </c>
      <c r="CZ22" s="4">
        <f t="shared" si="74"/>
        <v>133.56500423147915</v>
      </c>
      <c r="DA22" s="4">
        <f t="shared" si="74"/>
        <v>141.5789044853679</v>
      </c>
      <c r="DB22" s="4">
        <f t="shared" si="74"/>
        <v>150.07363875449</v>
      </c>
      <c r="DC22" s="4">
        <f t="shared" si="74"/>
        <v>159.0780570797594</v>
      </c>
      <c r="DD22" s="4">
        <f t="shared" si="74"/>
        <v>168.62274050454496</v>
      </c>
      <c r="DE22" s="4">
        <f t="shared" si="74"/>
        <v>178.74010493481768</v>
      </c>
      <c r="DF22" s="4">
        <f t="shared" si="74"/>
        <v>189.46451123090674</v>
      </c>
      <c r="DG22" s="4">
        <f t="shared" si="74"/>
        <v>200.83238190476115</v>
      </c>
      <c r="DH22" s="4">
        <f t="shared" si="74"/>
        <v>212.88232481904683</v>
      </c>
      <c r="DI22" s="4">
        <f t="shared" si="74"/>
        <v>225.65526430818966</v>
      </c>
      <c r="DJ22" s="4">
        <f t="shared" si="74"/>
        <v>239.19458016668105</v>
      </c>
      <c r="DK22" s="4">
        <f t="shared" si="74"/>
        <v>253.54625497668192</v>
      </c>
      <c r="DL22" s="4">
        <f t="shared" si="74"/>
        <v>268.75903027528284</v>
      </c>
      <c r="DM22" s="4">
        <f aca="true" t="shared" si="75" ref="DM22:ER22">DL22*(1+$L22)</f>
        <v>284.88457209179984</v>
      </c>
      <c r="DN22" s="4">
        <f t="shared" si="75"/>
        <v>301.9776464173078</v>
      </c>
      <c r="DO22" s="4">
        <f t="shared" si="75"/>
        <v>320.0963052023463</v>
      </c>
      <c r="DP22" s="4">
        <f t="shared" si="75"/>
        <v>339.3020835144871</v>
      </c>
      <c r="DQ22" s="4">
        <f t="shared" si="75"/>
        <v>359.6602085253563</v>
      </c>
      <c r="DR22" s="4">
        <f t="shared" si="75"/>
        <v>381.23982103687774</v>
      </c>
      <c r="DS22" s="4">
        <f t="shared" si="75"/>
        <v>404.1142102990904</v>
      </c>
      <c r="DT22" s="4">
        <f t="shared" si="75"/>
        <v>428.36106291703584</v>
      </c>
      <c r="DU22" s="4">
        <f t="shared" si="75"/>
        <v>454.062726692058</v>
      </c>
      <c r="DV22" s="4">
        <f t="shared" si="75"/>
        <v>481.3064902935815</v>
      </c>
      <c r="DW22" s="4">
        <f t="shared" si="75"/>
        <v>510.1848797111964</v>
      </c>
      <c r="DX22" s="4">
        <f t="shared" si="75"/>
        <v>540.7959724938682</v>
      </c>
      <c r="DY22" s="4">
        <f t="shared" si="75"/>
        <v>573.2437308435003</v>
      </c>
      <c r="DZ22" s="4">
        <f t="shared" si="75"/>
        <v>607.6383546941104</v>
      </c>
      <c r="EA22" s="4">
        <f t="shared" si="75"/>
        <v>644.096655975757</v>
      </c>
      <c r="EB22" s="4">
        <f t="shared" si="75"/>
        <v>682.7424553343025</v>
      </c>
      <c r="EC22" s="4">
        <f t="shared" si="75"/>
        <v>723.7070026543606</v>
      </c>
      <c r="ED22" s="4">
        <f t="shared" si="75"/>
        <v>767.1294228136223</v>
      </c>
      <c r="EE22" s="4">
        <f t="shared" si="75"/>
        <v>813.1571881824398</v>
      </c>
      <c r="EF22" s="4">
        <f t="shared" si="75"/>
        <v>861.9466194733862</v>
      </c>
      <c r="EG22" s="4">
        <f t="shared" si="75"/>
        <v>913.6634166417895</v>
      </c>
      <c r="EH22" s="4">
        <f t="shared" si="75"/>
        <v>968.4832216402968</v>
      </c>
      <c r="EI22" s="4">
        <f t="shared" si="75"/>
        <v>1026.5922149387147</v>
      </c>
      <c r="EJ22" s="4">
        <f t="shared" si="75"/>
        <v>1088.1877478350377</v>
      </c>
      <c r="EK22" s="4">
        <f t="shared" si="75"/>
        <v>1153.4790127051401</v>
      </c>
      <c r="EL22" s="4">
        <f t="shared" si="75"/>
        <v>1222.6877534674486</v>
      </c>
      <c r="EM22" s="4">
        <f t="shared" si="75"/>
        <v>1296.0490186754955</v>
      </c>
      <c r="EN22" s="4">
        <f t="shared" si="75"/>
        <v>1373.8119597960253</v>
      </c>
      <c r="EO22" s="4">
        <f t="shared" si="75"/>
        <v>1456.240677383787</v>
      </c>
      <c r="EP22" s="4">
        <f t="shared" si="75"/>
        <v>1543.6151180268143</v>
      </c>
      <c r="EQ22" s="4">
        <f t="shared" si="75"/>
        <v>1636.2320251084234</v>
      </c>
      <c r="ER22" s="4">
        <f t="shared" si="75"/>
        <v>1734.4059466149288</v>
      </c>
      <c r="ES22" s="4">
        <f aca="true" t="shared" si="76" ref="ES22:FJ22">ER22*(1+$L22)</f>
        <v>1838.4703034118245</v>
      </c>
      <c r="ET22" s="4">
        <f t="shared" si="76"/>
        <v>1948.7785216165341</v>
      </c>
      <c r="EU22" s="4">
        <f t="shared" si="76"/>
        <v>2065.7052329135263</v>
      </c>
      <c r="EV22" s="4">
        <f t="shared" si="76"/>
        <v>2189.647546888338</v>
      </c>
      <c r="EW22" s="4">
        <f t="shared" si="76"/>
        <v>2321.0263997016386</v>
      </c>
      <c r="EX22" s="4">
        <f t="shared" si="76"/>
        <v>2460.287983683737</v>
      </c>
      <c r="EY22" s="4">
        <f t="shared" si="76"/>
        <v>2607.9052627047613</v>
      </c>
      <c r="EZ22" s="4">
        <f t="shared" si="76"/>
        <v>2764.379578467047</v>
      </c>
      <c r="FA22" s="4">
        <f t="shared" si="76"/>
        <v>2930.24235317507</v>
      </c>
      <c r="FB22" s="4">
        <f t="shared" si="76"/>
        <v>3106.0568943655744</v>
      </c>
      <c r="FC22" s="4">
        <f t="shared" si="76"/>
        <v>3292.4203080275092</v>
      </c>
      <c r="FD22" s="4">
        <f t="shared" si="76"/>
        <v>3489.96552650916</v>
      </c>
      <c r="FE22" s="4">
        <f t="shared" si="76"/>
        <v>3699.36345809971</v>
      </c>
      <c r="FF22" s="4">
        <f t="shared" si="76"/>
        <v>3921.3252655856927</v>
      </c>
      <c r="FG22" s="4">
        <f t="shared" si="76"/>
        <v>4156.604781520835</v>
      </c>
      <c r="FH22" s="4">
        <f t="shared" si="76"/>
        <v>4406.001068412085</v>
      </c>
      <c r="FI22" s="4">
        <f t="shared" si="76"/>
        <v>4670.36113251681</v>
      </c>
      <c r="FJ22" s="4">
        <f t="shared" si="76"/>
        <v>4950.58280046782</v>
      </c>
    </row>
    <row r="23" spans="1:166" ht="15">
      <c r="A23" s="1">
        <v>14</v>
      </c>
      <c r="B23" s="3" t="s">
        <v>29</v>
      </c>
      <c r="C23" s="4">
        <v>1.45</v>
      </c>
      <c r="D23" s="4">
        <v>1.63</v>
      </c>
      <c r="E23" s="4">
        <f t="shared" si="0"/>
        <v>0.05999999999999998</v>
      </c>
      <c r="F23" s="4">
        <v>-29.92609375</v>
      </c>
      <c r="G23" s="4">
        <f t="shared" si="1"/>
        <v>1.45</v>
      </c>
      <c r="H23" s="4">
        <f t="shared" si="2"/>
        <v>1.51</v>
      </c>
      <c r="I23" s="4">
        <f t="shared" si="3"/>
        <v>1.57</v>
      </c>
      <c r="J23" s="4">
        <f t="shared" si="4"/>
        <v>1.6300000000000001</v>
      </c>
      <c r="K23" s="4">
        <f t="shared" si="5"/>
        <v>1.7278000000000002</v>
      </c>
      <c r="L23" s="5">
        <f t="shared" si="16"/>
        <v>0.06</v>
      </c>
      <c r="M23" s="5">
        <f>IRR(P23:FJ23,0.12)</f>
        <v>0.10587630065128227</v>
      </c>
      <c r="P23" s="4">
        <f t="shared" si="6"/>
        <v>-29.92609375</v>
      </c>
      <c r="Q23" s="4">
        <f t="shared" si="7"/>
        <v>1.45</v>
      </c>
      <c r="R23" s="4">
        <f t="shared" si="8"/>
        <v>1.51</v>
      </c>
      <c r="S23" s="4">
        <f t="shared" si="9"/>
        <v>1.57</v>
      </c>
      <c r="T23" s="4">
        <f t="shared" si="10"/>
        <v>1.6300000000000001</v>
      </c>
      <c r="U23" s="4">
        <f aca="true" t="shared" si="77" ref="U23:AZ23">T23*(1+$L23)</f>
        <v>1.7278000000000002</v>
      </c>
      <c r="V23" s="4">
        <f t="shared" si="77"/>
        <v>1.8314680000000003</v>
      </c>
      <c r="W23" s="4">
        <f t="shared" si="77"/>
        <v>1.9413560800000005</v>
      </c>
      <c r="X23" s="4">
        <f t="shared" si="77"/>
        <v>2.0578374448000005</v>
      </c>
      <c r="Y23" s="4">
        <f t="shared" si="77"/>
        <v>2.1813076914880005</v>
      </c>
      <c r="Z23" s="4">
        <f t="shared" si="77"/>
        <v>2.3121861529772807</v>
      </c>
      <c r="AA23" s="4">
        <f t="shared" si="77"/>
        <v>2.4509173221559175</v>
      </c>
      <c r="AB23" s="4">
        <f t="shared" si="77"/>
        <v>2.5979723614852728</v>
      </c>
      <c r="AC23" s="4">
        <f t="shared" si="77"/>
        <v>2.7538507031743893</v>
      </c>
      <c r="AD23" s="4">
        <f t="shared" si="77"/>
        <v>2.9190817453648528</v>
      </c>
      <c r="AE23" s="4">
        <f t="shared" si="77"/>
        <v>3.094226650086744</v>
      </c>
      <c r="AF23" s="4">
        <f t="shared" si="77"/>
        <v>3.2798802490919488</v>
      </c>
      <c r="AG23" s="4">
        <f t="shared" si="77"/>
        <v>3.476673064037466</v>
      </c>
      <c r="AH23" s="4">
        <f t="shared" si="77"/>
        <v>3.6852734478797142</v>
      </c>
      <c r="AI23" s="4">
        <f t="shared" si="77"/>
        <v>3.906389854752497</v>
      </c>
      <c r="AJ23" s="4">
        <f t="shared" si="77"/>
        <v>4.140773246037647</v>
      </c>
      <c r="AK23" s="4">
        <f t="shared" si="77"/>
        <v>4.389219640799906</v>
      </c>
      <c r="AL23" s="4">
        <f t="shared" si="77"/>
        <v>4.652572819247901</v>
      </c>
      <c r="AM23" s="4">
        <f t="shared" si="77"/>
        <v>4.931727188402775</v>
      </c>
      <c r="AN23" s="4">
        <f t="shared" si="77"/>
        <v>5.227630819706941</v>
      </c>
      <c r="AO23" s="4">
        <f t="shared" si="77"/>
        <v>5.541288668889358</v>
      </c>
      <c r="AP23" s="4">
        <f t="shared" si="77"/>
        <v>5.873765989022719</v>
      </c>
      <c r="AQ23" s="4">
        <f t="shared" si="77"/>
        <v>6.226191948364083</v>
      </c>
      <c r="AR23" s="4">
        <f t="shared" si="77"/>
        <v>6.599763465265928</v>
      </c>
      <c r="AS23" s="4">
        <f t="shared" si="77"/>
        <v>6.995749273181884</v>
      </c>
      <c r="AT23" s="4">
        <f t="shared" si="77"/>
        <v>7.415494229572798</v>
      </c>
      <c r="AU23" s="4">
        <f t="shared" si="77"/>
        <v>7.860423883347166</v>
      </c>
      <c r="AV23" s="4">
        <f t="shared" si="77"/>
        <v>8.332049316347996</v>
      </c>
      <c r="AW23" s="4">
        <f t="shared" si="77"/>
        <v>8.831972275328877</v>
      </c>
      <c r="AX23" s="4">
        <f t="shared" si="77"/>
        <v>9.36189061184861</v>
      </c>
      <c r="AY23" s="4">
        <f t="shared" si="77"/>
        <v>9.923604048559527</v>
      </c>
      <c r="AZ23" s="4">
        <f t="shared" si="77"/>
        <v>10.5190202914731</v>
      </c>
      <c r="BA23" s="4">
        <f aca="true" t="shared" si="78" ref="BA23:CF23">AZ23*(1+$L23)</f>
        <v>11.150161508961485</v>
      </c>
      <c r="BB23" s="4">
        <f t="shared" si="78"/>
        <v>11.819171199499175</v>
      </c>
      <c r="BC23" s="4">
        <f t="shared" si="78"/>
        <v>12.528321471469127</v>
      </c>
      <c r="BD23" s="4">
        <f t="shared" si="78"/>
        <v>13.280020759757274</v>
      </c>
      <c r="BE23" s="4">
        <f t="shared" si="78"/>
        <v>14.076822005342711</v>
      </c>
      <c r="BF23" s="4">
        <f t="shared" si="78"/>
        <v>14.921431325663274</v>
      </c>
      <c r="BG23" s="4">
        <f t="shared" si="78"/>
        <v>15.816717205203071</v>
      </c>
      <c r="BH23" s="4">
        <f t="shared" si="78"/>
        <v>16.765720237515257</v>
      </c>
      <c r="BI23" s="4">
        <f t="shared" si="78"/>
        <v>17.771663451766173</v>
      </c>
      <c r="BJ23" s="4">
        <f t="shared" si="78"/>
        <v>18.837963258872144</v>
      </c>
      <c r="BK23" s="4">
        <f t="shared" si="78"/>
        <v>19.968241054404473</v>
      </c>
      <c r="BL23" s="4">
        <f t="shared" si="78"/>
        <v>21.16633551766874</v>
      </c>
      <c r="BM23" s="4">
        <f t="shared" si="78"/>
        <v>22.43631564872887</v>
      </c>
      <c r="BN23" s="4">
        <f t="shared" si="78"/>
        <v>23.7824945876526</v>
      </c>
      <c r="BO23" s="4">
        <f t="shared" si="78"/>
        <v>25.209444262911756</v>
      </c>
      <c r="BP23" s="4">
        <f t="shared" si="78"/>
        <v>26.72201091868646</v>
      </c>
      <c r="BQ23" s="4">
        <f t="shared" si="78"/>
        <v>28.32533157380765</v>
      </c>
      <c r="BR23" s="4">
        <f t="shared" si="78"/>
        <v>30.024851468236108</v>
      </c>
      <c r="BS23" s="4">
        <f t="shared" si="78"/>
        <v>31.826342556330275</v>
      </c>
      <c r="BT23" s="4">
        <f t="shared" si="78"/>
        <v>33.73592310971009</v>
      </c>
      <c r="BU23" s="4">
        <f t="shared" si="78"/>
        <v>35.7600784962927</v>
      </c>
      <c r="BV23" s="4">
        <f t="shared" si="78"/>
        <v>37.905683206070265</v>
      </c>
      <c r="BW23" s="4">
        <f t="shared" si="78"/>
        <v>40.18002419843448</v>
      </c>
      <c r="BX23" s="4">
        <f t="shared" si="78"/>
        <v>42.590825650340555</v>
      </c>
      <c r="BY23" s="4">
        <f t="shared" si="78"/>
        <v>45.14627518936099</v>
      </c>
      <c r="BZ23" s="4">
        <f t="shared" si="78"/>
        <v>47.855051700722655</v>
      </c>
      <c r="CA23" s="4">
        <f t="shared" si="78"/>
        <v>50.72635480276602</v>
      </c>
      <c r="CB23" s="4">
        <f t="shared" si="78"/>
        <v>53.769936090931985</v>
      </c>
      <c r="CC23" s="4">
        <f t="shared" si="78"/>
        <v>56.99613225638791</v>
      </c>
      <c r="CD23" s="4">
        <f t="shared" si="78"/>
        <v>60.415900191771186</v>
      </c>
      <c r="CE23" s="4">
        <f t="shared" si="78"/>
        <v>64.04085420327746</v>
      </c>
      <c r="CF23" s="4">
        <f t="shared" si="78"/>
        <v>67.88330545547412</v>
      </c>
      <c r="CG23" s="4">
        <f aca="true" t="shared" si="79" ref="CG23:DL23">CF23*(1+$L23)</f>
        <v>71.95630378280256</v>
      </c>
      <c r="CH23" s="4">
        <f t="shared" si="79"/>
        <v>76.27368200977072</v>
      </c>
      <c r="CI23" s="4">
        <f t="shared" si="79"/>
        <v>80.85010293035697</v>
      </c>
      <c r="CJ23" s="4">
        <f t="shared" si="79"/>
        <v>85.7011091061784</v>
      </c>
      <c r="CK23" s="4">
        <f t="shared" si="79"/>
        <v>90.8431756525491</v>
      </c>
      <c r="CL23" s="4">
        <f t="shared" si="79"/>
        <v>96.29376619170206</v>
      </c>
      <c r="CM23" s="4">
        <f t="shared" si="79"/>
        <v>102.0713921632042</v>
      </c>
      <c r="CN23" s="4">
        <f t="shared" si="79"/>
        <v>108.19567569299645</v>
      </c>
      <c r="CO23" s="4">
        <f t="shared" si="79"/>
        <v>114.68741623457623</v>
      </c>
      <c r="CP23" s="4">
        <f t="shared" si="79"/>
        <v>121.56866120865081</v>
      </c>
      <c r="CQ23" s="4">
        <f t="shared" si="79"/>
        <v>128.86278088116987</v>
      </c>
      <c r="CR23" s="4">
        <f t="shared" si="79"/>
        <v>136.59454773404008</v>
      </c>
      <c r="CS23" s="4">
        <f t="shared" si="79"/>
        <v>144.7902205980825</v>
      </c>
      <c r="CT23" s="4">
        <f t="shared" si="79"/>
        <v>153.47763383396745</v>
      </c>
      <c r="CU23" s="4">
        <f t="shared" si="79"/>
        <v>162.6862918640055</v>
      </c>
      <c r="CV23" s="4">
        <f t="shared" si="79"/>
        <v>172.44746937584586</v>
      </c>
      <c r="CW23" s="4">
        <f t="shared" si="79"/>
        <v>182.79431753839663</v>
      </c>
      <c r="CX23" s="4">
        <f t="shared" si="79"/>
        <v>193.76197659070044</v>
      </c>
      <c r="CY23" s="4">
        <f t="shared" si="79"/>
        <v>205.38769518614248</v>
      </c>
      <c r="CZ23" s="4">
        <f t="shared" si="79"/>
        <v>217.71095689731104</v>
      </c>
      <c r="DA23" s="4">
        <f t="shared" si="79"/>
        <v>230.77361431114971</v>
      </c>
      <c r="DB23" s="4">
        <f t="shared" si="79"/>
        <v>244.6200311698187</v>
      </c>
      <c r="DC23" s="4">
        <f t="shared" si="79"/>
        <v>259.2972330400078</v>
      </c>
      <c r="DD23" s="4">
        <f t="shared" si="79"/>
        <v>274.8550670224083</v>
      </c>
      <c r="DE23" s="4">
        <f t="shared" si="79"/>
        <v>291.3463710437528</v>
      </c>
      <c r="DF23" s="4">
        <f t="shared" si="79"/>
        <v>308.827153306378</v>
      </c>
      <c r="DG23" s="4">
        <f t="shared" si="79"/>
        <v>327.3567825047607</v>
      </c>
      <c r="DH23" s="4">
        <f t="shared" si="79"/>
        <v>346.9981894550464</v>
      </c>
      <c r="DI23" s="4">
        <f t="shared" si="79"/>
        <v>367.81808082234915</v>
      </c>
      <c r="DJ23" s="4">
        <f t="shared" si="79"/>
        <v>389.8871656716901</v>
      </c>
      <c r="DK23" s="4">
        <f t="shared" si="79"/>
        <v>413.28039561199154</v>
      </c>
      <c r="DL23" s="4">
        <f t="shared" si="79"/>
        <v>438.077219348711</v>
      </c>
      <c r="DM23" s="4">
        <f aca="true" t="shared" si="80" ref="DM23:ER23">DL23*(1+$L23)</f>
        <v>464.3618525096337</v>
      </c>
      <c r="DN23" s="4">
        <f t="shared" si="80"/>
        <v>492.22356366021177</v>
      </c>
      <c r="DO23" s="4">
        <f t="shared" si="80"/>
        <v>521.7569774798245</v>
      </c>
      <c r="DP23" s="4">
        <f t="shared" si="80"/>
        <v>553.0623961286141</v>
      </c>
      <c r="DQ23" s="4">
        <f t="shared" si="80"/>
        <v>586.246139896331</v>
      </c>
      <c r="DR23" s="4">
        <f t="shared" si="80"/>
        <v>621.4209082901109</v>
      </c>
      <c r="DS23" s="4">
        <f t="shared" si="80"/>
        <v>658.7061627875175</v>
      </c>
      <c r="DT23" s="4">
        <f t="shared" si="80"/>
        <v>698.2285325547687</v>
      </c>
      <c r="DU23" s="4">
        <f t="shared" si="80"/>
        <v>740.1222445080548</v>
      </c>
      <c r="DV23" s="4">
        <f t="shared" si="80"/>
        <v>784.5295791785381</v>
      </c>
      <c r="DW23" s="4">
        <f t="shared" si="80"/>
        <v>831.6013539292504</v>
      </c>
      <c r="DX23" s="4">
        <f t="shared" si="80"/>
        <v>881.4974351650055</v>
      </c>
      <c r="DY23" s="4">
        <f t="shared" si="80"/>
        <v>934.387281274906</v>
      </c>
      <c r="DZ23" s="4">
        <f t="shared" si="80"/>
        <v>990.4505181514004</v>
      </c>
      <c r="EA23" s="4">
        <f t="shared" si="80"/>
        <v>1049.8775492404845</v>
      </c>
      <c r="EB23" s="4">
        <f t="shared" si="80"/>
        <v>1112.8702021949136</v>
      </c>
      <c r="EC23" s="4">
        <f t="shared" si="80"/>
        <v>1179.6424143266086</v>
      </c>
      <c r="ED23" s="4">
        <f t="shared" si="80"/>
        <v>1250.4209591862052</v>
      </c>
      <c r="EE23" s="4">
        <f t="shared" si="80"/>
        <v>1325.4462167373777</v>
      </c>
      <c r="EF23" s="4">
        <f t="shared" si="80"/>
        <v>1404.9729897416205</v>
      </c>
      <c r="EG23" s="4">
        <f t="shared" si="80"/>
        <v>1489.2713691261179</v>
      </c>
      <c r="EH23" s="4">
        <f t="shared" si="80"/>
        <v>1578.627651273685</v>
      </c>
      <c r="EI23" s="4">
        <f t="shared" si="80"/>
        <v>1673.345310350106</v>
      </c>
      <c r="EJ23" s="4">
        <f t="shared" si="80"/>
        <v>1773.7460289711125</v>
      </c>
      <c r="EK23" s="4">
        <f t="shared" si="80"/>
        <v>1880.1707907093794</v>
      </c>
      <c r="EL23" s="4">
        <f t="shared" si="80"/>
        <v>1992.9810381519424</v>
      </c>
      <c r="EM23" s="4">
        <f t="shared" si="80"/>
        <v>2112.559900441059</v>
      </c>
      <c r="EN23" s="4">
        <f t="shared" si="80"/>
        <v>2239.313494467523</v>
      </c>
      <c r="EO23" s="4">
        <f t="shared" si="80"/>
        <v>2373.6723041355744</v>
      </c>
      <c r="EP23" s="4">
        <f t="shared" si="80"/>
        <v>2516.092642383709</v>
      </c>
      <c r="EQ23" s="4">
        <f t="shared" si="80"/>
        <v>2667.058200926732</v>
      </c>
      <c r="ER23" s="4">
        <f t="shared" si="80"/>
        <v>2827.081692982336</v>
      </c>
      <c r="ES23" s="4">
        <f aca="true" t="shared" si="81" ref="ES23:FJ23">ER23*(1+$L23)</f>
        <v>2996.7065945612762</v>
      </c>
      <c r="ET23" s="4">
        <f t="shared" si="81"/>
        <v>3176.5089902349528</v>
      </c>
      <c r="EU23" s="4">
        <f t="shared" si="81"/>
        <v>3367.09952964905</v>
      </c>
      <c r="EV23" s="4">
        <f t="shared" si="81"/>
        <v>3569.125501427993</v>
      </c>
      <c r="EW23" s="4">
        <f t="shared" si="81"/>
        <v>3783.273031513673</v>
      </c>
      <c r="EX23" s="4">
        <f t="shared" si="81"/>
        <v>4010.269413404493</v>
      </c>
      <c r="EY23" s="4">
        <f t="shared" si="81"/>
        <v>4250.885578208763</v>
      </c>
      <c r="EZ23" s="4">
        <f t="shared" si="81"/>
        <v>4505.938712901289</v>
      </c>
      <c r="FA23" s="4">
        <f t="shared" si="81"/>
        <v>4776.295035675367</v>
      </c>
      <c r="FB23" s="4">
        <f t="shared" si="81"/>
        <v>5062.872737815889</v>
      </c>
      <c r="FC23" s="4">
        <f t="shared" si="81"/>
        <v>5366.645102084843</v>
      </c>
      <c r="FD23" s="4">
        <f t="shared" si="81"/>
        <v>5688.643808209933</v>
      </c>
      <c r="FE23" s="4">
        <f t="shared" si="81"/>
        <v>6029.962436702529</v>
      </c>
      <c r="FF23" s="4">
        <f t="shared" si="81"/>
        <v>6391.760182904681</v>
      </c>
      <c r="FG23" s="4">
        <f t="shared" si="81"/>
        <v>6775.265793878962</v>
      </c>
      <c r="FH23" s="4">
        <f t="shared" si="81"/>
        <v>7181.7817415117</v>
      </c>
      <c r="FI23" s="4">
        <f t="shared" si="81"/>
        <v>7612.6886460024025</v>
      </c>
      <c r="FJ23" s="4">
        <f t="shared" si="81"/>
        <v>8069.449964762547</v>
      </c>
    </row>
    <row r="24" spans="1:166" ht="15">
      <c r="A24" s="1">
        <v>15</v>
      </c>
      <c r="B24" s="3" t="s">
        <v>30</v>
      </c>
      <c r="C24" s="4">
        <v>1.19</v>
      </c>
      <c r="D24" s="4">
        <v>1.31</v>
      </c>
      <c r="E24" s="4">
        <f t="shared" si="0"/>
        <v>0.040000000000000036</v>
      </c>
      <c r="F24" s="4">
        <v>-24.84671875</v>
      </c>
      <c r="G24" s="4">
        <f t="shared" si="1"/>
        <v>1.19</v>
      </c>
      <c r="H24" s="4">
        <f t="shared" si="2"/>
        <v>1.23</v>
      </c>
      <c r="I24" s="4">
        <f t="shared" si="3"/>
        <v>1.27</v>
      </c>
      <c r="J24" s="4">
        <f t="shared" si="4"/>
        <v>1.31</v>
      </c>
      <c r="K24" s="4">
        <f t="shared" si="5"/>
        <v>1.3886</v>
      </c>
      <c r="L24" s="5">
        <f t="shared" si="16"/>
        <v>0.06</v>
      </c>
      <c r="M24" s="5">
        <f>IRR(P24:FJ24,0.12)</f>
        <v>0.10445961231081757</v>
      </c>
      <c r="P24" s="4">
        <f t="shared" si="6"/>
        <v>-24.84671875</v>
      </c>
      <c r="Q24" s="4">
        <f t="shared" si="7"/>
        <v>1.19</v>
      </c>
      <c r="R24" s="4">
        <f t="shared" si="8"/>
        <v>1.23</v>
      </c>
      <c r="S24" s="4">
        <f t="shared" si="9"/>
        <v>1.27</v>
      </c>
      <c r="T24" s="4">
        <f t="shared" si="10"/>
        <v>1.31</v>
      </c>
      <c r="U24" s="4">
        <f aca="true" t="shared" si="82" ref="U24:AZ24">T24*(1+$L24)</f>
        <v>1.3886</v>
      </c>
      <c r="V24" s="4">
        <f t="shared" si="82"/>
        <v>1.4719160000000002</v>
      </c>
      <c r="W24" s="4">
        <f t="shared" si="82"/>
        <v>1.5602309600000004</v>
      </c>
      <c r="X24" s="4">
        <f t="shared" si="82"/>
        <v>1.6538448176000005</v>
      </c>
      <c r="Y24" s="4">
        <f t="shared" si="82"/>
        <v>1.7530755066560006</v>
      </c>
      <c r="Z24" s="4">
        <f t="shared" si="82"/>
        <v>1.8582600370553608</v>
      </c>
      <c r="AA24" s="4">
        <f t="shared" si="82"/>
        <v>1.9697556392786826</v>
      </c>
      <c r="AB24" s="4">
        <f t="shared" si="82"/>
        <v>2.0879409776354034</v>
      </c>
      <c r="AC24" s="4">
        <f t="shared" si="82"/>
        <v>2.2132174362935277</v>
      </c>
      <c r="AD24" s="4">
        <f t="shared" si="82"/>
        <v>2.3460104824711396</v>
      </c>
      <c r="AE24" s="4">
        <f t="shared" si="82"/>
        <v>2.486771111419408</v>
      </c>
      <c r="AF24" s="4">
        <f t="shared" si="82"/>
        <v>2.6359773781045726</v>
      </c>
      <c r="AG24" s="4">
        <f t="shared" si="82"/>
        <v>2.794136020790847</v>
      </c>
      <c r="AH24" s="4">
        <f t="shared" si="82"/>
        <v>2.9617841820382984</v>
      </c>
      <c r="AI24" s="4">
        <f t="shared" si="82"/>
        <v>3.1394912329605966</v>
      </c>
      <c r="AJ24" s="4">
        <f t="shared" si="82"/>
        <v>3.3278607069382327</v>
      </c>
      <c r="AK24" s="4">
        <f t="shared" si="82"/>
        <v>3.527532349354527</v>
      </c>
      <c r="AL24" s="4">
        <f t="shared" si="82"/>
        <v>3.739184290315799</v>
      </c>
      <c r="AM24" s="4">
        <f t="shared" si="82"/>
        <v>3.963535347734747</v>
      </c>
      <c r="AN24" s="4">
        <f t="shared" si="82"/>
        <v>4.201347468598832</v>
      </c>
      <c r="AO24" s="4">
        <f t="shared" si="82"/>
        <v>4.453428316714762</v>
      </c>
      <c r="AP24" s="4">
        <f t="shared" si="82"/>
        <v>4.720634015717648</v>
      </c>
      <c r="AQ24" s="4">
        <f t="shared" si="82"/>
        <v>5.003872056660708</v>
      </c>
      <c r="AR24" s="4">
        <f t="shared" si="82"/>
        <v>5.30410438006035</v>
      </c>
      <c r="AS24" s="4">
        <f t="shared" si="82"/>
        <v>5.622350642863971</v>
      </c>
      <c r="AT24" s="4">
        <f t="shared" si="82"/>
        <v>5.959691681435809</v>
      </c>
      <c r="AU24" s="4">
        <f t="shared" si="82"/>
        <v>6.317273182321959</v>
      </c>
      <c r="AV24" s="4">
        <f t="shared" si="82"/>
        <v>6.696309573261276</v>
      </c>
      <c r="AW24" s="4">
        <f t="shared" si="82"/>
        <v>7.098088147656953</v>
      </c>
      <c r="AX24" s="4">
        <f t="shared" si="82"/>
        <v>7.52397343651637</v>
      </c>
      <c r="AY24" s="4">
        <f t="shared" si="82"/>
        <v>7.975411842707353</v>
      </c>
      <c r="AZ24" s="4">
        <f t="shared" si="82"/>
        <v>8.453936553269795</v>
      </c>
      <c r="BA24" s="4">
        <f aca="true" t="shared" si="83" ref="BA24:CF24">AZ24*(1+$L24)</f>
        <v>8.961172746465984</v>
      </c>
      <c r="BB24" s="4">
        <f t="shared" si="83"/>
        <v>9.498843111253944</v>
      </c>
      <c r="BC24" s="4">
        <f t="shared" si="83"/>
        <v>10.068773697929181</v>
      </c>
      <c r="BD24" s="4">
        <f t="shared" si="83"/>
        <v>10.672900119804932</v>
      </c>
      <c r="BE24" s="4">
        <f t="shared" si="83"/>
        <v>11.313274126993228</v>
      </c>
      <c r="BF24" s="4">
        <f t="shared" si="83"/>
        <v>11.992070574612823</v>
      </c>
      <c r="BG24" s="4">
        <f t="shared" si="83"/>
        <v>12.711594809089593</v>
      </c>
      <c r="BH24" s="4">
        <f t="shared" si="83"/>
        <v>13.47429049763497</v>
      </c>
      <c r="BI24" s="4">
        <f t="shared" si="83"/>
        <v>14.282747927493068</v>
      </c>
      <c r="BJ24" s="4">
        <f t="shared" si="83"/>
        <v>15.139712803142652</v>
      </c>
      <c r="BK24" s="4">
        <f t="shared" si="83"/>
        <v>16.048095571331213</v>
      </c>
      <c r="BL24" s="4">
        <f t="shared" si="83"/>
        <v>17.010981305611086</v>
      </c>
      <c r="BM24" s="4">
        <f t="shared" si="83"/>
        <v>18.03164018394775</v>
      </c>
      <c r="BN24" s="4">
        <f t="shared" si="83"/>
        <v>19.113538594984618</v>
      </c>
      <c r="BO24" s="4">
        <f t="shared" si="83"/>
        <v>20.260350910683695</v>
      </c>
      <c r="BP24" s="4">
        <f t="shared" si="83"/>
        <v>21.475971965324717</v>
      </c>
      <c r="BQ24" s="4">
        <f t="shared" si="83"/>
        <v>22.764530283244202</v>
      </c>
      <c r="BR24" s="4">
        <f t="shared" si="83"/>
        <v>24.130402100238854</v>
      </c>
      <c r="BS24" s="4">
        <f t="shared" si="83"/>
        <v>25.578226226253186</v>
      </c>
      <c r="BT24" s="4">
        <f t="shared" si="83"/>
        <v>27.11291979982838</v>
      </c>
      <c r="BU24" s="4">
        <f t="shared" si="83"/>
        <v>28.739694987818083</v>
      </c>
      <c r="BV24" s="4">
        <f t="shared" si="83"/>
        <v>30.46407668708717</v>
      </c>
      <c r="BW24" s="4">
        <f t="shared" si="83"/>
        <v>32.2919212883124</v>
      </c>
      <c r="BX24" s="4">
        <f t="shared" si="83"/>
        <v>34.229436565611145</v>
      </c>
      <c r="BY24" s="4">
        <f t="shared" si="83"/>
        <v>36.28320275954781</v>
      </c>
      <c r="BZ24" s="4">
        <f t="shared" si="83"/>
        <v>38.46019492512068</v>
      </c>
      <c r="CA24" s="4">
        <f t="shared" si="83"/>
        <v>40.76780662062792</v>
      </c>
      <c r="CB24" s="4">
        <f t="shared" si="83"/>
        <v>43.2138750178656</v>
      </c>
      <c r="CC24" s="4">
        <f t="shared" si="83"/>
        <v>45.806707518937536</v>
      </c>
      <c r="CD24" s="4">
        <f t="shared" si="83"/>
        <v>48.555109970073794</v>
      </c>
      <c r="CE24" s="4">
        <f t="shared" si="83"/>
        <v>51.46841656827822</v>
      </c>
      <c r="CF24" s="4">
        <f t="shared" si="83"/>
        <v>54.55652156237492</v>
      </c>
      <c r="CG24" s="4">
        <f aca="true" t="shared" si="84" ref="CG24:DL24">CF24*(1+$L24)</f>
        <v>57.82991285611742</v>
      </c>
      <c r="CH24" s="4">
        <f t="shared" si="84"/>
        <v>61.299707627484466</v>
      </c>
      <c r="CI24" s="4">
        <f t="shared" si="84"/>
        <v>64.97769008513353</v>
      </c>
      <c r="CJ24" s="4">
        <f t="shared" si="84"/>
        <v>68.87635149024155</v>
      </c>
      <c r="CK24" s="4">
        <f t="shared" si="84"/>
        <v>73.00893257965605</v>
      </c>
      <c r="CL24" s="4">
        <f t="shared" si="84"/>
        <v>77.38946853443541</v>
      </c>
      <c r="CM24" s="4">
        <f t="shared" si="84"/>
        <v>82.03283664650154</v>
      </c>
      <c r="CN24" s="4">
        <f t="shared" si="84"/>
        <v>86.95480684529163</v>
      </c>
      <c r="CO24" s="4">
        <f t="shared" si="84"/>
        <v>92.17209525600913</v>
      </c>
      <c r="CP24" s="4">
        <f t="shared" si="84"/>
        <v>97.70242097136968</v>
      </c>
      <c r="CQ24" s="4">
        <f t="shared" si="84"/>
        <v>103.56456622965186</v>
      </c>
      <c r="CR24" s="4">
        <f t="shared" si="84"/>
        <v>109.77844020343097</v>
      </c>
      <c r="CS24" s="4">
        <f t="shared" si="84"/>
        <v>116.36514661563685</v>
      </c>
      <c r="CT24" s="4">
        <f t="shared" si="84"/>
        <v>123.34705541257506</v>
      </c>
      <c r="CU24" s="4">
        <f t="shared" si="84"/>
        <v>130.74787873732956</v>
      </c>
      <c r="CV24" s="4">
        <f t="shared" si="84"/>
        <v>138.59275146156935</v>
      </c>
      <c r="CW24" s="4">
        <f t="shared" si="84"/>
        <v>146.90831654926353</v>
      </c>
      <c r="CX24" s="4">
        <f t="shared" si="84"/>
        <v>155.72281554221937</v>
      </c>
      <c r="CY24" s="4">
        <f t="shared" si="84"/>
        <v>165.06618447475253</v>
      </c>
      <c r="CZ24" s="4">
        <f t="shared" si="84"/>
        <v>174.9701555432377</v>
      </c>
      <c r="DA24" s="4">
        <f t="shared" si="84"/>
        <v>185.46836487583195</v>
      </c>
      <c r="DB24" s="4">
        <f t="shared" si="84"/>
        <v>196.59646676838187</v>
      </c>
      <c r="DC24" s="4">
        <f t="shared" si="84"/>
        <v>208.3922547744848</v>
      </c>
      <c r="DD24" s="4">
        <f t="shared" si="84"/>
        <v>220.89579006095389</v>
      </c>
      <c r="DE24" s="4">
        <f t="shared" si="84"/>
        <v>234.14953746461114</v>
      </c>
      <c r="DF24" s="4">
        <f t="shared" si="84"/>
        <v>248.19850971248783</v>
      </c>
      <c r="DG24" s="4">
        <f t="shared" si="84"/>
        <v>263.0904202952371</v>
      </c>
      <c r="DH24" s="4">
        <f t="shared" si="84"/>
        <v>278.87584551295134</v>
      </c>
      <c r="DI24" s="4">
        <f t="shared" si="84"/>
        <v>295.60839624372846</v>
      </c>
      <c r="DJ24" s="4">
        <f t="shared" si="84"/>
        <v>313.3449000183522</v>
      </c>
      <c r="DK24" s="4">
        <f t="shared" si="84"/>
        <v>332.1455940194533</v>
      </c>
      <c r="DL24" s="4">
        <f t="shared" si="84"/>
        <v>352.07432966062055</v>
      </c>
      <c r="DM24" s="4">
        <f aca="true" t="shared" si="85" ref="DM24:ER24">DL24*(1+$L24)</f>
        <v>373.1987894402578</v>
      </c>
      <c r="DN24" s="4">
        <f t="shared" si="85"/>
        <v>395.5907168066733</v>
      </c>
      <c r="DO24" s="4">
        <f t="shared" si="85"/>
        <v>419.3261598150737</v>
      </c>
      <c r="DP24" s="4">
        <f t="shared" si="85"/>
        <v>444.48572940397816</v>
      </c>
      <c r="DQ24" s="4">
        <f t="shared" si="85"/>
        <v>471.15487316821685</v>
      </c>
      <c r="DR24" s="4">
        <f t="shared" si="85"/>
        <v>499.4241655583099</v>
      </c>
      <c r="DS24" s="4">
        <f t="shared" si="85"/>
        <v>529.3896154918085</v>
      </c>
      <c r="DT24" s="4">
        <f t="shared" si="85"/>
        <v>561.1529924213171</v>
      </c>
      <c r="DU24" s="4">
        <f t="shared" si="85"/>
        <v>594.8221719665961</v>
      </c>
      <c r="DV24" s="4">
        <f t="shared" si="85"/>
        <v>630.5115022845919</v>
      </c>
      <c r="DW24" s="4">
        <f t="shared" si="85"/>
        <v>668.3421924216674</v>
      </c>
      <c r="DX24" s="4">
        <f t="shared" si="85"/>
        <v>708.4427239669675</v>
      </c>
      <c r="DY24" s="4">
        <f t="shared" si="85"/>
        <v>750.9492874049856</v>
      </c>
      <c r="DZ24" s="4">
        <f t="shared" si="85"/>
        <v>796.0062446492848</v>
      </c>
      <c r="EA24" s="4">
        <f t="shared" si="85"/>
        <v>843.7666193282419</v>
      </c>
      <c r="EB24" s="4">
        <f t="shared" si="85"/>
        <v>894.3926164879364</v>
      </c>
      <c r="EC24" s="4">
        <f t="shared" si="85"/>
        <v>948.0561734772126</v>
      </c>
      <c r="ED24" s="4">
        <f t="shared" si="85"/>
        <v>1004.9395438858454</v>
      </c>
      <c r="EE24" s="4">
        <f t="shared" si="85"/>
        <v>1065.2359165189962</v>
      </c>
      <c r="EF24" s="4">
        <f t="shared" si="85"/>
        <v>1129.150071510136</v>
      </c>
      <c r="EG24" s="4">
        <f t="shared" si="85"/>
        <v>1196.8990758007442</v>
      </c>
      <c r="EH24" s="4">
        <f t="shared" si="85"/>
        <v>1268.7130203487889</v>
      </c>
      <c r="EI24" s="4">
        <f t="shared" si="85"/>
        <v>1344.8358015697163</v>
      </c>
      <c r="EJ24" s="4">
        <f t="shared" si="85"/>
        <v>1425.5259496638994</v>
      </c>
      <c r="EK24" s="4">
        <f t="shared" si="85"/>
        <v>1511.0575066437334</v>
      </c>
      <c r="EL24" s="4">
        <f t="shared" si="85"/>
        <v>1601.7209570423574</v>
      </c>
      <c r="EM24" s="4">
        <f t="shared" si="85"/>
        <v>1697.824214464899</v>
      </c>
      <c r="EN24" s="4">
        <f t="shared" si="85"/>
        <v>1799.693667332793</v>
      </c>
      <c r="EO24" s="4">
        <f t="shared" si="85"/>
        <v>1907.6752873727607</v>
      </c>
      <c r="EP24" s="4">
        <f t="shared" si="85"/>
        <v>2022.1358046151265</v>
      </c>
      <c r="EQ24" s="4">
        <f t="shared" si="85"/>
        <v>2143.4639528920343</v>
      </c>
      <c r="ER24" s="4">
        <f t="shared" si="85"/>
        <v>2272.0717900655563</v>
      </c>
      <c r="ES24" s="4">
        <f aca="true" t="shared" si="86" ref="ES24:FJ24">ER24*(1+$L24)</f>
        <v>2408.3960974694896</v>
      </c>
      <c r="ET24" s="4">
        <f t="shared" si="86"/>
        <v>2552.8998633176593</v>
      </c>
      <c r="EU24" s="4">
        <f t="shared" si="86"/>
        <v>2706.073855116719</v>
      </c>
      <c r="EV24" s="4">
        <f t="shared" si="86"/>
        <v>2868.4382864237223</v>
      </c>
      <c r="EW24" s="4">
        <f t="shared" si="86"/>
        <v>3040.544583609146</v>
      </c>
      <c r="EX24" s="4">
        <f t="shared" si="86"/>
        <v>3222.9772586256945</v>
      </c>
      <c r="EY24" s="4">
        <f t="shared" si="86"/>
        <v>3416.355894143236</v>
      </c>
      <c r="EZ24" s="4">
        <f t="shared" si="86"/>
        <v>3621.3372477918306</v>
      </c>
      <c r="FA24" s="4">
        <f t="shared" si="86"/>
        <v>3838.6174826593406</v>
      </c>
      <c r="FB24" s="4">
        <f t="shared" si="86"/>
        <v>4068.934531618901</v>
      </c>
      <c r="FC24" s="4">
        <f t="shared" si="86"/>
        <v>4313.070603516036</v>
      </c>
      <c r="FD24" s="4">
        <f t="shared" si="86"/>
        <v>4571.854839726998</v>
      </c>
      <c r="FE24" s="4">
        <f t="shared" si="86"/>
        <v>4846.166130110618</v>
      </c>
      <c r="FF24" s="4">
        <f t="shared" si="86"/>
        <v>5136.936097917255</v>
      </c>
      <c r="FG24" s="4">
        <f t="shared" si="86"/>
        <v>5445.152263792291</v>
      </c>
      <c r="FH24" s="4">
        <f t="shared" si="86"/>
        <v>5771.861399619828</v>
      </c>
      <c r="FI24" s="4">
        <f t="shared" si="86"/>
        <v>6118.173083597018</v>
      </c>
      <c r="FJ24" s="4">
        <f t="shared" si="86"/>
        <v>6485.2634686128395</v>
      </c>
    </row>
    <row r="25" spans="1:166" ht="15">
      <c r="A25" s="1">
        <v>16</v>
      </c>
      <c r="B25" s="3" t="s">
        <v>31</v>
      </c>
      <c r="C25" s="4">
        <v>0.87</v>
      </c>
      <c r="D25" s="4">
        <v>1</v>
      </c>
      <c r="E25" s="4">
        <f t="shared" si="0"/>
        <v>0.043333333333333335</v>
      </c>
      <c r="F25" s="4">
        <v>-32.06921875</v>
      </c>
      <c r="G25" s="4">
        <f t="shared" si="1"/>
        <v>0.87</v>
      </c>
      <c r="H25" s="4">
        <f t="shared" si="2"/>
        <v>0.9133333333333333</v>
      </c>
      <c r="I25" s="4">
        <f t="shared" si="3"/>
        <v>0.9566666666666667</v>
      </c>
      <c r="J25" s="4">
        <f t="shared" si="4"/>
        <v>1</v>
      </c>
      <c r="K25" s="4">
        <f t="shared" si="5"/>
        <v>1.06</v>
      </c>
      <c r="L25" s="5">
        <f t="shared" si="16"/>
        <v>0.06</v>
      </c>
      <c r="M25" s="5">
        <f>IRR(P25:FJ25,0.12)</f>
        <v>0.08548597606009503</v>
      </c>
      <c r="P25" s="4">
        <f t="shared" si="6"/>
        <v>-32.06921875</v>
      </c>
      <c r="Q25" s="4">
        <f t="shared" si="7"/>
        <v>0.87</v>
      </c>
      <c r="R25" s="4">
        <f t="shared" si="8"/>
        <v>0.9133333333333333</v>
      </c>
      <c r="S25" s="4">
        <f t="shared" si="9"/>
        <v>0.9566666666666667</v>
      </c>
      <c r="T25" s="4">
        <f t="shared" si="10"/>
        <v>1</v>
      </c>
      <c r="U25" s="4">
        <f aca="true" t="shared" si="87" ref="U25:AZ25">T25*(1+$L25)</f>
        <v>1.06</v>
      </c>
      <c r="V25" s="4">
        <f t="shared" si="87"/>
        <v>1.1236000000000002</v>
      </c>
      <c r="W25" s="4">
        <f t="shared" si="87"/>
        <v>1.1910160000000003</v>
      </c>
      <c r="X25" s="4">
        <f t="shared" si="87"/>
        <v>1.2624769600000003</v>
      </c>
      <c r="Y25" s="4">
        <f t="shared" si="87"/>
        <v>1.3382255776000005</v>
      </c>
      <c r="Z25" s="4">
        <f t="shared" si="87"/>
        <v>1.4185191122560006</v>
      </c>
      <c r="AA25" s="4">
        <f t="shared" si="87"/>
        <v>1.5036302589913606</v>
      </c>
      <c r="AB25" s="4">
        <f t="shared" si="87"/>
        <v>1.5938480745308423</v>
      </c>
      <c r="AC25" s="4">
        <f t="shared" si="87"/>
        <v>1.6894789590026928</v>
      </c>
      <c r="AD25" s="4">
        <f t="shared" si="87"/>
        <v>1.7908476965428546</v>
      </c>
      <c r="AE25" s="4">
        <f t="shared" si="87"/>
        <v>1.898298558335426</v>
      </c>
      <c r="AF25" s="4">
        <f t="shared" si="87"/>
        <v>2.0121964718355514</v>
      </c>
      <c r="AG25" s="4">
        <f t="shared" si="87"/>
        <v>2.1329282601456847</v>
      </c>
      <c r="AH25" s="4">
        <f t="shared" si="87"/>
        <v>2.2609039557544257</v>
      </c>
      <c r="AI25" s="4">
        <f t="shared" si="87"/>
        <v>2.3965581930996915</v>
      </c>
      <c r="AJ25" s="4">
        <f t="shared" si="87"/>
        <v>2.5403516846856733</v>
      </c>
      <c r="AK25" s="4">
        <f t="shared" si="87"/>
        <v>2.692772785766814</v>
      </c>
      <c r="AL25" s="4">
        <f t="shared" si="87"/>
        <v>2.854339152912823</v>
      </c>
      <c r="AM25" s="4">
        <f t="shared" si="87"/>
        <v>3.0255995020875925</v>
      </c>
      <c r="AN25" s="4">
        <f t="shared" si="87"/>
        <v>3.2071354722128484</v>
      </c>
      <c r="AO25" s="4">
        <f t="shared" si="87"/>
        <v>3.3995636005456196</v>
      </c>
      <c r="AP25" s="4">
        <f t="shared" si="87"/>
        <v>3.603537416578357</v>
      </c>
      <c r="AQ25" s="4">
        <f t="shared" si="87"/>
        <v>3.8197496615730584</v>
      </c>
      <c r="AR25" s="4">
        <f t="shared" si="87"/>
        <v>4.048934641267442</v>
      </c>
      <c r="AS25" s="4">
        <f t="shared" si="87"/>
        <v>4.291870719743488</v>
      </c>
      <c r="AT25" s="4">
        <f t="shared" si="87"/>
        <v>4.549382962928098</v>
      </c>
      <c r="AU25" s="4">
        <f t="shared" si="87"/>
        <v>4.822345940703784</v>
      </c>
      <c r="AV25" s="4">
        <f t="shared" si="87"/>
        <v>5.111686697146011</v>
      </c>
      <c r="AW25" s="4">
        <f t="shared" si="87"/>
        <v>5.418387898974772</v>
      </c>
      <c r="AX25" s="4">
        <f t="shared" si="87"/>
        <v>5.7434911729132585</v>
      </c>
      <c r="AY25" s="4">
        <f t="shared" si="87"/>
        <v>6.088100643288055</v>
      </c>
      <c r="AZ25" s="4">
        <f t="shared" si="87"/>
        <v>6.4533866818853385</v>
      </c>
      <c r="BA25" s="4">
        <f aca="true" t="shared" si="88" ref="BA25:CF25">AZ25*(1+$L25)</f>
        <v>6.840589882798459</v>
      </c>
      <c r="BB25" s="4">
        <f t="shared" si="88"/>
        <v>7.2510252757663665</v>
      </c>
      <c r="BC25" s="4">
        <f t="shared" si="88"/>
        <v>7.686086792312349</v>
      </c>
      <c r="BD25" s="4">
        <f t="shared" si="88"/>
        <v>8.14725199985109</v>
      </c>
      <c r="BE25" s="4">
        <f t="shared" si="88"/>
        <v>8.636087119842156</v>
      </c>
      <c r="BF25" s="4">
        <f t="shared" si="88"/>
        <v>9.154252347032685</v>
      </c>
      <c r="BG25" s="4">
        <f t="shared" si="88"/>
        <v>9.703507487854646</v>
      </c>
      <c r="BH25" s="4">
        <f t="shared" si="88"/>
        <v>10.285717937125925</v>
      </c>
      <c r="BI25" s="4">
        <f t="shared" si="88"/>
        <v>10.902861013353482</v>
      </c>
      <c r="BJ25" s="4">
        <f t="shared" si="88"/>
        <v>11.55703267415469</v>
      </c>
      <c r="BK25" s="4">
        <f t="shared" si="88"/>
        <v>12.250454634603972</v>
      </c>
      <c r="BL25" s="4">
        <f t="shared" si="88"/>
        <v>12.98548191268021</v>
      </c>
      <c r="BM25" s="4">
        <f t="shared" si="88"/>
        <v>13.764610827441023</v>
      </c>
      <c r="BN25" s="4">
        <f t="shared" si="88"/>
        <v>14.590487477087486</v>
      </c>
      <c r="BO25" s="4">
        <f t="shared" si="88"/>
        <v>15.465916725712736</v>
      </c>
      <c r="BP25" s="4">
        <f t="shared" si="88"/>
        <v>16.3938717292555</v>
      </c>
      <c r="BQ25" s="4">
        <f t="shared" si="88"/>
        <v>17.377504033010833</v>
      </c>
      <c r="BR25" s="4">
        <f t="shared" si="88"/>
        <v>18.420154274991486</v>
      </c>
      <c r="BS25" s="4">
        <f t="shared" si="88"/>
        <v>19.525363531490974</v>
      </c>
      <c r="BT25" s="4">
        <f t="shared" si="88"/>
        <v>20.696885343380433</v>
      </c>
      <c r="BU25" s="4">
        <f t="shared" si="88"/>
        <v>21.93869846398326</v>
      </c>
      <c r="BV25" s="4">
        <f t="shared" si="88"/>
        <v>23.25502037182226</v>
      </c>
      <c r="BW25" s="4">
        <f t="shared" si="88"/>
        <v>24.650321594131594</v>
      </c>
      <c r="BX25" s="4">
        <f t="shared" si="88"/>
        <v>26.129340889779492</v>
      </c>
      <c r="BY25" s="4">
        <f t="shared" si="88"/>
        <v>27.697101343166263</v>
      </c>
      <c r="BZ25" s="4">
        <f t="shared" si="88"/>
        <v>29.358927423756242</v>
      </c>
      <c r="CA25" s="4">
        <f t="shared" si="88"/>
        <v>31.120463069181618</v>
      </c>
      <c r="CB25" s="4">
        <f t="shared" si="88"/>
        <v>32.987690853332516</v>
      </c>
      <c r="CC25" s="4">
        <f t="shared" si="88"/>
        <v>34.96695230453247</v>
      </c>
      <c r="CD25" s="4">
        <f t="shared" si="88"/>
        <v>37.06496944280442</v>
      </c>
      <c r="CE25" s="4">
        <f t="shared" si="88"/>
        <v>39.28886760937269</v>
      </c>
      <c r="CF25" s="4">
        <f t="shared" si="88"/>
        <v>41.64619966593505</v>
      </c>
      <c r="CG25" s="4">
        <f aca="true" t="shared" si="89" ref="CG25:DL25">CF25*(1+$L25)</f>
        <v>44.144971645891154</v>
      </c>
      <c r="CH25" s="4">
        <f t="shared" si="89"/>
        <v>46.79366994464463</v>
      </c>
      <c r="CI25" s="4">
        <f t="shared" si="89"/>
        <v>49.601290141323304</v>
      </c>
      <c r="CJ25" s="4">
        <f t="shared" si="89"/>
        <v>52.5773675498027</v>
      </c>
      <c r="CK25" s="4">
        <f t="shared" si="89"/>
        <v>55.73200960279087</v>
      </c>
      <c r="CL25" s="4">
        <f t="shared" si="89"/>
        <v>59.07593017895832</v>
      </c>
      <c r="CM25" s="4">
        <f t="shared" si="89"/>
        <v>62.62048598969582</v>
      </c>
      <c r="CN25" s="4">
        <f t="shared" si="89"/>
        <v>66.37771514907757</v>
      </c>
      <c r="CO25" s="4">
        <f t="shared" si="89"/>
        <v>70.36037805802223</v>
      </c>
      <c r="CP25" s="4">
        <f t="shared" si="89"/>
        <v>74.58200074150358</v>
      </c>
      <c r="CQ25" s="4">
        <f t="shared" si="89"/>
        <v>79.0569207859938</v>
      </c>
      <c r="CR25" s="4">
        <f t="shared" si="89"/>
        <v>83.80033603315343</v>
      </c>
      <c r="CS25" s="4">
        <f t="shared" si="89"/>
        <v>88.82835619514263</v>
      </c>
      <c r="CT25" s="4">
        <f t="shared" si="89"/>
        <v>94.1580575668512</v>
      </c>
      <c r="CU25" s="4">
        <f t="shared" si="89"/>
        <v>99.80754102086227</v>
      </c>
      <c r="CV25" s="4">
        <f t="shared" si="89"/>
        <v>105.79599348211401</v>
      </c>
      <c r="CW25" s="4">
        <f t="shared" si="89"/>
        <v>112.14375309104086</v>
      </c>
      <c r="CX25" s="4">
        <f t="shared" si="89"/>
        <v>118.87237827650333</v>
      </c>
      <c r="CY25" s="4">
        <f t="shared" si="89"/>
        <v>126.00472097309353</v>
      </c>
      <c r="CZ25" s="4">
        <f t="shared" si="89"/>
        <v>133.56500423147915</v>
      </c>
      <c r="DA25" s="4">
        <f t="shared" si="89"/>
        <v>141.5789044853679</v>
      </c>
      <c r="DB25" s="4">
        <f t="shared" si="89"/>
        <v>150.07363875449</v>
      </c>
      <c r="DC25" s="4">
        <f t="shared" si="89"/>
        <v>159.0780570797594</v>
      </c>
      <c r="DD25" s="4">
        <f t="shared" si="89"/>
        <v>168.62274050454496</v>
      </c>
      <c r="DE25" s="4">
        <f t="shared" si="89"/>
        <v>178.74010493481768</v>
      </c>
      <c r="DF25" s="4">
        <f t="shared" si="89"/>
        <v>189.46451123090674</v>
      </c>
      <c r="DG25" s="4">
        <f t="shared" si="89"/>
        <v>200.83238190476115</v>
      </c>
      <c r="DH25" s="4">
        <f t="shared" si="89"/>
        <v>212.88232481904683</v>
      </c>
      <c r="DI25" s="4">
        <f t="shared" si="89"/>
        <v>225.65526430818966</v>
      </c>
      <c r="DJ25" s="4">
        <f t="shared" si="89"/>
        <v>239.19458016668105</v>
      </c>
      <c r="DK25" s="4">
        <f t="shared" si="89"/>
        <v>253.54625497668192</v>
      </c>
      <c r="DL25" s="4">
        <f t="shared" si="89"/>
        <v>268.75903027528284</v>
      </c>
      <c r="DM25" s="4">
        <f aca="true" t="shared" si="90" ref="DM25:ER25">DL25*(1+$L25)</f>
        <v>284.88457209179984</v>
      </c>
      <c r="DN25" s="4">
        <f t="shared" si="90"/>
        <v>301.9776464173078</v>
      </c>
      <c r="DO25" s="4">
        <f t="shared" si="90"/>
        <v>320.0963052023463</v>
      </c>
      <c r="DP25" s="4">
        <f t="shared" si="90"/>
        <v>339.3020835144871</v>
      </c>
      <c r="DQ25" s="4">
        <f t="shared" si="90"/>
        <v>359.6602085253563</v>
      </c>
      <c r="DR25" s="4">
        <f t="shared" si="90"/>
        <v>381.23982103687774</v>
      </c>
      <c r="DS25" s="4">
        <f t="shared" si="90"/>
        <v>404.1142102990904</v>
      </c>
      <c r="DT25" s="4">
        <f t="shared" si="90"/>
        <v>428.36106291703584</v>
      </c>
      <c r="DU25" s="4">
        <f t="shared" si="90"/>
        <v>454.062726692058</v>
      </c>
      <c r="DV25" s="4">
        <f t="shared" si="90"/>
        <v>481.3064902935815</v>
      </c>
      <c r="DW25" s="4">
        <f t="shared" si="90"/>
        <v>510.1848797111964</v>
      </c>
      <c r="DX25" s="4">
        <f t="shared" si="90"/>
        <v>540.7959724938682</v>
      </c>
      <c r="DY25" s="4">
        <f t="shared" si="90"/>
        <v>573.2437308435003</v>
      </c>
      <c r="DZ25" s="4">
        <f t="shared" si="90"/>
        <v>607.6383546941104</v>
      </c>
      <c r="EA25" s="4">
        <f t="shared" si="90"/>
        <v>644.096655975757</v>
      </c>
      <c r="EB25" s="4">
        <f t="shared" si="90"/>
        <v>682.7424553343025</v>
      </c>
      <c r="EC25" s="4">
        <f t="shared" si="90"/>
        <v>723.7070026543606</v>
      </c>
      <c r="ED25" s="4">
        <f t="shared" si="90"/>
        <v>767.1294228136223</v>
      </c>
      <c r="EE25" s="4">
        <f t="shared" si="90"/>
        <v>813.1571881824398</v>
      </c>
      <c r="EF25" s="4">
        <f t="shared" si="90"/>
        <v>861.9466194733862</v>
      </c>
      <c r="EG25" s="4">
        <f t="shared" si="90"/>
        <v>913.6634166417895</v>
      </c>
      <c r="EH25" s="4">
        <f t="shared" si="90"/>
        <v>968.4832216402968</v>
      </c>
      <c r="EI25" s="4">
        <f t="shared" si="90"/>
        <v>1026.5922149387147</v>
      </c>
      <c r="EJ25" s="4">
        <f t="shared" si="90"/>
        <v>1088.1877478350377</v>
      </c>
      <c r="EK25" s="4">
        <f t="shared" si="90"/>
        <v>1153.4790127051401</v>
      </c>
      <c r="EL25" s="4">
        <f t="shared" si="90"/>
        <v>1222.6877534674486</v>
      </c>
      <c r="EM25" s="4">
        <f t="shared" si="90"/>
        <v>1296.0490186754955</v>
      </c>
      <c r="EN25" s="4">
        <f t="shared" si="90"/>
        <v>1373.8119597960253</v>
      </c>
      <c r="EO25" s="4">
        <f t="shared" si="90"/>
        <v>1456.240677383787</v>
      </c>
      <c r="EP25" s="4">
        <f t="shared" si="90"/>
        <v>1543.6151180268143</v>
      </c>
      <c r="EQ25" s="4">
        <f t="shared" si="90"/>
        <v>1636.2320251084234</v>
      </c>
      <c r="ER25" s="4">
        <f t="shared" si="90"/>
        <v>1734.4059466149288</v>
      </c>
      <c r="ES25" s="4">
        <f aca="true" t="shared" si="91" ref="ES25:FJ25">ER25*(1+$L25)</f>
        <v>1838.4703034118245</v>
      </c>
      <c r="ET25" s="4">
        <f t="shared" si="91"/>
        <v>1948.7785216165341</v>
      </c>
      <c r="EU25" s="4">
        <f t="shared" si="91"/>
        <v>2065.7052329135263</v>
      </c>
      <c r="EV25" s="4">
        <f t="shared" si="91"/>
        <v>2189.647546888338</v>
      </c>
      <c r="EW25" s="4">
        <f t="shared" si="91"/>
        <v>2321.0263997016386</v>
      </c>
      <c r="EX25" s="4">
        <f t="shared" si="91"/>
        <v>2460.287983683737</v>
      </c>
      <c r="EY25" s="4">
        <f t="shared" si="91"/>
        <v>2607.9052627047613</v>
      </c>
      <c r="EZ25" s="4">
        <f t="shared" si="91"/>
        <v>2764.379578467047</v>
      </c>
      <c r="FA25" s="4">
        <f t="shared" si="91"/>
        <v>2930.24235317507</v>
      </c>
      <c r="FB25" s="4">
        <f t="shared" si="91"/>
        <v>3106.0568943655744</v>
      </c>
      <c r="FC25" s="4">
        <f t="shared" si="91"/>
        <v>3292.4203080275092</v>
      </c>
      <c r="FD25" s="4">
        <f t="shared" si="91"/>
        <v>3489.96552650916</v>
      </c>
      <c r="FE25" s="4">
        <f t="shared" si="91"/>
        <v>3699.36345809971</v>
      </c>
      <c r="FF25" s="4">
        <f t="shared" si="91"/>
        <v>3921.3252655856927</v>
      </c>
      <c r="FG25" s="4">
        <f t="shared" si="91"/>
        <v>4156.604781520835</v>
      </c>
      <c r="FH25" s="4">
        <f t="shared" si="91"/>
        <v>4406.001068412085</v>
      </c>
      <c r="FI25" s="4">
        <f t="shared" si="91"/>
        <v>4670.36113251681</v>
      </c>
      <c r="FJ25" s="4">
        <f t="shared" si="91"/>
        <v>4950.58280046782</v>
      </c>
    </row>
    <row r="26" spans="1:166" ht="15">
      <c r="A26" s="1">
        <v>17</v>
      </c>
      <c r="B26" s="3" t="s">
        <v>32</v>
      </c>
      <c r="C26" s="4">
        <v>0.87</v>
      </c>
      <c r="D26" s="4">
        <v>1</v>
      </c>
      <c r="E26" s="4">
        <f t="shared" si="0"/>
        <v>0.043333333333333335</v>
      </c>
      <c r="F26" s="4">
        <v>-17.225625</v>
      </c>
      <c r="G26" s="4">
        <f t="shared" si="1"/>
        <v>0.87</v>
      </c>
      <c r="H26" s="4">
        <f t="shared" si="2"/>
        <v>0.9133333333333333</v>
      </c>
      <c r="I26" s="4">
        <f t="shared" si="3"/>
        <v>0.9566666666666667</v>
      </c>
      <c r="J26" s="4">
        <f t="shared" si="4"/>
        <v>1</v>
      </c>
      <c r="K26" s="4">
        <f t="shared" si="5"/>
        <v>1.06</v>
      </c>
      <c r="L26" s="5">
        <f t="shared" si="16"/>
        <v>0.06</v>
      </c>
      <c r="M26" s="5">
        <f>IRR(P26:FJ26,0.12)</f>
        <v>0.10884492330693353</v>
      </c>
      <c r="P26" s="4">
        <f t="shared" si="6"/>
        <v>-17.225625</v>
      </c>
      <c r="Q26" s="4">
        <f t="shared" si="7"/>
        <v>0.87</v>
      </c>
      <c r="R26" s="4">
        <f t="shared" si="8"/>
        <v>0.9133333333333333</v>
      </c>
      <c r="S26" s="4">
        <f t="shared" si="9"/>
        <v>0.9566666666666667</v>
      </c>
      <c r="T26" s="4">
        <f t="shared" si="10"/>
        <v>1</v>
      </c>
      <c r="U26" s="4">
        <f aca="true" t="shared" si="92" ref="U26:AZ26">T26*(1+$L26)</f>
        <v>1.06</v>
      </c>
      <c r="V26" s="4">
        <f t="shared" si="92"/>
        <v>1.1236000000000002</v>
      </c>
      <c r="W26" s="4">
        <f t="shared" si="92"/>
        <v>1.1910160000000003</v>
      </c>
      <c r="X26" s="4">
        <f t="shared" si="92"/>
        <v>1.2624769600000003</v>
      </c>
      <c r="Y26" s="4">
        <f t="shared" si="92"/>
        <v>1.3382255776000005</v>
      </c>
      <c r="Z26" s="4">
        <f t="shared" si="92"/>
        <v>1.4185191122560006</v>
      </c>
      <c r="AA26" s="4">
        <f t="shared" si="92"/>
        <v>1.5036302589913606</v>
      </c>
      <c r="AB26" s="4">
        <f t="shared" si="92"/>
        <v>1.5938480745308423</v>
      </c>
      <c r="AC26" s="4">
        <f t="shared" si="92"/>
        <v>1.6894789590026928</v>
      </c>
      <c r="AD26" s="4">
        <f t="shared" si="92"/>
        <v>1.7908476965428546</v>
      </c>
      <c r="AE26" s="4">
        <f t="shared" si="92"/>
        <v>1.898298558335426</v>
      </c>
      <c r="AF26" s="4">
        <f t="shared" si="92"/>
        <v>2.0121964718355514</v>
      </c>
      <c r="AG26" s="4">
        <f t="shared" si="92"/>
        <v>2.1329282601456847</v>
      </c>
      <c r="AH26" s="4">
        <f t="shared" si="92"/>
        <v>2.2609039557544257</v>
      </c>
      <c r="AI26" s="4">
        <f t="shared" si="92"/>
        <v>2.3965581930996915</v>
      </c>
      <c r="AJ26" s="4">
        <f t="shared" si="92"/>
        <v>2.5403516846856733</v>
      </c>
      <c r="AK26" s="4">
        <f t="shared" si="92"/>
        <v>2.692772785766814</v>
      </c>
      <c r="AL26" s="4">
        <f t="shared" si="92"/>
        <v>2.854339152912823</v>
      </c>
      <c r="AM26" s="4">
        <f t="shared" si="92"/>
        <v>3.0255995020875925</v>
      </c>
      <c r="AN26" s="4">
        <f t="shared" si="92"/>
        <v>3.2071354722128484</v>
      </c>
      <c r="AO26" s="4">
        <f t="shared" si="92"/>
        <v>3.3995636005456196</v>
      </c>
      <c r="AP26" s="4">
        <f t="shared" si="92"/>
        <v>3.603537416578357</v>
      </c>
      <c r="AQ26" s="4">
        <f t="shared" si="92"/>
        <v>3.8197496615730584</v>
      </c>
      <c r="AR26" s="4">
        <f t="shared" si="92"/>
        <v>4.048934641267442</v>
      </c>
      <c r="AS26" s="4">
        <f t="shared" si="92"/>
        <v>4.291870719743488</v>
      </c>
      <c r="AT26" s="4">
        <f t="shared" si="92"/>
        <v>4.549382962928098</v>
      </c>
      <c r="AU26" s="4">
        <f t="shared" si="92"/>
        <v>4.822345940703784</v>
      </c>
      <c r="AV26" s="4">
        <f t="shared" si="92"/>
        <v>5.111686697146011</v>
      </c>
      <c r="AW26" s="4">
        <f t="shared" si="92"/>
        <v>5.418387898974772</v>
      </c>
      <c r="AX26" s="4">
        <f t="shared" si="92"/>
        <v>5.7434911729132585</v>
      </c>
      <c r="AY26" s="4">
        <f t="shared" si="92"/>
        <v>6.088100643288055</v>
      </c>
      <c r="AZ26" s="4">
        <f t="shared" si="92"/>
        <v>6.4533866818853385</v>
      </c>
      <c r="BA26" s="4">
        <f aca="true" t="shared" si="93" ref="BA26:CF26">AZ26*(1+$L26)</f>
        <v>6.840589882798459</v>
      </c>
      <c r="BB26" s="4">
        <f t="shared" si="93"/>
        <v>7.2510252757663665</v>
      </c>
      <c r="BC26" s="4">
        <f t="shared" si="93"/>
        <v>7.686086792312349</v>
      </c>
      <c r="BD26" s="4">
        <f t="shared" si="93"/>
        <v>8.14725199985109</v>
      </c>
      <c r="BE26" s="4">
        <f t="shared" si="93"/>
        <v>8.636087119842156</v>
      </c>
      <c r="BF26" s="4">
        <f t="shared" si="93"/>
        <v>9.154252347032685</v>
      </c>
      <c r="BG26" s="4">
        <f t="shared" si="93"/>
        <v>9.703507487854646</v>
      </c>
      <c r="BH26" s="4">
        <f t="shared" si="93"/>
        <v>10.285717937125925</v>
      </c>
      <c r="BI26" s="4">
        <f t="shared" si="93"/>
        <v>10.902861013353482</v>
      </c>
      <c r="BJ26" s="4">
        <f t="shared" si="93"/>
        <v>11.55703267415469</v>
      </c>
      <c r="BK26" s="4">
        <f t="shared" si="93"/>
        <v>12.250454634603972</v>
      </c>
      <c r="BL26" s="4">
        <f t="shared" si="93"/>
        <v>12.98548191268021</v>
      </c>
      <c r="BM26" s="4">
        <f t="shared" si="93"/>
        <v>13.764610827441023</v>
      </c>
      <c r="BN26" s="4">
        <f t="shared" si="93"/>
        <v>14.590487477087486</v>
      </c>
      <c r="BO26" s="4">
        <f t="shared" si="93"/>
        <v>15.465916725712736</v>
      </c>
      <c r="BP26" s="4">
        <f t="shared" si="93"/>
        <v>16.3938717292555</v>
      </c>
      <c r="BQ26" s="4">
        <f t="shared" si="93"/>
        <v>17.377504033010833</v>
      </c>
      <c r="BR26" s="4">
        <f t="shared" si="93"/>
        <v>18.420154274991486</v>
      </c>
      <c r="BS26" s="4">
        <f t="shared" si="93"/>
        <v>19.525363531490974</v>
      </c>
      <c r="BT26" s="4">
        <f t="shared" si="93"/>
        <v>20.696885343380433</v>
      </c>
      <c r="BU26" s="4">
        <f t="shared" si="93"/>
        <v>21.93869846398326</v>
      </c>
      <c r="BV26" s="4">
        <f t="shared" si="93"/>
        <v>23.25502037182226</v>
      </c>
      <c r="BW26" s="4">
        <f t="shared" si="93"/>
        <v>24.650321594131594</v>
      </c>
      <c r="BX26" s="4">
        <f t="shared" si="93"/>
        <v>26.129340889779492</v>
      </c>
      <c r="BY26" s="4">
        <f t="shared" si="93"/>
        <v>27.697101343166263</v>
      </c>
      <c r="BZ26" s="4">
        <f t="shared" si="93"/>
        <v>29.358927423756242</v>
      </c>
      <c r="CA26" s="4">
        <f t="shared" si="93"/>
        <v>31.120463069181618</v>
      </c>
      <c r="CB26" s="4">
        <f t="shared" si="93"/>
        <v>32.987690853332516</v>
      </c>
      <c r="CC26" s="4">
        <f t="shared" si="93"/>
        <v>34.96695230453247</v>
      </c>
      <c r="CD26" s="4">
        <f t="shared" si="93"/>
        <v>37.06496944280442</v>
      </c>
      <c r="CE26" s="4">
        <f t="shared" si="93"/>
        <v>39.28886760937269</v>
      </c>
      <c r="CF26" s="4">
        <f t="shared" si="93"/>
        <v>41.64619966593505</v>
      </c>
      <c r="CG26" s="4">
        <f aca="true" t="shared" si="94" ref="CG26:DL26">CF26*(1+$L26)</f>
        <v>44.144971645891154</v>
      </c>
      <c r="CH26" s="4">
        <f t="shared" si="94"/>
        <v>46.79366994464463</v>
      </c>
      <c r="CI26" s="4">
        <f t="shared" si="94"/>
        <v>49.601290141323304</v>
      </c>
      <c r="CJ26" s="4">
        <f t="shared" si="94"/>
        <v>52.5773675498027</v>
      </c>
      <c r="CK26" s="4">
        <f t="shared" si="94"/>
        <v>55.73200960279087</v>
      </c>
      <c r="CL26" s="4">
        <f t="shared" si="94"/>
        <v>59.07593017895832</v>
      </c>
      <c r="CM26" s="4">
        <f t="shared" si="94"/>
        <v>62.62048598969582</v>
      </c>
      <c r="CN26" s="4">
        <f t="shared" si="94"/>
        <v>66.37771514907757</v>
      </c>
      <c r="CO26" s="4">
        <f t="shared" si="94"/>
        <v>70.36037805802223</v>
      </c>
      <c r="CP26" s="4">
        <f t="shared" si="94"/>
        <v>74.58200074150358</v>
      </c>
      <c r="CQ26" s="4">
        <f t="shared" si="94"/>
        <v>79.0569207859938</v>
      </c>
      <c r="CR26" s="4">
        <f t="shared" si="94"/>
        <v>83.80033603315343</v>
      </c>
      <c r="CS26" s="4">
        <f t="shared" si="94"/>
        <v>88.82835619514263</v>
      </c>
      <c r="CT26" s="4">
        <f t="shared" si="94"/>
        <v>94.1580575668512</v>
      </c>
      <c r="CU26" s="4">
        <f t="shared" si="94"/>
        <v>99.80754102086227</v>
      </c>
      <c r="CV26" s="4">
        <f t="shared" si="94"/>
        <v>105.79599348211401</v>
      </c>
      <c r="CW26" s="4">
        <f t="shared" si="94"/>
        <v>112.14375309104086</v>
      </c>
      <c r="CX26" s="4">
        <f t="shared" si="94"/>
        <v>118.87237827650333</v>
      </c>
      <c r="CY26" s="4">
        <f t="shared" si="94"/>
        <v>126.00472097309353</v>
      </c>
      <c r="CZ26" s="4">
        <f t="shared" si="94"/>
        <v>133.56500423147915</v>
      </c>
      <c r="DA26" s="4">
        <f t="shared" si="94"/>
        <v>141.5789044853679</v>
      </c>
      <c r="DB26" s="4">
        <f t="shared" si="94"/>
        <v>150.07363875449</v>
      </c>
      <c r="DC26" s="4">
        <f t="shared" si="94"/>
        <v>159.0780570797594</v>
      </c>
      <c r="DD26" s="4">
        <f t="shared" si="94"/>
        <v>168.62274050454496</v>
      </c>
      <c r="DE26" s="4">
        <f t="shared" si="94"/>
        <v>178.74010493481768</v>
      </c>
      <c r="DF26" s="4">
        <f t="shared" si="94"/>
        <v>189.46451123090674</v>
      </c>
      <c r="DG26" s="4">
        <f t="shared" si="94"/>
        <v>200.83238190476115</v>
      </c>
      <c r="DH26" s="4">
        <f t="shared" si="94"/>
        <v>212.88232481904683</v>
      </c>
      <c r="DI26" s="4">
        <f t="shared" si="94"/>
        <v>225.65526430818966</v>
      </c>
      <c r="DJ26" s="4">
        <f t="shared" si="94"/>
        <v>239.19458016668105</v>
      </c>
      <c r="DK26" s="4">
        <f t="shared" si="94"/>
        <v>253.54625497668192</v>
      </c>
      <c r="DL26" s="4">
        <f t="shared" si="94"/>
        <v>268.75903027528284</v>
      </c>
      <c r="DM26" s="4">
        <f aca="true" t="shared" si="95" ref="DM26:ER26">DL26*(1+$L26)</f>
        <v>284.88457209179984</v>
      </c>
      <c r="DN26" s="4">
        <f t="shared" si="95"/>
        <v>301.9776464173078</v>
      </c>
      <c r="DO26" s="4">
        <f t="shared" si="95"/>
        <v>320.0963052023463</v>
      </c>
      <c r="DP26" s="4">
        <f t="shared" si="95"/>
        <v>339.3020835144871</v>
      </c>
      <c r="DQ26" s="4">
        <f t="shared" si="95"/>
        <v>359.6602085253563</v>
      </c>
      <c r="DR26" s="4">
        <f t="shared" si="95"/>
        <v>381.23982103687774</v>
      </c>
      <c r="DS26" s="4">
        <f t="shared" si="95"/>
        <v>404.1142102990904</v>
      </c>
      <c r="DT26" s="4">
        <f t="shared" si="95"/>
        <v>428.36106291703584</v>
      </c>
      <c r="DU26" s="4">
        <f t="shared" si="95"/>
        <v>454.062726692058</v>
      </c>
      <c r="DV26" s="4">
        <f t="shared" si="95"/>
        <v>481.3064902935815</v>
      </c>
      <c r="DW26" s="4">
        <f t="shared" si="95"/>
        <v>510.1848797111964</v>
      </c>
      <c r="DX26" s="4">
        <f t="shared" si="95"/>
        <v>540.7959724938682</v>
      </c>
      <c r="DY26" s="4">
        <f t="shared" si="95"/>
        <v>573.2437308435003</v>
      </c>
      <c r="DZ26" s="4">
        <f t="shared" si="95"/>
        <v>607.6383546941104</v>
      </c>
      <c r="EA26" s="4">
        <f t="shared" si="95"/>
        <v>644.096655975757</v>
      </c>
      <c r="EB26" s="4">
        <f t="shared" si="95"/>
        <v>682.7424553343025</v>
      </c>
      <c r="EC26" s="4">
        <f t="shared" si="95"/>
        <v>723.7070026543606</v>
      </c>
      <c r="ED26" s="4">
        <f t="shared" si="95"/>
        <v>767.1294228136223</v>
      </c>
      <c r="EE26" s="4">
        <f t="shared" si="95"/>
        <v>813.1571881824398</v>
      </c>
      <c r="EF26" s="4">
        <f t="shared" si="95"/>
        <v>861.9466194733862</v>
      </c>
      <c r="EG26" s="4">
        <f t="shared" si="95"/>
        <v>913.6634166417895</v>
      </c>
      <c r="EH26" s="4">
        <f t="shared" si="95"/>
        <v>968.4832216402968</v>
      </c>
      <c r="EI26" s="4">
        <f t="shared" si="95"/>
        <v>1026.5922149387147</v>
      </c>
      <c r="EJ26" s="4">
        <f t="shared" si="95"/>
        <v>1088.1877478350377</v>
      </c>
      <c r="EK26" s="4">
        <f t="shared" si="95"/>
        <v>1153.4790127051401</v>
      </c>
      <c r="EL26" s="4">
        <f t="shared" si="95"/>
        <v>1222.6877534674486</v>
      </c>
      <c r="EM26" s="4">
        <f t="shared" si="95"/>
        <v>1296.0490186754955</v>
      </c>
      <c r="EN26" s="4">
        <f t="shared" si="95"/>
        <v>1373.8119597960253</v>
      </c>
      <c r="EO26" s="4">
        <f t="shared" si="95"/>
        <v>1456.240677383787</v>
      </c>
      <c r="EP26" s="4">
        <f t="shared" si="95"/>
        <v>1543.6151180268143</v>
      </c>
      <c r="EQ26" s="4">
        <f t="shared" si="95"/>
        <v>1636.2320251084234</v>
      </c>
      <c r="ER26" s="4">
        <f t="shared" si="95"/>
        <v>1734.4059466149288</v>
      </c>
      <c r="ES26" s="4">
        <f aca="true" t="shared" si="96" ref="ES26:FJ26">ER26*(1+$L26)</f>
        <v>1838.4703034118245</v>
      </c>
      <c r="ET26" s="4">
        <f t="shared" si="96"/>
        <v>1948.7785216165341</v>
      </c>
      <c r="EU26" s="4">
        <f t="shared" si="96"/>
        <v>2065.7052329135263</v>
      </c>
      <c r="EV26" s="4">
        <f t="shared" si="96"/>
        <v>2189.647546888338</v>
      </c>
      <c r="EW26" s="4">
        <f t="shared" si="96"/>
        <v>2321.0263997016386</v>
      </c>
      <c r="EX26" s="4">
        <f t="shared" si="96"/>
        <v>2460.287983683737</v>
      </c>
      <c r="EY26" s="4">
        <f t="shared" si="96"/>
        <v>2607.9052627047613</v>
      </c>
      <c r="EZ26" s="4">
        <f t="shared" si="96"/>
        <v>2764.379578467047</v>
      </c>
      <c r="FA26" s="4">
        <f t="shared" si="96"/>
        <v>2930.24235317507</v>
      </c>
      <c r="FB26" s="4">
        <f t="shared" si="96"/>
        <v>3106.0568943655744</v>
      </c>
      <c r="FC26" s="4">
        <f t="shared" si="96"/>
        <v>3292.4203080275092</v>
      </c>
      <c r="FD26" s="4">
        <f t="shared" si="96"/>
        <v>3489.96552650916</v>
      </c>
      <c r="FE26" s="4">
        <f t="shared" si="96"/>
        <v>3699.36345809971</v>
      </c>
      <c r="FF26" s="4">
        <f t="shared" si="96"/>
        <v>3921.3252655856927</v>
      </c>
      <c r="FG26" s="4">
        <f t="shared" si="96"/>
        <v>4156.604781520835</v>
      </c>
      <c r="FH26" s="4">
        <f t="shared" si="96"/>
        <v>4406.001068412085</v>
      </c>
      <c r="FI26" s="4">
        <f t="shared" si="96"/>
        <v>4670.36113251681</v>
      </c>
      <c r="FJ26" s="4">
        <f t="shared" si="96"/>
        <v>4950.58280046782</v>
      </c>
    </row>
    <row r="28" spans="12:13" ht="15">
      <c r="L28" s="23" t="s">
        <v>33</v>
      </c>
      <c r="M28" s="5">
        <f>AVERAGE(M10:M26)</f>
        <v>0.10161502743023715</v>
      </c>
    </row>
    <row r="29" spans="12:13" ht="15">
      <c r="L29" s="23" t="s">
        <v>34</v>
      </c>
      <c r="M29" s="5">
        <f>MEDIAN(M10:M26)</f>
        <v>0.10366080313730809</v>
      </c>
    </row>
  </sheetData>
  <mergeCells count="4">
    <mergeCell ref="A1:M1"/>
    <mergeCell ref="A2:M2"/>
    <mergeCell ref="A3:M3"/>
    <mergeCell ref="P6:T6"/>
  </mergeCells>
  <printOptions/>
  <pageMargins left="0.75" right="0.75" top="1" bottom="1" header="0.5" footer="0.5"/>
  <pageSetup fitToHeight="3" horizontalDpi="600" verticalDpi="600" orientation="landscape" scale="80" r:id="rId1"/>
  <headerFooter alignWithMargins="0">
    <oddHeader>&amp;C&amp;F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J29"/>
  <sheetViews>
    <sheetView workbookViewId="0" topLeftCell="A1">
      <selection activeCell="A1" sqref="A1:M1"/>
    </sheetView>
  </sheetViews>
  <sheetFormatPr defaultColWidth="8.88671875" defaultRowHeight="15"/>
  <cols>
    <col min="2" max="2" width="18.3359375" style="0" bestFit="1" customWidth="1"/>
    <col min="13" max="13" width="9.99609375" style="0" bestFit="1" customWidth="1"/>
  </cols>
  <sheetData>
    <row r="1" spans="1:13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6" spans="3:21" ht="15.75" thickBot="1">
      <c r="C6" s="6" t="s">
        <v>39</v>
      </c>
      <c r="D6" s="7" t="s">
        <v>39</v>
      </c>
      <c r="E6" s="8" t="s">
        <v>40</v>
      </c>
      <c r="F6" s="9" t="s">
        <v>41</v>
      </c>
      <c r="G6" s="10"/>
      <c r="H6" s="11"/>
      <c r="I6" s="11"/>
      <c r="J6" s="11"/>
      <c r="K6" s="11"/>
      <c r="L6" s="12"/>
      <c r="M6" s="13" t="s">
        <v>42</v>
      </c>
      <c r="P6" s="109" t="s">
        <v>43</v>
      </c>
      <c r="Q6" s="109"/>
      <c r="R6" s="109"/>
      <c r="S6" s="109"/>
      <c r="T6" s="109"/>
      <c r="U6" t="s">
        <v>44</v>
      </c>
    </row>
    <row r="7" spans="3:16" ht="15">
      <c r="C7" s="14">
        <v>2005</v>
      </c>
      <c r="D7" s="15">
        <v>2008</v>
      </c>
      <c r="E7" s="16" t="s">
        <v>45</v>
      </c>
      <c r="F7" s="14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6" t="s">
        <v>52</v>
      </c>
      <c r="M7" s="18" t="s">
        <v>53</v>
      </c>
      <c r="P7" t="s">
        <v>54</v>
      </c>
    </row>
    <row r="8" spans="2:166" ht="15.75" thickBot="1">
      <c r="B8" s="2" t="s">
        <v>8</v>
      </c>
      <c r="C8" s="19" t="s">
        <v>10</v>
      </c>
      <c r="D8" s="20" t="s">
        <v>10</v>
      </c>
      <c r="E8" s="21" t="s">
        <v>55</v>
      </c>
      <c r="F8" s="19" t="s">
        <v>9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1" t="s">
        <v>56</v>
      </c>
      <c r="M8" s="22" t="s">
        <v>57</v>
      </c>
      <c r="P8" s="1">
        <v>2004</v>
      </c>
      <c r="Q8" s="1">
        <v>2005</v>
      </c>
      <c r="R8" s="1">
        <v>2006</v>
      </c>
      <c r="S8" s="1">
        <v>2007</v>
      </c>
      <c r="T8" s="1">
        <v>2008</v>
      </c>
      <c r="U8" s="1">
        <v>2009</v>
      </c>
      <c r="V8" s="1">
        <v>2010</v>
      </c>
      <c r="W8" s="1">
        <v>2011</v>
      </c>
      <c r="X8" s="1">
        <v>2012</v>
      </c>
      <c r="Y8" s="1">
        <v>2013</v>
      </c>
      <c r="Z8" s="1">
        <v>2014</v>
      </c>
      <c r="AA8" s="1">
        <v>2015</v>
      </c>
      <c r="AB8" s="1">
        <v>2016</v>
      </c>
      <c r="AC8" s="1">
        <v>2017</v>
      </c>
      <c r="AD8" s="1">
        <v>2018</v>
      </c>
      <c r="AE8" s="1">
        <v>2019</v>
      </c>
      <c r="AF8" s="1">
        <v>2020</v>
      </c>
      <c r="AG8" s="1">
        <v>2021</v>
      </c>
      <c r="AH8" s="1">
        <v>2022</v>
      </c>
      <c r="AI8" s="1">
        <v>2023</v>
      </c>
      <c r="AJ8" s="1">
        <v>2024</v>
      </c>
      <c r="AK8" s="1">
        <v>2025</v>
      </c>
      <c r="AL8" s="1">
        <v>2026</v>
      </c>
      <c r="AM8" s="1">
        <v>2027</v>
      </c>
      <c r="AN8" s="1">
        <v>2028</v>
      </c>
      <c r="AO8" s="1">
        <v>2029</v>
      </c>
      <c r="AP8" s="1">
        <v>2030</v>
      </c>
      <c r="AQ8" s="1">
        <v>2031</v>
      </c>
      <c r="AR8" s="1">
        <v>2032</v>
      </c>
      <c r="AS8" s="1">
        <v>2033</v>
      </c>
      <c r="AT8" s="1">
        <v>2034</v>
      </c>
      <c r="AU8" s="1">
        <v>2035</v>
      </c>
      <c r="AV8" s="1">
        <v>2036</v>
      </c>
      <c r="AW8" s="1">
        <v>2037</v>
      </c>
      <c r="AX8" s="1">
        <v>2038</v>
      </c>
      <c r="AY8" s="1">
        <v>2039</v>
      </c>
      <c r="AZ8" s="1">
        <v>2040</v>
      </c>
      <c r="BA8" s="1">
        <v>2041</v>
      </c>
      <c r="BB8" s="1">
        <v>2042</v>
      </c>
      <c r="BC8" s="1">
        <v>2043</v>
      </c>
      <c r="BD8" s="1">
        <v>2044</v>
      </c>
      <c r="BE8" s="1">
        <v>2045</v>
      </c>
      <c r="BF8" s="1">
        <v>2046</v>
      </c>
      <c r="BG8" s="1">
        <v>2047</v>
      </c>
      <c r="BH8" s="1">
        <v>2048</v>
      </c>
      <c r="BI8" s="1">
        <v>2049</v>
      </c>
      <c r="BJ8" s="1">
        <v>2050</v>
      </c>
      <c r="BK8" s="1">
        <v>2051</v>
      </c>
      <c r="BL8" s="1">
        <v>2052</v>
      </c>
      <c r="BM8" s="1">
        <v>2053</v>
      </c>
      <c r="BN8" s="1">
        <v>2054</v>
      </c>
      <c r="BO8" s="1">
        <v>2055</v>
      </c>
      <c r="BP8" s="1">
        <v>2056</v>
      </c>
      <c r="BQ8" s="1">
        <v>2057</v>
      </c>
      <c r="BR8" s="1">
        <v>2058</v>
      </c>
      <c r="BS8" s="1">
        <v>2059</v>
      </c>
      <c r="BT8" s="1">
        <v>2060</v>
      </c>
      <c r="BU8" s="1">
        <v>2061</v>
      </c>
      <c r="BV8" s="1">
        <v>2062</v>
      </c>
      <c r="BW8" s="1">
        <v>2063</v>
      </c>
      <c r="BX8" s="1">
        <v>2064</v>
      </c>
      <c r="BY8" s="1">
        <v>2065</v>
      </c>
      <c r="BZ8" s="1">
        <v>2066</v>
      </c>
      <c r="CA8" s="1">
        <v>2067</v>
      </c>
      <c r="CB8" s="1">
        <v>2068</v>
      </c>
      <c r="CC8" s="1">
        <v>2069</v>
      </c>
      <c r="CD8" s="1">
        <v>2070</v>
      </c>
      <c r="CE8" s="1">
        <v>2071</v>
      </c>
      <c r="CF8" s="1">
        <v>2072</v>
      </c>
      <c r="CG8" s="1">
        <v>2073</v>
      </c>
      <c r="CH8" s="1">
        <v>2074</v>
      </c>
      <c r="CI8" s="1">
        <v>2075</v>
      </c>
      <c r="CJ8" s="1">
        <v>2076</v>
      </c>
      <c r="CK8" s="1">
        <v>2077</v>
      </c>
      <c r="CL8" s="1">
        <v>2078</v>
      </c>
      <c r="CM8" s="1">
        <v>2079</v>
      </c>
      <c r="CN8" s="1">
        <v>2080</v>
      </c>
      <c r="CO8" s="1">
        <v>2081</v>
      </c>
      <c r="CP8" s="1">
        <v>2082</v>
      </c>
      <c r="CQ8" s="1">
        <v>2083</v>
      </c>
      <c r="CR8" s="1">
        <v>2084</v>
      </c>
      <c r="CS8" s="1">
        <v>2085</v>
      </c>
      <c r="CT8" s="1">
        <v>2086</v>
      </c>
      <c r="CU8" s="1">
        <v>2087</v>
      </c>
      <c r="CV8" s="1">
        <v>2088</v>
      </c>
      <c r="CW8" s="1">
        <v>2089</v>
      </c>
      <c r="CX8" s="1">
        <v>2090</v>
      </c>
      <c r="CY8" s="1">
        <v>2091</v>
      </c>
      <c r="CZ8" s="1">
        <v>2092</v>
      </c>
      <c r="DA8" s="1">
        <v>2093</v>
      </c>
      <c r="DB8" s="1">
        <v>2094</v>
      </c>
      <c r="DC8" s="1">
        <v>2095</v>
      </c>
      <c r="DD8" s="1">
        <v>2096</v>
      </c>
      <c r="DE8" s="1">
        <v>2097</v>
      </c>
      <c r="DF8" s="1">
        <v>2098</v>
      </c>
      <c r="DG8" s="1">
        <v>2099</v>
      </c>
      <c r="DH8" s="1">
        <v>2100</v>
      </c>
      <c r="DI8" s="1">
        <v>2101</v>
      </c>
      <c r="DJ8" s="1">
        <v>2102</v>
      </c>
      <c r="DK8" s="1">
        <v>2103</v>
      </c>
      <c r="DL8" s="1">
        <v>2104</v>
      </c>
      <c r="DM8" s="1">
        <v>2105</v>
      </c>
      <c r="DN8" s="1">
        <v>2106</v>
      </c>
      <c r="DO8" s="1">
        <v>2107</v>
      </c>
      <c r="DP8" s="1">
        <v>2108</v>
      </c>
      <c r="DQ8" s="1">
        <v>2109</v>
      </c>
      <c r="DR8" s="1">
        <v>2110</v>
      </c>
      <c r="DS8" s="1">
        <v>2111</v>
      </c>
      <c r="DT8" s="1">
        <v>2112</v>
      </c>
      <c r="DU8" s="1">
        <v>2113</v>
      </c>
      <c r="DV8" s="1">
        <v>2114</v>
      </c>
      <c r="DW8" s="1">
        <v>2115</v>
      </c>
      <c r="DX8" s="1">
        <v>2116</v>
      </c>
      <c r="DY8" s="1">
        <v>2117</v>
      </c>
      <c r="DZ8" s="1">
        <v>2118</v>
      </c>
      <c r="EA8" s="1">
        <v>2119</v>
      </c>
      <c r="EB8" s="1">
        <v>2120</v>
      </c>
      <c r="EC8" s="1">
        <v>2121</v>
      </c>
      <c r="ED8" s="1">
        <v>2122</v>
      </c>
      <c r="EE8" s="1">
        <v>2123</v>
      </c>
      <c r="EF8" s="1">
        <v>2124</v>
      </c>
      <c r="EG8" s="1">
        <v>2125</v>
      </c>
      <c r="EH8" s="1">
        <v>2126</v>
      </c>
      <c r="EI8" s="1">
        <v>2127</v>
      </c>
      <c r="EJ8" s="1">
        <v>2128</v>
      </c>
      <c r="EK8" s="1">
        <v>2129</v>
      </c>
      <c r="EL8" s="1">
        <v>2130</v>
      </c>
      <c r="EM8" s="1">
        <v>2131</v>
      </c>
      <c r="EN8" s="1">
        <v>2132</v>
      </c>
      <c r="EO8" s="1">
        <v>2133</v>
      </c>
      <c r="EP8" s="1">
        <v>2134</v>
      </c>
      <c r="EQ8" s="1">
        <v>2135</v>
      </c>
      <c r="ER8" s="1">
        <v>2136</v>
      </c>
      <c r="ES8" s="1">
        <v>2137</v>
      </c>
      <c r="ET8" s="1">
        <v>2138</v>
      </c>
      <c r="EU8" s="1">
        <v>2139</v>
      </c>
      <c r="EV8" s="1">
        <v>2140</v>
      </c>
      <c r="EW8" s="1">
        <v>2141</v>
      </c>
      <c r="EX8" s="1">
        <v>2142</v>
      </c>
      <c r="EY8" s="1">
        <v>2143</v>
      </c>
      <c r="EZ8" s="1">
        <v>2144</v>
      </c>
      <c r="FA8" s="1">
        <v>2145</v>
      </c>
      <c r="FB8" s="1">
        <v>2146</v>
      </c>
      <c r="FC8" s="1">
        <v>2147</v>
      </c>
      <c r="FD8" s="1">
        <v>2148</v>
      </c>
      <c r="FE8" s="1">
        <v>2149</v>
      </c>
      <c r="FF8" s="1">
        <v>2150</v>
      </c>
      <c r="FG8" s="1">
        <v>2151</v>
      </c>
      <c r="FH8" s="1">
        <v>2152</v>
      </c>
      <c r="FI8" s="1">
        <v>2153</v>
      </c>
      <c r="FJ8" s="1">
        <v>2154</v>
      </c>
    </row>
    <row r="9" ht="15.75" thickTop="1">
      <c r="B9" s="2"/>
    </row>
    <row r="10" spans="1:166" ht="15">
      <c r="A10" s="1">
        <v>1</v>
      </c>
      <c r="B10" s="3" t="s">
        <v>16</v>
      </c>
      <c r="C10" s="4">
        <v>2.54</v>
      </c>
      <c r="D10" s="4">
        <v>2.54</v>
      </c>
      <c r="E10" s="4">
        <f aca="true" t="shared" si="0" ref="E10:E26">(D10-C10)/3</f>
        <v>0</v>
      </c>
      <c r="F10" s="4">
        <v>-46.425078125000006</v>
      </c>
      <c r="G10" s="4">
        <f aca="true" t="shared" si="1" ref="G10:G26">C10</f>
        <v>2.54</v>
      </c>
      <c r="H10" s="4">
        <f aca="true" t="shared" si="2" ref="H10:H26">G10+E10</f>
        <v>2.54</v>
      </c>
      <c r="I10" s="4">
        <f aca="true" t="shared" si="3" ref="I10:I26">H10+E10</f>
        <v>2.54</v>
      </c>
      <c r="J10" s="4">
        <f aca="true" t="shared" si="4" ref="J10:J26">I10+E10</f>
        <v>2.54</v>
      </c>
      <c r="K10" s="4">
        <f aca="true" t="shared" si="5" ref="K10:K26">J10*(1+L10)</f>
        <v>2.70256</v>
      </c>
      <c r="L10" s="5">
        <v>0.064</v>
      </c>
      <c r="M10" s="5">
        <f>IRR(P10:FJ10,0.12)</f>
        <v>0.11007754489328396</v>
      </c>
      <c r="P10" s="4">
        <f aca="true" t="shared" si="6" ref="P10:P26">F10</f>
        <v>-46.425078125000006</v>
      </c>
      <c r="Q10" s="4">
        <f aca="true" t="shared" si="7" ref="Q10:Q26">G10</f>
        <v>2.54</v>
      </c>
      <c r="R10" s="4">
        <f aca="true" t="shared" si="8" ref="R10:R26">H10</f>
        <v>2.54</v>
      </c>
      <c r="S10" s="4">
        <f aca="true" t="shared" si="9" ref="S10:S26">I10</f>
        <v>2.54</v>
      </c>
      <c r="T10" s="4">
        <f aca="true" t="shared" si="10" ref="T10:T26">J10</f>
        <v>2.54</v>
      </c>
      <c r="U10" s="4">
        <f aca="true" t="shared" si="11" ref="U10:AZ10">T10*(1+$L10)</f>
        <v>2.70256</v>
      </c>
      <c r="V10" s="4">
        <f t="shared" si="11"/>
        <v>2.87552384</v>
      </c>
      <c r="W10" s="4">
        <f t="shared" si="11"/>
        <v>3.0595573657600004</v>
      </c>
      <c r="X10" s="4">
        <f t="shared" si="11"/>
        <v>3.2553690371686406</v>
      </c>
      <c r="Y10" s="4">
        <f t="shared" si="11"/>
        <v>3.463712655547434</v>
      </c>
      <c r="Z10" s="4">
        <f t="shared" si="11"/>
        <v>3.6853902655024697</v>
      </c>
      <c r="AA10" s="4">
        <f t="shared" si="11"/>
        <v>3.921255242494628</v>
      </c>
      <c r="AB10" s="4">
        <f t="shared" si="11"/>
        <v>4.172215578014284</v>
      </c>
      <c r="AC10" s="4">
        <f t="shared" si="11"/>
        <v>4.439237375007198</v>
      </c>
      <c r="AD10" s="4">
        <f t="shared" si="11"/>
        <v>4.723348567007659</v>
      </c>
      <c r="AE10" s="4">
        <f t="shared" si="11"/>
        <v>5.02564287529615</v>
      </c>
      <c r="AF10" s="4">
        <f t="shared" si="11"/>
        <v>5.347284019315103</v>
      </c>
      <c r="AG10" s="4">
        <f t="shared" si="11"/>
        <v>5.689510196551271</v>
      </c>
      <c r="AH10" s="4">
        <f t="shared" si="11"/>
        <v>6.053638849130552</v>
      </c>
      <c r="AI10" s="4">
        <f t="shared" si="11"/>
        <v>6.441071735474908</v>
      </c>
      <c r="AJ10" s="4">
        <f t="shared" si="11"/>
        <v>6.853300326545302</v>
      </c>
      <c r="AK10" s="4">
        <f t="shared" si="11"/>
        <v>7.291911547444202</v>
      </c>
      <c r="AL10" s="4">
        <f t="shared" si="11"/>
        <v>7.758593886480631</v>
      </c>
      <c r="AM10" s="4">
        <f t="shared" si="11"/>
        <v>8.255143895215392</v>
      </c>
      <c r="AN10" s="4">
        <f t="shared" si="11"/>
        <v>8.783473104509177</v>
      </c>
      <c r="AO10" s="4">
        <f t="shared" si="11"/>
        <v>9.345615383197766</v>
      </c>
      <c r="AP10" s="4">
        <f t="shared" si="11"/>
        <v>9.943734767722423</v>
      </c>
      <c r="AQ10" s="4">
        <f t="shared" si="11"/>
        <v>10.580133792856659</v>
      </c>
      <c r="AR10" s="4">
        <f t="shared" si="11"/>
        <v>11.257262355599485</v>
      </c>
      <c r="AS10" s="4">
        <f t="shared" si="11"/>
        <v>11.977727146357852</v>
      </c>
      <c r="AT10" s="4">
        <f t="shared" si="11"/>
        <v>12.744301683724755</v>
      </c>
      <c r="AU10" s="4">
        <f t="shared" si="11"/>
        <v>13.55993699148314</v>
      </c>
      <c r="AV10" s="4">
        <f t="shared" si="11"/>
        <v>14.42777295893806</v>
      </c>
      <c r="AW10" s="4">
        <f t="shared" si="11"/>
        <v>15.351150428310097</v>
      </c>
      <c r="AX10" s="4">
        <f t="shared" si="11"/>
        <v>16.333624055721945</v>
      </c>
      <c r="AY10" s="4">
        <f t="shared" si="11"/>
        <v>17.37897599528815</v>
      </c>
      <c r="AZ10" s="4">
        <f t="shared" si="11"/>
        <v>18.491230458986593</v>
      </c>
      <c r="BA10" s="4">
        <f aca="true" t="shared" si="12" ref="BA10:CF10">AZ10*(1+$L10)</f>
        <v>19.674669208361735</v>
      </c>
      <c r="BB10" s="4">
        <f t="shared" si="12"/>
        <v>20.933848037696887</v>
      </c>
      <c r="BC10" s="4">
        <f t="shared" si="12"/>
        <v>22.273614312109487</v>
      </c>
      <c r="BD10" s="4">
        <f t="shared" si="12"/>
        <v>23.699125628084495</v>
      </c>
      <c r="BE10" s="4">
        <f t="shared" si="12"/>
        <v>25.215869668281904</v>
      </c>
      <c r="BF10" s="4">
        <f t="shared" si="12"/>
        <v>26.829685327051948</v>
      </c>
      <c r="BG10" s="4">
        <f t="shared" si="12"/>
        <v>28.546785187983275</v>
      </c>
      <c r="BH10" s="4">
        <f t="shared" si="12"/>
        <v>30.373779440014207</v>
      </c>
      <c r="BI10" s="4">
        <f t="shared" si="12"/>
        <v>32.31770132417512</v>
      </c>
      <c r="BJ10" s="4">
        <f t="shared" si="12"/>
        <v>34.386034208922325</v>
      </c>
      <c r="BK10" s="4">
        <f t="shared" si="12"/>
        <v>36.58674039829336</v>
      </c>
      <c r="BL10" s="4">
        <f t="shared" si="12"/>
        <v>38.92829178378413</v>
      </c>
      <c r="BM10" s="4">
        <f t="shared" si="12"/>
        <v>41.41970245794632</v>
      </c>
      <c r="BN10" s="4">
        <f t="shared" si="12"/>
        <v>44.07056341525489</v>
      </c>
      <c r="BO10" s="4">
        <f t="shared" si="12"/>
        <v>46.891079473831205</v>
      </c>
      <c r="BP10" s="4">
        <f t="shared" si="12"/>
        <v>49.8921085601564</v>
      </c>
      <c r="BQ10" s="4">
        <f t="shared" si="12"/>
        <v>53.085203508006416</v>
      </c>
      <c r="BR10" s="4">
        <f t="shared" si="12"/>
        <v>56.48265653251883</v>
      </c>
      <c r="BS10" s="4">
        <f t="shared" si="12"/>
        <v>60.097546550600036</v>
      </c>
      <c r="BT10" s="4">
        <f t="shared" si="12"/>
        <v>63.94378952983844</v>
      </c>
      <c r="BU10" s="4">
        <f t="shared" si="12"/>
        <v>68.0361920597481</v>
      </c>
      <c r="BV10" s="4">
        <f t="shared" si="12"/>
        <v>72.39050835157198</v>
      </c>
      <c r="BW10" s="4">
        <f t="shared" si="12"/>
        <v>77.0235008860726</v>
      </c>
      <c r="BX10" s="4">
        <f t="shared" si="12"/>
        <v>81.95300494278125</v>
      </c>
      <c r="BY10" s="4">
        <f t="shared" si="12"/>
        <v>87.19799725911925</v>
      </c>
      <c r="BZ10" s="4">
        <f t="shared" si="12"/>
        <v>92.77866908370288</v>
      </c>
      <c r="CA10" s="4">
        <f t="shared" si="12"/>
        <v>98.71650390505987</v>
      </c>
      <c r="CB10" s="4">
        <f t="shared" si="12"/>
        <v>105.0343601549837</v>
      </c>
      <c r="CC10" s="4">
        <f t="shared" si="12"/>
        <v>111.75655920490266</v>
      </c>
      <c r="CD10" s="4">
        <f t="shared" si="12"/>
        <v>118.90897899401644</v>
      </c>
      <c r="CE10" s="4">
        <f t="shared" si="12"/>
        <v>126.5191536496335</v>
      </c>
      <c r="CF10" s="4">
        <f t="shared" si="12"/>
        <v>134.61637948321004</v>
      </c>
      <c r="CG10" s="4">
        <f aca="true" t="shared" si="13" ref="CG10:DL10">CF10*(1+$L10)</f>
        <v>143.23182777013548</v>
      </c>
      <c r="CH10" s="4">
        <f t="shared" si="13"/>
        <v>152.39866474742416</v>
      </c>
      <c r="CI10" s="4">
        <f t="shared" si="13"/>
        <v>162.15217929125933</v>
      </c>
      <c r="CJ10" s="4">
        <f t="shared" si="13"/>
        <v>172.52991876589994</v>
      </c>
      <c r="CK10" s="4">
        <f t="shared" si="13"/>
        <v>183.57183356691755</v>
      </c>
      <c r="CL10" s="4">
        <f t="shared" si="13"/>
        <v>195.3204309152003</v>
      </c>
      <c r="CM10" s="4">
        <f t="shared" si="13"/>
        <v>207.82093849377313</v>
      </c>
      <c r="CN10" s="4">
        <f t="shared" si="13"/>
        <v>221.12147855737462</v>
      </c>
      <c r="CO10" s="4">
        <f t="shared" si="13"/>
        <v>235.2732531850466</v>
      </c>
      <c r="CP10" s="4">
        <f t="shared" si="13"/>
        <v>250.3307413888896</v>
      </c>
      <c r="CQ10" s="4">
        <f t="shared" si="13"/>
        <v>266.3519088377786</v>
      </c>
      <c r="CR10" s="4">
        <f t="shared" si="13"/>
        <v>283.3984310033964</v>
      </c>
      <c r="CS10" s="4">
        <f t="shared" si="13"/>
        <v>301.5359305876138</v>
      </c>
      <c r="CT10" s="4">
        <f t="shared" si="13"/>
        <v>320.8342301452211</v>
      </c>
      <c r="CU10" s="4">
        <f t="shared" si="13"/>
        <v>341.3676208745153</v>
      </c>
      <c r="CV10" s="4">
        <f t="shared" si="13"/>
        <v>363.2151486104843</v>
      </c>
      <c r="CW10" s="4">
        <f t="shared" si="13"/>
        <v>386.46091812155527</v>
      </c>
      <c r="CX10" s="4">
        <f t="shared" si="13"/>
        <v>411.1944168813348</v>
      </c>
      <c r="CY10" s="4">
        <f t="shared" si="13"/>
        <v>437.51085956174023</v>
      </c>
      <c r="CZ10" s="4">
        <f t="shared" si="13"/>
        <v>465.5115545736916</v>
      </c>
      <c r="DA10" s="4">
        <f t="shared" si="13"/>
        <v>495.3042940664079</v>
      </c>
      <c r="DB10" s="4">
        <f t="shared" si="13"/>
        <v>527.003768886658</v>
      </c>
      <c r="DC10" s="4">
        <f t="shared" si="13"/>
        <v>560.7320100954041</v>
      </c>
      <c r="DD10" s="4">
        <f t="shared" si="13"/>
        <v>596.61885874151</v>
      </c>
      <c r="DE10" s="4">
        <f t="shared" si="13"/>
        <v>634.8024657009668</v>
      </c>
      <c r="DF10" s="4">
        <f t="shared" si="13"/>
        <v>675.4298235058287</v>
      </c>
      <c r="DG10" s="4">
        <f t="shared" si="13"/>
        <v>718.6573322102018</v>
      </c>
      <c r="DH10" s="4">
        <f t="shared" si="13"/>
        <v>764.6514014716548</v>
      </c>
      <c r="DI10" s="4">
        <f t="shared" si="13"/>
        <v>813.5890911658407</v>
      </c>
      <c r="DJ10" s="4">
        <f t="shared" si="13"/>
        <v>865.6587930004546</v>
      </c>
      <c r="DK10" s="4">
        <f t="shared" si="13"/>
        <v>921.0609557524838</v>
      </c>
      <c r="DL10" s="4">
        <f t="shared" si="13"/>
        <v>980.0088569206428</v>
      </c>
      <c r="DM10" s="4">
        <f aca="true" t="shared" si="14" ref="DM10:ER10">DL10*(1+$L10)</f>
        <v>1042.729423763564</v>
      </c>
      <c r="DN10" s="4">
        <f t="shared" si="14"/>
        <v>1109.464106884432</v>
      </c>
      <c r="DO10" s="4">
        <f t="shared" si="14"/>
        <v>1180.469809725036</v>
      </c>
      <c r="DP10" s="4">
        <f t="shared" si="14"/>
        <v>1256.0198775474382</v>
      </c>
      <c r="DQ10" s="4">
        <f t="shared" si="14"/>
        <v>1336.4051497104742</v>
      </c>
      <c r="DR10" s="4">
        <f t="shared" si="14"/>
        <v>1421.9350792919447</v>
      </c>
      <c r="DS10" s="4">
        <f t="shared" si="14"/>
        <v>1512.9389243666292</v>
      </c>
      <c r="DT10" s="4">
        <f t="shared" si="14"/>
        <v>1609.7670155260935</v>
      </c>
      <c r="DU10" s="4">
        <f t="shared" si="14"/>
        <v>1712.7921045197636</v>
      </c>
      <c r="DV10" s="4">
        <f t="shared" si="14"/>
        <v>1822.4107992090285</v>
      </c>
      <c r="DW10" s="4">
        <f t="shared" si="14"/>
        <v>1939.0450903584065</v>
      </c>
      <c r="DX10" s="4">
        <f t="shared" si="14"/>
        <v>2063.1439761413444</v>
      </c>
      <c r="DY10" s="4">
        <f t="shared" si="14"/>
        <v>2195.1851906143906</v>
      </c>
      <c r="DZ10" s="4">
        <f t="shared" si="14"/>
        <v>2335.677042813712</v>
      </c>
      <c r="EA10" s="4">
        <f t="shared" si="14"/>
        <v>2485.1603735537897</v>
      </c>
      <c r="EB10" s="4">
        <f t="shared" si="14"/>
        <v>2644.210637461232</v>
      </c>
      <c r="EC10" s="4">
        <f t="shared" si="14"/>
        <v>2813.440118258751</v>
      </c>
      <c r="ED10" s="4">
        <f t="shared" si="14"/>
        <v>2993.5002858273115</v>
      </c>
      <c r="EE10" s="4">
        <f t="shared" si="14"/>
        <v>3185.0843041202597</v>
      </c>
      <c r="EF10" s="4">
        <f t="shared" si="14"/>
        <v>3388.9296995839563</v>
      </c>
      <c r="EG10" s="4">
        <f t="shared" si="14"/>
        <v>3605.82120035733</v>
      </c>
      <c r="EH10" s="4">
        <f t="shared" si="14"/>
        <v>3836.593757180199</v>
      </c>
      <c r="EI10" s="4">
        <f t="shared" si="14"/>
        <v>4082.135757639732</v>
      </c>
      <c r="EJ10" s="4">
        <f t="shared" si="14"/>
        <v>4343.392446128675</v>
      </c>
      <c r="EK10" s="4">
        <f t="shared" si="14"/>
        <v>4621.36956268091</v>
      </c>
      <c r="EL10" s="4">
        <f t="shared" si="14"/>
        <v>4917.137214692489</v>
      </c>
      <c r="EM10" s="4">
        <f t="shared" si="14"/>
        <v>5231.833996432808</v>
      </c>
      <c r="EN10" s="4">
        <f t="shared" si="14"/>
        <v>5566.671372204508</v>
      </c>
      <c r="EO10" s="4">
        <f t="shared" si="14"/>
        <v>5922.9383400255965</v>
      </c>
      <c r="EP10" s="4">
        <f t="shared" si="14"/>
        <v>6302.006393787235</v>
      </c>
      <c r="EQ10" s="4">
        <f t="shared" si="14"/>
        <v>6705.334802989618</v>
      </c>
      <c r="ER10" s="4">
        <f t="shared" si="14"/>
        <v>7134.476230380954</v>
      </c>
      <c r="ES10" s="4">
        <f aca="true" t="shared" si="15" ref="ES10:FJ10">ER10*(1+$L10)</f>
        <v>7591.082709125335</v>
      </c>
      <c r="ET10" s="4">
        <f t="shared" si="15"/>
        <v>8076.912002509357</v>
      </c>
      <c r="EU10" s="4">
        <f t="shared" si="15"/>
        <v>8593.834370669956</v>
      </c>
      <c r="EV10" s="4">
        <f t="shared" si="15"/>
        <v>9143.839770392833</v>
      </c>
      <c r="EW10" s="4">
        <f t="shared" si="15"/>
        <v>9729.045515697975</v>
      </c>
      <c r="EX10" s="4">
        <f t="shared" si="15"/>
        <v>10351.704428702646</v>
      </c>
      <c r="EY10" s="4">
        <f t="shared" si="15"/>
        <v>11014.213512139615</v>
      </c>
      <c r="EZ10" s="4">
        <f t="shared" si="15"/>
        <v>11719.123176916552</v>
      </c>
      <c r="FA10" s="4">
        <f t="shared" si="15"/>
        <v>12469.147060239211</v>
      </c>
      <c r="FB10" s="4">
        <f t="shared" si="15"/>
        <v>13267.17247209452</v>
      </c>
      <c r="FC10" s="4">
        <f t="shared" si="15"/>
        <v>14116.27151030857</v>
      </c>
      <c r="FD10" s="4">
        <f t="shared" si="15"/>
        <v>15019.71288696832</v>
      </c>
      <c r="FE10" s="4">
        <f t="shared" si="15"/>
        <v>15980.974511734294</v>
      </c>
      <c r="FF10" s="4">
        <f t="shared" si="15"/>
        <v>17003.75688048529</v>
      </c>
      <c r="FG10" s="4">
        <f t="shared" si="15"/>
        <v>18091.997320836348</v>
      </c>
      <c r="FH10" s="4">
        <f t="shared" si="15"/>
        <v>19249.885149369875</v>
      </c>
      <c r="FI10" s="4">
        <f t="shared" si="15"/>
        <v>20481.87779892955</v>
      </c>
      <c r="FJ10" s="4">
        <f t="shared" si="15"/>
        <v>21792.717978061042</v>
      </c>
    </row>
    <row r="11" spans="1:166" ht="15">
      <c r="A11" s="1">
        <v>2</v>
      </c>
      <c r="B11" s="3" t="s">
        <v>17</v>
      </c>
      <c r="C11" s="4">
        <v>2.16</v>
      </c>
      <c r="D11" s="4">
        <v>2.16</v>
      </c>
      <c r="E11" s="4">
        <f t="shared" si="0"/>
        <v>0</v>
      </c>
      <c r="F11" s="4">
        <v>-44.84484375</v>
      </c>
      <c r="G11" s="4">
        <f t="shared" si="1"/>
        <v>2.16</v>
      </c>
      <c r="H11" s="4">
        <f t="shared" si="2"/>
        <v>2.16</v>
      </c>
      <c r="I11" s="4">
        <f t="shared" si="3"/>
        <v>2.16</v>
      </c>
      <c r="J11" s="4">
        <f t="shared" si="4"/>
        <v>2.16</v>
      </c>
      <c r="K11" s="4">
        <f t="shared" si="5"/>
        <v>2.2982400000000003</v>
      </c>
      <c r="L11" s="5">
        <f aca="true" t="shared" si="16" ref="L11:L26">L10</f>
        <v>0.064</v>
      </c>
      <c r="M11" s="5">
        <f>IRR(P11:FJ11,0.12)</f>
        <v>0.10441001505913367</v>
      </c>
      <c r="P11" s="4">
        <f t="shared" si="6"/>
        <v>-44.84484375</v>
      </c>
      <c r="Q11" s="4">
        <f t="shared" si="7"/>
        <v>2.16</v>
      </c>
      <c r="R11" s="4">
        <f t="shared" si="8"/>
        <v>2.16</v>
      </c>
      <c r="S11" s="4">
        <f t="shared" si="9"/>
        <v>2.16</v>
      </c>
      <c r="T11" s="4">
        <f t="shared" si="10"/>
        <v>2.16</v>
      </c>
      <c r="U11" s="4">
        <f aca="true" t="shared" si="17" ref="U11:AZ11">T11*(1+$L11)</f>
        <v>2.2982400000000003</v>
      </c>
      <c r="V11" s="4">
        <f t="shared" si="17"/>
        <v>2.4453273600000003</v>
      </c>
      <c r="W11" s="4">
        <f t="shared" si="17"/>
        <v>2.6018283110400002</v>
      </c>
      <c r="X11" s="4">
        <f t="shared" si="17"/>
        <v>2.76834532294656</v>
      </c>
      <c r="Y11" s="4">
        <f t="shared" si="17"/>
        <v>2.9455194236151403</v>
      </c>
      <c r="Z11" s="4">
        <f t="shared" si="17"/>
        <v>3.1340326667265095</v>
      </c>
      <c r="AA11" s="4">
        <f t="shared" si="17"/>
        <v>3.334610757397006</v>
      </c>
      <c r="AB11" s="4">
        <f t="shared" si="17"/>
        <v>3.5480258458704146</v>
      </c>
      <c r="AC11" s="4">
        <f t="shared" si="17"/>
        <v>3.7750995000061214</v>
      </c>
      <c r="AD11" s="4">
        <f t="shared" si="17"/>
        <v>4.016705868006514</v>
      </c>
      <c r="AE11" s="4">
        <f t="shared" si="17"/>
        <v>4.273775043558931</v>
      </c>
      <c r="AF11" s="4">
        <f t="shared" si="17"/>
        <v>4.5472966463467035</v>
      </c>
      <c r="AG11" s="4">
        <f t="shared" si="17"/>
        <v>4.838323631712893</v>
      </c>
      <c r="AH11" s="4">
        <f t="shared" si="17"/>
        <v>5.147976344142518</v>
      </c>
      <c r="AI11" s="4">
        <f t="shared" si="17"/>
        <v>5.477446830167639</v>
      </c>
      <c r="AJ11" s="4">
        <f t="shared" si="17"/>
        <v>5.828003427298368</v>
      </c>
      <c r="AK11" s="4">
        <f t="shared" si="17"/>
        <v>6.200995646645464</v>
      </c>
      <c r="AL11" s="4">
        <f t="shared" si="17"/>
        <v>6.597859368030774</v>
      </c>
      <c r="AM11" s="4">
        <f t="shared" si="17"/>
        <v>7.020122367584745</v>
      </c>
      <c r="AN11" s="4">
        <f t="shared" si="17"/>
        <v>7.469410199110168</v>
      </c>
      <c r="AO11" s="4">
        <f t="shared" si="17"/>
        <v>7.947452451853219</v>
      </c>
      <c r="AP11" s="4">
        <f t="shared" si="17"/>
        <v>8.456089408771826</v>
      </c>
      <c r="AQ11" s="4">
        <f t="shared" si="17"/>
        <v>8.997279130933222</v>
      </c>
      <c r="AR11" s="4">
        <f t="shared" si="17"/>
        <v>9.57310499531295</v>
      </c>
      <c r="AS11" s="4">
        <f t="shared" si="17"/>
        <v>10.18578371501298</v>
      </c>
      <c r="AT11" s="4">
        <f t="shared" si="17"/>
        <v>10.837673872773811</v>
      </c>
      <c r="AU11" s="4">
        <f t="shared" si="17"/>
        <v>11.531285000631335</v>
      </c>
      <c r="AV11" s="4">
        <f t="shared" si="17"/>
        <v>12.269287240671742</v>
      </c>
      <c r="AW11" s="4">
        <f t="shared" si="17"/>
        <v>13.054521624074734</v>
      </c>
      <c r="AX11" s="4">
        <f t="shared" si="17"/>
        <v>13.890011008015518</v>
      </c>
      <c r="AY11" s="4">
        <f t="shared" si="17"/>
        <v>14.778971712528513</v>
      </c>
      <c r="AZ11" s="4">
        <f t="shared" si="17"/>
        <v>15.72482590213034</v>
      </c>
      <c r="BA11" s="4">
        <f aca="true" t="shared" si="18" ref="BA11:CF11">AZ11*(1+$L11)</f>
        <v>16.73121475986668</v>
      </c>
      <c r="BB11" s="4">
        <f t="shared" si="18"/>
        <v>17.80201250449815</v>
      </c>
      <c r="BC11" s="4">
        <f t="shared" si="18"/>
        <v>18.941341304786032</v>
      </c>
      <c r="BD11" s="4">
        <f t="shared" si="18"/>
        <v>20.15358714829234</v>
      </c>
      <c r="BE11" s="4">
        <f t="shared" si="18"/>
        <v>21.44341672578305</v>
      </c>
      <c r="BF11" s="4">
        <f t="shared" si="18"/>
        <v>22.815795396233167</v>
      </c>
      <c r="BG11" s="4">
        <f t="shared" si="18"/>
        <v>24.27600630159209</v>
      </c>
      <c r="BH11" s="4">
        <f t="shared" si="18"/>
        <v>25.829670704893985</v>
      </c>
      <c r="BI11" s="4">
        <f t="shared" si="18"/>
        <v>27.4827696300072</v>
      </c>
      <c r="BJ11" s="4">
        <f t="shared" si="18"/>
        <v>29.241666886327664</v>
      </c>
      <c r="BK11" s="4">
        <f t="shared" si="18"/>
        <v>31.113133567052635</v>
      </c>
      <c r="BL11" s="4">
        <f t="shared" si="18"/>
        <v>33.10437411534401</v>
      </c>
      <c r="BM11" s="4">
        <f t="shared" si="18"/>
        <v>35.22305405872603</v>
      </c>
      <c r="BN11" s="4">
        <f t="shared" si="18"/>
        <v>37.477329518484495</v>
      </c>
      <c r="BO11" s="4">
        <f t="shared" si="18"/>
        <v>39.8758786076675</v>
      </c>
      <c r="BP11" s="4">
        <f t="shared" si="18"/>
        <v>42.42793483855822</v>
      </c>
      <c r="BQ11" s="4">
        <f t="shared" si="18"/>
        <v>45.14332266822595</v>
      </c>
      <c r="BR11" s="4">
        <f t="shared" si="18"/>
        <v>48.03249531899241</v>
      </c>
      <c r="BS11" s="4">
        <f t="shared" si="18"/>
        <v>51.10657501940793</v>
      </c>
      <c r="BT11" s="4">
        <f t="shared" si="18"/>
        <v>54.37739582065004</v>
      </c>
      <c r="BU11" s="4">
        <f t="shared" si="18"/>
        <v>57.85754915317164</v>
      </c>
      <c r="BV11" s="4">
        <f t="shared" si="18"/>
        <v>61.560432298974625</v>
      </c>
      <c r="BW11" s="4">
        <f t="shared" si="18"/>
        <v>65.50029996610901</v>
      </c>
      <c r="BX11" s="4">
        <f t="shared" si="18"/>
        <v>69.69231916394</v>
      </c>
      <c r="BY11" s="4">
        <f t="shared" si="18"/>
        <v>74.15262759043216</v>
      </c>
      <c r="BZ11" s="4">
        <f t="shared" si="18"/>
        <v>78.89839575621983</v>
      </c>
      <c r="CA11" s="4">
        <f t="shared" si="18"/>
        <v>83.9478930846179</v>
      </c>
      <c r="CB11" s="4">
        <f t="shared" si="18"/>
        <v>89.32055824203346</v>
      </c>
      <c r="CC11" s="4">
        <f t="shared" si="18"/>
        <v>95.0370739695236</v>
      </c>
      <c r="CD11" s="4">
        <f t="shared" si="18"/>
        <v>101.11944670357312</v>
      </c>
      <c r="CE11" s="4">
        <f t="shared" si="18"/>
        <v>107.5910912926018</v>
      </c>
      <c r="CF11" s="4">
        <f t="shared" si="18"/>
        <v>114.47692113532833</v>
      </c>
      <c r="CG11" s="4">
        <f aca="true" t="shared" si="19" ref="CG11:DL11">CF11*(1+$L11)</f>
        <v>121.80344408798935</v>
      </c>
      <c r="CH11" s="4">
        <f t="shared" si="19"/>
        <v>129.59886450962068</v>
      </c>
      <c r="CI11" s="4">
        <f t="shared" si="19"/>
        <v>137.89319183823642</v>
      </c>
      <c r="CJ11" s="4">
        <f t="shared" si="19"/>
        <v>146.71835611588355</v>
      </c>
      <c r="CK11" s="4">
        <f t="shared" si="19"/>
        <v>156.10833090730011</v>
      </c>
      <c r="CL11" s="4">
        <f t="shared" si="19"/>
        <v>166.09926408536734</v>
      </c>
      <c r="CM11" s="4">
        <f t="shared" si="19"/>
        <v>176.72961698683085</v>
      </c>
      <c r="CN11" s="4">
        <f t="shared" si="19"/>
        <v>188.04031247398802</v>
      </c>
      <c r="CO11" s="4">
        <f t="shared" si="19"/>
        <v>200.07489247232326</v>
      </c>
      <c r="CP11" s="4">
        <f t="shared" si="19"/>
        <v>212.87968559055196</v>
      </c>
      <c r="CQ11" s="4">
        <f t="shared" si="19"/>
        <v>226.50398546834728</v>
      </c>
      <c r="CR11" s="4">
        <f t="shared" si="19"/>
        <v>241.00024053832152</v>
      </c>
      <c r="CS11" s="4">
        <f t="shared" si="19"/>
        <v>256.4242559327741</v>
      </c>
      <c r="CT11" s="4">
        <f t="shared" si="19"/>
        <v>272.83540831247166</v>
      </c>
      <c r="CU11" s="4">
        <f t="shared" si="19"/>
        <v>290.29687444446984</v>
      </c>
      <c r="CV11" s="4">
        <f t="shared" si="19"/>
        <v>308.87587440891593</v>
      </c>
      <c r="CW11" s="4">
        <f t="shared" si="19"/>
        <v>328.6439303710866</v>
      </c>
      <c r="CX11" s="4">
        <f t="shared" si="19"/>
        <v>349.67714191483617</v>
      </c>
      <c r="CY11" s="4">
        <f t="shared" si="19"/>
        <v>372.0564789973857</v>
      </c>
      <c r="CZ11" s="4">
        <f t="shared" si="19"/>
        <v>395.8680936532184</v>
      </c>
      <c r="DA11" s="4">
        <f t="shared" si="19"/>
        <v>421.2036516470244</v>
      </c>
      <c r="DB11" s="4">
        <f t="shared" si="19"/>
        <v>448.160685352434</v>
      </c>
      <c r="DC11" s="4">
        <f t="shared" si="19"/>
        <v>476.84296921498975</v>
      </c>
      <c r="DD11" s="4">
        <f t="shared" si="19"/>
        <v>507.36091924474914</v>
      </c>
      <c r="DE11" s="4">
        <f t="shared" si="19"/>
        <v>539.8320180764131</v>
      </c>
      <c r="DF11" s="4">
        <f t="shared" si="19"/>
        <v>574.3812672333036</v>
      </c>
      <c r="DG11" s="4">
        <f t="shared" si="19"/>
        <v>611.141668336235</v>
      </c>
      <c r="DH11" s="4">
        <f t="shared" si="19"/>
        <v>650.2547351097542</v>
      </c>
      <c r="DI11" s="4">
        <f t="shared" si="19"/>
        <v>691.8710381567785</v>
      </c>
      <c r="DJ11" s="4">
        <f t="shared" si="19"/>
        <v>736.1507845988124</v>
      </c>
      <c r="DK11" s="4">
        <f t="shared" si="19"/>
        <v>783.2644348131364</v>
      </c>
      <c r="DL11" s="4">
        <f t="shared" si="19"/>
        <v>833.3933586411772</v>
      </c>
      <c r="DM11" s="4">
        <f aca="true" t="shared" si="20" ref="DM11:ER11">DL11*(1+$L11)</f>
        <v>886.7305335942126</v>
      </c>
      <c r="DN11" s="4">
        <f t="shared" si="20"/>
        <v>943.4812877442423</v>
      </c>
      <c r="DO11" s="4">
        <f t="shared" si="20"/>
        <v>1003.8640901598739</v>
      </c>
      <c r="DP11" s="4">
        <f t="shared" si="20"/>
        <v>1068.1113919301058</v>
      </c>
      <c r="DQ11" s="4">
        <f t="shared" si="20"/>
        <v>1136.4705210136326</v>
      </c>
      <c r="DR11" s="4">
        <f t="shared" si="20"/>
        <v>1209.2046343585052</v>
      </c>
      <c r="DS11" s="4">
        <f t="shared" si="20"/>
        <v>1286.5937309574497</v>
      </c>
      <c r="DT11" s="4">
        <f t="shared" si="20"/>
        <v>1368.9357297387264</v>
      </c>
      <c r="DU11" s="4">
        <f t="shared" si="20"/>
        <v>1456.547616442005</v>
      </c>
      <c r="DV11" s="4">
        <f t="shared" si="20"/>
        <v>1549.7666638942933</v>
      </c>
      <c r="DW11" s="4">
        <f t="shared" si="20"/>
        <v>1648.9517303835282</v>
      </c>
      <c r="DX11" s="4">
        <f t="shared" si="20"/>
        <v>1754.4846411280741</v>
      </c>
      <c r="DY11" s="4">
        <f t="shared" si="20"/>
        <v>1866.771658160271</v>
      </c>
      <c r="DZ11" s="4">
        <f t="shared" si="20"/>
        <v>1986.2450442825284</v>
      </c>
      <c r="EA11" s="4">
        <f t="shared" si="20"/>
        <v>2113.3647271166105</v>
      </c>
      <c r="EB11" s="4">
        <f t="shared" si="20"/>
        <v>2248.6200696520737</v>
      </c>
      <c r="EC11" s="4">
        <f t="shared" si="20"/>
        <v>2392.5317541098066</v>
      </c>
      <c r="ED11" s="4">
        <f t="shared" si="20"/>
        <v>2545.6537863728345</v>
      </c>
      <c r="EE11" s="4">
        <f t="shared" si="20"/>
        <v>2708.575628700696</v>
      </c>
      <c r="EF11" s="4">
        <f t="shared" si="20"/>
        <v>2881.924468937541</v>
      </c>
      <c r="EG11" s="4">
        <f t="shared" si="20"/>
        <v>3066.3676349495436</v>
      </c>
      <c r="EH11" s="4">
        <f t="shared" si="20"/>
        <v>3262.6151635863143</v>
      </c>
      <c r="EI11" s="4">
        <f t="shared" si="20"/>
        <v>3471.4225340558387</v>
      </c>
      <c r="EJ11" s="4">
        <f t="shared" si="20"/>
        <v>3693.5935762354125</v>
      </c>
      <c r="EK11" s="4">
        <f t="shared" si="20"/>
        <v>3929.983565114479</v>
      </c>
      <c r="EL11" s="4">
        <f t="shared" si="20"/>
        <v>4181.5025132818055</v>
      </c>
      <c r="EM11" s="4">
        <f t="shared" si="20"/>
        <v>4449.1186741318415</v>
      </c>
      <c r="EN11" s="4">
        <f t="shared" si="20"/>
        <v>4733.862269276279</v>
      </c>
      <c r="EO11" s="4">
        <f t="shared" si="20"/>
        <v>5036.829454509962</v>
      </c>
      <c r="EP11" s="4">
        <f t="shared" si="20"/>
        <v>5359.1865395986</v>
      </c>
      <c r="EQ11" s="4">
        <f t="shared" si="20"/>
        <v>5702.174478132911</v>
      </c>
      <c r="ER11" s="4">
        <f t="shared" si="20"/>
        <v>6067.1136447334175</v>
      </c>
      <c r="ES11" s="4">
        <f aca="true" t="shared" si="21" ref="ES11:FJ11">ER11*(1+$L11)</f>
        <v>6455.408917996357</v>
      </c>
      <c r="ET11" s="4">
        <f t="shared" si="21"/>
        <v>6868.555088748124</v>
      </c>
      <c r="EU11" s="4">
        <f t="shared" si="21"/>
        <v>7308.142614428004</v>
      </c>
      <c r="EV11" s="4">
        <f t="shared" si="21"/>
        <v>7775.863741751396</v>
      </c>
      <c r="EW11" s="4">
        <f t="shared" si="21"/>
        <v>8273.519021223487</v>
      </c>
      <c r="EX11" s="4">
        <f t="shared" si="21"/>
        <v>8803.024238581791</v>
      </c>
      <c r="EY11" s="4">
        <f t="shared" si="21"/>
        <v>9366.417789851026</v>
      </c>
      <c r="EZ11" s="4">
        <f t="shared" si="21"/>
        <v>9965.868528401492</v>
      </c>
      <c r="FA11" s="4">
        <f t="shared" si="21"/>
        <v>10603.684114219188</v>
      </c>
      <c r="FB11" s="4">
        <f t="shared" si="21"/>
        <v>11282.319897529216</v>
      </c>
      <c r="FC11" s="4">
        <f t="shared" si="21"/>
        <v>12004.388370971086</v>
      </c>
      <c r="FD11" s="4">
        <f t="shared" si="21"/>
        <v>12772.669226713237</v>
      </c>
      <c r="FE11" s="4">
        <f t="shared" si="21"/>
        <v>13590.120057222884</v>
      </c>
      <c r="FF11" s="4">
        <f t="shared" si="21"/>
        <v>14459.88774088515</v>
      </c>
      <c r="FG11" s="4">
        <f t="shared" si="21"/>
        <v>15385.3205563018</v>
      </c>
      <c r="FH11" s="4">
        <f t="shared" si="21"/>
        <v>16369.981071905117</v>
      </c>
      <c r="FI11" s="4">
        <f t="shared" si="21"/>
        <v>17417.659860507047</v>
      </c>
      <c r="FJ11" s="4">
        <f t="shared" si="21"/>
        <v>18532.3900915795</v>
      </c>
    </row>
    <row r="12" spans="1:166" ht="15">
      <c r="A12" s="1">
        <v>3</v>
      </c>
      <c r="B12" s="3" t="s">
        <v>18</v>
      </c>
      <c r="C12" s="4">
        <v>0.9</v>
      </c>
      <c r="D12" s="4">
        <v>0.9</v>
      </c>
      <c r="E12" s="4">
        <f t="shared" si="0"/>
        <v>0</v>
      </c>
      <c r="F12" s="4">
        <v>-17.2478125</v>
      </c>
      <c r="G12" s="4">
        <f t="shared" si="1"/>
        <v>0.9</v>
      </c>
      <c r="H12" s="4">
        <f t="shared" si="2"/>
        <v>0.9</v>
      </c>
      <c r="I12" s="4">
        <f t="shared" si="3"/>
        <v>0.9</v>
      </c>
      <c r="J12" s="4">
        <f t="shared" si="4"/>
        <v>0.9</v>
      </c>
      <c r="K12" s="4">
        <f t="shared" si="5"/>
        <v>0.9576000000000001</v>
      </c>
      <c r="L12" s="5">
        <f t="shared" si="16"/>
        <v>0.064</v>
      </c>
      <c r="M12" s="5">
        <f>IRR(P12:FJ12,0.12)</f>
        <v>0.10788874238310157</v>
      </c>
      <c r="P12" s="4">
        <f t="shared" si="6"/>
        <v>-17.2478125</v>
      </c>
      <c r="Q12" s="4">
        <f t="shared" si="7"/>
        <v>0.9</v>
      </c>
      <c r="R12" s="4">
        <f t="shared" si="8"/>
        <v>0.9</v>
      </c>
      <c r="S12" s="4">
        <f t="shared" si="9"/>
        <v>0.9</v>
      </c>
      <c r="T12" s="4">
        <f t="shared" si="10"/>
        <v>0.9</v>
      </c>
      <c r="U12" s="4">
        <f aca="true" t="shared" si="22" ref="U12:AZ12">T12*(1+$L12)</f>
        <v>0.9576000000000001</v>
      </c>
      <c r="V12" s="4">
        <f t="shared" si="22"/>
        <v>1.0188864000000002</v>
      </c>
      <c r="W12" s="4">
        <f t="shared" si="22"/>
        <v>1.0840951296000003</v>
      </c>
      <c r="X12" s="4">
        <f t="shared" si="22"/>
        <v>1.1534772178944004</v>
      </c>
      <c r="Y12" s="4">
        <f t="shared" si="22"/>
        <v>1.227299759839642</v>
      </c>
      <c r="Z12" s="4">
        <f t="shared" si="22"/>
        <v>1.3058469444693792</v>
      </c>
      <c r="AA12" s="4">
        <f t="shared" si="22"/>
        <v>1.3894211489154196</v>
      </c>
      <c r="AB12" s="4">
        <f t="shared" si="22"/>
        <v>1.4783441024460064</v>
      </c>
      <c r="AC12" s="4">
        <f t="shared" si="22"/>
        <v>1.5729581250025508</v>
      </c>
      <c r="AD12" s="4">
        <f t="shared" si="22"/>
        <v>1.6736274450027142</v>
      </c>
      <c r="AE12" s="4">
        <f t="shared" si="22"/>
        <v>1.780739601482888</v>
      </c>
      <c r="AF12" s="4">
        <f t="shared" si="22"/>
        <v>1.894706935977793</v>
      </c>
      <c r="AG12" s="4">
        <f t="shared" si="22"/>
        <v>2.015968179880372</v>
      </c>
      <c r="AH12" s="4">
        <f t="shared" si="22"/>
        <v>2.144990143392716</v>
      </c>
      <c r="AI12" s="4">
        <f t="shared" si="22"/>
        <v>2.28226951256985</v>
      </c>
      <c r="AJ12" s="4">
        <f t="shared" si="22"/>
        <v>2.4283347613743205</v>
      </c>
      <c r="AK12" s="4">
        <f t="shared" si="22"/>
        <v>2.583748186102277</v>
      </c>
      <c r="AL12" s="4">
        <f t="shared" si="22"/>
        <v>2.7491080700128228</v>
      </c>
      <c r="AM12" s="4">
        <f t="shared" si="22"/>
        <v>2.9250509864936434</v>
      </c>
      <c r="AN12" s="4">
        <f t="shared" si="22"/>
        <v>3.112254249629237</v>
      </c>
      <c r="AO12" s="4">
        <f t="shared" si="22"/>
        <v>3.3114385216055084</v>
      </c>
      <c r="AP12" s="4">
        <f t="shared" si="22"/>
        <v>3.523370586988261</v>
      </c>
      <c r="AQ12" s="4">
        <f t="shared" si="22"/>
        <v>3.7488663045555097</v>
      </c>
      <c r="AR12" s="4">
        <f t="shared" si="22"/>
        <v>3.9887937480470628</v>
      </c>
      <c r="AS12" s="4">
        <f t="shared" si="22"/>
        <v>4.2440765479220754</v>
      </c>
      <c r="AT12" s="4">
        <f t="shared" si="22"/>
        <v>4.515697446989089</v>
      </c>
      <c r="AU12" s="4">
        <f t="shared" si="22"/>
        <v>4.804702083596391</v>
      </c>
      <c r="AV12" s="4">
        <f t="shared" si="22"/>
        <v>5.112203016946561</v>
      </c>
      <c r="AW12" s="4">
        <f t="shared" si="22"/>
        <v>5.439384010031141</v>
      </c>
      <c r="AX12" s="4">
        <f t="shared" si="22"/>
        <v>5.787504586673134</v>
      </c>
      <c r="AY12" s="4">
        <f t="shared" si="22"/>
        <v>6.157904880220215</v>
      </c>
      <c r="AZ12" s="4">
        <f t="shared" si="22"/>
        <v>6.552010792554309</v>
      </c>
      <c r="BA12" s="4">
        <f aca="true" t="shared" si="23" ref="BA12:CF12">AZ12*(1+$L12)</f>
        <v>6.971339483277785</v>
      </c>
      <c r="BB12" s="4">
        <f t="shared" si="23"/>
        <v>7.417505210207564</v>
      </c>
      <c r="BC12" s="4">
        <f t="shared" si="23"/>
        <v>7.892225543660848</v>
      </c>
      <c r="BD12" s="4">
        <f t="shared" si="23"/>
        <v>8.397327978455142</v>
      </c>
      <c r="BE12" s="4">
        <f t="shared" si="23"/>
        <v>8.934756969076272</v>
      </c>
      <c r="BF12" s="4">
        <f t="shared" si="23"/>
        <v>9.506581415097154</v>
      </c>
      <c r="BG12" s="4">
        <f t="shared" si="23"/>
        <v>10.115002625663372</v>
      </c>
      <c r="BH12" s="4">
        <f t="shared" si="23"/>
        <v>10.76236279370583</v>
      </c>
      <c r="BI12" s="4">
        <f t="shared" si="23"/>
        <v>11.451154012503004</v>
      </c>
      <c r="BJ12" s="4">
        <f t="shared" si="23"/>
        <v>12.184027869303197</v>
      </c>
      <c r="BK12" s="4">
        <f t="shared" si="23"/>
        <v>12.963805652938602</v>
      </c>
      <c r="BL12" s="4">
        <f t="shared" si="23"/>
        <v>13.793489214726673</v>
      </c>
      <c r="BM12" s="4">
        <f t="shared" si="23"/>
        <v>14.67627252446918</v>
      </c>
      <c r="BN12" s="4">
        <f t="shared" si="23"/>
        <v>15.615553966035208</v>
      </c>
      <c r="BO12" s="4">
        <f t="shared" si="23"/>
        <v>16.61494941986146</v>
      </c>
      <c r="BP12" s="4">
        <f t="shared" si="23"/>
        <v>17.678306182732594</v>
      </c>
      <c r="BQ12" s="4">
        <f t="shared" si="23"/>
        <v>18.80971777842748</v>
      </c>
      <c r="BR12" s="4">
        <f t="shared" si="23"/>
        <v>20.01353971624684</v>
      </c>
      <c r="BS12" s="4">
        <f t="shared" si="23"/>
        <v>21.29440625808664</v>
      </c>
      <c r="BT12" s="4">
        <f t="shared" si="23"/>
        <v>22.657248258604184</v>
      </c>
      <c r="BU12" s="4">
        <f t="shared" si="23"/>
        <v>24.107312147154854</v>
      </c>
      <c r="BV12" s="4">
        <f t="shared" si="23"/>
        <v>25.650180124572767</v>
      </c>
      <c r="BW12" s="4">
        <f t="shared" si="23"/>
        <v>27.291791652545424</v>
      </c>
      <c r="BX12" s="4">
        <f t="shared" si="23"/>
        <v>29.038466318308334</v>
      </c>
      <c r="BY12" s="4">
        <f t="shared" si="23"/>
        <v>30.89692816268007</v>
      </c>
      <c r="BZ12" s="4">
        <f t="shared" si="23"/>
        <v>32.874331565091595</v>
      </c>
      <c r="CA12" s="4">
        <f t="shared" si="23"/>
        <v>34.97828878525746</v>
      </c>
      <c r="CB12" s="4">
        <f t="shared" si="23"/>
        <v>37.21689926751394</v>
      </c>
      <c r="CC12" s="4">
        <f t="shared" si="23"/>
        <v>39.59878082063483</v>
      </c>
      <c r="CD12" s="4">
        <f t="shared" si="23"/>
        <v>42.13310279315546</v>
      </c>
      <c r="CE12" s="4">
        <f t="shared" si="23"/>
        <v>44.82962137191741</v>
      </c>
      <c r="CF12" s="4">
        <f t="shared" si="23"/>
        <v>47.69871713972013</v>
      </c>
      <c r="CG12" s="4">
        <f aca="true" t="shared" si="24" ref="CG12:DL12">CF12*(1+$L12)</f>
        <v>50.75143503666222</v>
      </c>
      <c r="CH12" s="4">
        <f t="shared" si="24"/>
        <v>53.999526879008606</v>
      </c>
      <c r="CI12" s="4">
        <f t="shared" si="24"/>
        <v>57.45549659926516</v>
      </c>
      <c r="CJ12" s="4">
        <f t="shared" si="24"/>
        <v>61.13264838161813</v>
      </c>
      <c r="CK12" s="4">
        <f t="shared" si="24"/>
        <v>65.0451378780417</v>
      </c>
      <c r="CL12" s="4">
        <f t="shared" si="24"/>
        <v>69.20802670223637</v>
      </c>
      <c r="CM12" s="4">
        <f t="shared" si="24"/>
        <v>73.6373404111795</v>
      </c>
      <c r="CN12" s="4">
        <f t="shared" si="24"/>
        <v>78.35013019749499</v>
      </c>
      <c r="CO12" s="4">
        <f t="shared" si="24"/>
        <v>83.36453853013468</v>
      </c>
      <c r="CP12" s="4">
        <f t="shared" si="24"/>
        <v>88.6998689960633</v>
      </c>
      <c r="CQ12" s="4">
        <f t="shared" si="24"/>
        <v>94.37666061181136</v>
      </c>
      <c r="CR12" s="4">
        <f t="shared" si="24"/>
        <v>100.4167668909673</v>
      </c>
      <c r="CS12" s="4">
        <f t="shared" si="24"/>
        <v>106.84343997198921</v>
      </c>
      <c r="CT12" s="4">
        <f t="shared" si="24"/>
        <v>113.68142013019653</v>
      </c>
      <c r="CU12" s="4">
        <f t="shared" si="24"/>
        <v>120.95703101852911</v>
      </c>
      <c r="CV12" s="4">
        <f t="shared" si="24"/>
        <v>128.69828100371498</v>
      </c>
      <c r="CW12" s="4">
        <f t="shared" si="24"/>
        <v>136.93497098795274</v>
      </c>
      <c r="CX12" s="4">
        <f t="shared" si="24"/>
        <v>145.69880913118172</v>
      </c>
      <c r="CY12" s="4">
        <f t="shared" si="24"/>
        <v>155.02353291557736</v>
      </c>
      <c r="CZ12" s="4">
        <f t="shared" si="24"/>
        <v>164.9450390221743</v>
      </c>
      <c r="DA12" s="4">
        <f t="shared" si="24"/>
        <v>175.50152151959347</v>
      </c>
      <c r="DB12" s="4">
        <f t="shared" si="24"/>
        <v>186.73361889684745</v>
      </c>
      <c r="DC12" s="4">
        <f t="shared" si="24"/>
        <v>198.6845705062457</v>
      </c>
      <c r="DD12" s="4">
        <f t="shared" si="24"/>
        <v>211.40038301864544</v>
      </c>
      <c r="DE12" s="4">
        <f t="shared" si="24"/>
        <v>224.93000753183875</v>
      </c>
      <c r="DF12" s="4">
        <f t="shared" si="24"/>
        <v>239.32552801387644</v>
      </c>
      <c r="DG12" s="4">
        <f t="shared" si="24"/>
        <v>254.64236180676454</v>
      </c>
      <c r="DH12" s="4">
        <f t="shared" si="24"/>
        <v>270.9394729623975</v>
      </c>
      <c r="DI12" s="4">
        <f t="shared" si="24"/>
        <v>288.2795992319909</v>
      </c>
      <c r="DJ12" s="4">
        <f t="shared" si="24"/>
        <v>306.72949358283836</v>
      </c>
      <c r="DK12" s="4">
        <f t="shared" si="24"/>
        <v>326.36018117214</v>
      </c>
      <c r="DL12" s="4">
        <f t="shared" si="24"/>
        <v>347.247232767157</v>
      </c>
      <c r="DM12" s="4">
        <f aca="true" t="shared" si="25" ref="DM12:ER12">DL12*(1+$L12)</f>
        <v>369.47105566425506</v>
      </c>
      <c r="DN12" s="4">
        <f t="shared" si="25"/>
        <v>393.1172032267674</v>
      </c>
      <c r="DO12" s="4">
        <f t="shared" si="25"/>
        <v>418.27670423328055</v>
      </c>
      <c r="DP12" s="4">
        <f t="shared" si="25"/>
        <v>445.04641330421055</v>
      </c>
      <c r="DQ12" s="4">
        <f t="shared" si="25"/>
        <v>473.52938375568004</v>
      </c>
      <c r="DR12" s="4">
        <f t="shared" si="25"/>
        <v>503.8352643160436</v>
      </c>
      <c r="DS12" s="4">
        <f t="shared" si="25"/>
        <v>536.0807212322704</v>
      </c>
      <c r="DT12" s="4">
        <f t="shared" si="25"/>
        <v>570.3898873911357</v>
      </c>
      <c r="DU12" s="4">
        <f t="shared" si="25"/>
        <v>606.8948401841685</v>
      </c>
      <c r="DV12" s="4">
        <f t="shared" si="25"/>
        <v>645.7361099559554</v>
      </c>
      <c r="DW12" s="4">
        <f t="shared" si="25"/>
        <v>687.0632209931366</v>
      </c>
      <c r="DX12" s="4">
        <f t="shared" si="25"/>
        <v>731.0352671366974</v>
      </c>
      <c r="DY12" s="4">
        <f t="shared" si="25"/>
        <v>777.8215242334461</v>
      </c>
      <c r="DZ12" s="4">
        <f t="shared" si="25"/>
        <v>827.6021017843867</v>
      </c>
      <c r="EA12" s="4">
        <f t="shared" si="25"/>
        <v>880.5686362985875</v>
      </c>
      <c r="EB12" s="4">
        <f t="shared" si="25"/>
        <v>936.9250290216972</v>
      </c>
      <c r="EC12" s="4">
        <f t="shared" si="25"/>
        <v>996.8882308790859</v>
      </c>
      <c r="ED12" s="4">
        <f t="shared" si="25"/>
        <v>1060.6890776553475</v>
      </c>
      <c r="EE12" s="4">
        <f t="shared" si="25"/>
        <v>1128.5731786252898</v>
      </c>
      <c r="EF12" s="4">
        <f t="shared" si="25"/>
        <v>1200.8018620573084</v>
      </c>
      <c r="EG12" s="4">
        <f t="shared" si="25"/>
        <v>1277.6531812289763</v>
      </c>
      <c r="EH12" s="4">
        <f t="shared" si="25"/>
        <v>1359.422984827631</v>
      </c>
      <c r="EI12" s="4">
        <f t="shared" si="25"/>
        <v>1446.4260558565993</v>
      </c>
      <c r="EJ12" s="4">
        <f t="shared" si="25"/>
        <v>1538.9973234314218</v>
      </c>
      <c r="EK12" s="4">
        <f t="shared" si="25"/>
        <v>1637.493152131033</v>
      </c>
      <c r="EL12" s="4">
        <f t="shared" si="25"/>
        <v>1742.2927138674193</v>
      </c>
      <c r="EM12" s="4">
        <f t="shared" si="25"/>
        <v>1853.7994475549342</v>
      </c>
      <c r="EN12" s="4">
        <f t="shared" si="25"/>
        <v>1972.4426121984502</v>
      </c>
      <c r="EO12" s="4">
        <f t="shared" si="25"/>
        <v>2098.678939379151</v>
      </c>
      <c r="EP12" s="4">
        <f t="shared" si="25"/>
        <v>2232.994391499417</v>
      </c>
      <c r="EQ12" s="4">
        <f t="shared" si="25"/>
        <v>2375.9060325553796</v>
      </c>
      <c r="ER12" s="4">
        <f t="shared" si="25"/>
        <v>2527.9640186389242</v>
      </c>
      <c r="ES12" s="4">
        <f aca="true" t="shared" si="26" ref="ES12:FJ12">ER12*(1+$L12)</f>
        <v>2689.7537158318155</v>
      </c>
      <c r="ET12" s="4">
        <f t="shared" si="26"/>
        <v>2861.897953645052</v>
      </c>
      <c r="EU12" s="4">
        <f t="shared" si="26"/>
        <v>3045.0594226783355</v>
      </c>
      <c r="EV12" s="4">
        <f t="shared" si="26"/>
        <v>3239.943225729749</v>
      </c>
      <c r="EW12" s="4">
        <f t="shared" si="26"/>
        <v>3447.299592176453</v>
      </c>
      <c r="EX12" s="4">
        <f t="shared" si="26"/>
        <v>3667.9267660757464</v>
      </c>
      <c r="EY12" s="4">
        <f t="shared" si="26"/>
        <v>3902.6740791045945</v>
      </c>
      <c r="EZ12" s="4">
        <f t="shared" si="26"/>
        <v>4152.445220167288</v>
      </c>
      <c r="FA12" s="4">
        <f t="shared" si="26"/>
        <v>4418.201714257995</v>
      </c>
      <c r="FB12" s="4">
        <f t="shared" si="26"/>
        <v>4700.9666239705075</v>
      </c>
      <c r="FC12" s="4">
        <f t="shared" si="26"/>
        <v>5001.8284879046205</v>
      </c>
      <c r="FD12" s="4">
        <f t="shared" si="26"/>
        <v>5321.945511130517</v>
      </c>
      <c r="FE12" s="4">
        <f t="shared" si="26"/>
        <v>5662.55002384287</v>
      </c>
      <c r="FF12" s="4">
        <f t="shared" si="26"/>
        <v>6024.953225368814</v>
      </c>
      <c r="FG12" s="4">
        <f t="shared" si="26"/>
        <v>6410.550231792418</v>
      </c>
      <c r="FH12" s="4">
        <f t="shared" si="26"/>
        <v>6820.825446627134</v>
      </c>
      <c r="FI12" s="4">
        <f t="shared" si="26"/>
        <v>7257.358275211271</v>
      </c>
      <c r="FJ12" s="4">
        <f t="shared" si="26"/>
        <v>7721.829204824792</v>
      </c>
    </row>
    <row r="13" spans="1:166" ht="15">
      <c r="A13" s="1">
        <v>4</v>
      </c>
      <c r="B13" s="3" t="s">
        <v>19</v>
      </c>
      <c r="C13" s="4">
        <v>2.28</v>
      </c>
      <c r="D13" s="4">
        <v>2.34</v>
      </c>
      <c r="E13" s="4">
        <f t="shared" si="0"/>
        <v>0.020000000000000018</v>
      </c>
      <c r="F13" s="4">
        <v>-42.026875</v>
      </c>
      <c r="G13" s="4">
        <f t="shared" si="1"/>
        <v>2.28</v>
      </c>
      <c r="H13" s="4">
        <f t="shared" si="2"/>
        <v>2.3</v>
      </c>
      <c r="I13" s="4">
        <f t="shared" si="3"/>
        <v>2.32</v>
      </c>
      <c r="J13" s="4">
        <f t="shared" si="4"/>
        <v>2.34</v>
      </c>
      <c r="K13" s="4">
        <f t="shared" si="5"/>
        <v>2.48976</v>
      </c>
      <c r="L13" s="5">
        <f t="shared" si="16"/>
        <v>0.064</v>
      </c>
      <c r="M13" s="5">
        <f>IRR(P13:FJ13,0.12)</f>
        <v>0.11079762540989638</v>
      </c>
      <c r="P13" s="4">
        <f t="shared" si="6"/>
        <v>-42.026875</v>
      </c>
      <c r="Q13" s="4">
        <f t="shared" si="7"/>
        <v>2.28</v>
      </c>
      <c r="R13" s="4">
        <f t="shared" si="8"/>
        <v>2.3</v>
      </c>
      <c r="S13" s="4">
        <f t="shared" si="9"/>
        <v>2.32</v>
      </c>
      <c r="T13" s="4">
        <f t="shared" si="10"/>
        <v>2.34</v>
      </c>
      <c r="U13" s="4">
        <f aca="true" t="shared" si="27" ref="U13:AZ13">T13*(1+$L13)</f>
        <v>2.48976</v>
      </c>
      <c r="V13" s="4">
        <f t="shared" si="27"/>
        <v>2.64910464</v>
      </c>
      <c r="W13" s="4">
        <f t="shared" si="27"/>
        <v>2.8186473369600002</v>
      </c>
      <c r="X13" s="4">
        <f t="shared" si="27"/>
        <v>2.9990407665254404</v>
      </c>
      <c r="Y13" s="4">
        <f t="shared" si="27"/>
        <v>3.1909793755830687</v>
      </c>
      <c r="Z13" s="4">
        <f t="shared" si="27"/>
        <v>3.395202055620385</v>
      </c>
      <c r="AA13" s="4">
        <f t="shared" si="27"/>
        <v>3.61249498718009</v>
      </c>
      <c r="AB13" s="4">
        <f t="shared" si="27"/>
        <v>3.843694666359616</v>
      </c>
      <c r="AC13" s="4">
        <f t="shared" si="27"/>
        <v>4.089691125006632</v>
      </c>
      <c r="AD13" s="4">
        <f t="shared" si="27"/>
        <v>4.351431357007057</v>
      </c>
      <c r="AE13" s="4">
        <f t="shared" si="27"/>
        <v>4.629922963855509</v>
      </c>
      <c r="AF13" s="4">
        <f t="shared" si="27"/>
        <v>4.926238033542262</v>
      </c>
      <c r="AG13" s="4">
        <f t="shared" si="27"/>
        <v>5.241517267688967</v>
      </c>
      <c r="AH13" s="4">
        <f t="shared" si="27"/>
        <v>5.576974372821061</v>
      </c>
      <c r="AI13" s="4">
        <f t="shared" si="27"/>
        <v>5.933900732681609</v>
      </c>
      <c r="AJ13" s="4">
        <f t="shared" si="27"/>
        <v>6.3136703795732325</v>
      </c>
      <c r="AK13" s="4">
        <f t="shared" si="27"/>
        <v>6.71774528386592</v>
      </c>
      <c r="AL13" s="4">
        <f t="shared" si="27"/>
        <v>7.147680982033339</v>
      </c>
      <c r="AM13" s="4">
        <f t="shared" si="27"/>
        <v>7.605132564883474</v>
      </c>
      <c r="AN13" s="4">
        <f t="shared" si="27"/>
        <v>8.091861049036016</v>
      </c>
      <c r="AO13" s="4">
        <f t="shared" si="27"/>
        <v>8.609740156174322</v>
      </c>
      <c r="AP13" s="4">
        <f t="shared" si="27"/>
        <v>9.160763526169479</v>
      </c>
      <c r="AQ13" s="4">
        <f t="shared" si="27"/>
        <v>9.747052391844326</v>
      </c>
      <c r="AR13" s="4">
        <f t="shared" si="27"/>
        <v>10.370863744922364</v>
      </c>
      <c r="AS13" s="4">
        <f t="shared" si="27"/>
        <v>11.034599024597396</v>
      </c>
      <c r="AT13" s="4">
        <f t="shared" si="27"/>
        <v>11.74081336217163</v>
      </c>
      <c r="AU13" s="4">
        <f t="shared" si="27"/>
        <v>12.492225417350616</v>
      </c>
      <c r="AV13" s="4">
        <f t="shared" si="27"/>
        <v>13.291727844061056</v>
      </c>
      <c r="AW13" s="4">
        <f t="shared" si="27"/>
        <v>14.142398426080964</v>
      </c>
      <c r="AX13" s="4">
        <f t="shared" si="27"/>
        <v>15.047511925350147</v>
      </c>
      <c r="AY13" s="4">
        <f t="shared" si="27"/>
        <v>16.010552688572556</v>
      </c>
      <c r="AZ13" s="4">
        <f t="shared" si="27"/>
        <v>17.0352280606412</v>
      </c>
      <c r="BA13" s="4">
        <f aca="true" t="shared" si="28" ref="BA13:CF13">AZ13*(1+$L13)</f>
        <v>18.125482656522237</v>
      </c>
      <c r="BB13" s="4">
        <f t="shared" si="28"/>
        <v>19.28551354653966</v>
      </c>
      <c r="BC13" s="4">
        <f t="shared" si="28"/>
        <v>20.5197864135182</v>
      </c>
      <c r="BD13" s="4">
        <f t="shared" si="28"/>
        <v>21.833052743983366</v>
      </c>
      <c r="BE13" s="4">
        <f t="shared" si="28"/>
        <v>23.230368119598303</v>
      </c>
      <c r="BF13" s="4">
        <f t="shared" si="28"/>
        <v>24.717111679252596</v>
      </c>
      <c r="BG13" s="4">
        <f t="shared" si="28"/>
        <v>26.299006826724764</v>
      </c>
      <c r="BH13" s="4">
        <f t="shared" si="28"/>
        <v>27.98214326363515</v>
      </c>
      <c r="BI13" s="4">
        <f t="shared" si="28"/>
        <v>29.773000432507803</v>
      </c>
      <c r="BJ13" s="4">
        <f t="shared" si="28"/>
        <v>31.678472460188306</v>
      </c>
      <c r="BK13" s="4">
        <f t="shared" si="28"/>
        <v>33.70589469764036</v>
      </c>
      <c r="BL13" s="4">
        <f t="shared" si="28"/>
        <v>35.863071958289346</v>
      </c>
      <c r="BM13" s="4">
        <f t="shared" si="28"/>
        <v>38.15830856361987</v>
      </c>
      <c r="BN13" s="4">
        <f t="shared" si="28"/>
        <v>40.60044031169154</v>
      </c>
      <c r="BO13" s="4">
        <f t="shared" si="28"/>
        <v>43.19886849163981</v>
      </c>
      <c r="BP13" s="4">
        <f t="shared" si="28"/>
        <v>45.96359607510476</v>
      </c>
      <c r="BQ13" s="4">
        <f t="shared" si="28"/>
        <v>48.90526622391147</v>
      </c>
      <c r="BR13" s="4">
        <f t="shared" si="28"/>
        <v>52.03520326224181</v>
      </c>
      <c r="BS13" s="4">
        <f t="shared" si="28"/>
        <v>55.36545627102529</v>
      </c>
      <c r="BT13" s="4">
        <f t="shared" si="28"/>
        <v>58.908845472370906</v>
      </c>
      <c r="BU13" s="4">
        <f t="shared" si="28"/>
        <v>62.67901158260265</v>
      </c>
      <c r="BV13" s="4">
        <f t="shared" si="28"/>
        <v>66.69046832388922</v>
      </c>
      <c r="BW13" s="4">
        <f t="shared" si="28"/>
        <v>70.95865829661814</v>
      </c>
      <c r="BX13" s="4">
        <f t="shared" si="28"/>
        <v>75.5000124276017</v>
      </c>
      <c r="BY13" s="4">
        <f t="shared" si="28"/>
        <v>80.33201322296821</v>
      </c>
      <c r="BZ13" s="4">
        <f t="shared" si="28"/>
        <v>85.47326206923819</v>
      </c>
      <c r="CA13" s="4">
        <f t="shared" si="28"/>
        <v>90.94355084166943</v>
      </c>
      <c r="CB13" s="4">
        <f t="shared" si="28"/>
        <v>96.76393809553629</v>
      </c>
      <c r="CC13" s="4">
        <f t="shared" si="28"/>
        <v>102.95683013365061</v>
      </c>
      <c r="CD13" s="4">
        <f t="shared" si="28"/>
        <v>109.54606726220426</v>
      </c>
      <c r="CE13" s="4">
        <f t="shared" si="28"/>
        <v>116.55701556698534</v>
      </c>
      <c r="CF13" s="4">
        <f t="shared" si="28"/>
        <v>124.01666456327241</v>
      </c>
      <c r="CG13" s="4">
        <f aca="true" t="shared" si="29" ref="CG13:DL13">CF13*(1+$L13)</f>
        <v>131.95373109532184</v>
      </c>
      <c r="CH13" s="4">
        <f t="shared" si="29"/>
        <v>140.39876988542244</v>
      </c>
      <c r="CI13" s="4">
        <f t="shared" si="29"/>
        <v>149.3842911580895</v>
      </c>
      <c r="CJ13" s="4">
        <f t="shared" si="29"/>
        <v>158.94488579220723</v>
      </c>
      <c r="CK13" s="4">
        <f t="shared" si="29"/>
        <v>169.11735848290851</v>
      </c>
      <c r="CL13" s="4">
        <f t="shared" si="29"/>
        <v>179.94086942581467</v>
      </c>
      <c r="CM13" s="4">
        <f t="shared" si="29"/>
        <v>191.4570850690668</v>
      </c>
      <c r="CN13" s="4">
        <f t="shared" si="29"/>
        <v>203.7103385134871</v>
      </c>
      <c r="CO13" s="4">
        <f t="shared" si="29"/>
        <v>216.74780017835027</v>
      </c>
      <c r="CP13" s="4">
        <f t="shared" si="29"/>
        <v>230.6196593897647</v>
      </c>
      <c r="CQ13" s="4">
        <f t="shared" si="29"/>
        <v>245.37931759070966</v>
      </c>
      <c r="CR13" s="4">
        <f t="shared" si="29"/>
        <v>261.0835939165151</v>
      </c>
      <c r="CS13" s="4">
        <f t="shared" si="29"/>
        <v>277.7929439271721</v>
      </c>
      <c r="CT13" s="4">
        <f t="shared" si="29"/>
        <v>295.5716923385111</v>
      </c>
      <c r="CU13" s="4">
        <f t="shared" si="29"/>
        <v>314.4882806481759</v>
      </c>
      <c r="CV13" s="4">
        <f t="shared" si="29"/>
        <v>334.6155306096592</v>
      </c>
      <c r="CW13" s="4">
        <f t="shared" si="29"/>
        <v>356.0309245686774</v>
      </c>
      <c r="CX13" s="4">
        <f t="shared" si="29"/>
        <v>378.8169037410728</v>
      </c>
      <c r="CY13" s="4">
        <f t="shared" si="29"/>
        <v>403.06118558050144</v>
      </c>
      <c r="CZ13" s="4">
        <f t="shared" si="29"/>
        <v>428.8571014576536</v>
      </c>
      <c r="DA13" s="4">
        <f t="shared" si="29"/>
        <v>456.3039559509434</v>
      </c>
      <c r="DB13" s="4">
        <f t="shared" si="29"/>
        <v>485.5074091318038</v>
      </c>
      <c r="DC13" s="4">
        <f t="shared" si="29"/>
        <v>516.5798833162393</v>
      </c>
      <c r="DD13" s="4">
        <f t="shared" si="29"/>
        <v>549.6409958484786</v>
      </c>
      <c r="DE13" s="4">
        <f t="shared" si="29"/>
        <v>584.8180195827813</v>
      </c>
      <c r="DF13" s="4">
        <f t="shared" si="29"/>
        <v>622.2463728360793</v>
      </c>
      <c r="DG13" s="4">
        <f t="shared" si="29"/>
        <v>662.0701406975885</v>
      </c>
      <c r="DH13" s="4">
        <f t="shared" si="29"/>
        <v>704.4426297022342</v>
      </c>
      <c r="DI13" s="4">
        <f t="shared" si="29"/>
        <v>749.5269580031772</v>
      </c>
      <c r="DJ13" s="4">
        <f t="shared" si="29"/>
        <v>797.4966833153807</v>
      </c>
      <c r="DK13" s="4">
        <f t="shared" si="29"/>
        <v>848.5364710475651</v>
      </c>
      <c r="DL13" s="4">
        <f t="shared" si="29"/>
        <v>902.8428051946094</v>
      </c>
      <c r="DM13" s="4">
        <f aca="true" t="shared" si="30" ref="DM13:ER13">DL13*(1+$L13)</f>
        <v>960.6247447270644</v>
      </c>
      <c r="DN13" s="4">
        <f t="shared" si="30"/>
        <v>1022.1047283895965</v>
      </c>
      <c r="DO13" s="4">
        <f t="shared" si="30"/>
        <v>1087.5194310065308</v>
      </c>
      <c r="DP13" s="4">
        <f t="shared" si="30"/>
        <v>1157.1206745909487</v>
      </c>
      <c r="DQ13" s="4">
        <f t="shared" si="30"/>
        <v>1231.1763977647695</v>
      </c>
      <c r="DR13" s="4">
        <f t="shared" si="30"/>
        <v>1309.9716872217148</v>
      </c>
      <c r="DS13" s="4">
        <f t="shared" si="30"/>
        <v>1393.8098752039045</v>
      </c>
      <c r="DT13" s="4">
        <f t="shared" si="30"/>
        <v>1483.0137072169546</v>
      </c>
      <c r="DU13" s="4">
        <f t="shared" si="30"/>
        <v>1577.9265844788397</v>
      </c>
      <c r="DV13" s="4">
        <f t="shared" si="30"/>
        <v>1678.9138858854856</v>
      </c>
      <c r="DW13" s="4">
        <f t="shared" si="30"/>
        <v>1786.3643745821566</v>
      </c>
      <c r="DX13" s="4">
        <f t="shared" si="30"/>
        <v>1900.6916945554149</v>
      </c>
      <c r="DY13" s="4">
        <f t="shared" si="30"/>
        <v>2022.3359630069615</v>
      </c>
      <c r="DZ13" s="4">
        <f t="shared" si="30"/>
        <v>2151.765464639407</v>
      </c>
      <c r="EA13" s="4">
        <f t="shared" si="30"/>
        <v>2289.4784543763294</v>
      </c>
      <c r="EB13" s="4">
        <f t="shared" si="30"/>
        <v>2436.0050754564145</v>
      </c>
      <c r="EC13" s="4">
        <f t="shared" si="30"/>
        <v>2591.909400285625</v>
      </c>
      <c r="ED13" s="4">
        <f t="shared" si="30"/>
        <v>2757.7916019039053</v>
      </c>
      <c r="EE13" s="4">
        <f t="shared" si="30"/>
        <v>2934.2902644257556</v>
      </c>
      <c r="EF13" s="4">
        <f t="shared" si="30"/>
        <v>3122.084841349004</v>
      </c>
      <c r="EG13" s="4">
        <f t="shared" si="30"/>
        <v>3321.8982711953404</v>
      </c>
      <c r="EH13" s="4">
        <f t="shared" si="30"/>
        <v>3534.4997605518424</v>
      </c>
      <c r="EI13" s="4">
        <f t="shared" si="30"/>
        <v>3760.7077452271606</v>
      </c>
      <c r="EJ13" s="4">
        <f t="shared" si="30"/>
        <v>4001.393040921699</v>
      </c>
      <c r="EK13" s="4">
        <f t="shared" si="30"/>
        <v>4257.482195540688</v>
      </c>
      <c r="EL13" s="4">
        <f t="shared" si="30"/>
        <v>4529.961056055292</v>
      </c>
      <c r="EM13" s="4">
        <f t="shared" si="30"/>
        <v>4819.878563642831</v>
      </c>
      <c r="EN13" s="4">
        <f t="shared" si="30"/>
        <v>5128.350791715972</v>
      </c>
      <c r="EO13" s="4">
        <f t="shared" si="30"/>
        <v>5456.565242385795</v>
      </c>
      <c r="EP13" s="4">
        <f t="shared" si="30"/>
        <v>5805.785417898485</v>
      </c>
      <c r="EQ13" s="4">
        <f t="shared" si="30"/>
        <v>6177.355684643989</v>
      </c>
      <c r="ER13" s="4">
        <f t="shared" si="30"/>
        <v>6572.706448461205</v>
      </c>
      <c r="ES13" s="4">
        <f aca="true" t="shared" si="31" ref="ES13:FJ13">ER13*(1+$L13)</f>
        <v>6993.359661162722</v>
      </c>
      <c r="ET13" s="4">
        <f t="shared" si="31"/>
        <v>7440.934679477136</v>
      </c>
      <c r="EU13" s="4">
        <f t="shared" si="31"/>
        <v>7917.154498963673</v>
      </c>
      <c r="EV13" s="4">
        <f t="shared" si="31"/>
        <v>8423.852386897348</v>
      </c>
      <c r="EW13" s="4">
        <f t="shared" si="31"/>
        <v>8962.978939658778</v>
      </c>
      <c r="EX13" s="4">
        <f t="shared" si="31"/>
        <v>9536.609591796941</v>
      </c>
      <c r="EY13" s="4">
        <f t="shared" si="31"/>
        <v>10146.952605671946</v>
      </c>
      <c r="EZ13" s="4">
        <f t="shared" si="31"/>
        <v>10796.35757243495</v>
      </c>
      <c r="FA13" s="4">
        <f t="shared" si="31"/>
        <v>11487.324457070788</v>
      </c>
      <c r="FB13" s="4">
        <f t="shared" si="31"/>
        <v>12222.51322232332</v>
      </c>
      <c r="FC13" s="4">
        <f t="shared" si="31"/>
        <v>13004.754068552013</v>
      </c>
      <c r="FD13" s="4">
        <f t="shared" si="31"/>
        <v>13837.058328939342</v>
      </c>
      <c r="FE13" s="4">
        <f t="shared" si="31"/>
        <v>14722.63006199146</v>
      </c>
      <c r="FF13" s="4">
        <f t="shared" si="31"/>
        <v>15664.878385958915</v>
      </c>
      <c r="FG13" s="4">
        <f t="shared" si="31"/>
        <v>16667.430602660286</v>
      </c>
      <c r="FH13" s="4">
        <f t="shared" si="31"/>
        <v>17734.146161230547</v>
      </c>
      <c r="FI13" s="4">
        <f t="shared" si="31"/>
        <v>18869.131515549303</v>
      </c>
      <c r="FJ13" s="4">
        <f t="shared" si="31"/>
        <v>20076.75593254446</v>
      </c>
    </row>
    <row r="14" spans="1:166" ht="15">
      <c r="A14" s="1">
        <v>5</v>
      </c>
      <c r="B14" s="3" t="s">
        <v>20</v>
      </c>
      <c r="C14" s="4">
        <v>2.06</v>
      </c>
      <c r="D14" s="4">
        <v>2.1</v>
      </c>
      <c r="E14" s="4">
        <f t="shared" si="0"/>
        <v>0.013333333333333345</v>
      </c>
      <c r="F14" s="4">
        <v>-40.9578125</v>
      </c>
      <c r="G14" s="4">
        <f t="shared" si="1"/>
        <v>2.06</v>
      </c>
      <c r="H14" s="4">
        <f t="shared" si="2"/>
        <v>2.0733333333333333</v>
      </c>
      <c r="I14" s="4">
        <f t="shared" si="3"/>
        <v>2.0866666666666664</v>
      </c>
      <c r="J14" s="4">
        <f t="shared" si="4"/>
        <v>2.0999999999999996</v>
      </c>
      <c r="K14" s="4">
        <f t="shared" si="5"/>
        <v>2.2344</v>
      </c>
      <c r="L14" s="5">
        <f t="shared" si="16"/>
        <v>0.064</v>
      </c>
      <c r="M14" s="5">
        <f>IRR(P14:FJ14,0.12)</f>
        <v>0.10702936055173057</v>
      </c>
      <c r="P14" s="4">
        <f t="shared" si="6"/>
        <v>-40.9578125</v>
      </c>
      <c r="Q14" s="4">
        <f t="shared" si="7"/>
        <v>2.06</v>
      </c>
      <c r="R14" s="4">
        <f t="shared" si="8"/>
        <v>2.0733333333333333</v>
      </c>
      <c r="S14" s="4">
        <f t="shared" si="9"/>
        <v>2.0866666666666664</v>
      </c>
      <c r="T14" s="4">
        <f t="shared" si="10"/>
        <v>2.0999999999999996</v>
      </c>
      <c r="U14" s="4">
        <f aca="true" t="shared" si="32" ref="U14:AZ14">T14*(1+$L14)</f>
        <v>2.2344</v>
      </c>
      <c r="V14" s="4">
        <f t="shared" si="32"/>
        <v>2.3774016000000002</v>
      </c>
      <c r="W14" s="4">
        <f t="shared" si="32"/>
        <v>2.5295553024000004</v>
      </c>
      <c r="X14" s="4">
        <f t="shared" si="32"/>
        <v>2.6914468417536006</v>
      </c>
      <c r="Y14" s="4">
        <f t="shared" si="32"/>
        <v>2.8636994396258313</v>
      </c>
      <c r="Z14" s="4">
        <f t="shared" si="32"/>
        <v>3.0469762037618846</v>
      </c>
      <c r="AA14" s="4">
        <f t="shared" si="32"/>
        <v>3.2419826808026455</v>
      </c>
      <c r="AB14" s="4">
        <f t="shared" si="32"/>
        <v>3.449469572374015</v>
      </c>
      <c r="AC14" s="4">
        <f t="shared" si="32"/>
        <v>3.6702356250059522</v>
      </c>
      <c r="AD14" s="4">
        <f t="shared" si="32"/>
        <v>3.9051307050063335</v>
      </c>
      <c r="AE14" s="4">
        <f t="shared" si="32"/>
        <v>4.155059070126739</v>
      </c>
      <c r="AF14" s="4">
        <f t="shared" si="32"/>
        <v>4.42098285061485</v>
      </c>
      <c r="AG14" s="4">
        <f t="shared" si="32"/>
        <v>4.703925753054201</v>
      </c>
      <c r="AH14" s="4">
        <f t="shared" si="32"/>
        <v>5.00497700124967</v>
      </c>
      <c r="AI14" s="4">
        <f t="shared" si="32"/>
        <v>5.325295529329649</v>
      </c>
      <c r="AJ14" s="4">
        <f t="shared" si="32"/>
        <v>5.666114443206747</v>
      </c>
      <c r="AK14" s="4">
        <f t="shared" si="32"/>
        <v>6.028745767571979</v>
      </c>
      <c r="AL14" s="4">
        <f t="shared" si="32"/>
        <v>6.414585496696586</v>
      </c>
      <c r="AM14" s="4">
        <f t="shared" si="32"/>
        <v>6.825118968485167</v>
      </c>
      <c r="AN14" s="4">
        <f t="shared" si="32"/>
        <v>7.261926582468218</v>
      </c>
      <c r="AO14" s="4">
        <f t="shared" si="32"/>
        <v>7.726689883746185</v>
      </c>
      <c r="AP14" s="4">
        <f t="shared" si="32"/>
        <v>8.22119803630594</v>
      </c>
      <c r="AQ14" s="4">
        <f t="shared" si="32"/>
        <v>8.747354710629521</v>
      </c>
      <c r="AR14" s="4">
        <f t="shared" si="32"/>
        <v>9.307185412109812</v>
      </c>
      <c r="AS14" s="4">
        <f t="shared" si="32"/>
        <v>9.90284527848484</v>
      </c>
      <c r="AT14" s="4">
        <f t="shared" si="32"/>
        <v>10.53662737630787</v>
      </c>
      <c r="AU14" s="4">
        <f t="shared" si="32"/>
        <v>11.210971528391573</v>
      </c>
      <c r="AV14" s="4">
        <f t="shared" si="32"/>
        <v>11.928473706208635</v>
      </c>
      <c r="AW14" s="4">
        <f t="shared" si="32"/>
        <v>12.691896023405988</v>
      </c>
      <c r="AX14" s="4">
        <f t="shared" si="32"/>
        <v>13.504177368903973</v>
      </c>
      <c r="AY14" s="4">
        <f t="shared" si="32"/>
        <v>14.368444720513828</v>
      </c>
      <c r="AZ14" s="4">
        <f t="shared" si="32"/>
        <v>15.288025182626715</v>
      </c>
      <c r="BA14" s="4">
        <f aca="true" t="shared" si="33" ref="BA14:CF14">AZ14*(1+$L14)</f>
        <v>16.266458794314826</v>
      </c>
      <c r="BB14" s="4">
        <f t="shared" si="33"/>
        <v>17.307512157150974</v>
      </c>
      <c r="BC14" s="4">
        <f t="shared" si="33"/>
        <v>18.415192935208637</v>
      </c>
      <c r="BD14" s="4">
        <f t="shared" si="33"/>
        <v>19.59376528306199</v>
      </c>
      <c r="BE14" s="4">
        <f t="shared" si="33"/>
        <v>20.84776626117796</v>
      </c>
      <c r="BF14" s="4">
        <f t="shared" si="33"/>
        <v>22.18202330189335</v>
      </c>
      <c r="BG14" s="4">
        <f t="shared" si="33"/>
        <v>23.601672793214526</v>
      </c>
      <c r="BH14" s="4">
        <f t="shared" si="33"/>
        <v>25.112179851980258</v>
      </c>
      <c r="BI14" s="4">
        <f t="shared" si="33"/>
        <v>26.719359362506996</v>
      </c>
      <c r="BJ14" s="4">
        <f t="shared" si="33"/>
        <v>28.429398361707445</v>
      </c>
      <c r="BK14" s="4">
        <f t="shared" si="33"/>
        <v>30.248879856856725</v>
      </c>
      <c r="BL14" s="4">
        <f t="shared" si="33"/>
        <v>32.18480816769556</v>
      </c>
      <c r="BM14" s="4">
        <f t="shared" si="33"/>
        <v>34.24463589042807</v>
      </c>
      <c r="BN14" s="4">
        <f t="shared" si="33"/>
        <v>36.43629258741547</v>
      </c>
      <c r="BO14" s="4">
        <f t="shared" si="33"/>
        <v>38.76821531301007</v>
      </c>
      <c r="BP14" s="4">
        <f t="shared" si="33"/>
        <v>41.249381093042714</v>
      </c>
      <c r="BQ14" s="4">
        <f t="shared" si="33"/>
        <v>43.88934148299745</v>
      </c>
      <c r="BR14" s="4">
        <f t="shared" si="33"/>
        <v>46.69825933790929</v>
      </c>
      <c r="BS14" s="4">
        <f t="shared" si="33"/>
        <v>49.68694793553549</v>
      </c>
      <c r="BT14" s="4">
        <f t="shared" si="33"/>
        <v>52.866912603409766</v>
      </c>
      <c r="BU14" s="4">
        <f t="shared" si="33"/>
        <v>56.250395010027994</v>
      </c>
      <c r="BV14" s="4">
        <f t="shared" si="33"/>
        <v>59.85042029066979</v>
      </c>
      <c r="BW14" s="4">
        <f t="shared" si="33"/>
        <v>63.68084718927266</v>
      </c>
      <c r="BX14" s="4">
        <f t="shared" si="33"/>
        <v>67.75642140938612</v>
      </c>
      <c r="BY14" s="4">
        <f t="shared" si="33"/>
        <v>72.09283237958684</v>
      </c>
      <c r="BZ14" s="4">
        <f t="shared" si="33"/>
        <v>76.7067736518804</v>
      </c>
      <c r="CA14" s="4">
        <f t="shared" si="33"/>
        <v>81.61600716560075</v>
      </c>
      <c r="CB14" s="4">
        <f t="shared" si="33"/>
        <v>86.83943162419921</v>
      </c>
      <c r="CC14" s="4">
        <f t="shared" si="33"/>
        <v>92.39715524814797</v>
      </c>
      <c r="CD14" s="4">
        <f t="shared" si="33"/>
        <v>98.31057318402944</v>
      </c>
      <c r="CE14" s="4">
        <f t="shared" si="33"/>
        <v>104.60244986780732</v>
      </c>
      <c r="CF14" s="4">
        <f t="shared" si="33"/>
        <v>111.29700665934699</v>
      </c>
      <c r="CG14" s="4">
        <f aca="true" t="shared" si="34" ref="CG14:DL14">CF14*(1+$L14)</f>
        <v>118.4200150855452</v>
      </c>
      <c r="CH14" s="4">
        <f t="shared" si="34"/>
        <v>125.9988960510201</v>
      </c>
      <c r="CI14" s="4">
        <f t="shared" si="34"/>
        <v>134.06282539828538</v>
      </c>
      <c r="CJ14" s="4">
        <f t="shared" si="34"/>
        <v>142.64284622377565</v>
      </c>
      <c r="CK14" s="4">
        <f t="shared" si="34"/>
        <v>151.7719883820973</v>
      </c>
      <c r="CL14" s="4">
        <f t="shared" si="34"/>
        <v>161.48539563855155</v>
      </c>
      <c r="CM14" s="4">
        <f t="shared" si="34"/>
        <v>171.82046095941885</v>
      </c>
      <c r="CN14" s="4">
        <f t="shared" si="34"/>
        <v>182.81697046082166</v>
      </c>
      <c r="CO14" s="4">
        <f t="shared" si="34"/>
        <v>194.51725657031426</v>
      </c>
      <c r="CP14" s="4">
        <f t="shared" si="34"/>
        <v>206.9663609908144</v>
      </c>
      <c r="CQ14" s="4">
        <f t="shared" si="34"/>
        <v>220.21220809422653</v>
      </c>
      <c r="CR14" s="4">
        <f t="shared" si="34"/>
        <v>234.30578941225704</v>
      </c>
      <c r="CS14" s="4">
        <f t="shared" si="34"/>
        <v>249.3013599346415</v>
      </c>
      <c r="CT14" s="4">
        <f t="shared" si="34"/>
        <v>265.2566469704586</v>
      </c>
      <c r="CU14" s="4">
        <f t="shared" si="34"/>
        <v>282.2330723765679</v>
      </c>
      <c r="CV14" s="4">
        <f t="shared" si="34"/>
        <v>300.2959890086683</v>
      </c>
      <c r="CW14" s="4">
        <f t="shared" si="34"/>
        <v>319.5149323052231</v>
      </c>
      <c r="CX14" s="4">
        <f t="shared" si="34"/>
        <v>339.9638879727574</v>
      </c>
      <c r="CY14" s="4">
        <f t="shared" si="34"/>
        <v>361.7215768030139</v>
      </c>
      <c r="CZ14" s="4">
        <f t="shared" si="34"/>
        <v>384.8717577184068</v>
      </c>
      <c r="DA14" s="4">
        <f t="shared" si="34"/>
        <v>409.5035502123849</v>
      </c>
      <c r="DB14" s="4">
        <f t="shared" si="34"/>
        <v>435.7117774259775</v>
      </c>
      <c r="DC14" s="4">
        <f t="shared" si="34"/>
        <v>463.5973311812401</v>
      </c>
      <c r="DD14" s="4">
        <f t="shared" si="34"/>
        <v>493.2675603768395</v>
      </c>
      <c r="DE14" s="4">
        <f t="shared" si="34"/>
        <v>524.8366842409573</v>
      </c>
      <c r="DF14" s="4">
        <f t="shared" si="34"/>
        <v>558.4262320323786</v>
      </c>
      <c r="DG14" s="4">
        <f t="shared" si="34"/>
        <v>594.1655108824509</v>
      </c>
      <c r="DH14" s="4">
        <f t="shared" si="34"/>
        <v>632.1921035789278</v>
      </c>
      <c r="DI14" s="4">
        <f t="shared" si="34"/>
        <v>672.6523982079792</v>
      </c>
      <c r="DJ14" s="4">
        <f t="shared" si="34"/>
        <v>715.7021516932899</v>
      </c>
      <c r="DK14" s="4">
        <f t="shared" si="34"/>
        <v>761.5070894016606</v>
      </c>
      <c r="DL14" s="4">
        <f t="shared" si="34"/>
        <v>810.2435431233669</v>
      </c>
      <c r="DM14" s="4">
        <f aca="true" t="shared" si="35" ref="DM14:ER14">DL14*(1+$L14)</f>
        <v>862.0991298832624</v>
      </c>
      <c r="DN14" s="4">
        <f t="shared" si="35"/>
        <v>917.2734741957913</v>
      </c>
      <c r="DO14" s="4">
        <f t="shared" si="35"/>
        <v>975.978976544322</v>
      </c>
      <c r="DP14" s="4">
        <f t="shared" si="35"/>
        <v>1038.4416310431586</v>
      </c>
      <c r="DQ14" s="4">
        <f t="shared" si="35"/>
        <v>1104.9018954299208</v>
      </c>
      <c r="DR14" s="4">
        <f t="shared" si="35"/>
        <v>1175.6156167374359</v>
      </c>
      <c r="DS14" s="4">
        <f t="shared" si="35"/>
        <v>1250.855016208632</v>
      </c>
      <c r="DT14" s="4">
        <f t="shared" si="35"/>
        <v>1330.9097372459844</v>
      </c>
      <c r="DU14" s="4">
        <f t="shared" si="35"/>
        <v>1416.0879604297274</v>
      </c>
      <c r="DV14" s="4">
        <f t="shared" si="35"/>
        <v>1506.71758989723</v>
      </c>
      <c r="DW14" s="4">
        <f t="shared" si="35"/>
        <v>1603.1475156506528</v>
      </c>
      <c r="DX14" s="4">
        <f t="shared" si="35"/>
        <v>1705.7489566522947</v>
      </c>
      <c r="DY14" s="4">
        <f t="shared" si="35"/>
        <v>1814.9168898780417</v>
      </c>
      <c r="DZ14" s="4">
        <f t="shared" si="35"/>
        <v>1931.0715708302364</v>
      </c>
      <c r="EA14" s="4">
        <f t="shared" si="35"/>
        <v>2054.660151363372</v>
      </c>
      <c r="EB14" s="4">
        <f t="shared" si="35"/>
        <v>2186.1584010506276</v>
      </c>
      <c r="EC14" s="4">
        <f t="shared" si="35"/>
        <v>2326.0725387178677</v>
      </c>
      <c r="ED14" s="4">
        <f t="shared" si="35"/>
        <v>2474.941181195811</v>
      </c>
      <c r="EE14" s="4">
        <f t="shared" si="35"/>
        <v>2633.3374167923434</v>
      </c>
      <c r="EF14" s="4">
        <f t="shared" si="35"/>
        <v>2801.8710114670534</v>
      </c>
      <c r="EG14" s="4">
        <f t="shared" si="35"/>
        <v>2981.190756200945</v>
      </c>
      <c r="EH14" s="4">
        <f t="shared" si="35"/>
        <v>3171.9869645978056</v>
      </c>
      <c r="EI14" s="4">
        <f t="shared" si="35"/>
        <v>3374.994130332065</v>
      </c>
      <c r="EJ14" s="4">
        <f t="shared" si="35"/>
        <v>3590.9937546733177</v>
      </c>
      <c r="EK14" s="4">
        <f t="shared" si="35"/>
        <v>3820.81735497241</v>
      </c>
      <c r="EL14" s="4">
        <f t="shared" si="35"/>
        <v>4065.3496656906445</v>
      </c>
      <c r="EM14" s="4">
        <f t="shared" si="35"/>
        <v>4325.532044294846</v>
      </c>
      <c r="EN14" s="4">
        <f t="shared" si="35"/>
        <v>4602.366095129716</v>
      </c>
      <c r="EO14" s="4">
        <f t="shared" si="35"/>
        <v>4896.917525218018</v>
      </c>
      <c r="EP14" s="4">
        <f t="shared" si="35"/>
        <v>5210.320246831972</v>
      </c>
      <c r="EQ14" s="4">
        <f t="shared" si="35"/>
        <v>5543.780742629219</v>
      </c>
      <c r="ER14" s="4">
        <f t="shared" si="35"/>
        <v>5898.58271015749</v>
      </c>
      <c r="ES14" s="4">
        <f aca="true" t="shared" si="36" ref="ES14:FJ14">ER14*(1+$L14)</f>
        <v>6276.0920036075695</v>
      </c>
      <c r="ET14" s="4">
        <f t="shared" si="36"/>
        <v>6677.761891838454</v>
      </c>
      <c r="EU14" s="4">
        <f t="shared" si="36"/>
        <v>7105.1386529161155</v>
      </c>
      <c r="EV14" s="4">
        <f t="shared" si="36"/>
        <v>7559.867526702747</v>
      </c>
      <c r="EW14" s="4">
        <f t="shared" si="36"/>
        <v>8043.699048411724</v>
      </c>
      <c r="EX14" s="4">
        <f t="shared" si="36"/>
        <v>8558.495787510075</v>
      </c>
      <c r="EY14" s="4">
        <f t="shared" si="36"/>
        <v>9106.23951791072</v>
      </c>
      <c r="EZ14" s="4">
        <f t="shared" si="36"/>
        <v>9689.038847057007</v>
      </c>
      <c r="FA14" s="4">
        <f t="shared" si="36"/>
        <v>10309.137333268656</v>
      </c>
      <c r="FB14" s="4">
        <f t="shared" si="36"/>
        <v>10968.92212259785</v>
      </c>
      <c r="FC14" s="4">
        <f t="shared" si="36"/>
        <v>11670.933138444114</v>
      </c>
      <c r="FD14" s="4">
        <f t="shared" si="36"/>
        <v>12417.872859304538</v>
      </c>
      <c r="FE14" s="4">
        <f t="shared" si="36"/>
        <v>13212.616722300028</v>
      </c>
      <c r="FF14" s="4">
        <f t="shared" si="36"/>
        <v>14058.22419252723</v>
      </c>
      <c r="FG14" s="4">
        <f t="shared" si="36"/>
        <v>14957.950540848973</v>
      </c>
      <c r="FH14" s="4">
        <f t="shared" si="36"/>
        <v>15915.259375463309</v>
      </c>
      <c r="FI14" s="4">
        <f t="shared" si="36"/>
        <v>16933.835975492962</v>
      </c>
      <c r="FJ14" s="4">
        <f t="shared" si="36"/>
        <v>18017.601477924512</v>
      </c>
    </row>
    <row r="15" spans="1:166" ht="15">
      <c r="A15" s="1">
        <v>6</v>
      </c>
      <c r="B15" s="3" t="s">
        <v>21</v>
      </c>
      <c r="C15" s="4">
        <v>2.84</v>
      </c>
      <c r="D15" s="4">
        <v>3.56</v>
      </c>
      <c r="E15" s="4">
        <f t="shared" si="0"/>
        <v>0.24000000000000007</v>
      </c>
      <c r="F15" s="4">
        <v>-68.1396875</v>
      </c>
      <c r="G15" s="4">
        <f t="shared" si="1"/>
        <v>2.84</v>
      </c>
      <c r="H15" s="4">
        <f t="shared" si="2"/>
        <v>3.08</v>
      </c>
      <c r="I15" s="4">
        <f t="shared" si="3"/>
        <v>3.3200000000000003</v>
      </c>
      <c r="J15" s="4">
        <f t="shared" si="4"/>
        <v>3.5600000000000005</v>
      </c>
      <c r="K15" s="4">
        <f t="shared" si="5"/>
        <v>3.7878400000000005</v>
      </c>
      <c r="L15" s="5">
        <f t="shared" si="16"/>
        <v>0.064</v>
      </c>
      <c r="M15" s="5">
        <f>IRR(P15:FJ15,0.12)</f>
        <v>0.10715051234437917</v>
      </c>
      <c r="P15" s="4">
        <f t="shared" si="6"/>
        <v>-68.1396875</v>
      </c>
      <c r="Q15" s="4">
        <f t="shared" si="7"/>
        <v>2.84</v>
      </c>
      <c r="R15" s="4">
        <f t="shared" si="8"/>
        <v>3.08</v>
      </c>
      <c r="S15" s="4">
        <f t="shared" si="9"/>
        <v>3.3200000000000003</v>
      </c>
      <c r="T15" s="4">
        <f t="shared" si="10"/>
        <v>3.5600000000000005</v>
      </c>
      <c r="U15" s="4">
        <f aca="true" t="shared" si="37" ref="U15:AZ15">T15*(1+$L15)</f>
        <v>3.7878400000000005</v>
      </c>
      <c r="V15" s="4">
        <f t="shared" si="37"/>
        <v>4.030261760000001</v>
      </c>
      <c r="W15" s="4">
        <f t="shared" si="37"/>
        <v>4.288198512640001</v>
      </c>
      <c r="X15" s="4">
        <f t="shared" si="37"/>
        <v>4.5626432174489615</v>
      </c>
      <c r="Y15" s="4">
        <f t="shared" si="37"/>
        <v>4.854652383365695</v>
      </c>
      <c r="Z15" s="4">
        <f t="shared" si="37"/>
        <v>5.1653501359011</v>
      </c>
      <c r="AA15" s="4">
        <f t="shared" si="37"/>
        <v>5.495932544598771</v>
      </c>
      <c r="AB15" s="4">
        <f t="shared" si="37"/>
        <v>5.847672227453093</v>
      </c>
      <c r="AC15" s="4">
        <f t="shared" si="37"/>
        <v>6.221923250010091</v>
      </c>
      <c r="AD15" s="4">
        <f t="shared" si="37"/>
        <v>6.620126338010738</v>
      </c>
      <c r="AE15" s="4">
        <f t="shared" si="37"/>
        <v>7.0438144236434255</v>
      </c>
      <c r="AF15" s="4">
        <f t="shared" si="37"/>
        <v>7.494618546756605</v>
      </c>
      <c r="AG15" s="4">
        <f t="shared" si="37"/>
        <v>7.974274133749028</v>
      </c>
      <c r="AH15" s="4">
        <f t="shared" si="37"/>
        <v>8.484627678308966</v>
      </c>
      <c r="AI15" s="4">
        <f t="shared" si="37"/>
        <v>9.027643849720741</v>
      </c>
      <c r="AJ15" s="4">
        <f t="shared" si="37"/>
        <v>9.605413056102869</v>
      </c>
      <c r="AK15" s="4">
        <f t="shared" si="37"/>
        <v>10.220159491693453</v>
      </c>
      <c r="AL15" s="4">
        <f t="shared" si="37"/>
        <v>10.874249699161835</v>
      </c>
      <c r="AM15" s="4">
        <f t="shared" si="37"/>
        <v>11.570201679908193</v>
      </c>
      <c r="AN15" s="4">
        <f t="shared" si="37"/>
        <v>12.310694587422319</v>
      </c>
      <c r="AO15" s="4">
        <f t="shared" si="37"/>
        <v>13.098579041017347</v>
      </c>
      <c r="AP15" s="4">
        <f t="shared" si="37"/>
        <v>13.936888099642458</v>
      </c>
      <c r="AQ15" s="4">
        <f t="shared" si="37"/>
        <v>14.828848938019576</v>
      </c>
      <c r="AR15" s="4">
        <f t="shared" si="37"/>
        <v>15.777895270052829</v>
      </c>
      <c r="AS15" s="4">
        <f t="shared" si="37"/>
        <v>16.78768056733621</v>
      </c>
      <c r="AT15" s="4">
        <f t="shared" si="37"/>
        <v>17.862092123645727</v>
      </c>
      <c r="AU15" s="4">
        <f t="shared" si="37"/>
        <v>19.005266019559055</v>
      </c>
      <c r="AV15" s="4">
        <f t="shared" si="37"/>
        <v>20.221603044810838</v>
      </c>
      <c r="AW15" s="4">
        <f t="shared" si="37"/>
        <v>21.515785639678732</v>
      </c>
      <c r="AX15" s="4">
        <f t="shared" si="37"/>
        <v>22.892795920618173</v>
      </c>
      <c r="AY15" s="4">
        <f t="shared" si="37"/>
        <v>24.35793485953774</v>
      </c>
      <c r="AZ15" s="4">
        <f t="shared" si="37"/>
        <v>25.916842690548155</v>
      </c>
      <c r="BA15" s="4">
        <f aca="true" t="shared" si="38" ref="BA15:CF15">AZ15*(1+$L15)</f>
        <v>27.575520622743237</v>
      </c>
      <c r="BB15" s="4">
        <f t="shared" si="38"/>
        <v>29.340353942598806</v>
      </c>
      <c r="BC15" s="4">
        <f t="shared" si="38"/>
        <v>31.21813659492513</v>
      </c>
      <c r="BD15" s="4">
        <f t="shared" si="38"/>
        <v>33.21609733700034</v>
      </c>
      <c r="BE15" s="4">
        <f t="shared" si="38"/>
        <v>35.341927566568366</v>
      </c>
      <c r="BF15" s="4">
        <f t="shared" si="38"/>
        <v>37.60381093082874</v>
      </c>
      <c r="BG15" s="4">
        <f t="shared" si="38"/>
        <v>40.010454830401784</v>
      </c>
      <c r="BH15" s="4">
        <f t="shared" si="38"/>
        <v>42.5711239395475</v>
      </c>
      <c r="BI15" s="4">
        <f t="shared" si="38"/>
        <v>45.29567587167854</v>
      </c>
      <c r="BJ15" s="4">
        <f t="shared" si="38"/>
        <v>48.19459912746597</v>
      </c>
      <c r="BK15" s="4">
        <f t="shared" si="38"/>
        <v>51.2790534716238</v>
      </c>
      <c r="BL15" s="4">
        <f t="shared" si="38"/>
        <v>54.560912893807725</v>
      </c>
      <c r="BM15" s="4">
        <f t="shared" si="38"/>
        <v>58.052811319011425</v>
      </c>
      <c r="BN15" s="4">
        <f t="shared" si="38"/>
        <v>61.76819124342816</v>
      </c>
      <c r="BO15" s="4">
        <f t="shared" si="38"/>
        <v>65.72135548300757</v>
      </c>
      <c r="BP15" s="4">
        <f t="shared" si="38"/>
        <v>69.92752223392006</v>
      </c>
      <c r="BQ15" s="4">
        <f t="shared" si="38"/>
        <v>74.40288365689095</v>
      </c>
      <c r="BR15" s="4">
        <f t="shared" si="38"/>
        <v>79.16466821093198</v>
      </c>
      <c r="BS15" s="4">
        <f t="shared" si="38"/>
        <v>84.23120697643164</v>
      </c>
      <c r="BT15" s="4">
        <f t="shared" si="38"/>
        <v>89.62200422292327</v>
      </c>
      <c r="BU15" s="4">
        <f t="shared" si="38"/>
        <v>95.35781249319037</v>
      </c>
      <c r="BV15" s="4">
        <f t="shared" si="38"/>
        <v>101.46071249275455</v>
      </c>
      <c r="BW15" s="4">
        <f t="shared" si="38"/>
        <v>107.95419809229085</v>
      </c>
      <c r="BX15" s="4">
        <f t="shared" si="38"/>
        <v>114.86326677019747</v>
      </c>
      <c r="BY15" s="4">
        <f t="shared" si="38"/>
        <v>122.21451584349012</v>
      </c>
      <c r="BZ15" s="4">
        <f t="shared" si="38"/>
        <v>130.0362448574735</v>
      </c>
      <c r="CA15" s="4">
        <f t="shared" si="38"/>
        <v>138.3585645283518</v>
      </c>
      <c r="CB15" s="4">
        <f t="shared" si="38"/>
        <v>147.2135126581663</v>
      </c>
      <c r="CC15" s="4">
        <f t="shared" si="38"/>
        <v>156.63517746828896</v>
      </c>
      <c r="CD15" s="4">
        <f t="shared" si="38"/>
        <v>166.65982882625946</v>
      </c>
      <c r="CE15" s="4">
        <f t="shared" si="38"/>
        <v>177.32605787114008</v>
      </c>
      <c r="CF15" s="4">
        <f t="shared" si="38"/>
        <v>188.67492557489305</v>
      </c>
      <c r="CG15" s="4">
        <f aca="true" t="shared" si="39" ref="CG15:DL15">CF15*(1+$L15)</f>
        <v>200.75012081168623</v>
      </c>
      <c r="CH15" s="4">
        <f t="shared" si="39"/>
        <v>213.59812854363415</v>
      </c>
      <c r="CI15" s="4">
        <f t="shared" si="39"/>
        <v>227.26840877042673</v>
      </c>
      <c r="CJ15" s="4">
        <f t="shared" si="39"/>
        <v>241.81358693173405</v>
      </c>
      <c r="CK15" s="4">
        <f t="shared" si="39"/>
        <v>257.289656495365</v>
      </c>
      <c r="CL15" s="4">
        <f t="shared" si="39"/>
        <v>273.7561945110684</v>
      </c>
      <c r="CM15" s="4">
        <f t="shared" si="39"/>
        <v>291.27659095977674</v>
      </c>
      <c r="CN15" s="4">
        <f t="shared" si="39"/>
        <v>309.91829278120247</v>
      </c>
      <c r="CO15" s="4">
        <f t="shared" si="39"/>
        <v>329.75306351919943</v>
      </c>
      <c r="CP15" s="4">
        <f t="shared" si="39"/>
        <v>350.8572595844282</v>
      </c>
      <c r="CQ15" s="4">
        <f t="shared" si="39"/>
        <v>373.3121241978316</v>
      </c>
      <c r="CR15" s="4">
        <f t="shared" si="39"/>
        <v>397.20410014649286</v>
      </c>
      <c r="CS15" s="4">
        <f t="shared" si="39"/>
        <v>422.6251625558684</v>
      </c>
      <c r="CT15" s="4">
        <f t="shared" si="39"/>
        <v>449.67317295944406</v>
      </c>
      <c r="CU15" s="4">
        <f t="shared" si="39"/>
        <v>478.4522560288485</v>
      </c>
      <c r="CV15" s="4">
        <f t="shared" si="39"/>
        <v>509.07320041469484</v>
      </c>
      <c r="CW15" s="4">
        <f t="shared" si="39"/>
        <v>541.6538852412353</v>
      </c>
      <c r="CX15" s="4">
        <f t="shared" si="39"/>
        <v>576.3197338966744</v>
      </c>
      <c r="CY15" s="4">
        <f t="shared" si="39"/>
        <v>613.2041968660616</v>
      </c>
      <c r="CZ15" s="4">
        <f t="shared" si="39"/>
        <v>652.4492654654896</v>
      </c>
      <c r="DA15" s="4">
        <f t="shared" si="39"/>
        <v>694.206018455281</v>
      </c>
      <c r="DB15" s="4">
        <f t="shared" si="39"/>
        <v>738.635203636419</v>
      </c>
      <c r="DC15" s="4">
        <f t="shared" si="39"/>
        <v>785.9078566691499</v>
      </c>
      <c r="DD15" s="4">
        <f t="shared" si="39"/>
        <v>836.2059594959754</v>
      </c>
      <c r="DE15" s="4">
        <f t="shared" si="39"/>
        <v>889.7231409037179</v>
      </c>
      <c r="DF15" s="4">
        <f t="shared" si="39"/>
        <v>946.6654219215559</v>
      </c>
      <c r="DG15" s="4">
        <f t="shared" si="39"/>
        <v>1007.2520089245355</v>
      </c>
      <c r="DH15" s="4">
        <f t="shared" si="39"/>
        <v>1071.7161374957059</v>
      </c>
      <c r="DI15" s="4">
        <f t="shared" si="39"/>
        <v>1140.305970295431</v>
      </c>
      <c r="DJ15" s="4">
        <f t="shared" si="39"/>
        <v>1213.2855523943388</v>
      </c>
      <c r="DK15" s="4">
        <f t="shared" si="39"/>
        <v>1290.9358277475765</v>
      </c>
      <c r="DL15" s="4">
        <f t="shared" si="39"/>
        <v>1373.5557207234215</v>
      </c>
      <c r="DM15" s="4">
        <f aca="true" t="shared" si="40" ref="DM15:ER15">DL15*(1+$L15)</f>
        <v>1461.4632868497206</v>
      </c>
      <c r="DN15" s="4">
        <f t="shared" si="40"/>
        <v>1554.9969372081027</v>
      </c>
      <c r="DO15" s="4">
        <f t="shared" si="40"/>
        <v>1654.5167411894215</v>
      </c>
      <c r="DP15" s="4">
        <f t="shared" si="40"/>
        <v>1760.4058126255445</v>
      </c>
      <c r="DQ15" s="4">
        <f t="shared" si="40"/>
        <v>1873.0717846335795</v>
      </c>
      <c r="DR15" s="4">
        <f t="shared" si="40"/>
        <v>1992.9483788501286</v>
      </c>
      <c r="DS15" s="4">
        <f t="shared" si="40"/>
        <v>2120.497075096537</v>
      </c>
      <c r="DT15" s="4">
        <f t="shared" si="40"/>
        <v>2256.2088879027156</v>
      </c>
      <c r="DU15" s="4">
        <f t="shared" si="40"/>
        <v>2400.6062567284894</v>
      </c>
      <c r="DV15" s="4">
        <f t="shared" si="40"/>
        <v>2554.245057159113</v>
      </c>
      <c r="DW15" s="4">
        <f t="shared" si="40"/>
        <v>2717.7167408172963</v>
      </c>
      <c r="DX15" s="4">
        <f t="shared" si="40"/>
        <v>2891.6506122296037</v>
      </c>
      <c r="DY15" s="4">
        <f t="shared" si="40"/>
        <v>3076.7162514122983</v>
      </c>
      <c r="DZ15" s="4">
        <f t="shared" si="40"/>
        <v>3273.6260915026855</v>
      </c>
      <c r="EA15" s="4">
        <f t="shared" si="40"/>
        <v>3483.138161358858</v>
      </c>
      <c r="EB15" s="4">
        <f t="shared" si="40"/>
        <v>3706.059003685825</v>
      </c>
      <c r="EC15" s="4">
        <f t="shared" si="40"/>
        <v>3943.246779921718</v>
      </c>
      <c r="ED15" s="4">
        <f t="shared" si="40"/>
        <v>4195.614573836708</v>
      </c>
      <c r="EE15" s="4">
        <f t="shared" si="40"/>
        <v>4464.133906562257</v>
      </c>
      <c r="EF15" s="4">
        <f t="shared" si="40"/>
        <v>4749.838476582242</v>
      </c>
      <c r="EG15" s="4">
        <f t="shared" si="40"/>
        <v>5053.828139083505</v>
      </c>
      <c r="EH15" s="4">
        <f t="shared" si="40"/>
        <v>5377.27313998485</v>
      </c>
      <c r="EI15" s="4">
        <f t="shared" si="40"/>
        <v>5721.41862094388</v>
      </c>
      <c r="EJ15" s="4">
        <f t="shared" si="40"/>
        <v>6087.589412684289</v>
      </c>
      <c r="EK15" s="4">
        <f t="shared" si="40"/>
        <v>6477.1951350960835</v>
      </c>
      <c r="EL15" s="4">
        <f t="shared" si="40"/>
        <v>6891.735623742234</v>
      </c>
      <c r="EM15" s="4">
        <f t="shared" si="40"/>
        <v>7332.806703661737</v>
      </c>
      <c r="EN15" s="4">
        <f t="shared" si="40"/>
        <v>7802.106332696088</v>
      </c>
      <c r="EO15" s="4">
        <f t="shared" si="40"/>
        <v>8301.441137988639</v>
      </c>
      <c r="EP15" s="4">
        <f t="shared" si="40"/>
        <v>8832.733370819911</v>
      </c>
      <c r="EQ15" s="4">
        <f t="shared" si="40"/>
        <v>9398.028306552385</v>
      </c>
      <c r="ER15" s="4">
        <f t="shared" si="40"/>
        <v>9999.502118171738</v>
      </c>
      <c r="ES15" s="4">
        <f aca="true" t="shared" si="41" ref="ES15:FJ15">ER15*(1+$L15)</f>
        <v>10639.47025373473</v>
      </c>
      <c r="ET15" s="4">
        <f t="shared" si="41"/>
        <v>11320.396349973753</v>
      </c>
      <c r="EU15" s="4">
        <f t="shared" si="41"/>
        <v>12044.901716372075</v>
      </c>
      <c r="EV15" s="4">
        <f t="shared" si="41"/>
        <v>12815.775426219889</v>
      </c>
      <c r="EW15" s="4">
        <f t="shared" si="41"/>
        <v>13635.985053497961</v>
      </c>
      <c r="EX15" s="4">
        <f t="shared" si="41"/>
        <v>14508.688096921831</v>
      </c>
      <c r="EY15" s="4">
        <f t="shared" si="41"/>
        <v>15437.244135124829</v>
      </c>
      <c r="EZ15" s="4">
        <f t="shared" si="41"/>
        <v>16425.22775977282</v>
      </c>
      <c r="FA15" s="4">
        <f t="shared" si="41"/>
        <v>17476.442336398282</v>
      </c>
      <c r="FB15" s="4">
        <f t="shared" si="41"/>
        <v>18594.934645927773</v>
      </c>
      <c r="FC15" s="4">
        <f t="shared" si="41"/>
        <v>19785.01046326715</v>
      </c>
      <c r="FD15" s="4">
        <f t="shared" si="41"/>
        <v>21051.251132916248</v>
      </c>
      <c r="FE15" s="4">
        <f t="shared" si="41"/>
        <v>22398.53120542289</v>
      </c>
      <c r="FF15" s="4">
        <f t="shared" si="41"/>
        <v>23832.037202569954</v>
      </c>
      <c r="FG15" s="4">
        <f t="shared" si="41"/>
        <v>25357.28758353443</v>
      </c>
      <c r="FH15" s="4">
        <f t="shared" si="41"/>
        <v>26980.153988880636</v>
      </c>
      <c r="FI15" s="4">
        <f t="shared" si="41"/>
        <v>28706.883844169</v>
      </c>
      <c r="FJ15" s="4">
        <f t="shared" si="41"/>
        <v>30544.124410195815</v>
      </c>
    </row>
    <row r="16" spans="1:166" ht="15">
      <c r="A16" s="1">
        <v>7</v>
      </c>
      <c r="B16" s="3" t="s">
        <v>22</v>
      </c>
      <c r="C16" s="4">
        <v>1.37</v>
      </c>
      <c r="D16" s="4">
        <v>1.4</v>
      </c>
      <c r="E16" s="4">
        <f t="shared" si="0"/>
        <v>0.009999999999999934</v>
      </c>
      <c r="F16" s="4">
        <v>-31.675</v>
      </c>
      <c r="G16" s="4">
        <f t="shared" si="1"/>
        <v>1.37</v>
      </c>
      <c r="H16" s="4">
        <f t="shared" si="2"/>
        <v>1.3800000000000001</v>
      </c>
      <c r="I16" s="4">
        <f t="shared" si="3"/>
        <v>1.3900000000000001</v>
      </c>
      <c r="J16" s="4">
        <f t="shared" si="4"/>
        <v>1.4000000000000001</v>
      </c>
      <c r="K16" s="4">
        <f t="shared" si="5"/>
        <v>1.4896000000000003</v>
      </c>
      <c r="L16" s="5">
        <f t="shared" si="16"/>
        <v>0.064</v>
      </c>
      <c r="M16" s="5">
        <f>IRR(P16:FJ16,0.12)</f>
        <v>0.10089486178440363</v>
      </c>
      <c r="P16" s="4">
        <f t="shared" si="6"/>
        <v>-31.675</v>
      </c>
      <c r="Q16" s="4">
        <f t="shared" si="7"/>
        <v>1.37</v>
      </c>
      <c r="R16" s="4">
        <f t="shared" si="8"/>
        <v>1.3800000000000001</v>
      </c>
      <c r="S16" s="4">
        <f t="shared" si="9"/>
        <v>1.3900000000000001</v>
      </c>
      <c r="T16" s="4">
        <f t="shared" si="10"/>
        <v>1.4000000000000001</v>
      </c>
      <c r="U16" s="4">
        <f aca="true" t="shared" si="42" ref="U16:AZ16">T16*(1+$L16)</f>
        <v>1.4896000000000003</v>
      </c>
      <c r="V16" s="4">
        <f t="shared" si="42"/>
        <v>1.5849344000000003</v>
      </c>
      <c r="W16" s="4">
        <f t="shared" si="42"/>
        <v>1.6863702016000004</v>
      </c>
      <c r="X16" s="4">
        <f t="shared" si="42"/>
        <v>1.7942978945024006</v>
      </c>
      <c r="Y16" s="4">
        <f t="shared" si="42"/>
        <v>1.9091329597505544</v>
      </c>
      <c r="Z16" s="4">
        <f t="shared" si="42"/>
        <v>2.03131746917459</v>
      </c>
      <c r="AA16" s="4">
        <f t="shared" si="42"/>
        <v>2.161321787201764</v>
      </c>
      <c r="AB16" s="4">
        <f t="shared" si="42"/>
        <v>2.2996463815826766</v>
      </c>
      <c r="AC16" s="4">
        <f t="shared" si="42"/>
        <v>2.446823750003968</v>
      </c>
      <c r="AD16" s="4">
        <f t="shared" si="42"/>
        <v>2.603420470004222</v>
      </c>
      <c r="AE16" s="4">
        <f t="shared" si="42"/>
        <v>2.7700393800844925</v>
      </c>
      <c r="AF16" s="4">
        <f t="shared" si="42"/>
        <v>2.9473219004099</v>
      </c>
      <c r="AG16" s="4">
        <f t="shared" si="42"/>
        <v>3.135950502036134</v>
      </c>
      <c r="AH16" s="4">
        <f t="shared" si="42"/>
        <v>3.3366513341664463</v>
      </c>
      <c r="AI16" s="4">
        <f t="shared" si="42"/>
        <v>3.550197019553099</v>
      </c>
      <c r="AJ16" s="4">
        <f t="shared" si="42"/>
        <v>3.7774096288044974</v>
      </c>
      <c r="AK16" s="4">
        <f t="shared" si="42"/>
        <v>4.019163845047985</v>
      </c>
      <c r="AL16" s="4">
        <f t="shared" si="42"/>
        <v>4.276390331131056</v>
      </c>
      <c r="AM16" s="4">
        <f t="shared" si="42"/>
        <v>4.550079312323444</v>
      </c>
      <c r="AN16" s="4">
        <f t="shared" si="42"/>
        <v>4.841284388312144</v>
      </c>
      <c r="AO16" s="4">
        <f t="shared" si="42"/>
        <v>5.151126589164122</v>
      </c>
      <c r="AP16" s="4">
        <f t="shared" si="42"/>
        <v>5.480798690870626</v>
      </c>
      <c r="AQ16" s="4">
        <f t="shared" si="42"/>
        <v>5.831569807086346</v>
      </c>
      <c r="AR16" s="4">
        <f t="shared" si="42"/>
        <v>6.204790274739873</v>
      </c>
      <c r="AS16" s="4">
        <f t="shared" si="42"/>
        <v>6.601896852323224</v>
      </c>
      <c r="AT16" s="4">
        <f t="shared" si="42"/>
        <v>7.0244182508719115</v>
      </c>
      <c r="AU16" s="4">
        <f t="shared" si="42"/>
        <v>7.473981018927714</v>
      </c>
      <c r="AV16" s="4">
        <f t="shared" si="42"/>
        <v>7.952315804139088</v>
      </c>
      <c r="AW16" s="4">
        <f t="shared" si="42"/>
        <v>8.46126401560399</v>
      </c>
      <c r="AX16" s="4">
        <f t="shared" si="42"/>
        <v>9.002784912602646</v>
      </c>
      <c r="AY16" s="4">
        <f t="shared" si="42"/>
        <v>9.578963147009215</v>
      </c>
      <c r="AZ16" s="4">
        <f t="shared" si="42"/>
        <v>10.192016788417806</v>
      </c>
      <c r="BA16" s="4">
        <f aca="true" t="shared" si="43" ref="BA16:CF16">AZ16*(1+$L16)</f>
        <v>10.844305862876547</v>
      </c>
      <c r="BB16" s="4">
        <f t="shared" si="43"/>
        <v>11.538341438100646</v>
      </c>
      <c r="BC16" s="4">
        <f t="shared" si="43"/>
        <v>12.276795290139088</v>
      </c>
      <c r="BD16" s="4">
        <f t="shared" si="43"/>
        <v>13.06251018870799</v>
      </c>
      <c r="BE16" s="4">
        <f t="shared" si="43"/>
        <v>13.8985108407853</v>
      </c>
      <c r="BF16" s="4">
        <f t="shared" si="43"/>
        <v>14.78801553459556</v>
      </c>
      <c r="BG16" s="4">
        <f t="shared" si="43"/>
        <v>15.734448528809677</v>
      </c>
      <c r="BH16" s="4">
        <f t="shared" si="43"/>
        <v>16.7414532346535</v>
      </c>
      <c r="BI16" s="4">
        <f t="shared" si="43"/>
        <v>17.812906241671325</v>
      </c>
      <c r="BJ16" s="4">
        <f t="shared" si="43"/>
        <v>18.952932241138292</v>
      </c>
      <c r="BK16" s="4">
        <f t="shared" si="43"/>
        <v>20.165919904571144</v>
      </c>
      <c r="BL16" s="4">
        <f t="shared" si="43"/>
        <v>21.4565387784637</v>
      </c>
      <c r="BM16" s="4">
        <f t="shared" si="43"/>
        <v>22.829757260285376</v>
      </c>
      <c r="BN16" s="4">
        <f t="shared" si="43"/>
        <v>24.290861724943642</v>
      </c>
      <c r="BO16" s="4">
        <f t="shared" si="43"/>
        <v>25.845476875340037</v>
      </c>
      <c r="BP16" s="4">
        <f t="shared" si="43"/>
        <v>27.4995873953618</v>
      </c>
      <c r="BQ16" s="4">
        <f t="shared" si="43"/>
        <v>29.25956098866496</v>
      </c>
      <c r="BR16" s="4">
        <f t="shared" si="43"/>
        <v>31.13217289193952</v>
      </c>
      <c r="BS16" s="4">
        <f t="shared" si="43"/>
        <v>33.12463195702365</v>
      </c>
      <c r="BT16" s="4">
        <f t="shared" si="43"/>
        <v>35.244608402273165</v>
      </c>
      <c r="BU16" s="4">
        <f t="shared" si="43"/>
        <v>37.50026334001865</v>
      </c>
      <c r="BV16" s="4">
        <f t="shared" si="43"/>
        <v>39.90028019377984</v>
      </c>
      <c r="BW16" s="4">
        <f t="shared" si="43"/>
        <v>42.453898126181755</v>
      </c>
      <c r="BX16" s="4">
        <f t="shared" si="43"/>
        <v>45.17094760625739</v>
      </c>
      <c r="BY16" s="4">
        <f t="shared" si="43"/>
        <v>48.061888253057866</v>
      </c>
      <c r="BZ16" s="4">
        <f t="shared" si="43"/>
        <v>51.13784910125357</v>
      </c>
      <c r="CA16" s="4">
        <f t="shared" si="43"/>
        <v>54.410671443733804</v>
      </c>
      <c r="CB16" s="4">
        <f t="shared" si="43"/>
        <v>57.892954416132774</v>
      </c>
      <c r="CC16" s="4">
        <f t="shared" si="43"/>
        <v>61.598103498765276</v>
      </c>
      <c r="CD16" s="4">
        <f t="shared" si="43"/>
        <v>65.54038212268625</v>
      </c>
      <c r="CE16" s="4">
        <f t="shared" si="43"/>
        <v>69.73496657853818</v>
      </c>
      <c r="CF16" s="4">
        <f t="shared" si="43"/>
        <v>74.19800443956463</v>
      </c>
      <c r="CG16" s="4">
        <f aca="true" t="shared" si="44" ref="CG16:DL16">CF16*(1+$L16)</f>
        <v>78.94667672369677</v>
      </c>
      <c r="CH16" s="4">
        <f t="shared" si="44"/>
        <v>83.99926403401336</v>
      </c>
      <c r="CI16" s="4">
        <f t="shared" si="44"/>
        <v>89.37521693219023</v>
      </c>
      <c r="CJ16" s="4">
        <f t="shared" si="44"/>
        <v>95.09523081585041</v>
      </c>
      <c r="CK16" s="4">
        <f t="shared" si="44"/>
        <v>101.18132558806485</v>
      </c>
      <c r="CL16" s="4">
        <f t="shared" si="44"/>
        <v>107.656930425701</v>
      </c>
      <c r="CM16" s="4">
        <f t="shared" si="44"/>
        <v>114.54697397294588</v>
      </c>
      <c r="CN16" s="4">
        <f t="shared" si="44"/>
        <v>121.87798030721441</v>
      </c>
      <c r="CO16" s="4">
        <f t="shared" si="44"/>
        <v>129.67817104687614</v>
      </c>
      <c r="CP16" s="4">
        <f t="shared" si="44"/>
        <v>137.97757399387623</v>
      </c>
      <c r="CQ16" s="4">
        <f t="shared" si="44"/>
        <v>146.8081387294843</v>
      </c>
      <c r="CR16" s="4">
        <f t="shared" si="44"/>
        <v>156.2038596081713</v>
      </c>
      <c r="CS16" s="4">
        <f t="shared" si="44"/>
        <v>166.20090662309428</v>
      </c>
      <c r="CT16" s="4">
        <f t="shared" si="44"/>
        <v>176.83776464697232</v>
      </c>
      <c r="CU16" s="4">
        <f t="shared" si="44"/>
        <v>188.15538158437855</v>
      </c>
      <c r="CV16" s="4">
        <f t="shared" si="44"/>
        <v>200.1973260057788</v>
      </c>
      <c r="CW16" s="4">
        <f t="shared" si="44"/>
        <v>213.00995487014865</v>
      </c>
      <c r="CX16" s="4">
        <f t="shared" si="44"/>
        <v>226.64259198183817</v>
      </c>
      <c r="CY16" s="4">
        <f t="shared" si="44"/>
        <v>241.1477178686758</v>
      </c>
      <c r="CZ16" s="4">
        <f t="shared" si="44"/>
        <v>256.58117181227107</v>
      </c>
      <c r="DA16" s="4">
        <f t="shared" si="44"/>
        <v>273.00236680825645</v>
      </c>
      <c r="DB16" s="4">
        <f t="shared" si="44"/>
        <v>290.4745182839849</v>
      </c>
      <c r="DC16" s="4">
        <f t="shared" si="44"/>
        <v>309.06488745415993</v>
      </c>
      <c r="DD16" s="4">
        <f t="shared" si="44"/>
        <v>328.8450402512262</v>
      </c>
      <c r="DE16" s="4">
        <f t="shared" si="44"/>
        <v>349.8911228273047</v>
      </c>
      <c r="DF16" s="4">
        <f t="shared" si="44"/>
        <v>372.2841546882522</v>
      </c>
      <c r="DG16" s="4">
        <f t="shared" si="44"/>
        <v>396.1103405883004</v>
      </c>
      <c r="DH16" s="4">
        <f t="shared" si="44"/>
        <v>421.46140238595166</v>
      </c>
      <c r="DI16" s="4">
        <f t="shared" si="44"/>
        <v>448.4349321386526</v>
      </c>
      <c r="DJ16" s="4">
        <f t="shared" si="44"/>
        <v>477.1347677955264</v>
      </c>
      <c r="DK16" s="4">
        <f t="shared" si="44"/>
        <v>507.6713929344401</v>
      </c>
      <c r="DL16" s="4">
        <f t="shared" si="44"/>
        <v>540.1623620822443</v>
      </c>
      <c r="DM16" s="4">
        <f aca="true" t="shared" si="45" ref="DM16:ER16">DL16*(1+$L16)</f>
        <v>574.732753255508</v>
      </c>
      <c r="DN16" s="4">
        <f t="shared" si="45"/>
        <v>611.5156494638605</v>
      </c>
      <c r="DO16" s="4">
        <f t="shared" si="45"/>
        <v>650.6526510295477</v>
      </c>
      <c r="DP16" s="4">
        <f t="shared" si="45"/>
        <v>692.2944206954387</v>
      </c>
      <c r="DQ16" s="4">
        <f t="shared" si="45"/>
        <v>736.6012636199468</v>
      </c>
      <c r="DR16" s="4">
        <f t="shared" si="45"/>
        <v>783.7437444916235</v>
      </c>
      <c r="DS16" s="4">
        <f t="shared" si="45"/>
        <v>833.9033441390874</v>
      </c>
      <c r="DT16" s="4">
        <f t="shared" si="45"/>
        <v>887.273158163989</v>
      </c>
      <c r="DU16" s="4">
        <f t="shared" si="45"/>
        <v>944.0586402864843</v>
      </c>
      <c r="DV16" s="4">
        <f t="shared" si="45"/>
        <v>1004.4783932648194</v>
      </c>
      <c r="DW16" s="4">
        <f t="shared" si="45"/>
        <v>1068.7650104337679</v>
      </c>
      <c r="DX16" s="4">
        <f t="shared" si="45"/>
        <v>1137.165971101529</v>
      </c>
      <c r="DY16" s="4">
        <f t="shared" si="45"/>
        <v>1209.944593252027</v>
      </c>
      <c r="DZ16" s="4">
        <f t="shared" si="45"/>
        <v>1287.381047220157</v>
      </c>
      <c r="EA16" s="4">
        <f t="shared" si="45"/>
        <v>1369.773434242247</v>
      </c>
      <c r="EB16" s="4">
        <f t="shared" si="45"/>
        <v>1457.438934033751</v>
      </c>
      <c r="EC16" s="4">
        <f t="shared" si="45"/>
        <v>1550.7150258119111</v>
      </c>
      <c r="ED16" s="4">
        <f t="shared" si="45"/>
        <v>1649.9607874638734</v>
      </c>
      <c r="EE16" s="4">
        <f t="shared" si="45"/>
        <v>1755.5582778615615</v>
      </c>
      <c r="EF16" s="4">
        <f t="shared" si="45"/>
        <v>1867.9140076447015</v>
      </c>
      <c r="EG16" s="4">
        <f t="shared" si="45"/>
        <v>1987.4605041339626</v>
      </c>
      <c r="EH16" s="4">
        <f t="shared" si="45"/>
        <v>2114.6579763985364</v>
      </c>
      <c r="EI16" s="4">
        <f t="shared" si="45"/>
        <v>2249.996086888043</v>
      </c>
      <c r="EJ16" s="4">
        <f t="shared" si="45"/>
        <v>2393.995836448878</v>
      </c>
      <c r="EK16" s="4">
        <f t="shared" si="45"/>
        <v>2547.2115699816063</v>
      </c>
      <c r="EL16" s="4">
        <f t="shared" si="45"/>
        <v>2710.233110460429</v>
      </c>
      <c r="EM16" s="4">
        <f t="shared" si="45"/>
        <v>2883.6880295298965</v>
      </c>
      <c r="EN16" s="4">
        <f t="shared" si="45"/>
        <v>3068.24406341981</v>
      </c>
      <c r="EO16" s="4">
        <f t="shared" si="45"/>
        <v>3264.611683478678</v>
      </c>
      <c r="EP16" s="4">
        <f t="shared" si="45"/>
        <v>3473.546831221314</v>
      </c>
      <c r="EQ16" s="4">
        <f t="shared" si="45"/>
        <v>3695.8538284194783</v>
      </c>
      <c r="ER16" s="4">
        <f t="shared" si="45"/>
        <v>3932.388473438325</v>
      </c>
      <c r="ES16" s="4">
        <f aca="true" t="shared" si="46" ref="ES16:FJ16">ER16*(1+$L16)</f>
        <v>4184.061335738378</v>
      </c>
      <c r="ET16" s="4">
        <f t="shared" si="46"/>
        <v>4451.841261225634</v>
      </c>
      <c r="EU16" s="4">
        <f t="shared" si="46"/>
        <v>4736.759101944075</v>
      </c>
      <c r="EV16" s="4">
        <f t="shared" si="46"/>
        <v>5039.911684468496</v>
      </c>
      <c r="EW16" s="4">
        <f t="shared" si="46"/>
        <v>5362.46603227448</v>
      </c>
      <c r="EX16" s="4">
        <f t="shared" si="46"/>
        <v>5705.663858340047</v>
      </c>
      <c r="EY16" s="4">
        <f t="shared" si="46"/>
        <v>6070.82634527381</v>
      </c>
      <c r="EZ16" s="4">
        <f t="shared" si="46"/>
        <v>6459.359231371334</v>
      </c>
      <c r="FA16" s="4">
        <f t="shared" si="46"/>
        <v>6872.7582221791</v>
      </c>
      <c r="FB16" s="4">
        <f t="shared" si="46"/>
        <v>7312.614748398562</v>
      </c>
      <c r="FC16" s="4">
        <f t="shared" si="46"/>
        <v>7780.622092296071</v>
      </c>
      <c r="FD16" s="4">
        <f t="shared" si="46"/>
        <v>8278.58190620302</v>
      </c>
      <c r="FE16" s="4">
        <f t="shared" si="46"/>
        <v>8808.411148200013</v>
      </c>
      <c r="FF16" s="4">
        <f t="shared" si="46"/>
        <v>9372.149461684814</v>
      </c>
      <c r="FG16" s="4">
        <f t="shared" si="46"/>
        <v>9971.967027232642</v>
      </c>
      <c r="FH16" s="4">
        <f t="shared" si="46"/>
        <v>10610.17291697553</v>
      </c>
      <c r="FI16" s="4">
        <f t="shared" si="46"/>
        <v>11289.223983661965</v>
      </c>
      <c r="FJ16" s="4">
        <f t="shared" si="46"/>
        <v>12011.73431861633</v>
      </c>
    </row>
    <row r="17" spans="1:166" ht="15">
      <c r="A17" s="1">
        <v>8</v>
      </c>
      <c r="B17" s="3" t="s">
        <v>23</v>
      </c>
      <c r="C17" s="4">
        <v>0.67</v>
      </c>
      <c r="D17" s="4">
        <v>0.89</v>
      </c>
      <c r="E17" s="4">
        <f t="shared" si="0"/>
        <v>0.07333333333333332</v>
      </c>
      <c r="F17" s="4">
        <v>-19.10828125</v>
      </c>
      <c r="G17" s="4">
        <f t="shared" si="1"/>
        <v>0.67</v>
      </c>
      <c r="H17" s="4">
        <f t="shared" si="2"/>
        <v>0.7433333333333334</v>
      </c>
      <c r="I17" s="4">
        <f t="shared" si="3"/>
        <v>0.8166666666666668</v>
      </c>
      <c r="J17" s="4">
        <f t="shared" si="4"/>
        <v>0.8900000000000001</v>
      </c>
      <c r="K17" s="4">
        <f t="shared" si="5"/>
        <v>0.9469600000000001</v>
      </c>
      <c r="L17" s="5">
        <f t="shared" si="16"/>
        <v>0.064</v>
      </c>
      <c r="M17" s="5">
        <f>IRR(P17:FJ17,0.12)</f>
        <v>0.10224858147758381</v>
      </c>
      <c r="P17" s="4">
        <f t="shared" si="6"/>
        <v>-19.10828125</v>
      </c>
      <c r="Q17" s="4">
        <f t="shared" si="7"/>
        <v>0.67</v>
      </c>
      <c r="R17" s="4">
        <f t="shared" si="8"/>
        <v>0.7433333333333334</v>
      </c>
      <c r="S17" s="4">
        <f t="shared" si="9"/>
        <v>0.8166666666666668</v>
      </c>
      <c r="T17" s="4">
        <f t="shared" si="10"/>
        <v>0.8900000000000001</v>
      </c>
      <c r="U17" s="4">
        <f aca="true" t="shared" si="47" ref="U17:AZ17">T17*(1+$L17)</f>
        <v>0.9469600000000001</v>
      </c>
      <c r="V17" s="4">
        <f t="shared" si="47"/>
        <v>1.0075654400000003</v>
      </c>
      <c r="W17" s="4">
        <f t="shared" si="47"/>
        <v>1.0720496281600003</v>
      </c>
      <c r="X17" s="4">
        <f t="shared" si="47"/>
        <v>1.1406608043622404</v>
      </c>
      <c r="Y17" s="4">
        <f t="shared" si="47"/>
        <v>1.2136630958414238</v>
      </c>
      <c r="Z17" s="4">
        <f t="shared" si="47"/>
        <v>1.291337533975275</v>
      </c>
      <c r="AA17" s="4">
        <f t="shared" si="47"/>
        <v>1.3739831361496928</v>
      </c>
      <c r="AB17" s="4">
        <f t="shared" si="47"/>
        <v>1.4619180568632733</v>
      </c>
      <c r="AC17" s="4">
        <f t="shared" si="47"/>
        <v>1.5554808125025228</v>
      </c>
      <c r="AD17" s="4">
        <f t="shared" si="47"/>
        <v>1.6550315845026844</v>
      </c>
      <c r="AE17" s="4">
        <f t="shared" si="47"/>
        <v>1.7609536059108564</v>
      </c>
      <c r="AF17" s="4">
        <f t="shared" si="47"/>
        <v>1.8736546366891513</v>
      </c>
      <c r="AG17" s="4">
        <f t="shared" si="47"/>
        <v>1.993568533437257</v>
      </c>
      <c r="AH17" s="4">
        <f t="shared" si="47"/>
        <v>2.1211569195772415</v>
      </c>
      <c r="AI17" s="4">
        <f t="shared" si="47"/>
        <v>2.2569109624301853</v>
      </c>
      <c r="AJ17" s="4">
        <f t="shared" si="47"/>
        <v>2.401353264025717</v>
      </c>
      <c r="AK17" s="4">
        <f t="shared" si="47"/>
        <v>2.555039872923363</v>
      </c>
      <c r="AL17" s="4">
        <f t="shared" si="47"/>
        <v>2.7185624247904587</v>
      </c>
      <c r="AM17" s="4">
        <f t="shared" si="47"/>
        <v>2.892550419977048</v>
      </c>
      <c r="AN17" s="4">
        <f t="shared" si="47"/>
        <v>3.0776736468555796</v>
      </c>
      <c r="AO17" s="4">
        <f t="shared" si="47"/>
        <v>3.2746447602543367</v>
      </c>
      <c r="AP17" s="4">
        <f t="shared" si="47"/>
        <v>3.4842220249106144</v>
      </c>
      <c r="AQ17" s="4">
        <f t="shared" si="47"/>
        <v>3.707212234504894</v>
      </c>
      <c r="AR17" s="4">
        <f t="shared" si="47"/>
        <v>3.9444738175132072</v>
      </c>
      <c r="AS17" s="4">
        <f t="shared" si="47"/>
        <v>4.1969201418340525</v>
      </c>
      <c r="AT17" s="4">
        <f t="shared" si="47"/>
        <v>4.465523030911432</v>
      </c>
      <c r="AU17" s="4">
        <f t="shared" si="47"/>
        <v>4.751316504889764</v>
      </c>
      <c r="AV17" s="4">
        <f t="shared" si="47"/>
        <v>5.055400761202709</v>
      </c>
      <c r="AW17" s="4">
        <f t="shared" si="47"/>
        <v>5.378946409919683</v>
      </c>
      <c r="AX17" s="4">
        <f t="shared" si="47"/>
        <v>5.723198980154543</v>
      </c>
      <c r="AY17" s="4">
        <f t="shared" si="47"/>
        <v>6.089483714884435</v>
      </c>
      <c r="AZ17" s="4">
        <f t="shared" si="47"/>
        <v>6.479210672637039</v>
      </c>
      <c r="BA17" s="4">
        <f aca="true" t="shared" si="48" ref="BA17:CF17">AZ17*(1+$L17)</f>
        <v>6.893880155685809</v>
      </c>
      <c r="BB17" s="4">
        <f t="shared" si="48"/>
        <v>7.335088485649702</v>
      </c>
      <c r="BC17" s="4">
        <f t="shared" si="48"/>
        <v>7.804534148731283</v>
      </c>
      <c r="BD17" s="4">
        <f t="shared" si="48"/>
        <v>8.304024334250085</v>
      </c>
      <c r="BE17" s="4">
        <f t="shared" si="48"/>
        <v>8.835481891642091</v>
      </c>
      <c r="BF17" s="4">
        <f t="shared" si="48"/>
        <v>9.400952732707186</v>
      </c>
      <c r="BG17" s="4">
        <f t="shared" si="48"/>
        <v>10.002613707600446</v>
      </c>
      <c r="BH17" s="4">
        <f t="shared" si="48"/>
        <v>10.642780984886874</v>
      </c>
      <c r="BI17" s="4">
        <f t="shared" si="48"/>
        <v>11.323918967919635</v>
      </c>
      <c r="BJ17" s="4">
        <f t="shared" si="48"/>
        <v>12.048649781866493</v>
      </c>
      <c r="BK17" s="4">
        <f t="shared" si="48"/>
        <v>12.81976336790595</v>
      </c>
      <c r="BL17" s="4">
        <f t="shared" si="48"/>
        <v>13.640228223451931</v>
      </c>
      <c r="BM17" s="4">
        <f t="shared" si="48"/>
        <v>14.513202829752856</v>
      </c>
      <c r="BN17" s="4">
        <f t="shared" si="48"/>
        <v>15.44204781085704</v>
      </c>
      <c r="BO17" s="4">
        <f t="shared" si="48"/>
        <v>16.430338870751893</v>
      </c>
      <c r="BP17" s="4">
        <f t="shared" si="48"/>
        <v>17.481880558480015</v>
      </c>
      <c r="BQ17" s="4">
        <f t="shared" si="48"/>
        <v>18.600720914222737</v>
      </c>
      <c r="BR17" s="4">
        <f t="shared" si="48"/>
        <v>19.791167052732995</v>
      </c>
      <c r="BS17" s="4">
        <f t="shared" si="48"/>
        <v>21.05780174410791</v>
      </c>
      <c r="BT17" s="4">
        <f t="shared" si="48"/>
        <v>22.405501055730817</v>
      </c>
      <c r="BU17" s="4">
        <f t="shared" si="48"/>
        <v>23.83945312329759</v>
      </c>
      <c r="BV17" s="4">
        <f t="shared" si="48"/>
        <v>25.365178123188638</v>
      </c>
      <c r="BW17" s="4">
        <f t="shared" si="48"/>
        <v>26.988549523072713</v>
      </c>
      <c r="BX17" s="4">
        <f t="shared" si="48"/>
        <v>28.715816692549367</v>
      </c>
      <c r="BY17" s="4">
        <f t="shared" si="48"/>
        <v>30.55362896087253</v>
      </c>
      <c r="BZ17" s="4">
        <f t="shared" si="48"/>
        <v>32.50906121436837</v>
      </c>
      <c r="CA17" s="4">
        <f t="shared" si="48"/>
        <v>34.58964113208795</v>
      </c>
      <c r="CB17" s="4">
        <f t="shared" si="48"/>
        <v>36.80337816454158</v>
      </c>
      <c r="CC17" s="4">
        <f t="shared" si="48"/>
        <v>39.15879436707224</v>
      </c>
      <c r="CD17" s="4">
        <f t="shared" si="48"/>
        <v>41.664957206564864</v>
      </c>
      <c r="CE17" s="4">
        <f t="shared" si="48"/>
        <v>44.33151446778502</v>
      </c>
      <c r="CF17" s="4">
        <f t="shared" si="48"/>
        <v>47.16873139372326</v>
      </c>
      <c r="CG17" s="4">
        <f aca="true" t="shared" si="49" ref="CG17:DL17">CF17*(1+$L17)</f>
        <v>50.18753020292156</v>
      </c>
      <c r="CH17" s="4">
        <f t="shared" si="49"/>
        <v>53.39953213590854</v>
      </c>
      <c r="CI17" s="4">
        <f t="shared" si="49"/>
        <v>56.81710219260668</v>
      </c>
      <c r="CJ17" s="4">
        <f t="shared" si="49"/>
        <v>60.45339673293351</v>
      </c>
      <c r="CK17" s="4">
        <f t="shared" si="49"/>
        <v>64.32241412384126</v>
      </c>
      <c r="CL17" s="4">
        <f t="shared" si="49"/>
        <v>68.4390486277671</v>
      </c>
      <c r="CM17" s="4">
        <f t="shared" si="49"/>
        <v>72.81914773994419</v>
      </c>
      <c r="CN17" s="4">
        <f t="shared" si="49"/>
        <v>77.47957319530062</v>
      </c>
      <c r="CO17" s="4">
        <f t="shared" si="49"/>
        <v>82.43826587979986</v>
      </c>
      <c r="CP17" s="4">
        <f t="shared" si="49"/>
        <v>87.71431489610706</v>
      </c>
      <c r="CQ17" s="4">
        <f t="shared" si="49"/>
        <v>93.3280310494579</v>
      </c>
      <c r="CR17" s="4">
        <f t="shared" si="49"/>
        <v>99.30102503662322</v>
      </c>
      <c r="CS17" s="4">
        <f t="shared" si="49"/>
        <v>105.6562906389671</v>
      </c>
      <c r="CT17" s="4">
        <f t="shared" si="49"/>
        <v>112.41829323986101</v>
      </c>
      <c r="CU17" s="4">
        <f t="shared" si="49"/>
        <v>119.61306400721213</v>
      </c>
      <c r="CV17" s="4">
        <f t="shared" si="49"/>
        <v>127.26830010367371</v>
      </c>
      <c r="CW17" s="4">
        <f t="shared" si="49"/>
        <v>135.41347131030884</v>
      </c>
      <c r="CX17" s="4">
        <f t="shared" si="49"/>
        <v>144.0799334741686</v>
      </c>
      <c r="CY17" s="4">
        <f t="shared" si="49"/>
        <v>153.3010492165154</v>
      </c>
      <c r="CZ17" s="4">
        <f t="shared" si="49"/>
        <v>163.1123163663724</v>
      </c>
      <c r="DA17" s="4">
        <f t="shared" si="49"/>
        <v>173.55150461382024</v>
      </c>
      <c r="DB17" s="4">
        <f t="shared" si="49"/>
        <v>184.65880090910474</v>
      </c>
      <c r="DC17" s="4">
        <f t="shared" si="49"/>
        <v>196.47696416728746</v>
      </c>
      <c r="DD17" s="4">
        <f t="shared" si="49"/>
        <v>209.05148987399386</v>
      </c>
      <c r="DE17" s="4">
        <f t="shared" si="49"/>
        <v>222.43078522592947</v>
      </c>
      <c r="DF17" s="4">
        <f t="shared" si="49"/>
        <v>236.66635548038897</v>
      </c>
      <c r="DG17" s="4">
        <f t="shared" si="49"/>
        <v>251.81300223113388</v>
      </c>
      <c r="DH17" s="4">
        <f t="shared" si="49"/>
        <v>267.92903437392647</v>
      </c>
      <c r="DI17" s="4">
        <f t="shared" si="49"/>
        <v>285.07649257385776</v>
      </c>
      <c r="DJ17" s="4">
        <f t="shared" si="49"/>
        <v>303.3213880985847</v>
      </c>
      <c r="DK17" s="4">
        <f t="shared" si="49"/>
        <v>322.7339569368941</v>
      </c>
      <c r="DL17" s="4">
        <f t="shared" si="49"/>
        <v>343.38893018085537</v>
      </c>
      <c r="DM17" s="4">
        <f aca="true" t="shared" si="50" ref="DM17:ER17">DL17*(1+$L17)</f>
        <v>365.36582171243015</v>
      </c>
      <c r="DN17" s="4">
        <f t="shared" si="50"/>
        <v>388.7492343020257</v>
      </c>
      <c r="DO17" s="4">
        <f t="shared" si="50"/>
        <v>413.6291852973554</v>
      </c>
      <c r="DP17" s="4">
        <f t="shared" si="50"/>
        <v>440.1014531563861</v>
      </c>
      <c r="DQ17" s="4">
        <f t="shared" si="50"/>
        <v>468.26794615839486</v>
      </c>
      <c r="DR17" s="4">
        <f t="shared" si="50"/>
        <v>498.23709471253215</v>
      </c>
      <c r="DS17" s="4">
        <f t="shared" si="50"/>
        <v>530.1242687741343</v>
      </c>
      <c r="DT17" s="4">
        <f t="shared" si="50"/>
        <v>564.0522219756789</v>
      </c>
      <c r="DU17" s="4">
        <f t="shared" si="50"/>
        <v>600.1515641821223</v>
      </c>
      <c r="DV17" s="4">
        <f t="shared" si="50"/>
        <v>638.5612642897783</v>
      </c>
      <c r="DW17" s="4">
        <f t="shared" si="50"/>
        <v>679.4291852043241</v>
      </c>
      <c r="DX17" s="4">
        <f t="shared" si="50"/>
        <v>722.9126530574009</v>
      </c>
      <c r="DY17" s="4">
        <f t="shared" si="50"/>
        <v>769.1790628530746</v>
      </c>
      <c r="DZ17" s="4">
        <f t="shared" si="50"/>
        <v>818.4065228756714</v>
      </c>
      <c r="EA17" s="4">
        <f t="shared" si="50"/>
        <v>870.7845403397145</v>
      </c>
      <c r="EB17" s="4">
        <f t="shared" si="50"/>
        <v>926.5147509214562</v>
      </c>
      <c r="EC17" s="4">
        <f t="shared" si="50"/>
        <v>985.8116949804295</v>
      </c>
      <c r="ED17" s="4">
        <f t="shared" si="50"/>
        <v>1048.903643459177</v>
      </c>
      <c r="EE17" s="4">
        <f t="shared" si="50"/>
        <v>1116.0334766405642</v>
      </c>
      <c r="EF17" s="4">
        <f t="shared" si="50"/>
        <v>1187.4596191455605</v>
      </c>
      <c r="EG17" s="4">
        <f t="shared" si="50"/>
        <v>1263.4570347708764</v>
      </c>
      <c r="EH17" s="4">
        <f t="shared" si="50"/>
        <v>1344.3182849962125</v>
      </c>
      <c r="EI17" s="4">
        <f t="shared" si="50"/>
        <v>1430.35465523597</v>
      </c>
      <c r="EJ17" s="4">
        <f t="shared" si="50"/>
        <v>1521.8973531710722</v>
      </c>
      <c r="EK17" s="4">
        <f t="shared" si="50"/>
        <v>1619.2987837740209</v>
      </c>
      <c r="EL17" s="4">
        <f t="shared" si="50"/>
        <v>1722.9339059355584</v>
      </c>
      <c r="EM17" s="4">
        <f t="shared" si="50"/>
        <v>1833.2016759154342</v>
      </c>
      <c r="EN17" s="4">
        <f t="shared" si="50"/>
        <v>1950.526583174022</v>
      </c>
      <c r="EO17" s="4">
        <f t="shared" si="50"/>
        <v>2075.3602844971597</v>
      </c>
      <c r="EP17" s="4">
        <f t="shared" si="50"/>
        <v>2208.183342704978</v>
      </c>
      <c r="EQ17" s="4">
        <f t="shared" si="50"/>
        <v>2349.5070766380964</v>
      </c>
      <c r="ER17" s="4">
        <f t="shared" si="50"/>
        <v>2499.8755295429346</v>
      </c>
      <c r="ES17" s="4">
        <f aca="true" t="shared" si="51" ref="ES17:FJ17">ER17*(1+$L17)</f>
        <v>2659.8675634336823</v>
      </c>
      <c r="ET17" s="4">
        <f t="shared" si="51"/>
        <v>2830.099087493438</v>
      </c>
      <c r="EU17" s="4">
        <f t="shared" si="51"/>
        <v>3011.2254290930186</v>
      </c>
      <c r="EV17" s="4">
        <f t="shared" si="51"/>
        <v>3203.943856554972</v>
      </c>
      <c r="EW17" s="4">
        <f t="shared" si="51"/>
        <v>3408.9962633744904</v>
      </c>
      <c r="EX17" s="4">
        <f t="shared" si="51"/>
        <v>3627.1720242304577</v>
      </c>
      <c r="EY17" s="4">
        <f t="shared" si="51"/>
        <v>3859.3110337812072</v>
      </c>
      <c r="EZ17" s="4">
        <f t="shared" si="51"/>
        <v>4106.306939943205</v>
      </c>
      <c r="FA17" s="4">
        <f t="shared" si="51"/>
        <v>4369.110584099571</v>
      </c>
      <c r="FB17" s="4">
        <f t="shared" si="51"/>
        <v>4648.733661481943</v>
      </c>
      <c r="FC17" s="4">
        <f t="shared" si="51"/>
        <v>4946.2526158167875</v>
      </c>
      <c r="FD17" s="4">
        <f t="shared" si="51"/>
        <v>5262.812783229062</v>
      </c>
      <c r="FE17" s="4">
        <f t="shared" si="51"/>
        <v>5599.632801355722</v>
      </c>
      <c r="FF17" s="4">
        <f t="shared" si="51"/>
        <v>5958.009300642489</v>
      </c>
      <c r="FG17" s="4">
        <f t="shared" si="51"/>
        <v>6339.321895883608</v>
      </c>
      <c r="FH17" s="4">
        <f t="shared" si="51"/>
        <v>6745.038497220159</v>
      </c>
      <c r="FI17" s="4">
        <f t="shared" si="51"/>
        <v>7176.72096104225</v>
      </c>
      <c r="FJ17" s="4">
        <f t="shared" si="51"/>
        <v>7636.031102548954</v>
      </c>
    </row>
    <row r="18" spans="1:166" ht="15">
      <c r="A18" s="1">
        <v>9</v>
      </c>
      <c r="B18" s="3" t="s">
        <v>24</v>
      </c>
      <c r="C18" s="4">
        <v>2.3</v>
      </c>
      <c r="D18" s="4">
        <v>2.5</v>
      </c>
      <c r="E18" s="4">
        <f t="shared" si="0"/>
        <v>0.06666666666666672</v>
      </c>
      <c r="F18" s="4">
        <v>-48.2609375</v>
      </c>
      <c r="G18" s="4">
        <f t="shared" si="1"/>
        <v>2.3</v>
      </c>
      <c r="H18" s="4">
        <f t="shared" si="2"/>
        <v>2.3666666666666667</v>
      </c>
      <c r="I18" s="4">
        <f t="shared" si="3"/>
        <v>2.4333333333333336</v>
      </c>
      <c r="J18" s="4">
        <f t="shared" si="4"/>
        <v>2.5000000000000004</v>
      </c>
      <c r="K18" s="4">
        <f t="shared" si="5"/>
        <v>2.6600000000000006</v>
      </c>
      <c r="L18" s="5">
        <f t="shared" si="16"/>
        <v>0.064</v>
      </c>
      <c r="M18" s="5">
        <f>IRR(P18:FJ18,0.12)</f>
        <v>0.1072486497785661</v>
      </c>
      <c r="P18" s="4">
        <f t="shared" si="6"/>
        <v>-48.2609375</v>
      </c>
      <c r="Q18" s="4">
        <f t="shared" si="7"/>
        <v>2.3</v>
      </c>
      <c r="R18" s="4">
        <f t="shared" si="8"/>
        <v>2.3666666666666667</v>
      </c>
      <c r="S18" s="4">
        <f t="shared" si="9"/>
        <v>2.4333333333333336</v>
      </c>
      <c r="T18" s="4">
        <f t="shared" si="10"/>
        <v>2.5000000000000004</v>
      </c>
      <c r="U18" s="4">
        <f aca="true" t="shared" si="52" ref="U18:AZ18">T18*(1+$L18)</f>
        <v>2.6600000000000006</v>
      </c>
      <c r="V18" s="4">
        <f t="shared" si="52"/>
        <v>2.8302400000000008</v>
      </c>
      <c r="W18" s="4">
        <f t="shared" si="52"/>
        <v>3.011375360000001</v>
      </c>
      <c r="X18" s="4">
        <f t="shared" si="52"/>
        <v>3.2041033830400014</v>
      </c>
      <c r="Y18" s="4">
        <f t="shared" si="52"/>
        <v>3.4091659995545616</v>
      </c>
      <c r="Z18" s="4">
        <f t="shared" si="52"/>
        <v>3.6273526235260536</v>
      </c>
      <c r="AA18" s="4">
        <f t="shared" si="52"/>
        <v>3.8595031914317213</v>
      </c>
      <c r="AB18" s="4">
        <f t="shared" si="52"/>
        <v>4.106511395683351</v>
      </c>
      <c r="AC18" s="4">
        <f t="shared" si="52"/>
        <v>4.369328125007086</v>
      </c>
      <c r="AD18" s="4">
        <f t="shared" si="52"/>
        <v>4.64896512500754</v>
      </c>
      <c r="AE18" s="4">
        <f t="shared" si="52"/>
        <v>4.946498893008023</v>
      </c>
      <c r="AF18" s="4">
        <f t="shared" si="52"/>
        <v>5.263074822160537</v>
      </c>
      <c r="AG18" s="4">
        <f t="shared" si="52"/>
        <v>5.599911610778811</v>
      </c>
      <c r="AH18" s="4">
        <f t="shared" si="52"/>
        <v>5.958305953868655</v>
      </c>
      <c r="AI18" s="4">
        <f t="shared" si="52"/>
        <v>6.33963753491625</v>
      </c>
      <c r="AJ18" s="4">
        <f t="shared" si="52"/>
        <v>6.74537433715089</v>
      </c>
      <c r="AK18" s="4">
        <f t="shared" si="52"/>
        <v>7.177078294728548</v>
      </c>
      <c r="AL18" s="4">
        <f t="shared" si="52"/>
        <v>7.636411305591175</v>
      </c>
      <c r="AM18" s="4">
        <f t="shared" si="52"/>
        <v>8.125141629149011</v>
      </c>
      <c r="AN18" s="4">
        <f t="shared" si="52"/>
        <v>8.645150693414548</v>
      </c>
      <c r="AO18" s="4">
        <f t="shared" si="52"/>
        <v>9.19844033779308</v>
      </c>
      <c r="AP18" s="4">
        <f t="shared" si="52"/>
        <v>9.787140519411839</v>
      </c>
      <c r="AQ18" s="4">
        <f t="shared" si="52"/>
        <v>10.413517512654197</v>
      </c>
      <c r="AR18" s="4">
        <f t="shared" si="52"/>
        <v>11.079982633464066</v>
      </c>
      <c r="AS18" s="4">
        <f t="shared" si="52"/>
        <v>11.789101522005767</v>
      </c>
      <c r="AT18" s="4">
        <f t="shared" si="52"/>
        <v>12.543604019414136</v>
      </c>
      <c r="AU18" s="4">
        <f t="shared" si="52"/>
        <v>13.346394676656642</v>
      </c>
      <c r="AV18" s="4">
        <f t="shared" si="52"/>
        <v>14.200563935962668</v>
      </c>
      <c r="AW18" s="4">
        <f t="shared" si="52"/>
        <v>15.109400027864279</v>
      </c>
      <c r="AX18" s="4">
        <f t="shared" si="52"/>
        <v>16.076401629647595</v>
      </c>
      <c r="AY18" s="4">
        <f t="shared" si="52"/>
        <v>17.105291333945043</v>
      </c>
      <c r="AZ18" s="4">
        <f t="shared" si="52"/>
        <v>18.200029979317527</v>
      </c>
      <c r="BA18" s="4">
        <f aca="true" t="shared" si="53" ref="BA18:CF18">AZ18*(1+$L18)</f>
        <v>19.36483189799385</v>
      </c>
      <c r="BB18" s="4">
        <f t="shared" si="53"/>
        <v>20.604181139465457</v>
      </c>
      <c r="BC18" s="4">
        <f t="shared" si="53"/>
        <v>21.922848732391248</v>
      </c>
      <c r="BD18" s="4">
        <f t="shared" si="53"/>
        <v>23.32591105126429</v>
      </c>
      <c r="BE18" s="4">
        <f t="shared" si="53"/>
        <v>24.818769358545204</v>
      </c>
      <c r="BF18" s="4">
        <f t="shared" si="53"/>
        <v>26.407170597492097</v>
      </c>
      <c r="BG18" s="4">
        <f t="shared" si="53"/>
        <v>28.097229515731595</v>
      </c>
      <c r="BH18" s="4">
        <f t="shared" si="53"/>
        <v>29.89545220473842</v>
      </c>
      <c r="BI18" s="4">
        <f t="shared" si="53"/>
        <v>31.80876114584168</v>
      </c>
      <c r="BJ18" s="4">
        <f t="shared" si="53"/>
        <v>33.84452185917555</v>
      </c>
      <c r="BK18" s="4">
        <f t="shared" si="53"/>
        <v>36.01057125816279</v>
      </c>
      <c r="BL18" s="4">
        <f t="shared" si="53"/>
        <v>38.315247818685215</v>
      </c>
      <c r="BM18" s="4">
        <f t="shared" si="53"/>
        <v>40.76742367908107</v>
      </c>
      <c r="BN18" s="4">
        <f t="shared" si="53"/>
        <v>43.37653879454226</v>
      </c>
      <c r="BO18" s="4">
        <f t="shared" si="53"/>
        <v>46.15263727739297</v>
      </c>
      <c r="BP18" s="4">
        <f t="shared" si="53"/>
        <v>49.106406063146125</v>
      </c>
      <c r="BQ18" s="4">
        <f t="shared" si="53"/>
        <v>52.24921605118748</v>
      </c>
      <c r="BR18" s="4">
        <f t="shared" si="53"/>
        <v>55.59316587846348</v>
      </c>
      <c r="BS18" s="4">
        <f t="shared" si="53"/>
        <v>59.151128494685146</v>
      </c>
      <c r="BT18" s="4">
        <f t="shared" si="53"/>
        <v>62.936800718345</v>
      </c>
      <c r="BU18" s="4">
        <f t="shared" si="53"/>
        <v>66.96475596431908</v>
      </c>
      <c r="BV18" s="4">
        <f t="shared" si="53"/>
        <v>71.25050034603551</v>
      </c>
      <c r="BW18" s="4">
        <f t="shared" si="53"/>
        <v>75.81053236818178</v>
      </c>
      <c r="BX18" s="4">
        <f t="shared" si="53"/>
        <v>80.66240643974542</v>
      </c>
      <c r="BY18" s="4">
        <f t="shared" si="53"/>
        <v>85.82480045188913</v>
      </c>
      <c r="BZ18" s="4">
        <f t="shared" si="53"/>
        <v>91.31758768081004</v>
      </c>
      <c r="CA18" s="4">
        <f t="shared" si="53"/>
        <v>97.16191329238188</v>
      </c>
      <c r="CB18" s="4">
        <f t="shared" si="53"/>
        <v>103.38027574309433</v>
      </c>
      <c r="CC18" s="4">
        <f t="shared" si="53"/>
        <v>109.99661339065237</v>
      </c>
      <c r="CD18" s="4">
        <f t="shared" si="53"/>
        <v>117.03639664765413</v>
      </c>
      <c r="CE18" s="4">
        <f t="shared" si="53"/>
        <v>124.526726033104</v>
      </c>
      <c r="CF18" s="4">
        <f t="shared" si="53"/>
        <v>132.49643649922265</v>
      </c>
      <c r="CG18" s="4">
        <f aca="true" t="shared" si="54" ref="CG18:DL18">CF18*(1+$L18)</f>
        <v>140.9762084351729</v>
      </c>
      <c r="CH18" s="4">
        <f t="shared" si="54"/>
        <v>149.99868577502397</v>
      </c>
      <c r="CI18" s="4">
        <f t="shared" si="54"/>
        <v>159.5986016646255</v>
      </c>
      <c r="CJ18" s="4">
        <f t="shared" si="54"/>
        <v>169.81291217116154</v>
      </c>
      <c r="CK18" s="4">
        <f t="shared" si="54"/>
        <v>180.68093855011588</v>
      </c>
      <c r="CL18" s="4">
        <f t="shared" si="54"/>
        <v>192.2445186173233</v>
      </c>
      <c r="CM18" s="4">
        <f t="shared" si="54"/>
        <v>204.548167808832</v>
      </c>
      <c r="CN18" s="4">
        <f t="shared" si="54"/>
        <v>217.63925054859726</v>
      </c>
      <c r="CO18" s="4">
        <f t="shared" si="54"/>
        <v>231.5681625837075</v>
      </c>
      <c r="CP18" s="4">
        <f t="shared" si="54"/>
        <v>246.3885249890648</v>
      </c>
      <c r="CQ18" s="4">
        <f t="shared" si="54"/>
        <v>262.15739058836493</v>
      </c>
      <c r="CR18" s="4">
        <f t="shared" si="54"/>
        <v>278.9354635860203</v>
      </c>
      <c r="CS18" s="4">
        <f t="shared" si="54"/>
        <v>296.78733325552565</v>
      </c>
      <c r="CT18" s="4">
        <f t="shared" si="54"/>
        <v>315.7817225838793</v>
      </c>
      <c r="CU18" s="4">
        <f t="shared" si="54"/>
        <v>335.99175282924756</v>
      </c>
      <c r="CV18" s="4">
        <f t="shared" si="54"/>
        <v>357.4952250103194</v>
      </c>
      <c r="CW18" s="4">
        <f t="shared" si="54"/>
        <v>380.3749194109799</v>
      </c>
      <c r="CX18" s="4">
        <f t="shared" si="54"/>
        <v>404.7189142532826</v>
      </c>
      <c r="CY18" s="4">
        <f t="shared" si="54"/>
        <v>430.6209247654927</v>
      </c>
      <c r="CZ18" s="4">
        <f t="shared" si="54"/>
        <v>458.18066395048425</v>
      </c>
      <c r="DA18" s="4">
        <f t="shared" si="54"/>
        <v>487.50422644331525</v>
      </c>
      <c r="DB18" s="4">
        <f t="shared" si="54"/>
        <v>518.7044969356874</v>
      </c>
      <c r="DC18" s="4">
        <f t="shared" si="54"/>
        <v>551.9015847395715</v>
      </c>
      <c r="DD18" s="4">
        <f t="shared" si="54"/>
        <v>587.2232861629041</v>
      </c>
      <c r="DE18" s="4">
        <f t="shared" si="54"/>
        <v>624.80557647733</v>
      </c>
      <c r="DF18" s="4">
        <f t="shared" si="54"/>
        <v>664.7931333718791</v>
      </c>
      <c r="DG18" s="4">
        <f t="shared" si="54"/>
        <v>707.3398939076794</v>
      </c>
      <c r="DH18" s="4">
        <f t="shared" si="54"/>
        <v>752.6096471177709</v>
      </c>
      <c r="DI18" s="4">
        <f t="shared" si="54"/>
        <v>800.7766645333083</v>
      </c>
      <c r="DJ18" s="4">
        <f t="shared" si="54"/>
        <v>852.0263710634401</v>
      </c>
      <c r="DK18" s="4">
        <f t="shared" si="54"/>
        <v>906.5560588115004</v>
      </c>
      <c r="DL18" s="4">
        <f t="shared" si="54"/>
        <v>964.5756465754365</v>
      </c>
      <c r="DM18" s="4">
        <f aca="true" t="shared" si="55" ref="DM18:ER18">DL18*(1+$L18)</f>
        <v>1026.3084879562646</v>
      </c>
      <c r="DN18" s="4">
        <f t="shared" si="55"/>
        <v>1091.9922311854655</v>
      </c>
      <c r="DO18" s="4">
        <f t="shared" si="55"/>
        <v>1161.8797339813352</v>
      </c>
      <c r="DP18" s="4">
        <f t="shared" si="55"/>
        <v>1236.2400369561408</v>
      </c>
      <c r="DQ18" s="4">
        <f t="shared" si="55"/>
        <v>1315.359399321334</v>
      </c>
      <c r="DR18" s="4">
        <f t="shared" si="55"/>
        <v>1399.5424008778994</v>
      </c>
      <c r="DS18" s="4">
        <f t="shared" si="55"/>
        <v>1489.113114534085</v>
      </c>
      <c r="DT18" s="4">
        <f t="shared" si="55"/>
        <v>1584.4163538642665</v>
      </c>
      <c r="DU18" s="4">
        <f t="shared" si="55"/>
        <v>1685.8190005115796</v>
      </c>
      <c r="DV18" s="4">
        <f t="shared" si="55"/>
        <v>1793.7114165443209</v>
      </c>
      <c r="DW18" s="4">
        <f t="shared" si="55"/>
        <v>1908.5089472031575</v>
      </c>
      <c r="DX18" s="4">
        <f t="shared" si="55"/>
        <v>2030.6535198241597</v>
      </c>
      <c r="DY18" s="4">
        <f t="shared" si="55"/>
        <v>2160.615345092906</v>
      </c>
      <c r="DZ18" s="4">
        <f t="shared" si="55"/>
        <v>2298.894727178852</v>
      </c>
      <c r="EA18" s="4">
        <f t="shared" si="55"/>
        <v>2446.0239897182987</v>
      </c>
      <c r="EB18" s="4">
        <f t="shared" si="55"/>
        <v>2602.56952506027</v>
      </c>
      <c r="EC18" s="4">
        <f t="shared" si="55"/>
        <v>2769.1339746641274</v>
      </c>
      <c r="ED18" s="4">
        <f t="shared" si="55"/>
        <v>2946.3585490426317</v>
      </c>
      <c r="EE18" s="4">
        <f t="shared" si="55"/>
        <v>3134.9254961813604</v>
      </c>
      <c r="EF18" s="4">
        <f t="shared" si="55"/>
        <v>3335.5607279369674</v>
      </c>
      <c r="EG18" s="4">
        <f t="shared" si="55"/>
        <v>3549.0366145249336</v>
      </c>
      <c r="EH18" s="4">
        <f t="shared" si="55"/>
        <v>3776.1749578545296</v>
      </c>
      <c r="EI18" s="4">
        <f t="shared" si="55"/>
        <v>4017.85015515722</v>
      </c>
      <c r="EJ18" s="4">
        <f t="shared" si="55"/>
        <v>4274.992565087282</v>
      </c>
      <c r="EK18" s="4">
        <f t="shared" si="55"/>
        <v>4548.592089252868</v>
      </c>
      <c r="EL18" s="4">
        <f t="shared" si="55"/>
        <v>4839.701982965053</v>
      </c>
      <c r="EM18" s="4">
        <f t="shared" si="55"/>
        <v>5149.442909874816</v>
      </c>
      <c r="EN18" s="4">
        <f t="shared" si="55"/>
        <v>5479.007256106805</v>
      </c>
      <c r="EO18" s="4">
        <f t="shared" si="55"/>
        <v>5829.6637204976405</v>
      </c>
      <c r="EP18" s="4">
        <f t="shared" si="55"/>
        <v>6202.76219860949</v>
      </c>
      <c r="EQ18" s="4">
        <f t="shared" si="55"/>
        <v>6599.7389793204975</v>
      </c>
      <c r="ER18" s="4">
        <f t="shared" si="55"/>
        <v>7022.12227399701</v>
      </c>
      <c r="ES18" s="4">
        <f aca="true" t="shared" si="56" ref="ES18:FJ18">ER18*(1+$L18)</f>
        <v>7471.538099532819</v>
      </c>
      <c r="ET18" s="4">
        <f t="shared" si="56"/>
        <v>7949.716537902919</v>
      </c>
      <c r="EU18" s="4">
        <f t="shared" si="56"/>
        <v>8458.498396328707</v>
      </c>
      <c r="EV18" s="4">
        <f t="shared" si="56"/>
        <v>8999.842293693744</v>
      </c>
      <c r="EW18" s="4">
        <f t="shared" si="56"/>
        <v>9575.832200490144</v>
      </c>
      <c r="EX18" s="4">
        <f t="shared" si="56"/>
        <v>10188.685461321513</v>
      </c>
      <c r="EY18" s="4">
        <f t="shared" si="56"/>
        <v>10840.76133084609</v>
      </c>
      <c r="EZ18" s="4">
        <f t="shared" si="56"/>
        <v>11534.57005602024</v>
      </c>
      <c r="FA18" s="4">
        <f t="shared" si="56"/>
        <v>12272.782539605536</v>
      </c>
      <c r="FB18" s="4">
        <f t="shared" si="56"/>
        <v>13058.24062214029</v>
      </c>
      <c r="FC18" s="4">
        <f t="shared" si="56"/>
        <v>13893.96802195727</v>
      </c>
      <c r="FD18" s="4">
        <f t="shared" si="56"/>
        <v>14783.181975362535</v>
      </c>
      <c r="FE18" s="4">
        <f t="shared" si="56"/>
        <v>15729.305621785737</v>
      </c>
      <c r="FF18" s="4">
        <f t="shared" si="56"/>
        <v>16735.981181580024</v>
      </c>
      <c r="FG18" s="4">
        <f t="shared" si="56"/>
        <v>17807.083977201146</v>
      </c>
      <c r="FH18" s="4">
        <f t="shared" si="56"/>
        <v>18946.73735174202</v>
      </c>
      <c r="FI18" s="4">
        <f t="shared" si="56"/>
        <v>20159.328542253512</v>
      </c>
      <c r="FJ18" s="4">
        <f t="shared" si="56"/>
        <v>21449.52556895774</v>
      </c>
    </row>
    <row r="19" spans="1:166" ht="15">
      <c r="A19" s="1">
        <v>10</v>
      </c>
      <c r="B19" s="3" t="s">
        <v>25</v>
      </c>
      <c r="C19" s="4">
        <v>1.91</v>
      </c>
      <c r="D19" s="4">
        <v>2.15</v>
      </c>
      <c r="E19" s="4">
        <f t="shared" si="0"/>
        <v>0.08</v>
      </c>
      <c r="F19" s="4">
        <v>-41.43734375</v>
      </c>
      <c r="G19" s="4">
        <f t="shared" si="1"/>
        <v>1.91</v>
      </c>
      <c r="H19" s="4">
        <f t="shared" si="2"/>
        <v>1.99</v>
      </c>
      <c r="I19" s="4">
        <f t="shared" si="3"/>
        <v>2.07</v>
      </c>
      <c r="J19" s="4">
        <f t="shared" si="4"/>
        <v>2.15</v>
      </c>
      <c r="K19" s="4">
        <f t="shared" si="5"/>
        <v>2.2876</v>
      </c>
      <c r="L19" s="5">
        <f t="shared" si="16"/>
        <v>0.064</v>
      </c>
      <c r="M19" s="5">
        <f>IRR(P19:FJ19,0.12)</f>
        <v>0.1071975073866789</v>
      </c>
      <c r="P19" s="4">
        <f t="shared" si="6"/>
        <v>-41.43734375</v>
      </c>
      <c r="Q19" s="4">
        <f t="shared" si="7"/>
        <v>1.91</v>
      </c>
      <c r="R19" s="4">
        <f t="shared" si="8"/>
        <v>1.99</v>
      </c>
      <c r="S19" s="4">
        <f t="shared" si="9"/>
        <v>2.07</v>
      </c>
      <c r="T19" s="4">
        <f t="shared" si="10"/>
        <v>2.15</v>
      </c>
      <c r="U19" s="4">
        <f aca="true" t="shared" si="57" ref="U19:AZ19">T19*(1+$L19)</f>
        <v>2.2876</v>
      </c>
      <c r="V19" s="4">
        <f t="shared" si="57"/>
        <v>2.4340064</v>
      </c>
      <c r="W19" s="4">
        <f t="shared" si="57"/>
        <v>2.5897828096</v>
      </c>
      <c r="X19" s="4">
        <f t="shared" si="57"/>
        <v>2.7555289094144</v>
      </c>
      <c r="Y19" s="4">
        <f t="shared" si="57"/>
        <v>2.931882759616922</v>
      </c>
      <c r="Z19" s="4">
        <f t="shared" si="57"/>
        <v>3.119523256232405</v>
      </c>
      <c r="AA19" s="4">
        <f t="shared" si="57"/>
        <v>3.3191727446312793</v>
      </c>
      <c r="AB19" s="4">
        <f t="shared" si="57"/>
        <v>3.5315998002876814</v>
      </c>
      <c r="AC19" s="4">
        <f t="shared" si="57"/>
        <v>3.7576221875060933</v>
      </c>
      <c r="AD19" s="4">
        <f t="shared" si="57"/>
        <v>3.9981100075064835</v>
      </c>
      <c r="AE19" s="4">
        <f t="shared" si="57"/>
        <v>4.253989047986899</v>
      </c>
      <c r="AF19" s="4">
        <f t="shared" si="57"/>
        <v>4.526244347058061</v>
      </c>
      <c r="AG19" s="4">
        <f t="shared" si="57"/>
        <v>4.815923985269777</v>
      </c>
      <c r="AH19" s="4">
        <f t="shared" si="57"/>
        <v>5.124143120327043</v>
      </c>
      <c r="AI19" s="4">
        <f t="shared" si="57"/>
        <v>5.452088280027974</v>
      </c>
      <c r="AJ19" s="4">
        <f t="shared" si="57"/>
        <v>5.801021929949765</v>
      </c>
      <c r="AK19" s="4">
        <f t="shared" si="57"/>
        <v>6.17228733346655</v>
      </c>
      <c r="AL19" s="4">
        <f t="shared" si="57"/>
        <v>6.56731372280841</v>
      </c>
      <c r="AM19" s="4">
        <f t="shared" si="57"/>
        <v>6.987621801068149</v>
      </c>
      <c r="AN19" s="4">
        <f t="shared" si="57"/>
        <v>7.4348295963365105</v>
      </c>
      <c r="AO19" s="4">
        <f t="shared" si="57"/>
        <v>7.910658690502047</v>
      </c>
      <c r="AP19" s="4">
        <f t="shared" si="57"/>
        <v>8.416940846694178</v>
      </c>
      <c r="AQ19" s="4">
        <f t="shared" si="57"/>
        <v>8.955625060882607</v>
      </c>
      <c r="AR19" s="4">
        <f t="shared" si="57"/>
        <v>9.528785064779095</v>
      </c>
      <c r="AS19" s="4">
        <f t="shared" si="57"/>
        <v>10.138627308924958</v>
      </c>
      <c r="AT19" s="4">
        <f t="shared" si="57"/>
        <v>10.787499456696157</v>
      </c>
      <c r="AU19" s="4">
        <f t="shared" si="57"/>
        <v>11.477899421924711</v>
      </c>
      <c r="AV19" s="4">
        <f t="shared" si="57"/>
        <v>12.212484984927894</v>
      </c>
      <c r="AW19" s="4">
        <f t="shared" si="57"/>
        <v>12.99408402396328</v>
      </c>
      <c r="AX19" s="4">
        <f t="shared" si="57"/>
        <v>13.825705401496931</v>
      </c>
      <c r="AY19" s="4">
        <f t="shared" si="57"/>
        <v>14.710550547192735</v>
      </c>
      <c r="AZ19" s="4">
        <f t="shared" si="57"/>
        <v>15.652025782213071</v>
      </c>
      <c r="BA19" s="4">
        <f aca="true" t="shared" si="58" ref="BA19:CF19">AZ19*(1+$L19)</f>
        <v>16.653755432274707</v>
      </c>
      <c r="BB19" s="4">
        <f t="shared" si="58"/>
        <v>17.71959577994029</v>
      </c>
      <c r="BC19" s="4">
        <f t="shared" si="58"/>
        <v>18.85364990985647</v>
      </c>
      <c r="BD19" s="4">
        <f t="shared" si="58"/>
        <v>20.060283504087284</v>
      </c>
      <c r="BE19" s="4">
        <f t="shared" si="58"/>
        <v>21.34414164834887</v>
      </c>
      <c r="BF19" s="4">
        <f t="shared" si="58"/>
        <v>22.7101667138432</v>
      </c>
      <c r="BG19" s="4">
        <f t="shared" si="58"/>
        <v>24.163617383529168</v>
      </c>
      <c r="BH19" s="4">
        <f t="shared" si="58"/>
        <v>25.710088896075035</v>
      </c>
      <c r="BI19" s="4">
        <f t="shared" si="58"/>
        <v>27.35553458542384</v>
      </c>
      <c r="BJ19" s="4">
        <f t="shared" si="58"/>
        <v>29.10628879889097</v>
      </c>
      <c r="BK19" s="4">
        <f t="shared" si="58"/>
        <v>30.969091282019992</v>
      </c>
      <c r="BL19" s="4">
        <f t="shared" si="58"/>
        <v>32.95111312406927</v>
      </c>
      <c r="BM19" s="4">
        <f t="shared" si="58"/>
        <v>35.05998436400971</v>
      </c>
      <c r="BN19" s="4">
        <f t="shared" si="58"/>
        <v>37.30382336330633</v>
      </c>
      <c r="BO19" s="4">
        <f t="shared" si="58"/>
        <v>39.69126805855794</v>
      </c>
      <c r="BP19" s="4">
        <f t="shared" si="58"/>
        <v>42.231509214305646</v>
      </c>
      <c r="BQ19" s="4">
        <f t="shared" si="58"/>
        <v>44.934325804021206</v>
      </c>
      <c r="BR19" s="4">
        <f t="shared" si="58"/>
        <v>47.810122655478565</v>
      </c>
      <c r="BS19" s="4">
        <f t="shared" si="58"/>
        <v>50.869970505429194</v>
      </c>
      <c r="BT19" s="4">
        <f t="shared" si="58"/>
        <v>54.12564861777666</v>
      </c>
      <c r="BU19" s="4">
        <f t="shared" si="58"/>
        <v>57.58969012931437</v>
      </c>
      <c r="BV19" s="4">
        <f t="shared" si="58"/>
        <v>61.275430297590496</v>
      </c>
      <c r="BW19" s="4">
        <f t="shared" si="58"/>
        <v>65.19705783663629</v>
      </c>
      <c r="BX19" s="4">
        <f t="shared" si="58"/>
        <v>69.36966953818101</v>
      </c>
      <c r="BY19" s="4">
        <f t="shared" si="58"/>
        <v>73.8093283886246</v>
      </c>
      <c r="BZ19" s="4">
        <f t="shared" si="58"/>
        <v>78.53312540549659</v>
      </c>
      <c r="CA19" s="4">
        <f t="shared" si="58"/>
        <v>83.55924543144837</v>
      </c>
      <c r="CB19" s="4">
        <f t="shared" si="58"/>
        <v>88.90703713906107</v>
      </c>
      <c r="CC19" s="4">
        <f t="shared" si="58"/>
        <v>94.597087515961</v>
      </c>
      <c r="CD19" s="4">
        <f t="shared" si="58"/>
        <v>100.65130111698251</v>
      </c>
      <c r="CE19" s="4">
        <f t="shared" si="58"/>
        <v>107.09298438846939</v>
      </c>
      <c r="CF19" s="4">
        <f t="shared" si="58"/>
        <v>113.94693538933144</v>
      </c>
      <c r="CG19" s="4">
        <f aca="true" t="shared" si="59" ref="CG19:DL19">CF19*(1+$L19)</f>
        <v>121.23953925424867</v>
      </c>
      <c r="CH19" s="4">
        <f t="shared" si="59"/>
        <v>128.99886976652058</v>
      </c>
      <c r="CI19" s="4">
        <f t="shared" si="59"/>
        <v>137.2547974315779</v>
      </c>
      <c r="CJ19" s="4">
        <f t="shared" si="59"/>
        <v>146.0391044671989</v>
      </c>
      <c r="CK19" s="4">
        <f t="shared" si="59"/>
        <v>155.38560715309964</v>
      </c>
      <c r="CL19" s="4">
        <f t="shared" si="59"/>
        <v>165.33028601089802</v>
      </c>
      <c r="CM19" s="4">
        <f t="shared" si="59"/>
        <v>175.9114243155955</v>
      </c>
      <c r="CN19" s="4">
        <f t="shared" si="59"/>
        <v>187.16975547179362</v>
      </c>
      <c r="CO19" s="4">
        <f t="shared" si="59"/>
        <v>199.14861982198843</v>
      </c>
      <c r="CP19" s="4">
        <f t="shared" si="59"/>
        <v>211.8941314905957</v>
      </c>
      <c r="CQ19" s="4">
        <f t="shared" si="59"/>
        <v>225.45535590599383</v>
      </c>
      <c r="CR19" s="4">
        <f t="shared" si="59"/>
        <v>239.88449868397745</v>
      </c>
      <c r="CS19" s="4">
        <f t="shared" si="59"/>
        <v>255.23710659975202</v>
      </c>
      <c r="CT19" s="4">
        <f t="shared" si="59"/>
        <v>271.57228142213614</v>
      </c>
      <c r="CU19" s="4">
        <f t="shared" si="59"/>
        <v>288.95290743315286</v>
      </c>
      <c r="CV19" s="4">
        <f t="shared" si="59"/>
        <v>307.44589350887463</v>
      </c>
      <c r="CW19" s="4">
        <f t="shared" si="59"/>
        <v>327.12243069344265</v>
      </c>
      <c r="CX19" s="4">
        <f t="shared" si="59"/>
        <v>348.058266257823</v>
      </c>
      <c r="CY19" s="4">
        <f t="shared" si="59"/>
        <v>370.33399529832366</v>
      </c>
      <c r="CZ19" s="4">
        <f t="shared" si="59"/>
        <v>394.0353709974164</v>
      </c>
      <c r="DA19" s="4">
        <f t="shared" si="59"/>
        <v>419.25363474125106</v>
      </c>
      <c r="DB19" s="4">
        <f t="shared" si="59"/>
        <v>446.0858673646911</v>
      </c>
      <c r="DC19" s="4">
        <f t="shared" si="59"/>
        <v>474.63536287603137</v>
      </c>
      <c r="DD19" s="4">
        <f t="shared" si="59"/>
        <v>505.0120261000974</v>
      </c>
      <c r="DE19" s="4">
        <f t="shared" si="59"/>
        <v>537.3327957705036</v>
      </c>
      <c r="DF19" s="4">
        <f t="shared" si="59"/>
        <v>571.7220946998159</v>
      </c>
      <c r="DG19" s="4">
        <f t="shared" si="59"/>
        <v>608.3123087606042</v>
      </c>
      <c r="DH19" s="4">
        <f t="shared" si="59"/>
        <v>647.2442965212829</v>
      </c>
      <c r="DI19" s="4">
        <f t="shared" si="59"/>
        <v>688.667931498645</v>
      </c>
      <c r="DJ19" s="4">
        <f t="shared" si="59"/>
        <v>732.7426791145583</v>
      </c>
      <c r="DK19" s="4">
        <f t="shared" si="59"/>
        <v>779.63821057789</v>
      </c>
      <c r="DL19" s="4">
        <f t="shared" si="59"/>
        <v>829.5350560548751</v>
      </c>
      <c r="DM19" s="4">
        <f aca="true" t="shared" si="60" ref="DM19:ER19">DL19*(1+$L19)</f>
        <v>882.6252996423872</v>
      </c>
      <c r="DN19" s="4">
        <f t="shared" si="60"/>
        <v>939.1133188195</v>
      </c>
      <c r="DO19" s="4">
        <f t="shared" si="60"/>
        <v>999.2165712239481</v>
      </c>
      <c r="DP19" s="4">
        <f t="shared" si="60"/>
        <v>1063.1664317822808</v>
      </c>
      <c r="DQ19" s="4">
        <f t="shared" si="60"/>
        <v>1131.2090834163469</v>
      </c>
      <c r="DR19" s="4">
        <f t="shared" si="60"/>
        <v>1203.606464754993</v>
      </c>
      <c r="DS19" s="4">
        <f t="shared" si="60"/>
        <v>1280.6372784993127</v>
      </c>
      <c r="DT19" s="4">
        <f t="shared" si="60"/>
        <v>1362.5980643232688</v>
      </c>
      <c r="DU19" s="4">
        <f t="shared" si="60"/>
        <v>1449.804340439958</v>
      </c>
      <c r="DV19" s="4">
        <f t="shared" si="60"/>
        <v>1542.5918182281155</v>
      </c>
      <c r="DW19" s="4">
        <f t="shared" si="60"/>
        <v>1641.317694594715</v>
      </c>
      <c r="DX19" s="4">
        <f t="shared" si="60"/>
        <v>1746.3620270487768</v>
      </c>
      <c r="DY19" s="4">
        <f t="shared" si="60"/>
        <v>1858.1291967798986</v>
      </c>
      <c r="DZ19" s="4">
        <f t="shared" si="60"/>
        <v>1977.0494653738122</v>
      </c>
      <c r="EA19" s="4">
        <f t="shared" si="60"/>
        <v>2103.580631157736</v>
      </c>
      <c r="EB19" s="4">
        <f t="shared" si="60"/>
        <v>2238.2097915518316</v>
      </c>
      <c r="EC19" s="4">
        <f t="shared" si="60"/>
        <v>2381.455218211149</v>
      </c>
      <c r="ED19" s="4">
        <f t="shared" si="60"/>
        <v>2533.8683521766625</v>
      </c>
      <c r="EE19" s="4">
        <f t="shared" si="60"/>
        <v>2696.0359267159693</v>
      </c>
      <c r="EF19" s="4">
        <f t="shared" si="60"/>
        <v>2868.5822260257914</v>
      </c>
      <c r="EG19" s="4">
        <f t="shared" si="60"/>
        <v>3052.1714884914422</v>
      </c>
      <c r="EH19" s="4">
        <f t="shared" si="60"/>
        <v>3247.5104637548948</v>
      </c>
      <c r="EI19" s="4">
        <f t="shared" si="60"/>
        <v>3455.3511334352083</v>
      </c>
      <c r="EJ19" s="4">
        <f t="shared" si="60"/>
        <v>3676.4936059750617</v>
      </c>
      <c r="EK19" s="4">
        <f t="shared" si="60"/>
        <v>3911.789196757466</v>
      </c>
      <c r="EL19" s="4">
        <f t="shared" si="60"/>
        <v>4162.143705349944</v>
      </c>
      <c r="EM19" s="4">
        <f t="shared" si="60"/>
        <v>4428.520902492341</v>
      </c>
      <c r="EN19" s="4">
        <f t="shared" si="60"/>
        <v>4711.94624025185</v>
      </c>
      <c r="EO19" s="4">
        <f t="shared" si="60"/>
        <v>5013.5107996279685</v>
      </c>
      <c r="EP19" s="4">
        <f t="shared" si="60"/>
        <v>5334.375490804159</v>
      </c>
      <c r="EQ19" s="4">
        <f t="shared" si="60"/>
        <v>5675.775522215626</v>
      </c>
      <c r="ER19" s="4">
        <f t="shared" si="60"/>
        <v>6039.025155637426</v>
      </c>
      <c r="ES19" s="4">
        <f aca="true" t="shared" si="61" ref="ES19:FJ19">ER19*(1+$L19)</f>
        <v>6425.522765598222</v>
      </c>
      <c r="ET19" s="4">
        <f t="shared" si="61"/>
        <v>6836.756222596508</v>
      </c>
      <c r="EU19" s="4">
        <f t="shared" si="61"/>
        <v>7274.308620842686</v>
      </c>
      <c r="EV19" s="4">
        <f t="shared" si="61"/>
        <v>7739.864372576618</v>
      </c>
      <c r="EW19" s="4">
        <f t="shared" si="61"/>
        <v>8235.215692421521</v>
      </c>
      <c r="EX19" s="4">
        <f t="shared" si="61"/>
        <v>8762.269496736499</v>
      </c>
      <c r="EY19" s="4">
        <f t="shared" si="61"/>
        <v>9323.054744527635</v>
      </c>
      <c r="EZ19" s="4">
        <f t="shared" si="61"/>
        <v>9919.730248177404</v>
      </c>
      <c r="FA19" s="4">
        <f t="shared" si="61"/>
        <v>10554.592984060759</v>
      </c>
      <c r="FB19" s="4">
        <f t="shared" si="61"/>
        <v>11230.086935040648</v>
      </c>
      <c r="FC19" s="4">
        <f t="shared" si="61"/>
        <v>11948.81249888325</v>
      </c>
      <c r="FD19" s="4">
        <f t="shared" si="61"/>
        <v>12713.536498811778</v>
      </c>
      <c r="FE19" s="4">
        <f t="shared" si="61"/>
        <v>13527.202834735732</v>
      </c>
      <c r="FF19" s="4">
        <f t="shared" si="61"/>
        <v>14392.943816158819</v>
      </c>
      <c r="FG19" s="4">
        <f t="shared" si="61"/>
        <v>15314.092220392984</v>
      </c>
      <c r="FH19" s="4">
        <f t="shared" si="61"/>
        <v>16294.194122498136</v>
      </c>
      <c r="FI19" s="4">
        <f t="shared" si="61"/>
        <v>17337.02254633802</v>
      </c>
      <c r="FJ19" s="4">
        <f t="shared" si="61"/>
        <v>18446.591989303655</v>
      </c>
    </row>
    <row r="20" spans="1:166" ht="15">
      <c r="A20" s="1">
        <v>11</v>
      </c>
      <c r="B20" s="3" t="s">
        <v>26</v>
      </c>
      <c r="C20" s="4">
        <v>2.38</v>
      </c>
      <c r="D20" s="4">
        <v>2.5</v>
      </c>
      <c r="E20" s="4">
        <f t="shared" si="0"/>
        <v>0.040000000000000036</v>
      </c>
      <c r="F20" s="4">
        <v>-42.1246875</v>
      </c>
      <c r="G20" s="4">
        <f t="shared" si="1"/>
        <v>2.38</v>
      </c>
      <c r="H20" s="4">
        <f t="shared" si="2"/>
        <v>2.42</v>
      </c>
      <c r="I20" s="4">
        <f t="shared" si="3"/>
        <v>2.46</v>
      </c>
      <c r="J20" s="4">
        <f t="shared" si="4"/>
        <v>2.5</v>
      </c>
      <c r="K20" s="4">
        <f t="shared" si="5"/>
        <v>2.66</v>
      </c>
      <c r="L20" s="5">
        <f t="shared" si="16"/>
        <v>0.064</v>
      </c>
      <c r="M20" s="5">
        <f>IRR(P20:FJ20,0.12)</f>
        <v>0.11383805027722778</v>
      </c>
      <c r="P20" s="4">
        <f t="shared" si="6"/>
        <v>-42.1246875</v>
      </c>
      <c r="Q20" s="4">
        <f t="shared" si="7"/>
        <v>2.38</v>
      </c>
      <c r="R20" s="4">
        <f t="shared" si="8"/>
        <v>2.42</v>
      </c>
      <c r="S20" s="4">
        <f t="shared" si="9"/>
        <v>2.46</v>
      </c>
      <c r="T20" s="4">
        <f t="shared" si="10"/>
        <v>2.5</v>
      </c>
      <c r="U20" s="4">
        <f aca="true" t="shared" si="62" ref="U20:AZ20">T20*(1+$L20)</f>
        <v>2.66</v>
      </c>
      <c r="V20" s="4">
        <f t="shared" si="62"/>
        <v>2.8302400000000003</v>
      </c>
      <c r="W20" s="4">
        <f t="shared" si="62"/>
        <v>3.0113753600000006</v>
      </c>
      <c r="X20" s="4">
        <f t="shared" si="62"/>
        <v>3.204103383040001</v>
      </c>
      <c r="Y20" s="4">
        <f t="shared" si="62"/>
        <v>3.409165999554561</v>
      </c>
      <c r="Z20" s="4">
        <f t="shared" si="62"/>
        <v>3.627352623526053</v>
      </c>
      <c r="AA20" s="4">
        <f t="shared" si="62"/>
        <v>3.859503191431721</v>
      </c>
      <c r="AB20" s="4">
        <f t="shared" si="62"/>
        <v>4.106511395683351</v>
      </c>
      <c r="AC20" s="4">
        <f t="shared" si="62"/>
        <v>4.369328125007086</v>
      </c>
      <c r="AD20" s="4">
        <f t="shared" si="62"/>
        <v>4.64896512500754</v>
      </c>
      <c r="AE20" s="4">
        <f t="shared" si="62"/>
        <v>4.946498893008023</v>
      </c>
      <c r="AF20" s="4">
        <f t="shared" si="62"/>
        <v>5.263074822160537</v>
      </c>
      <c r="AG20" s="4">
        <f t="shared" si="62"/>
        <v>5.599911610778811</v>
      </c>
      <c r="AH20" s="4">
        <f t="shared" si="62"/>
        <v>5.958305953868655</v>
      </c>
      <c r="AI20" s="4">
        <f t="shared" si="62"/>
        <v>6.33963753491625</v>
      </c>
      <c r="AJ20" s="4">
        <f t="shared" si="62"/>
        <v>6.74537433715089</v>
      </c>
      <c r="AK20" s="4">
        <f t="shared" si="62"/>
        <v>7.177078294728548</v>
      </c>
      <c r="AL20" s="4">
        <f t="shared" si="62"/>
        <v>7.636411305591175</v>
      </c>
      <c r="AM20" s="4">
        <f t="shared" si="62"/>
        <v>8.125141629149011</v>
      </c>
      <c r="AN20" s="4">
        <f t="shared" si="62"/>
        <v>8.645150693414548</v>
      </c>
      <c r="AO20" s="4">
        <f t="shared" si="62"/>
        <v>9.19844033779308</v>
      </c>
      <c r="AP20" s="4">
        <f t="shared" si="62"/>
        <v>9.787140519411839</v>
      </c>
      <c r="AQ20" s="4">
        <f t="shared" si="62"/>
        <v>10.413517512654197</v>
      </c>
      <c r="AR20" s="4">
        <f t="shared" si="62"/>
        <v>11.079982633464066</v>
      </c>
      <c r="AS20" s="4">
        <f t="shared" si="62"/>
        <v>11.789101522005767</v>
      </c>
      <c r="AT20" s="4">
        <f t="shared" si="62"/>
        <v>12.543604019414136</v>
      </c>
      <c r="AU20" s="4">
        <f t="shared" si="62"/>
        <v>13.346394676656642</v>
      </c>
      <c r="AV20" s="4">
        <f t="shared" si="62"/>
        <v>14.200563935962668</v>
      </c>
      <c r="AW20" s="4">
        <f t="shared" si="62"/>
        <v>15.109400027864279</v>
      </c>
      <c r="AX20" s="4">
        <f t="shared" si="62"/>
        <v>16.076401629647595</v>
      </c>
      <c r="AY20" s="4">
        <f t="shared" si="62"/>
        <v>17.105291333945043</v>
      </c>
      <c r="AZ20" s="4">
        <f t="shared" si="62"/>
        <v>18.200029979317527</v>
      </c>
      <c r="BA20" s="4">
        <f aca="true" t="shared" si="63" ref="BA20:CF20">AZ20*(1+$L20)</f>
        <v>19.36483189799385</v>
      </c>
      <c r="BB20" s="4">
        <f t="shared" si="63"/>
        <v>20.604181139465457</v>
      </c>
      <c r="BC20" s="4">
        <f t="shared" si="63"/>
        <v>21.922848732391248</v>
      </c>
      <c r="BD20" s="4">
        <f t="shared" si="63"/>
        <v>23.32591105126429</v>
      </c>
      <c r="BE20" s="4">
        <f t="shared" si="63"/>
        <v>24.818769358545204</v>
      </c>
      <c r="BF20" s="4">
        <f t="shared" si="63"/>
        <v>26.407170597492097</v>
      </c>
      <c r="BG20" s="4">
        <f t="shared" si="63"/>
        <v>28.097229515731595</v>
      </c>
      <c r="BH20" s="4">
        <f t="shared" si="63"/>
        <v>29.89545220473842</v>
      </c>
      <c r="BI20" s="4">
        <f t="shared" si="63"/>
        <v>31.80876114584168</v>
      </c>
      <c r="BJ20" s="4">
        <f t="shared" si="63"/>
        <v>33.84452185917555</v>
      </c>
      <c r="BK20" s="4">
        <f t="shared" si="63"/>
        <v>36.01057125816279</v>
      </c>
      <c r="BL20" s="4">
        <f t="shared" si="63"/>
        <v>38.315247818685215</v>
      </c>
      <c r="BM20" s="4">
        <f t="shared" si="63"/>
        <v>40.76742367908107</v>
      </c>
      <c r="BN20" s="4">
        <f t="shared" si="63"/>
        <v>43.37653879454226</v>
      </c>
      <c r="BO20" s="4">
        <f t="shared" si="63"/>
        <v>46.15263727739297</v>
      </c>
      <c r="BP20" s="4">
        <f t="shared" si="63"/>
        <v>49.106406063146125</v>
      </c>
      <c r="BQ20" s="4">
        <f t="shared" si="63"/>
        <v>52.24921605118748</v>
      </c>
      <c r="BR20" s="4">
        <f t="shared" si="63"/>
        <v>55.59316587846348</v>
      </c>
      <c r="BS20" s="4">
        <f t="shared" si="63"/>
        <v>59.151128494685146</v>
      </c>
      <c r="BT20" s="4">
        <f t="shared" si="63"/>
        <v>62.936800718345</v>
      </c>
      <c r="BU20" s="4">
        <f t="shared" si="63"/>
        <v>66.96475596431908</v>
      </c>
      <c r="BV20" s="4">
        <f t="shared" si="63"/>
        <v>71.25050034603551</v>
      </c>
      <c r="BW20" s="4">
        <f t="shared" si="63"/>
        <v>75.81053236818178</v>
      </c>
      <c r="BX20" s="4">
        <f t="shared" si="63"/>
        <v>80.66240643974542</v>
      </c>
      <c r="BY20" s="4">
        <f t="shared" si="63"/>
        <v>85.82480045188913</v>
      </c>
      <c r="BZ20" s="4">
        <f t="shared" si="63"/>
        <v>91.31758768081004</v>
      </c>
      <c r="CA20" s="4">
        <f t="shared" si="63"/>
        <v>97.16191329238188</v>
      </c>
      <c r="CB20" s="4">
        <f t="shared" si="63"/>
        <v>103.38027574309433</v>
      </c>
      <c r="CC20" s="4">
        <f t="shared" si="63"/>
        <v>109.99661339065237</v>
      </c>
      <c r="CD20" s="4">
        <f t="shared" si="63"/>
        <v>117.03639664765413</v>
      </c>
      <c r="CE20" s="4">
        <f t="shared" si="63"/>
        <v>124.526726033104</v>
      </c>
      <c r="CF20" s="4">
        <f t="shared" si="63"/>
        <v>132.49643649922265</v>
      </c>
      <c r="CG20" s="4">
        <f aca="true" t="shared" si="64" ref="CG20:DL20">CF20*(1+$L20)</f>
        <v>140.9762084351729</v>
      </c>
      <c r="CH20" s="4">
        <f t="shared" si="64"/>
        <v>149.99868577502397</v>
      </c>
      <c r="CI20" s="4">
        <f t="shared" si="64"/>
        <v>159.5986016646255</v>
      </c>
      <c r="CJ20" s="4">
        <f t="shared" si="64"/>
        <v>169.81291217116154</v>
      </c>
      <c r="CK20" s="4">
        <f t="shared" si="64"/>
        <v>180.68093855011588</v>
      </c>
      <c r="CL20" s="4">
        <f t="shared" si="64"/>
        <v>192.2445186173233</v>
      </c>
      <c r="CM20" s="4">
        <f t="shared" si="64"/>
        <v>204.548167808832</v>
      </c>
      <c r="CN20" s="4">
        <f t="shared" si="64"/>
        <v>217.63925054859726</v>
      </c>
      <c r="CO20" s="4">
        <f t="shared" si="64"/>
        <v>231.5681625837075</v>
      </c>
      <c r="CP20" s="4">
        <f t="shared" si="64"/>
        <v>246.3885249890648</v>
      </c>
      <c r="CQ20" s="4">
        <f t="shared" si="64"/>
        <v>262.15739058836493</v>
      </c>
      <c r="CR20" s="4">
        <f t="shared" si="64"/>
        <v>278.9354635860203</v>
      </c>
      <c r="CS20" s="4">
        <f t="shared" si="64"/>
        <v>296.78733325552565</v>
      </c>
      <c r="CT20" s="4">
        <f t="shared" si="64"/>
        <v>315.7817225838793</v>
      </c>
      <c r="CU20" s="4">
        <f t="shared" si="64"/>
        <v>335.99175282924756</v>
      </c>
      <c r="CV20" s="4">
        <f t="shared" si="64"/>
        <v>357.4952250103194</v>
      </c>
      <c r="CW20" s="4">
        <f t="shared" si="64"/>
        <v>380.3749194109799</v>
      </c>
      <c r="CX20" s="4">
        <f t="shared" si="64"/>
        <v>404.7189142532826</v>
      </c>
      <c r="CY20" s="4">
        <f t="shared" si="64"/>
        <v>430.6209247654927</v>
      </c>
      <c r="CZ20" s="4">
        <f t="shared" si="64"/>
        <v>458.18066395048425</v>
      </c>
      <c r="DA20" s="4">
        <f t="shared" si="64"/>
        <v>487.50422644331525</v>
      </c>
      <c r="DB20" s="4">
        <f t="shared" si="64"/>
        <v>518.7044969356874</v>
      </c>
      <c r="DC20" s="4">
        <f t="shared" si="64"/>
        <v>551.9015847395715</v>
      </c>
      <c r="DD20" s="4">
        <f t="shared" si="64"/>
        <v>587.2232861629041</v>
      </c>
      <c r="DE20" s="4">
        <f t="shared" si="64"/>
        <v>624.80557647733</v>
      </c>
      <c r="DF20" s="4">
        <f t="shared" si="64"/>
        <v>664.7931333718791</v>
      </c>
      <c r="DG20" s="4">
        <f t="shared" si="64"/>
        <v>707.3398939076794</v>
      </c>
      <c r="DH20" s="4">
        <f t="shared" si="64"/>
        <v>752.6096471177709</v>
      </c>
      <c r="DI20" s="4">
        <f t="shared" si="64"/>
        <v>800.7766645333083</v>
      </c>
      <c r="DJ20" s="4">
        <f t="shared" si="64"/>
        <v>852.0263710634401</v>
      </c>
      <c r="DK20" s="4">
        <f t="shared" si="64"/>
        <v>906.5560588115004</v>
      </c>
      <c r="DL20" s="4">
        <f t="shared" si="64"/>
        <v>964.5756465754365</v>
      </c>
      <c r="DM20" s="4">
        <f aca="true" t="shared" si="65" ref="DM20:ER20">DL20*(1+$L20)</f>
        <v>1026.3084879562646</v>
      </c>
      <c r="DN20" s="4">
        <f t="shared" si="65"/>
        <v>1091.9922311854655</v>
      </c>
      <c r="DO20" s="4">
        <f t="shared" si="65"/>
        <v>1161.8797339813352</v>
      </c>
      <c r="DP20" s="4">
        <f t="shared" si="65"/>
        <v>1236.2400369561408</v>
      </c>
      <c r="DQ20" s="4">
        <f t="shared" si="65"/>
        <v>1315.359399321334</v>
      </c>
      <c r="DR20" s="4">
        <f t="shared" si="65"/>
        <v>1399.5424008778994</v>
      </c>
      <c r="DS20" s="4">
        <f t="shared" si="65"/>
        <v>1489.113114534085</v>
      </c>
      <c r="DT20" s="4">
        <f t="shared" si="65"/>
        <v>1584.4163538642665</v>
      </c>
      <c r="DU20" s="4">
        <f t="shared" si="65"/>
        <v>1685.8190005115796</v>
      </c>
      <c r="DV20" s="4">
        <f t="shared" si="65"/>
        <v>1793.7114165443209</v>
      </c>
      <c r="DW20" s="4">
        <f t="shared" si="65"/>
        <v>1908.5089472031575</v>
      </c>
      <c r="DX20" s="4">
        <f t="shared" si="65"/>
        <v>2030.6535198241597</v>
      </c>
      <c r="DY20" s="4">
        <f t="shared" si="65"/>
        <v>2160.615345092906</v>
      </c>
      <c r="DZ20" s="4">
        <f t="shared" si="65"/>
        <v>2298.894727178852</v>
      </c>
      <c r="EA20" s="4">
        <f t="shared" si="65"/>
        <v>2446.0239897182987</v>
      </c>
      <c r="EB20" s="4">
        <f t="shared" si="65"/>
        <v>2602.56952506027</v>
      </c>
      <c r="EC20" s="4">
        <f t="shared" si="65"/>
        <v>2769.1339746641274</v>
      </c>
      <c r="ED20" s="4">
        <f t="shared" si="65"/>
        <v>2946.3585490426317</v>
      </c>
      <c r="EE20" s="4">
        <f t="shared" si="65"/>
        <v>3134.9254961813604</v>
      </c>
      <c r="EF20" s="4">
        <f t="shared" si="65"/>
        <v>3335.5607279369674</v>
      </c>
      <c r="EG20" s="4">
        <f t="shared" si="65"/>
        <v>3549.0366145249336</v>
      </c>
      <c r="EH20" s="4">
        <f t="shared" si="65"/>
        <v>3776.1749578545296</v>
      </c>
      <c r="EI20" s="4">
        <f t="shared" si="65"/>
        <v>4017.85015515722</v>
      </c>
      <c r="EJ20" s="4">
        <f t="shared" si="65"/>
        <v>4274.992565087282</v>
      </c>
      <c r="EK20" s="4">
        <f t="shared" si="65"/>
        <v>4548.592089252868</v>
      </c>
      <c r="EL20" s="4">
        <f t="shared" si="65"/>
        <v>4839.701982965053</v>
      </c>
      <c r="EM20" s="4">
        <f t="shared" si="65"/>
        <v>5149.442909874816</v>
      </c>
      <c r="EN20" s="4">
        <f t="shared" si="65"/>
        <v>5479.007256106805</v>
      </c>
      <c r="EO20" s="4">
        <f t="shared" si="65"/>
        <v>5829.6637204976405</v>
      </c>
      <c r="EP20" s="4">
        <f t="shared" si="65"/>
        <v>6202.76219860949</v>
      </c>
      <c r="EQ20" s="4">
        <f t="shared" si="65"/>
        <v>6599.7389793204975</v>
      </c>
      <c r="ER20" s="4">
        <f t="shared" si="65"/>
        <v>7022.12227399701</v>
      </c>
      <c r="ES20" s="4">
        <f aca="true" t="shared" si="66" ref="ES20:FJ20">ER20*(1+$L20)</f>
        <v>7471.538099532819</v>
      </c>
      <c r="ET20" s="4">
        <f t="shared" si="66"/>
        <v>7949.716537902919</v>
      </c>
      <c r="EU20" s="4">
        <f t="shared" si="66"/>
        <v>8458.498396328707</v>
      </c>
      <c r="EV20" s="4">
        <f t="shared" si="66"/>
        <v>8999.842293693744</v>
      </c>
      <c r="EW20" s="4">
        <f t="shared" si="66"/>
        <v>9575.832200490144</v>
      </c>
      <c r="EX20" s="4">
        <f t="shared" si="66"/>
        <v>10188.685461321513</v>
      </c>
      <c r="EY20" s="4">
        <f t="shared" si="66"/>
        <v>10840.76133084609</v>
      </c>
      <c r="EZ20" s="4">
        <f t="shared" si="66"/>
        <v>11534.57005602024</v>
      </c>
      <c r="FA20" s="4">
        <f t="shared" si="66"/>
        <v>12272.782539605536</v>
      </c>
      <c r="FB20" s="4">
        <f t="shared" si="66"/>
        <v>13058.24062214029</v>
      </c>
      <c r="FC20" s="4">
        <f t="shared" si="66"/>
        <v>13893.96802195727</v>
      </c>
      <c r="FD20" s="4">
        <f t="shared" si="66"/>
        <v>14783.181975362535</v>
      </c>
      <c r="FE20" s="4">
        <f t="shared" si="66"/>
        <v>15729.305621785737</v>
      </c>
      <c r="FF20" s="4">
        <f t="shared" si="66"/>
        <v>16735.981181580024</v>
      </c>
      <c r="FG20" s="4">
        <f t="shared" si="66"/>
        <v>17807.083977201146</v>
      </c>
      <c r="FH20" s="4">
        <f t="shared" si="66"/>
        <v>18946.73735174202</v>
      </c>
      <c r="FI20" s="4">
        <f t="shared" si="66"/>
        <v>20159.328542253512</v>
      </c>
      <c r="FJ20" s="4">
        <f t="shared" si="66"/>
        <v>21449.52556895774</v>
      </c>
    </row>
    <row r="21" spans="1:166" ht="15">
      <c r="A21" s="1">
        <v>12</v>
      </c>
      <c r="B21" s="3" t="s">
        <v>27</v>
      </c>
      <c r="C21" s="4">
        <v>1.54</v>
      </c>
      <c r="D21" s="4">
        <v>1.78</v>
      </c>
      <c r="E21" s="4">
        <f t="shared" si="0"/>
        <v>0.08</v>
      </c>
      <c r="F21" s="4">
        <v>-37.12640625</v>
      </c>
      <c r="G21" s="4">
        <f t="shared" si="1"/>
        <v>1.54</v>
      </c>
      <c r="H21" s="4">
        <f t="shared" si="2"/>
        <v>1.62</v>
      </c>
      <c r="I21" s="4">
        <f t="shared" si="3"/>
        <v>1.7000000000000002</v>
      </c>
      <c r="J21" s="4">
        <f t="shared" si="4"/>
        <v>1.7800000000000002</v>
      </c>
      <c r="K21" s="4">
        <f t="shared" si="5"/>
        <v>1.8939200000000003</v>
      </c>
      <c r="L21" s="5">
        <f t="shared" si="16"/>
        <v>0.064</v>
      </c>
      <c r="M21" s="5">
        <f>IRR(P21:FJ21,0.12)</f>
        <v>0.10376451888416895</v>
      </c>
      <c r="P21" s="4">
        <f t="shared" si="6"/>
        <v>-37.12640625</v>
      </c>
      <c r="Q21" s="4">
        <f t="shared" si="7"/>
        <v>1.54</v>
      </c>
      <c r="R21" s="4">
        <f t="shared" si="8"/>
        <v>1.62</v>
      </c>
      <c r="S21" s="4">
        <f t="shared" si="9"/>
        <v>1.7000000000000002</v>
      </c>
      <c r="T21" s="4">
        <f t="shared" si="10"/>
        <v>1.7800000000000002</v>
      </c>
      <c r="U21" s="4">
        <f aca="true" t="shared" si="67" ref="U21:AZ21">T21*(1+$L21)</f>
        <v>1.8939200000000003</v>
      </c>
      <c r="V21" s="4">
        <f t="shared" si="67"/>
        <v>2.0151308800000005</v>
      </c>
      <c r="W21" s="4">
        <f t="shared" si="67"/>
        <v>2.1440992563200005</v>
      </c>
      <c r="X21" s="4">
        <f t="shared" si="67"/>
        <v>2.2813216087244808</v>
      </c>
      <c r="Y21" s="4">
        <f t="shared" si="67"/>
        <v>2.4273261916828477</v>
      </c>
      <c r="Z21" s="4">
        <f t="shared" si="67"/>
        <v>2.58267506795055</v>
      </c>
      <c r="AA21" s="4">
        <f t="shared" si="67"/>
        <v>2.7479662722993856</v>
      </c>
      <c r="AB21" s="4">
        <f t="shared" si="67"/>
        <v>2.9238361137265465</v>
      </c>
      <c r="AC21" s="4">
        <f t="shared" si="67"/>
        <v>3.1109616250050456</v>
      </c>
      <c r="AD21" s="4">
        <f t="shared" si="67"/>
        <v>3.310063169005369</v>
      </c>
      <c r="AE21" s="4">
        <f t="shared" si="67"/>
        <v>3.5219072118217127</v>
      </c>
      <c r="AF21" s="4">
        <f t="shared" si="67"/>
        <v>3.7473092733783027</v>
      </c>
      <c r="AG21" s="4">
        <f t="shared" si="67"/>
        <v>3.987137066874514</v>
      </c>
      <c r="AH21" s="4">
        <f t="shared" si="67"/>
        <v>4.242313839154483</v>
      </c>
      <c r="AI21" s="4">
        <f t="shared" si="67"/>
        <v>4.513821924860371</v>
      </c>
      <c r="AJ21" s="4">
        <f t="shared" si="67"/>
        <v>4.802706528051434</v>
      </c>
      <c r="AK21" s="4">
        <f t="shared" si="67"/>
        <v>5.110079745846726</v>
      </c>
      <c r="AL21" s="4">
        <f t="shared" si="67"/>
        <v>5.4371248495809175</v>
      </c>
      <c r="AM21" s="4">
        <f t="shared" si="67"/>
        <v>5.785100839954096</v>
      </c>
      <c r="AN21" s="4">
        <f t="shared" si="67"/>
        <v>6.155347293711159</v>
      </c>
      <c r="AO21" s="4">
        <f t="shared" si="67"/>
        <v>6.549289520508673</v>
      </c>
      <c r="AP21" s="4">
        <f t="shared" si="67"/>
        <v>6.968444049821229</v>
      </c>
      <c r="AQ21" s="4">
        <f t="shared" si="67"/>
        <v>7.414424469009788</v>
      </c>
      <c r="AR21" s="4">
        <f t="shared" si="67"/>
        <v>7.8889476350264145</v>
      </c>
      <c r="AS21" s="4">
        <f t="shared" si="67"/>
        <v>8.393840283668105</v>
      </c>
      <c r="AT21" s="4">
        <f t="shared" si="67"/>
        <v>8.931046061822864</v>
      </c>
      <c r="AU21" s="4">
        <f t="shared" si="67"/>
        <v>9.502633009779528</v>
      </c>
      <c r="AV21" s="4">
        <f t="shared" si="67"/>
        <v>10.110801522405419</v>
      </c>
      <c r="AW21" s="4">
        <f t="shared" si="67"/>
        <v>10.757892819839366</v>
      </c>
      <c r="AX21" s="4">
        <f t="shared" si="67"/>
        <v>11.446397960309087</v>
      </c>
      <c r="AY21" s="4">
        <f t="shared" si="67"/>
        <v>12.17896742976887</v>
      </c>
      <c r="AZ21" s="4">
        <f t="shared" si="67"/>
        <v>12.958421345274077</v>
      </c>
      <c r="BA21" s="4">
        <f aca="true" t="shared" si="68" ref="BA21:CF21">AZ21*(1+$L21)</f>
        <v>13.787760311371619</v>
      </c>
      <c r="BB21" s="4">
        <f t="shared" si="68"/>
        <v>14.670176971299403</v>
      </c>
      <c r="BC21" s="4">
        <f t="shared" si="68"/>
        <v>15.609068297462565</v>
      </c>
      <c r="BD21" s="4">
        <f t="shared" si="68"/>
        <v>16.60804866850017</v>
      </c>
      <c r="BE21" s="4">
        <f t="shared" si="68"/>
        <v>17.670963783284183</v>
      </c>
      <c r="BF21" s="4">
        <f t="shared" si="68"/>
        <v>18.80190546541437</v>
      </c>
      <c r="BG21" s="4">
        <f t="shared" si="68"/>
        <v>20.005227415200892</v>
      </c>
      <c r="BH21" s="4">
        <f t="shared" si="68"/>
        <v>21.28556196977375</v>
      </c>
      <c r="BI21" s="4">
        <f t="shared" si="68"/>
        <v>22.64783793583927</v>
      </c>
      <c r="BJ21" s="4">
        <f t="shared" si="68"/>
        <v>24.097299563732985</v>
      </c>
      <c r="BK21" s="4">
        <f t="shared" si="68"/>
        <v>25.6395267358119</v>
      </c>
      <c r="BL21" s="4">
        <f t="shared" si="68"/>
        <v>27.280456446903862</v>
      </c>
      <c r="BM21" s="4">
        <f t="shared" si="68"/>
        <v>29.026405659505713</v>
      </c>
      <c r="BN21" s="4">
        <f t="shared" si="68"/>
        <v>30.88409562171408</v>
      </c>
      <c r="BO21" s="4">
        <f t="shared" si="68"/>
        <v>32.860677741503785</v>
      </c>
      <c r="BP21" s="4">
        <f t="shared" si="68"/>
        <v>34.96376111696003</v>
      </c>
      <c r="BQ21" s="4">
        <f t="shared" si="68"/>
        <v>37.201441828445475</v>
      </c>
      <c r="BR21" s="4">
        <f t="shared" si="68"/>
        <v>39.58233410546599</v>
      </c>
      <c r="BS21" s="4">
        <f t="shared" si="68"/>
        <v>42.11560348821582</v>
      </c>
      <c r="BT21" s="4">
        <f t="shared" si="68"/>
        <v>44.81100211146163</v>
      </c>
      <c r="BU21" s="4">
        <f t="shared" si="68"/>
        <v>47.67890624659518</v>
      </c>
      <c r="BV21" s="4">
        <f t="shared" si="68"/>
        <v>50.730356246377276</v>
      </c>
      <c r="BW21" s="4">
        <f t="shared" si="68"/>
        <v>53.977099046145426</v>
      </c>
      <c r="BX21" s="4">
        <f t="shared" si="68"/>
        <v>57.431633385098735</v>
      </c>
      <c r="BY21" s="4">
        <f t="shared" si="68"/>
        <v>61.10725792174506</v>
      </c>
      <c r="BZ21" s="4">
        <f t="shared" si="68"/>
        <v>65.01812242873675</v>
      </c>
      <c r="CA21" s="4">
        <f t="shared" si="68"/>
        <v>69.1792822641759</v>
      </c>
      <c r="CB21" s="4">
        <f t="shared" si="68"/>
        <v>73.60675632908315</v>
      </c>
      <c r="CC21" s="4">
        <f t="shared" si="68"/>
        <v>78.31758873414448</v>
      </c>
      <c r="CD21" s="4">
        <f t="shared" si="68"/>
        <v>83.32991441312973</v>
      </c>
      <c r="CE21" s="4">
        <f t="shared" si="68"/>
        <v>88.66302893557004</v>
      </c>
      <c r="CF21" s="4">
        <f t="shared" si="68"/>
        <v>94.33746278744653</v>
      </c>
      <c r="CG21" s="4">
        <f aca="true" t="shared" si="69" ref="CG21:DL21">CF21*(1+$L21)</f>
        <v>100.37506040584312</v>
      </c>
      <c r="CH21" s="4">
        <f t="shared" si="69"/>
        <v>106.79906427181707</v>
      </c>
      <c r="CI21" s="4">
        <f t="shared" si="69"/>
        <v>113.63420438521337</v>
      </c>
      <c r="CJ21" s="4">
        <f t="shared" si="69"/>
        <v>120.90679346586703</v>
      </c>
      <c r="CK21" s="4">
        <f t="shared" si="69"/>
        <v>128.6448282476825</v>
      </c>
      <c r="CL21" s="4">
        <f t="shared" si="69"/>
        <v>136.8780972555342</v>
      </c>
      <c r="CM21" s="4">
        <f t="shared" si="69"/>
        <v>145.63829547988837</v>
      </c>
      <c r="CN21" s="4">
        <f t="shared" si="69"/>
        <v>154.95914639060123</v>
      </c>
      <c r="CO21" s="4">
        <f t="shared" si="69"/>
        <v>164.87653175959971</v>
      </c>
      <c r="CP21" s="4">
        <f t="shared" si="69"/>
        <v>175.4286297922141</v>
      </c>
      <c r="CQ21" s="4">
        <f t="shared" si="69"/>
        <v>186.6560620989158</v>
      </c>
      <c r="CR21" s="4">
        <f t="shared" si="69"/>
        <v>198.60205007324643</v>
      </c>
      <c r="CS21" s="4">
        <f t="shared" si="69"/>
        <v>211.3125812779342</v>
      </c>
      <c r="CT21" s="4">
        <f t="shared" si="69"/>
        <v>224.83658647972203</v>
      </c>
      <c r="CU21" s="4">
        <f t="shared" si="69"/>
        <v>239.22612801442426</v>
      </c>
      <c r="CV21" s="4">
        <f t="shared" si="69"/>
        <v>254.53660020734742</v>
      </c>
      <c r="CW21" s="4">
        <f t="shared" si="69"/>
        <v>270.8269426206177</v>
      </c>
      <c r="CX21" s="4">
        <f t="shared" si="69"/>
        <v>288.1598669483372</v>
      </c>
      <c r="CY21" s="4">
        <f t="shared" si="69"/>
        <v>306.6020984330308</v>
      </c>
      <c r="CZ21" s="4">
        <f t="shared" si="69"/>
        <v>326.2246327327448</v>
      </c>
      <c r="DA21" s="4">
        <f t="shared" si="69"/>
        <v>347.1030092276405</v>
      </c>
      <c r="DB21" s="4">
        <f t="shared" si="69"/>
        <v>369.3176018182095</v>
      </c>
      <c r="DC21" s="4">
        <f t="shared" si="69"/>
        <v>392.9539283345749</v>
      </c>
      <c r="DD21" s="4">
        <f t="shared" si="69"/>
        <v>418.1029797479877</v>
      </c>
      <c r="DE21" s="4">
        <f t="shared" si="69"/>
        <v>444.86157045185894</v>
      </c>
      <c r="DF21" s="4">
        <f t="shared" si="69"/>
        <v>473.33271096077794</v>
      </c>
      <c r="DG21" s="4">
        <f t="shared" si="69"/>
        <v>503.62600446226776</v>
      </c>
      <c r="DH21" s="4">
        <f t="shared" si="69"/>
        <v>535.8580687478529</v>
      </c>
      <c r="DI21" s="4">
        <f t="shared" si="69"/>
        <v>570.1529851477155</v>
      </c>
      <c r="DJ21" s="4">
        <f t="shared" si="69"/>
        <v>606.6427761971694</v>
      </c>
      <c r="DK21" s="4">
        <f t="shared" si="69"/>
        <v>645.4679138737882</v>
      </c>
      <c r="DL21" s="4">
        <f t="shared" si="69"/>
        <v>686.7778603617107</v>
      </c>
      <c r="DM21" s="4">
        <f aca="true" t="shared" si="70" ref="DM21:ER21">DL21*(1+$L21)</f>
        <v>730.7316434248603</v>
      </c>
      <c r="DN21" s="4">
        <f t="shared" si="70"/>
        <v>777.4984686040514</v>
      </c>
      <c r="DO21" s="4">
        <f t="shared" si="70"/>
        <v>827.2583705947108</v>
      </c>
      <c r="DP21" s="4">
        <f t="shared" si="70"/>
        <v>880.2029063127723</v>
      </c>
      <c r="DQ21" s="4">
        <f t="shared" si="70"/>
        <v>936.5358923167897</v>
      </c>
      <c r="DR21" s="4">
        <f t="shared" si="70"/>
        <v>996.4741894250643</v>
      </c>
      <c r="DS21" s="4">
        <f t="shared" si="70"/>
        <v>1060.2485375482686</v>
      </c>
      <c r="DT21" s="4">
        <f t="shared" si="70"/>
        <v>1128.1044439513578</v>
      </c>
      <c r="DU21" s="4">
        <f t="shared" si="70"/>
        <v>1200.3031283642447</v>
      </c>
      <c r="DV21" s="4">
        <f t="shared" si="70"/>
        <v>1277.1225285795565</v>
      </c>
      <c r="DW21" s="4">
        <f t="shared" si="70"/>
        <v>1358.8583704086482</v>
      </c>
      <c r="DX21" s="4">
        <f t="shared" si="70"/>
        <v>1445.8253061148018</v>
      </c>
      <c r="DY21" s="4">
        <f t="shared" si="70"/>
        <v>1538.3581257061492</v>
      </c>
      <c r="DZ21" s="4">
        <f t="shared" si="70"/>
        <v>1636.8130457513428</v>
      </c>
      <c r="EA21" s="4">
        <f t="shared" si="70"/>
        <v>1741.569080679429</v>
      </c>
      <c r="EB21" s="4">
        <f t="shared" si="70"/>
        <v>1853.0295018429124</v>
      </c>
      <c r="EC21" s="4">
        <f t="shared" si="70"/>
        <v>1971.623389960859</v>
      </c>
      <c r="ED21" s="4">
        <f t="shared" si="70"/>
        <v>2097.807286918354</v>
      </c>
      <c r="EE21" s="4">
        <f t="shared" si="70"/>
        <v>2232.0669532811285</v>
      </c>
      <c r="EF21" s="4">
        <f t="shared" si="70"/>
        <v>2374.919238291121</v>
      </c>
      <c r="EG21" s="4">
        <f t="shared" si="70"/>
        <v>2526.9140695417527</v>
      </c>
      <c r="EH21" s="4">
        <f t="shared" si="70"/>
        <v>2688.636569992425</v>
      </c>
      <c r="EI21" s="4">
        <f t="shared" si="70"/>
        <v>2860.70931047194</v>
      </c>
      <c r="EJ21" s="4">
        <f t="shared" si="70"/>
        <v>3043.7947063421443</v>
      </c>
      <c r="EK21" s="4">
        <f t="shared" si="70"/>
        <v>3238.5975675480418</v>
      </c>
      <c r="EL21" s="4">
        <f t="shared" si="70"/>
        <v>3445.867811871117</v>
      </c>
      <c r="EM21" s="4">
        <f t="shared" si="70"/>
        <v>3666.4033518308684</v>
      </c>
      <c r="EN21" s="4">
        <f t="shared" si="70"/>
        <v>3901.053166348044</v>
      </c>
      <c r="EO21" s="4">
        <f t="shared" si="70"/>
        <v>4150.720568994319</v>
      </c>
      <c r="EP21" s="4">
        <f t="shared" si="70"/>
        <v>4416.366685409956</v>
      </c>
      <c r="EQ21" s="4">
        <f t="shared" si="70"/>
        <v>4699.014153276193</v>
      </c>
      <c r="ER21" s="4">
        <f t="shared" si="70"/>
        <v>4999.751059085869</v>
      </c>
      <c r="ES21" s="4">
        <f aca="true" t="shared" si="71" ref="ES21:FJ21">ER21*(1+$L21)</f>
        <v>5319.735126867365</v>
      </c>
      <c r="ET21" s="4">
        <f t="shared" si="71"/>
        <v>5660.198174986876</v>
      </c>
      <c r="EU21" s="4">
        <f t="shared" si="71"/>
        <v>6022.450858186037</v>
      </c>
      <c r="EV21" s="4">
        <f t="shared" si="71"/>
        <v>6407.887713109944</v>
      </c>
      <c r="EW21" s="4">
        <f t="shared" si="71"/>
        <v>6817.992526748981</v>
      </c>
      <c r="EX21" s="4">
        <f t="shared" si="71"/>
        <v>7254.3440484609155</v>
      </c>
      <c r="EY21" s="4">
        <f t="shared" si="71"/>
        <v>7718.6220675624145</v>
      </c>
      <c r="EZ21" s="4">
        <f t="shared" si="71"/>
        <v>8212.61387988641</v>
      </c>
      <c r="FA21" s="4">
        <f t="shared" si="71"/>
        <v>8738.221168199141</v>
      </c>
      <c r="FB21" s="4">
        <f t="shared" si="71"/>
        <v>9297.467322963887</v>
      </c>
      <c r="FC21" s="4">
        <f t="shared" si="71"/>
        <v>9892.505231633575</v>
      </c>
      <c r="FD21" s="4">
        <f t="shared" si="71"/>
        <v>10525.625566458124</v>
      </c>
      <c r="FE21" s="4">
        <f t="shared" si="71"/>
        <v>11199.265602711444</v>
      </c>
      <c r="FF21" s="4">
        <f t="shared" si="71"/>
        <v>11916.018601284977</v>
      </c>
      <c r="FG21" s="4">
        <f t="shared" si="71"/>
        <v>12678.643791767216</v>
      </c>
      <c r="FH21" s="4">
        <f t="shared" si="71"/>
        <v>13490.076994440318</v>
      </c>
      <c r="FI21" s="4">
        <f t="shared" si="71"/>
        <v>14353.4419220845</v>
      </c>
      <c r="FJ21" s="4">
        <f t="shared" si="71"/>
        <v>15272.062205097907</v>
      </c>
    </row>
    <row r="22" spans="1:166" ht="15">
      <c r="A22" s="1">
        <v>13</v>
      </c>
      <c r="B22" s="3" t="s">
        <v>28</v>
      </c>
      <c r="C22" s="4">
        <v>1</v>
      </c>
      <c r="D22" s="4">
        <v>1</v>
      </c>
      <c r="E22" s="4">
        <f t="shared" si="0"/>
        <v>0</v>
      </c>
      <c r="F22" s="4">
        <v>-35.72796875</v>
      </c>
      <c r="G22" s="4">
        <f t="shared" si="1"/>
        <v>1</v>
      </c>
      <c r="H22" s="4">
        <f t="shared" si="2"/>
        <v>1</v>
      </c>
      <c r="I22" s="4">
        <f t="shared" si="3"/>
        <v>1</v>
      </c>
      <c r="J22" s="4">
        <f t="shared" si="4"/>
        <v>1</v>
      </c>
      <c r="K22" s="4">
        <f t="shared" si="5"/>
        <v>1.064</v>
      </c>
      <c r="L22" s="5">
        <f t="shared" si="16"/>
        <v>0.064</v>
      </c>
      <c r="M22" s="5">
        <f>IRR(P22:FJ22,0.12)</f>
        <v>0.08640571951255892</v>
      </c>
      <c r="P22" s="4">
        <f t="shared" si="6"/>
        <v>-35.72796875</v>
      </c>
      <c r="Q22" s="4">
        <f t="shared" si="7"/>
        <v>1</v>
      </c>
      <c r="R22" s="4">
        <f t="shared" si="8"/>
        <v>1</v>
      </c>
      <c r="S22" s="4">
        <f t="shared" si="9"/>
        <v>1</v>
      </c>
      <c r="T22" s="4">
        <f t="shared" si="10"/>
        <v>1</v>
      </c>
      <c r="U22" s="4">
        <f aca="true" t="shared" si="72" ref="U22:AZ22">T22*(1+$L22)</f>
        <v>1.064</v>
      </c>
      <c r="V22" s="4">
        <f t="shared" si="72"/>
        <v>1.1320960000000002</v>
      </c>
      <c r="W22" s="4">
        <f t="shared" si="72"/>
        <v>1.2045501440000004</v>
      </c>
      <c r="X22" s="4">
        <f t="shared" si="72"/>
        <v>1.2816413532160005</v>
      </c>
      <c r="Y22" s="4">
        <f t="shared" si="72"/>
        <v>1.3636663998218246</v>
      </c>
      <c r="Z22" s="4">
        <f t="shared" si="72"/>
        <v>1.4509410494104213</v>
      </c>
      <c r="AA22" s="4">
        <f t="shared" si="72"/>
        <v>1.5438012765726883</v>
      </c>
      <c r="AB22" s="4">
        <f t="shared" si="72"/>
        <v>1.6426045582733404</v>
      </c>
      <c r="AC22" s="4">
        <f t="shared" si="72"/>
        <v>1.7477312500028344</v>
      </c>
      <c r="AD22" s="4">
        <f t="shared" si="72"/>
        <v>1.859586050003016</v>
      </c>
      <c r="AE22" s="4">
        <f t="shared" si="72"/>
        <v>1.9785995572032091</v>
      </c>
      <c r="AF22" s="4">
        <f t="shared" si="72"/>
        <v>2.1052299288642145</v>
      </c>
      <c r="AG22" s="4">
        <f t="shared" si="72"/>
        <v>2.239964644311524</v>
      </c>
      <c r="AH22" s="4">
        <f t="shared" si="72"/>
        <v>2.383322381547462</v>
      </c>
      <c r="AI22" s="4">
        <f t="shared" si="72"/>
        <v>2.5358550139664993</v>
      </c>
      <c r="AJ22" s="4">
        <f t="shared" si="72"/>
        <v>2.698149734860355</v>
      </c>
      <c r="AK22" s="4">
        <f t="shared" si="72"/>
        <v>2.870831317891418</v>
      </c>
      <c r="AL22" s="4">
        <f t="shared" si="72"/>
        <v>3.054564522236469</v>
      </c>
      <c r="AM22" s="4">
        <f t="shared" si="72"/>
        <v>3.250056651659603</v>
      </c>
      <c r="AN22" s="4">
        <f t="shared" si="72"/>
        <v>3.4580602773658176</v>
      </c>
      <c r="AO22" s="4">
        <f t="shared" si="72"/>
        <v>3.6793761351172303</v>
      </c>
      <c r="AP22" s="4">
        <f t="shared" si="72"/>
        <v>3.9148562077647333</v>
      </c>
      <c r="AQ22" s="4">
        <f t="shared" si="72"/>
        <v>4.1654070050616765</v>
      </c>
      <c r="AR22" s="4">
        <f t="shared" si="72"/>
        <v>4.431993053385624</v>
      </c>
      <c r="AS22" s="4">
        <f t="shared" si="72"/>
        <v>4.715640608802304</v>
      </c>
      <c r="AT22" s="4">
        <f t="shared" si="72"/>
        <v>5.017441607765652</v>
      </c>
      <c r="AU22" s="4">
        <f t="shared" si="72"/>
        <v>5.338557870662654</v>
      </c>
      <c r="AV22" s="4">
        <f t="shared" si="72"/>
        <v>5.680225574385064</v>
      </c>
      <c r="AW22" s="4">
        <f t="shared" si="72"/>
        <v>6.043760011145708</v>
      </c>
      <c r="AX22" s="4">
        <f t="shared" si="72"/>
        <v>6.430560651859034</v>
      </c>
      <c r="AY22" s="4">
        <f t="shared" si="72"/>
        <v>6.842116533578013</v>
      </c>
      <c r="AZ22" s="4">
        <f t="shared" si="72"/>
        <v>7.280011991727006</v>
      </c>
      <c r="BA22" s="4">
        <f aca="true" t="shared" si="73" ref="BA22:CF22">AZ22*(1+$L22)</f>
        <v>7.745932759197535</v>
      </c>
      <c r="BB22" s="4">
        <f t="shared" si="73"/>
        <v>8.241672455786178</v>
      </c>
      <c r="BC22" s="4">
        <f t="shared" si="73"/>
        <v>8.769139492956494</v>
      </c>
      <c r="BD22" s="4">
        <f t="shared" si="73"/>
        <v>9.33036442050571</v>
      </c>
      <c r="BE22" s="4">
        <f t="shared" si="73"/>
        <v>9.927507743418076</v>
      </c>
      <c r="BF22" s="4">
        <f t="shared" si="73"/>
        <v>10.562868238996833</v>
      </c>
      <c r="BG22" s="4">
        <f t="shared" si="73"/>
        <v>11.238891806292632</v>
      </c>
      <c r="BH22" s="4">
        <f t="shared" si="73"/>
        <v>11.95818088189536</v>
      </c>
      <c r="BI22" s="4">
        <f t="shared" si="73"/>
        <v>12.723504458336665</v>
      </c>
      <c r="BJ22" s="4">
        <f t="shared" si="73"/>
        <v>13.537808743670212</v>
      </c>
      <c r="BK22" s="4">
        <f t="shared" si="73"/>
        <v>14.404228503265106</v>
      </c>
      <c r="BL22" s="4">
        <f t="shared" si="73"/>
        <v>15.326099127474073</v>
      </c>
      <c r="BM22" s="4">
        <f t="shared" si="73"/>
        <v>16.306969471632414</v>
      </c>
      <c r="BN22" s="4">
        <f t="shared" si="73"/>
        <v>17.350615517816887</v>
      </c>
      <c r="BO22" s="4">
        <f t="shared" si="73"/>
        <v>18.46105491095717</v>
      </c>
      <c r="BP22" s="4">
        <f t="shared" si="73"/>
        <v>19.64256242525843</v>
      </c>
      <c r="BQ22" s="4">
        <f t="shared" si="73"/>
        <v>20.89968642047497</v>
      </c>
      <c r="BR22" s="4">
        <f t="shared" si="73"/>
        <v>22.237266351385372</v>
      </c>
      <c r="BS22" s="4">
        <f t="shared" si="73"/>
        <v>23.660451397874038</v>
      </c>
      <c r="BT22" s="4">
        <f t="shared" si="73"/>
        <v>25.174720287337976</v>
      </c>
      <c r="BU22" s="4">
        <f t="shared" si="73"/>
        <v>26.78590238572761</v>
      </c>
      <c r="BV22" s="4">
        <f t="shared" si="73"/>
        <v>28.50020013841418</v>
      </c>
      <c r="BW22" s="4">
        <f t="shared" si="73"/>
        <v>30.324212947272688</v>
      </c>
      <c r="BX22" s="4">
        <f t="shared" si="73"/>
        <v>32.26496257589814</v>
      </c>
      <c r="BY22" s="4">
        <f t="shared" si="73"/>
        <v>34.32992018075562</v>
      </c>
      <c r="BZ22" s="4">
        <f t="shared" si="73"/>
        <v>36.52703507232398</v>
      </c>
      <c r="CA22" s="4">
        <f t="shared" si="73"/>
        <v>38.86476531695272</v>
      </c>
      <c r="CB22" s="4">
        <f t="shared" si="73"/>
        <v>41.352110297237694</v>
      </c>
      <c r="CC22" s="4">
        <f t="shared" si="73"/>
        <v>43.99864535626091</v>
      </c>
      <c r="CD22" s="4">
        <f t="shared" si="73"/>
        <v>46.81455865906161</v>
      </c>
      <c r="CE22" s="4">
        <f t="shared" si="73"/>
        <v>49.81069041324156</v>
      </c>
      <c r="CF22" s="4">
        <f t="shared" si="73"/>
        <v>52.99857459968902</v>
      </c>
      <c r="CG22" s="4">
        <f aca="true" t="shared" si="74" ref="CG22:DL22">CF22*(1+$L22)</f>
        <v>56.39048337406912</v>
      </c>
      <c r="CH22" s="4">
        <f t="shared" si="74"/>
        <v>59.999474310009546</v>
      </c>
      <c r="CI22" s="4">
        <f t="shared" si="74"/>
        <v>63.83944066585016</v>
      </c>
      <c r="CJ22" s="4">
        <f t="shared" si="74"/>
        <v>67.92516486846458</v>
      </c>
      <c r="CK22" s="4">
        <f t="shared" si="74"/>
        <v>72.27237542004632</v>
      </c>
      <c r="CL22" s="4">
        <f t="shared" si="74"/>
        <v>76.89780744692928</v>
      </c>
      <c r="CM22" s="4">
        <f t="shared" si="74"/>
        <v>81.81926712353275</v>
      </c>
      <c r="CN22" s="4">
        <f t="shared" si="74"/>
        <v>87.05570021943886</v>
      </c>
      <c r="CO22" s="4">
        <f t="shared" si="74"/>
        <v>92.62726503348296</v>
      </c>
      <c r="CP22" s="4">
        <f t="shared" si="74"/>
        <v>98.55540999562587</v>
      </c>
      <c r="CQ22" s="4">
        <f t="shared" si="74"/>
        <v>104.86295623534592</v>
      </c>
      <c r="CR22" s="4">
        <f t="shared" si="74"/>
        <v>111.57418543440807</v>
      </c>
      <c r="CS22" s="4">
        <f t="shared" si="74"/>
        <v>118.71493330221018</v>
      </c>
      <c r="CT22" s="4">
        <f t="shared" si="74"/>
        <v>126.31268903355165</v>
      </c>
      <c r="CU22" s="4">
        <f t="shared" si="74"/>
        <v>134.39670113169896</v>
      </c>
      <c r="CV22" s="4">
        <f t="shared" si="74"/>
        <v>142.9980900041277</v>
      </c>
      <c r="CW22" s="4">
        <f t="shared" si="74"/>
        <v>152.14996776439187</v>
      </c>
      <c r="CX22" s="4">
        <f t="shared" si="74"/>
        <v>161.88756570131295</v>
      </c>
      <c r="CY22" s="4">
        <f t="shared" si="74"/>
        <v>172.24836990619698</v>
      </c>
      <c r="CZ22" s="4">
        <f t="shared" si="74"/>
        <v>183.2722655801936</v>
      </c>
      <c r="DA22" s="4">
        <f t="shared" si="74"/>
        <v>195.001690577326</v>
      </c>
      <c r="DB22" s="4">
        <f t="shared" si="74"/>
        <v>207.48179877427486</v>
      </c>
      <c r="DC22" s="4">
        <f t="shared" si="74"/>
        <v>220.76063389582848</v>
      </c>
      <c r="DD22" s="4">
        <f t="shared" si="74"/>
        <v>234.8893144651615</v>
      </c>
      <c r="DE22" s="4">
        <f t="shared" si="74"/>
        <v>249.92223059093186</v>
      </c>
      <c r="DF22" s="4">
        <f t="shared" si="74"/>
        <v>265.9172533487515</v>
      </c>
      <c r="DG22" s="4">
        <f t="shared" si="74"/>
        <v>282.9359575630716</v>
      </c>
      <c r="DH22" s="4">
        <f t="shared" si="74"/>
        <v>301.0438588471082</v>
      </c>
      <c r="DI22" s="4">
        <f t="shared" si="74"/>
        <v>320.3106658133231</v>
      </c>
      <c r="DJ22" s="4">
        <f t="shared" si="74"/>
        <v>340.8105484253758</v>
      </c>
      <c r="DK22" s="4">
        <f t="shared" si="74"/>
        <v>362.6224235245999</v>
      </c>
      <c r="DL22" s="4">
        <f t="shared" si="74"/>
        <v>385.83025863017434</v>
      </c>
      <c r="DM22" s="4">
        <f aca="true" t="shared" si="75" ref="DM22:ER22">DL22*(1+$L22)</f>
        <v>410.5233951825055</v>
      </c>
      <c r="DN22" s="4">
        <f t="shared" si="75"/>
        <v>436.7968924741859</v>
      </c>
      <c r="DO22" s="4">
        <f t="shared" si="75"/>
        <v>464.7518935925338</v>
      </c>
      <c r="DP22" s="4">
        <f t="shared" si="75"/>
        <v>494.496014782456</v>
      </c>
      <c r="DQ22" s="4">
        <f t="shared" si="75"/>
        <v>526.1437597285332</v>
      </c>
      <c r="DR22" s="4">
        <f t="shared" si="75"/>
        <v>559.8169603511593</v>
      </c>
      <c r="DS22" s="4">
        <f t="shared" si="75"/>
        <v>595.6452458136336</v>
      </c>
      <c r="DT22" s="4">
        <f t="shared" si="75"/>
        <v>633.7665415457061</v>
      </c>
      <c r="DU22" s="4">
        <f t="shared" si="75"/>
        <v>674.3276002046314</v>
      </c>
      <c r="DV22" s="4">
        <f t="shared" si="75"/>
        <v>717.4845666177279</v>
      </c>
      <c r="DW22" s="4">
        <f t="shared" si="75"/>
        <v>763.4035788812624</v>
      </c>
      <c r="DX22" s="4">
        <f t="shared" si="75"/>
        <v>812.2614079296633</v>
      </c>
      <c r="DY22" s="4">
        <f t="shared" si="75"/>
        <v>864.2461380371618</v>
      </c>
      <c r="DZ22" s="4">
        <f t="shared" si="75"/>
        <v>919.5578908715402</v>
      </c>
      <c r="EA22" s="4">
        <f t="shared" si="75"/>
        <v>978.4095958873188</v>
      </c>
      <c r="EB22" s="4">
        <f t="shared" si="75"/>
        <v>1041.0278100241073</v>
      </c>
      <c r="EC22" s="4">
        <f t="shared" si="75"/>
        <v>1107.6535898656502</v>
      </c>
      <c r="ED22" s="4">
        <f t="shared" si="75"/>
        <v>1178.543419617052</v>
      </c>
      <c r="EE22" s="4">
        <f t="shared" si="75"/>
        <v>1253.9701984725434</v>
      </c>
      <c r="EF22" s="4">
        <f t="shared" si="75"/>
        <v>1334.2242911747862</v>
      </c>
      <c r="EG22" s="4">
        <f t="shared" si="75"/>
        <v>1419.6146458099727</v>
      </c>
      <c r="EH22" s="4">
        <f t="shared" si="75"/>
        <v>1510.469983141811</v>
      </c>
      <c r="EI22" s="4">
        <f t="shared" si="75"/>
        <v>1607.1400620628872</v>
      </c>
      <c r="EJ22" s="4">
        <f t="shared" si="75"/>
        <v>1709.997026034912</v>
      </c>
      <c r="EK22" s="4">
        <f t="shared" si="75"/>
        <v>1819.4368357011465</v>
      </c>
      <c r="EL22" s="4">
        <f t="shared" si="75"/>
        <v>1935.88079318602</v>
      </c>
      <c r="EM22" s="4">
        <f t="shared" si="75"/>
        <v>2059.777163949925</v>
      </c>
      <c r="EN22" s="4">
        <f t="shared" si="75"/>
        <v>2191.6029024427203</v>
      </c>
      <c r="EO22" s="4">
        <f t="shared" si="75"/>
        <v>2331.8654881990547</v>
      </c>
      <c r="EP22" s="4">
        <f t="shared" si="75"/>
        <v>2481.1048794437943</v>
      </c>
      <c r="EQ22" s="4">
        <f t="shared" si="75"/>
        <v>2639.8955917281974</v>
      </c>
      <c r="ER22" s="4">
        <f t="shared" si="75"/>
        <v>2808.848909598802</v>
      </c>
      <c r="ES22" s="4">
        <f aca="true" t="shared" si="76" ref="ES22:FJ22">ER22*(1+$L22)</f>
        <v>2988.6152398131258</v>
      </c>
      <c r="ET22" s="4">
        <f t="shared" si="76"/>
        <v>3179.886615161166</v>
      </c>
      <c r="EU22" s="4">
        <f t="shared" si="76"/>
        <v>3383.3993585314806</v>
      </c>
      <c r="EV22" s="4">
        <f t="shared" si="76"/>
        <v>3599.9369174774956</v>
      </c>
      <c r="EW22" s="4">
        <f t="shared" si="76"/>
        <v>3830.3328801960556</v>
      </c>
      <c r="EX22" s="4">
        <f t="shared" si="76"/>
        <v>4075.4741845286035</v>
      </c>
      <c r="EY22" s="4">
        <f t="shared" si="76"/>
        <v>4336.304532338434</v>
      </c>
      <c r="EZ22" s="4">
        <f t="shared" si="76"/>
        <v>4613.828022408094</v>
      </c>
      <c r="FA22" s="4">
        <f t="shared" si="76"/>
        <v>4909.113015842212</v>
      </c>
      <c r="FB22" s="4">
        <f t="shared" si="76"/>
        <v>5223.296248856114</v>
      </c>
      <c r="FC22" s="4">
        <f t="shared" si="76"/>
        <v>5557.587208782906</v>
      </c>
      <c r="FD22" s="4">
        <f t="shared" si="76"/>
        <v>5913.272790145012</v>
      </c>
      <c r="FE22" s="4">
        <f t="shared" si="76"/>
        <v>6291.722248714293</v>
      </c>
      <c r="FF22" s="4">
        <f t="shared" si="76"/>
        <v>6694.392472632007</v>
      </c>
      <c r="FG22" s="4">
        <f t="shared" si="76"/>
        <v>7122.8335908804565</v>
      </c>
      <c r="FH22" s="4">
        <f t="shared" si="76"/>
        <v>7578.694940696806</v>
      </c>
      <c r="FI22" s="4">
        <f t="shared" si="76"/>
        <v>8063.731416901402</v>
      </c>
      <c r="FJ22" s="4">
        <f t="shared" si="76"/>
        <v>8579.810227583092</v>
      </c>
    </row>
    <row r="23" spans="1:166" ht="15">
      <c r="A23" s="1">
        <v>14</v>
      </c>
      <c r="B23" s="3" t="s">
        <v>29</v>
      </c>
      <c r="C23" s="4">
        <v>1.45</v>
      </c>
      <c r="D23" s="4">
        <v>1.63</v>
      </c>
      <c r="E23" s="4">
        <f t="shared" si="0"/>
        <v>0.05999999999999998</v>
      </c>
      <c r="F23" s="4">
        <v>-29.92609375</v>
      </c>
      <c r="G23" s="4">
        <f t="shared" si="1"/>
        <v>1.45</v>
      </c>
      <c r="H23" s="4">
        <f t="shared" si="2"/>
        <v>1.51</v>
      </c>
      <c r="I23" s="4">
        <f t="shared" si="3"/>
        <v>1.57</v>
      </c>
      <c r="J23" s="4">
        <f t="shared" si="4"/>
        <v>1.6300000000000001</v>
      </c>
      <c r="K23" s="4">
        <f t="shared" si="5"/>
        <v>1.7343200000000003</v>
      </c>
      <c r="L23" s="5">
        <f t="shared" si="16"/>
        <v>0.064</v>
      </c>
      <c r="M23" s="5">
        <f>IRR(P23:FJ23,0.12)</f>
        <v>0.10939341807218009</v>
      </c>
      <c r="P23" s="4">
        <f t="shared" si="6"/>
        <v>-29.92609375</v>
      </c>
      <c r="Q23" s="4">
        <f t="shared" si="7"/>
        <v>1.45</v>
      </c>
      <c r="R23" s="4">
        <f t="shared" si="8"/>
        <v>1.51</v>
      </c>
      <c r="S23" s="4">
        <f t="shared" si="9"/>
        <v>1.57</v>
      </c>
      <c r="T23" s="4">
        <f t="shared" si="10"/>
        <v>1.6300000000000001</v>
      </c>
      <c r="U23" s="4">
        <f aca="true" t="shared" si="77" ref="U23:AZ23">T23*(1+$L23)</f>
        <v>1.7343200000000003</v>
      </c>
      <c r="V23" s="4">
        <f t="shared" si="77"/>
        <v>1.8453164800000004</v>
      </c>
      <c r="W23" s="4">
        <f t="shared" si="77"/>
        <v>1.9634167347200004</v>
      </c>
      <c r="X23" s="4">
        <f t="shared" si="77"/>
        <v>2.0890754057420806</v>
      </c>
      <c r="Y23" s="4">
        <f t="shared" si="77"/>
        <v>2.222776231709574</v>
      </c>
      <c r="Z23" s="4">
        <f t="shared" si="77"/>
        <v>2.365033910538987</v>
      </c>
      <c r="AA23" s="4">
        <f t="shared" si="77"/>
        <v>2.516396080813482</v>
      </c>
      <c r="AB23" s="4">
        <f t="shared" si="77"/>
        <v>2.677445429985545</v>
      </c>
      <c r="AC23" s="4">
        <f t="shared" si="77"/>
        <v>2.84880193750462</v>
      </c>
      <c r="AD23" s="4">
        <f t="shared" si="77"/>
        <v>3.031125261504916</v>
      </c>
      <c r="AE23" s="4">
        <f t="shared" si="77"/>
        <v>3.2251172782412305</v>
      </c>
      <c r="AF23" s="4">
        <f t="shared" si="77"/>
        <v>3.4315247840486696</v>
      </c>
      <c r="AG23" s="4">
        <f t="shared" si="77"/>
        <v>3.6511423702277845</v>
      </c>
      <c r="AH23" s="4">
        <f t="shared" si="77"/>
        <v>3.884815481922363</v>
      </c>
      <c r="AI23" s="4">
        <f t="shared" si="77"/>
        <v>4.133443672765394</v>
      </c>
      <c r="AJ23" s="4">
        <f t="shared" si="77"/>
        <v>4.39798406782238</v>
      </c>
      <c r="AK23" s="4">
        <f t="shared" si="77"/>
        <v>4.679455048163012</v>
      </c>
      <c r="AL23" s="4">
        <f t="shared" si="77"/>
        <v>4.978940171245445</v>
      </c>
      <c r="AM23" s="4">
        <f t="shared" si="77"/>
        <v>5.297592342205154</v>
      </c>
      <c r="AN23" s="4">
        <f t="shared" si="77"/>
        <v>5.636638252106284</v>
      </c>
      <c r="AO23" s="4">
        <f t="shared" si="77"/>
        <v>5.997383100241087</v>
      </c>
      <c r="AP23" s="4">
        <f t="shared" si="77"/>
        <v>6.381215618656516</v>
      </c>
      <c r="AQ23" s="4">
        <f t="shared" si="77"/>
        <v>6.789613418250534</v>
      </c>
      <c r="AR23" s="4">
        <f t="shared" si="77"/>
        <v>7.224148677018569</v>
      </c>
      <c r="AS23" s="4">
        <f t="shared" si="77"/>
        <v>7.686494192347758</v>
      </c>
      <c r="AT23" s="4">
        <f t="shared" si="77"/>
        <v>8.178429820658014</v>
      </c>
      <c r="AU23" s="4">
        <f t="shared" si="77"/>
        <v>8.701849329180128</v>
      </c>
      <c r="AV23" s="4">
        <f t="shared" si="77"/>
        <v>9.258767686247657</v>
      </c>
      <c r="AW23" s="4">
        <f t="shared" si="77"/>
        <v>9.851328818167508</v>
      </c>
      <c r="AX23" s="4">
        <f t="shared" si="77"/>
        <v>10.48181386253023</v>
      </c>
      <c r="AY23" s="4">
        <f t="shared" si="77"/>
        <v>11.152649949732165</v>
      </c>
      <c r="AZ23" s="4">
        <f t="shared" si="77"/>
        <v>11.866419546515024</v>
      </c>
      <c r="BA23" s="4">
        <f aca="true" t="shared" si="78" ref="BA23:CF23">AZ23*(1+$L23)</f>
        <v>12.625870397491987</v>
      </c>
      <c r="BB23" s="4">
        <f t="shared" si="78"/>
        <v>13.433926102931474</v>
      </c>
      <c r="BC23" s="4">
        <f t="shared" si="78"/>
        <v>14.29369737351909</v>
      </c>
      <c r="BD23" s="4">
        <f t="shared" si="78"/>
        <v>15.208494005424312</v>
      </c>
      <c r="BE23" s="4">
        <f t="shared" si="78"/>
        <v>16.181837621771468</v>
      </c>
      <c r="BF23" s="4">
        <f t="shared" si="78"/>
        <v>17.217475229564844</v>
      </c>
      <c r="BG23" s="4">
        <f t="shared" si="78"/>
        <v>18.319393644256994</v>
      </c>
      <c r="BH23" s="4">
        <f t="shared" si="78"/>
        <v>19.491834837489442</v>
      </c>
      <c r="BI23" s="4">
        <f t="shared" si="78"/>
        <v>20.739312267088767</v>
      </c>
      <c r="BJ23" s="4">
        <f t="shared" si="78"/>
        <v>22.06662825218245</v>
      </c>
      <c r="BK23" s="4">
        <f t="shared" si="78"/>
        <v>23.47889246032213</v>
      </c>
      <c r="BL23" s="4">
        <f t="shared" si="78"/>
        <v>24.981541577782746</v>
      </c>
      <c r="BM23" s="4">
        <f t="shared" si="78"/>
        <v>26.580360238760843</v>
      </c>
      <c r="BN23" s="4">
        <f t="shared" si="78"/>
        <v>28.28150329404154</v>
      </c>
      <c r="BO23" s="4">
        <f t="shared" si="78"/>
        <v>30.091519504860198</v>
      </c>
      <c r="BP23" s="4">
        <f t="shared" si="78"/>
        <v>32.017376753171256</v>
      </c>
      <c r="BQ23" s="4">
        <f t="shared" si="78"/>
        <v>34.06648886537422</v>
      </c>
      <c r="BR23" s="4">
        <f t="shared" si="78"/>
        <v>36.24674415275817</v>
      </c>
      <c r="BS23" s="4">
        <f t="shared" si="78"/>
        <v>38.56653577853469</v>
      </c>
      <c r="BT23" s="4">
        <f t="shared" si="78"/>
        <v>41.03479406836092</v>
      </c>
      <c r="BU23" s="4">
        <f t="shared" si="78"/>
        <v>43.66102088873602</v>
      </c>
      <c r="BV23" s="4">
        <f t="shared" si="78"/>
        <v>46.455326225615124</v>
      </c>
      <c r="BW23" s="4">
        <f t="shared" si="78"/>
        <v>49.4284671040545</v>
      </c>
      <c r="BX23" s="4">
        <f t="shared" si="78"/>
        <v>52.59188899871399</v>
      </c>
      <c r="BY23" s="4">
        <f t="shared" si="78"/>
        <v>55.95776989463169</v>
      </c>
      <c r="BZ23" s="4">
        <f t="shared" si="78"/>
        <v>59.53906716788812</v>
      </c>
      <c r="CA23" s="4">
        <f t="shared" si="78"/>
        <v>63.34956746663296</v>
      </c>
      <c r="CB23" s="4">
        <f t="shared" si="78"/>
        <v>67.40393978449748</v>
      </c>
      <c r="CC23" s="4">
        <f t="shared" si="78"/>
        <v>71.71779193070532</v>
      </c>
      <c r="CD23" s="4">
        <f t="shared" si="78"/>
        <v>76.30773061427047</v>
      </c>
      <c r="CE23" s="4">
        <f t="shared" si="78"/>
        <v>81.19142537358378</v>
      </c>
      <c r="CF23" s="4">
        <f t="shared" si="78"/>
        <v>86.38767659749315</v>
      </c>
      <c r="CG23" s="4">
        <f aca="true" t="shared" si="79" ref="CG23:DL23">CF23*(1+$L23)</f>
        <v>91.91648789973272</v>
      </c>
      <c r="CH23" s="4">
        <f t="shared" si="79"/>
        <v>97.79914312531561</v>
      </c>
      <c r="CI23" s="4">
        <f t="shared" si="79"/>
        <v>104.05828828533582</v>
      </c>
      <c r="CJ23" s="4">
        <f t="shared" si="79"/>
        <v>110.71801873559731</v>
      </c>
      <c r="CK23" s="4">
        <f t="shared" si="79"/>
        <v>117.80397193467554</v>
      </c>
      <c r="CL23" s="4">
        <f t="shared" si="79"/>
        <v>125.34342613849479</v>
      </c>
      <c r="CM23" s="4">
        <f t="shared" si="79"/>
        <v>133.36540541135847</v>
      </c>
      <c r="CN23" s="4">
        <f t="shared" si="79"/>
        <v>141.90079135768542</v>
      </c>
      <c r="CO23" s="4">
        <f t="shared" si="79"/>
        <v>150.9824420045773</v>
      </c>
      <c r="CP23" s="4">
        <f t="shared" si="79"/>
        <v>160.64531829287026</v>
      </c>
      <c r="CQ23" s="4">
        <f t="shared" si="79"/>
        <v>170.92661866361397</v>
      </c>
      <c r="CR23" s="4">
        <f t="shared" si="79"/>
        <v>181.86592225808528</v>
      </c>
      <c r="CS23" s="4">
        <f t="shared" si="79"/>
        <v>193.50534128260276</v>
      </c>
      <c r="CT23" s="4">
        <f t="shared" si="79"/>
        <v>205.88968312468936</v>
      </c>
      <c r="CU23" s="4">
        <f t="shared" si="79"/>
        <v>219.0666228446695</v>
      </c>
      <c r="CV23" s="4">
        <f t="shared" si="79"/>
        <v>233.08688670672836</v>
      </c>
      <c r="CW23" s="4">
        <f t="shared" si="79"/>
        <v>248.004447455959</v>
      </c>
      <c r="CX23" s="4">
        <f t="shared" si="79"/>
        <v>263.8767320931404</v>
      </c>
      <c r="CY23" s="4">
        <f t="shared" si="79"/>
        <v>280.7648429471014</v>
      </c>
      <c r="CZ23" s="4">
        <f t="shared" si="79"/>
        <v>298.7337928957159</v>
      </c>
      <c r="DA23" s="4">
        <f t="shared" si="79"/>
        <v>317.85275564104177</v>
      </c>
      <c r="DB23" s="4">
        <f t="shared" si="79"/>
        <v>338.1953320020685</v>
      </c>
      <c r="DC23" s="4">
        <f t="shared" si="79"/>
        <v>359.8398332502009</v>
      </c>
      <c r="DD23" s="4">
        <f t="shared" si="79"/>
        <v>382.8695825782138</v>
      </c>
      <c r="DE23" s="4">
        <f t="shared" si="79"/>
        <v>407.3732358632195</v>
      </c>
      <c r="DF23" s="4">
        <f t="shared" si="79"/>
        <v>433.4451229584656</v>
      </c>
      <c r="DG23" s="4">
        <f t="shared" si="79"/>
        <v>461.18561082780747</v>
      </c>
      <c r="DH23" s="4">
        <f t="shared" si="79"/>
        <v>490.7014899207872</v>
      </c>
      <c r="DI23" s="4">
        <f t="shared" si="79"/>
        <v>522.1063852757176</v>
      </c>
      <c r="DJ23" s="4">
        <f t="shared" si="79"/>
        <v>555.5211939333635</v>
      </c>
      <c r="DK23" s="4">
        <f t="shared" si="79"/>
        <v>591.0745503450988</v>
      </c>
      <c r="DL23" s="4">
        <f t="shared" si="79"/>
        <v>628.9033215671852</v>
      </c>
      <c r="DM23" s="4">
        <f aca="true" t="shared" si="80" ref="DM23:ER23">DL23*(1+$L23)</f>
        <v>669.1531341474852</v>
      </c>
      <c r="DN23" s="4">
        <f t="shared" si="80"/>
        <v>711.9789347329242</v>
      </c>
      <c r="DO23" s="4">
        <f t="shared" si="80"/>
        <v>757.5455865558314</v>
      </c>
      <c r="DP23" s="4">
        <f t="shared" si="80"/>
        <v>806.0285040954046</v>
      </c>
      <c r="DQ23" s="4">
        <f t="shared" si="80"/>
        <v>857.6143283575105</v>
      </c>
      <c r="DR23" s="4">
        <f t="shared" si="80"/>
        <v>912.5016453723913</v>
      </c>
      <c r="DS23" s="4">
        <f t="shared" si="80"/>
        <v>970.9017506762244</v>
      </c>
      <c r="DT23" s="4">
        <f t="shared" si="80"/>
        <v>1033.0394627195028</v>
      </c>
      <c r="DU23" s="4">
        <f t="shared" si="80"/>
        <v>1099.153988333551</v>
      </c>
      <c r="DV23" s="4">
        <f t="shared" si="80"/>
        <v>1169.4998435868984</v>
      </c>
      <c r="DW23" s="4">
        <f t="shared" si="80"/>
        <v>1244.3478335764598</v>
      </c>
      <c r="DX23" s="4">
        <f t="shared" si="80"/>
        <v>1323.9860949253534</v>
      </c>
      <c r="DY23" s="4">
        <f t="shared" si="80"/>
        <v>1408.7212050005762</v>
      </c>
      <c r="DZ23" s="4">
        <f t="shared" si="80"/>
        <v>1498.8793621206132</v>
      </c>
      <c r="EA23" s="4">
        <f t="shared" si="80"/>
        <v>1594.8076412963326</v>
      </c>
      <c r="EB23" s="4">
        <f t="shared" si="80"/>
        <v>1696.875330339298</v>
      </c>
      <c r="EC23" s="4">
        <f t="shared" si="80"/>
        <v>1805.4753514810131</v>
      </c>
      <c r="ED23" s="4">
        <f t="shared" si="80"/>
        <v>1921.025773975798</v>
      </c>
      <c r="EE23" s="4">
        <f t="shared" si="80"/>
        <v>2043.9714235102492</v>
      </c>
      <c r="EF23" s="4">
        <f t="shared" si="80"/>
        <v>2174.785594614905</v>
      </c>
      <c r="EG23" s="4">
        <f t="shared" si="80"/>
        <v>2313.9718726702595</v>
      </c>
      <c r="EH23" s="4">
        <f t="shared" si="80"/>
        <v>2462.066072521156</v>
      </c>
      <c r="EI23" s="4">
        <f t="shared" si="80"/>
        <v>2619.6383011625103</v>
      </c>
      <c r="EJ23" s="4">
        <f t="shared" si="80"/>
        <v>2787.295152436911</v>
      </c>
      <c r="EK23" s="4">
        <f t="shared" si="80"/>
        <v>2965.6820421928733</v>
      </c>
      <c r="EL23" s="4">
        <f t="shared" si="80"/>
        <v>3155.485692893217</v>
      </c>
      <c r="EM23" s="4">
        <f t="shared" si="80"/>
        <v>3357.4367772383835</v>
      </c>
      <c r="EN23" s="4">
        <f t="shared" si="80"/>
        <v>3572.31273098164</v>
      </c>
      <c r="EO23" s="4">
        <f t="shared" si="80"/>
        <v>3800.940745764465</v>
      </c>
      <c r="EP23" s="4">
        <f t="shared" si="80"/>
        <v>4044.2009534933914</v>
      </c>
      <c r="EQ23" s="4">
        <f t="shared" si="80"/>
        <v>4303.029814516969</v>
      </c>
      <c r="ER23" s="4">
        <f t="shared" si="80"/>
        <v>4578.4237226460555</v>
      </c>
      <c r="ES23" s="4">
        <f aca="true" t="shared" si="81" ref="ES23:FJ23">ER23*(1+$L23)</f>
        <v>4871.442840895404</v>
      </c>
      <c r="ET23" s="4">
        <f t="shared" si="81"/>
        <v>5183.21518271271</v>
      </c>
      <c r="EU23" s="4">
        <f t="shared" si="81"/>
        <v>5514.940954406324</v>
      </c>
      <c r="EV23" s="4">
        <f t="shared" si="81"/>
        <v>5867.897175488329</v>
      </c>
      <c r="EW23" s="4">
        <f t="shared" si="81"/>
        <v>6243.442594719582</v>
      </c>
      <c r="EX23" s="4">
        <f t="shared" si="81"/>
        <v>6643.022920781636</v>
      </c>
      <c r="EY23" s="4">
        <f t="shared" si="81"/>
        <v>7068.176387711661</v>
      </c>
      <c r="EZ23" s="4">
        <f t="shared" si="81"/>
        <v>7520.539676525208</v>
      </c>
      <c r="FA23" s="4">
        <f t="shared" si="81"/>
        <v>8001.854215822822</v>
      </c>
      <c r="FB23" s="4">
        <f t="shared" si="81"/>
        <v>8513.972885635483</v>
      </c>
      <c r="FC23" s="4">
        <f t="shared" si="81"/>
        <v>9058.867150316155</v>
      </c>
      <c r="FD23" s="4">
        <f t="shared" si="81"/>
        <v>9638.63464793639</v>
      </c>
      <c r="FE23" s="4">
        <f t="shared" si="81"/>
        <v>10255.507265404318</v>
      </c>
      <c r="FF23" s="4">
        <f t="shared" si="81"/>
        <v>10911.859730390195</v>
      </c>
      <c r="FG23" s="4">
        <f t="shared" si="81"/>
        <v>11610.218753135168</v>
      </c>
      <c r="FH23" s="4">
        <f t="shared" si="81"/>
        <v>12353.27275333582</v>
      </c>
      <c r="FI23" s="4">
        <f t="shared" si="81"/>
        <v>13143.882209549312</v>
      </c>
      <c r="FJ23" s="4">
        <f t="shared" si="81"/>
        <v>13985.09067096047</v>
      </c>
    </row>
    <row r="24" spans="1:166" ht="15">
      <c r="A24" s="1">
        <v>15</v>
      </c>
      <c r="B24" s="3" t="s">
        <v>30</v>
      </c>
      <c r="C24" s="4">
        <v>1.19</v>
      </c>
      <c r="D24" s="4">
        <v>1.31</v>
      </c>
      <c r="E24" s="4">
        <f t="shared" si="0"/>
        <v>0.040000000000000036</v>
      </c>
      <c r="F24" s="4">
        <v>-24.84671875</v>
      </c>
      <c r="G24" s="4">
        <f t="shared" si="1"/>
        <v>1.19</v>
      </c>
      <c r="H24" s="4">
        <f t="shared" si="2"/>
        <v>1.23</v>
      </c>
      <c r="I24" s="4">
        <f t="shared" si="3"/>
        <v>1.27</v>
      </c>
      <c r="J24" s="4">
        <f t="shared" si="4"/>
        <v>1.31</v>
      </c>
      <c r="K24" s="4">
        <f t="shared" si="5"/>
        <v>1.3938400000000002</v>
      </c>
      <c r="L24" s="5">
        <f t="shared" si="16"/>
        <v>0.064</v>
      </c>
      <c r="M24" s="5">
        <f>IRR(P24:FJ24,0.12)</f>
        <v>0.10798886923429633</v>
      </c>
      <c r="P24" s="4">
        <f t="shared" si="6"/>
        <v>-24.84671875</v>
      </c>
      <c r="Q24" s="4">
        <f t="shared" si="7"/>
        <v>1.19</v>
      </c>
      <c r="R24" s="4">
        <f t="shared" si="8"/>
        <v>1.23</v>
      </c>
      <c r="S24" s="4">
        <f t="shared" si="9"/>
        <v>1.27</v>
      </c>
      <c r="T24" s="4">
        <f t="shared" si="10"/>
        <v>1.31</v>
      </c>
      <c r="U24" s="4">
        <f aca="true" t="shared" si="82" ref="U24:AZ24">T24*(1+$L24)</f>
        <v>1.3938400000000002</v>
      </c>
      <c r="V24" s="4">
        <f t="shared" si="82"/>
        <v>1.4830457600000002</v>
      </c>
      <c r="W24" s="4">
        <f t="shared" si="82"/>
        <v>1.5779606886400004</v>
      </c>
      <c r="X24" s="4">
        <f t="shared" si="82"/>
        <v>1.6789501727129605</v>
      </c>
      <c r="Y24" s="4">
        <f t="shared" si="82"/>
        <v>1.78640298376659</v>
      </c>
      <c r="Z24" s="4">
        <f t="shared" si="82"/>
        <v>1.900732774727652</v>
      </c>
      <c r="AA24" s="4">
        <f t="shared" si="82"/>
        <v>2.0223796723102216</v>
      </c>
      <c r="AB24" s="4">
        <f t="shared" si="82"/>
        <v>2.151811971338076</v>
      </c>
      <c r="AC24" s="4">
        <f t="shared" si="82"/>
        <v>2.289527937503713</v>
      </c>
      <c r="AD24" s="4">
        <f t="shared" si="82"/>
        <v>2.4360577255039506</v>
      </c>
      <c r="AE24" s="4">
        <f t="shared" si="82"/>
        <v>2.5919654199362037</v>
      </c>
      <c r="AF24" s="4">
        <f t="shared" si="82"/>
        <v>2.757851206812121</v>
      </c>
      <c r="AG24" s="4">
        <f t="shared" si="82"/>
        <v>2.9343536840480966</v>
      </c>
      <c r="AH24" s="4">
        <f t="shared" si="82"/>
        <v>3.122152319827175</v>
      </c>
      <c r="AI24" s="4">
        <f t="shared" si="82"/>
        <v>3.321970068296114</v>
      </c>
      <c r="AJ24" s="4">
        <f t="shared" si="82"/>
        <v>3.5345761526670656</v>
      </c>
      <c r="AK24" s="4">
        <f t="shared" si="82"/>
        <v>3.760789026437758</v>
      </c>
      <c r="AL24" s="4">
        <f t="shared" si="82"/>
        <v>4.001479524129775</v>
      </c>
      <c r="AM24" s="4">
        <f t="shared" si="82"/>
        <v>4.257574213674081</v>
      </c>
      <c r="AN24" s="4">
        <f t="shared" si="82"/>
        <v>4.530058963349222</v>
      </c>
      <c r="AO24" s="4">
        <f t="shared" si="82"/>
        <v>4.819982737003572</v>
      </c>
      <c r="AP24" s="4">
        <f t="shared" si="82"/>
        <v>5.128461632171802</v>
      </c>
      <c r="AQ24" s="4">
        <f t="shared" si="82"/>
        <v>5.456683176630797</v>
      </c>
      <c r="AR24" s="4">
        <f t="shared" si="82"/>
        <v>5.805910899935168</v>
      </c>
      <c r="AS24" s="4">
        <f t="shared" si="82"/>
        <v>6.1774891975310195</v>
      </c>
      <c r="AT24" s="4">
        <f t="shared" si="82"/>
        <v>6.572848506173005</v>
      </c>
      <c r="AU24" s="4">
        <f t="shared" si="82"/>
        <v>6.993510810568078</v>
      </c>
      <c r="AV24" s="4">
        <f t="shared" si="82"/>
        <v>7.441095502444435</v>
      </c>
      <c r="AW24" s="4">
        <f t="shared" si="82"/>
        <v>7.9173256146008795</v>
      </c>
      <c r="AX24" s="4">
        <f t="shared" si="82"/>
        <v>8.424034453935336</v>
      </c>
      <c r="AY24" s="4">
        <f t="shared" si="82"/>
        <v>8.963172658987197</v>
      </c>
      <c r="AZ24" s="4">
        <f t="shared" si="82"/>
        <v>9.53681570916238</v>
      </c>
      <c r="BA24" s="4">
        <f aca="true" t="shared" si="83" ref="BA24:CF24">AZ24*(1+$L24)</f>
        <v>10.147171914548773</v>
      </c>
      <c r="BB24" s="4">
        <f t="shared" si="83"/>
        <v>10.796590917079895</v>
      </c>
      <c r="BC24" s="4">
        <f t="shared" si="83"/>
        <v>11.487572735773009</v>
      </c>
      <c r="BD24" s="4">
        <f t="shared" si="83"/>
        <v>12.222777390862483</v>
      </c>
      <c r="BE24" s="4">
        <f t="shared" si="83"/>
        <v>13.005035143877683</v>
      </c>
      <c r="BF24" s="4">
        <f t="shared" si="83"/>
        <v>13.837357393085854</v>
      </c>
      <c r="BG24" s="4">
        <f t="shared" si="83"/>
        <v>14.72294826624335</v>
      </c>
      <c r="BH24" s="4">
        <f t="shared" si="83"/>
        <v>15.665216955282926</v>
      </c>
      <c r="BI24" s="4">
        <f t="shared" si="83"/>
        <v>16.667790840421034</v>
      </c>
      <c r="BJ24" s="4">
        <f t="shared" si="83"/>
        <v>17.73452945420798</v>
      </c>
      <c r="BK24" s="4">
        <f t="shared" si="83"/>
        <v>18.869539339277292</v>
      </c>
      <c r="BL24" s="4">
        <f t="shared" si="83"/>
        <v>20.07718985699104</v>
      </c>
      <c r="BM24" s="4">
        <f t="shared" si="83"/>
        <v>21.36213000783847</v>
      </c>
      <c r="BN24" s="4">
        <f t="shared" si="83"/>
        <v>22.729306328340133</v>
      </c>
      <c r="BO24" s="4">
        <f t="shared" si="83"/>
        <v>24.183981933353902</v>
      </c>
      <c r="BP24" s="4">
        <f t="shared" si="83"/>
        <v>25.731756777088552</v>
      </c>
      <c r="BQ24" s="4">
        <f t="shared" si="83"/>
        <v>27.37858921082222</v>
      </c>
      <c r="BR24" s="4">
        <f t="shared" si="83"/>
        <v>29.130818920314844</v>
      </c>
      <c r="BS24" s="4">
        <f t="shared" si="83"/>
        <v>30.995191331214997</v>
      </c>
      <c r="BT24" s="4">
        <f t="shared" si="83"/>
        <v>32.978883576412755</v>
      </c>
      <c r="BU24" s="4">
        <f t="shared" si="83"/>
        <v>35.08953212530317</v>
      </c>
      <c r="BV24" s="4">
        <f t="shared" si="83"/>
        <v>37.33526218132258</v>
      </c>
      <c r="BW24" s="4">
        <f t="shared" si="83"/>
        <v>39.72471896092723</v>
      </c>
      <c r="BX24" s="4">
        <f t="shared" si="83"/>
        <v>42.26710097442657</v>
      </c>
      <c r="BY24" s="4">
        <f t="shared" si="83"/>
        <v>44.972195436789875</v>
      </c>
      <c r="BZ24" s="4">
        <f t="shared" si="83"/>
        <v>47.85041594474443</v>
      </c>
      <c r="CA24" s="4">
        <f t="shared" si="83"/>
        <v>50.912842565208074</v>
      </c>
      <c r="CB24" s="4">
        <f t="shared" si="83"/>
        <v>54.17126448938139</v>
      </c>
      <c r="CC24" s="4">
        <f t="shared" si="83"/>
        <v>57.63822541670181</v>
      </c>
      <c r="CD24" s="4">
        <f t="shared" si="83"/>
        <v>61.327071843370724</v>
      </c>
      <c r="CE24" s="4">
        <f t="shared" si="83"/>
        <v>65.25200444134646</v>
      </c>
      <c r="CF24" s="4">
        <f t="shared" si="83"/>
        <v>69.42813272559263</v>
      </c>
      <c r="CG24" s="4">
        <f aca="true" t="shared" si="84" ref="CG24:DL24">CF24*(1+$L24)</f>
        <v>73.87153322003057</v>
      </c>
      <c r="CH24" s="4">
        <f t="shared" si="84"/>
        <v>78.59931134611253</v>
      </c>
      <c r="CI24" s="4">
        <f t="shared" si="84"/>
        <v>83.62966727226373</v>
      </c>
      <c r="CJ24" s="4">
        <f t="shared" si="84"/>
        <v>88.98196597768862</v>
      </c>
      <c r="CK24" s="4">
        <f t="shared" si="84"/>
        <v>94.6768118002607</v>
      </c>
      <c r="CL24" s="4">
        <f t="shared" si="84"/>
        <v>100.73612775547738</v>
      </c>
      <c r="CM24" s="4">
        <f t="shared" si="84"/>
        <v>107.18323993182794</v>
      </c>
      <c r="CN24" s="4">
        <f t="shared" si="84"/>
        <v>114.04296728746493</v>
      </c>
      <c r="CO24" s="4">
        <f t="shared" si="84"/>
        <v>121.34171719386269</v>
      </c>
      <c r="CP24" s="4">
        <f t="shared" si="84"/>
        <v>129.10758709426992</v>
      </c>
      <c r="CQ24" s="4">
        <f t="shared" si="84"/>
        <v>137.3704726683032</v>
      </c>
      <c r="CR24" s="4">
        <f t="shared" si="84"/>
        <v>146.1621829190746</v>
      </c>
      <c r="CS24" s="4">
        <f t="shared" si="84"/>
        <v>155.5165626258954</v>
      </c>
      <c r="CT24" s="4">
        <f t="shared" si="84"/>
        <v>165.46962263395272</v>
      </c>
      <c r="CU24" s="4">
        <f t="shared" si="84"/>
        <v>176.0596784825257</v>
      </c>
      <c r="CV24" s="4">
        <f t="shared" si="84"/>
        <v>187.32749790540734</v>
      </c>
      <c r="CW24" s="4">
        <f t="shared" si="84"/>
        <v>199.3164577713534</v>
      </c>
      <c r="CX24" s="4">
        <f t="shared" si="84"/>
        <v>212.07271106872005</v>
      </c>
      <c r="CY24" s="4">
        <f t="shared" si="84"/>
        <v>225.64536457711816</v>
      </c>
      <c r="CZ24" s="4">
        <f t="shared" si="84"/>
        <v>240.08666791005373</v>
      </c>
      <c r="DA24" s="4">
        <f t="shared" si="84"/>
        <v>255.45221465629717</v>
      </c>
      <c r="DB24" s="4">
        <f t="shared" si="84"/>
        <v>271.8011563943002</v>
      </c>
      <c r="DC24" s="4">
        <f t="shared" si="84"/>
        <v>289.19643040353543</v>
      </c>
      <c r="DD24" s="4">
        <f t="shared" si="84"/>
        <v>307.7050019493617</v>
      </c>
      <c r="DE24" s="4">
        <f t="shared" si="84"/>
        <v>327.39812207412086</v>
      </c>
      <c r="DF24" s="4">
        <f t="shared" si="84"/>
        <v>348.3516018868646</v>
      </c>
      <c r="DG24" s="4">
        <f t="shared" si="84"/>
        <v>370.64610440762397</v>
      </c>
      <c r="DH24" s="4">
        <f t="shared" si="84"/>
        <v>394.36745508971194</v>
      </c>
      <c r="DI24" s="4">
        <f t="shared" si="84"/>
        <v>419.60697221545354</v>
      </c>
      <c r="DJ24" s="4">
        <f t="shared" si="84"/>
        <v>446.4618184372426</v>
      </c>
      <c r="DK24" s="4">
        <f t="shared" si="84"/>
        <v>475.0353748172261</v>
      </c>
      <c r="DL24" s="4">
        <f t="shared" si="84"/>
        <v>505.4376388055286</v>
      </c>
      <c r="DM24" s="4">
        <f aca="true" t="shared" si="85" ref="DM24:ER24">DL24*(1+$L24)</f>
        <v>537.7856476890825</v>
      </c>
      <c r="DN24" s="4">
        <f t="shared" si="85"/>
        <v>572.2039291411837</v>
      </c>
      <c r="DO24" s="4">
        <f t="shared" si="85"/>
        <v>608.8249806062195</v>
      </c>
      <c r="DP24" s="4">
        <f t="shared" si="85"/>
        <v>647.7897793650176</v>
      </c>
      <c r="DQ24" s="4">
        <f t="shared" si="85"/>
        <v>689.2483252443787</v>
      </c>
      <c r="DR24" s="4">
        <f t="shared" si="85"/>
        <v>733.3602180600191</v>
      </c>
      <c r="DS24" s="4">
        <f t="shared" si="85"/>
        <v>780.2952720158603</v>
      </c>
      <c r="DT24" s="4">
        <f t="shared" si="85"/>
        <v>830.2341694248754</v>
      </c>
      <c r="DU24" s="4">
        <f t="shared" si="85"/>
        <v>883.3691562680675</v>
      </c>
      <c r="DV24" s="4">
        <f t="shared" si="85"/>
        <v>939.9047822692239</v>
      </c>
      <c r="DW24" s="4">
        <f t="shared" si="85"/>
        <v>1000.0586883344542</v>
      </c>
      <c r="DX24" s="4">
        <f t="shared" si="85"/>
        <v>1064.0624443878594</v>
      </c>
      <c r="DY24" s="4">
        <f t="shared" si="85"/>
        <v>1132.1624408286825</v>
      </c>
      <c r="DZ24" s="4">
        <f t="shared" si="85"/>
        <v>1204.6208370417182</v>
      </c>
      <c r="EA24" s="4">
        <f t="shared" si="85"/>
        <v>1281.7165706123883</v>
      </c>
      <c r="EB24" s="4">
        <f t="shared" si="85"/>
        <v>1363.7464311315812</v>
      </c>
      <c r="EC24" s="4">
        <f t="shared" si="85"/>
        <v>1451.0262027240024</v>
      </c>
      <c r="ED24" s="4">
        <f t="shared" si="85"/>
        <v>1543.8918796983387</v>
      </c>
      <c r="EE24" s="4">
        <f t="shared" si="85"/>
        <v>1642.7009599990324</v>
      </c>
      <c r="EF24" s="4">
        <f t="shared" si="85"/>
        <v>1747.8338214389705</v>
      </c>
      <c r="EG24" s="4">
        <f t="shared" si="85"/>
        <v>1859.6951860110648</v>
      </c>
      <c r="EH24" s="4">
        <f t="shared" si="85"/>
        <v>1978.715677915773</v>
      </c>
      <c r="EI24" s="4">
        <f t="shared" si="85"/>
        <v>2105.3534813023825</v>
      </c>
      <c r="EJ24" s="4">
        <f t="shared" si="85"/>
        <v>2240.0961041057353</v>
      </c>
      <c r="EK24" s="4">
        <f t="shared" si="85"/>
        <v>2383.4622547685026</v>
      </c>
      <c r="EL24" s="4">
        <f t="shared" si="85"/>
        <v>2536.003839073687</v>
      </c>
      <c r="EM24" s="4">
        <f t="shared" si="85"/>
        <v>2698.3080847744027</v>
      </c>
      <c r="EN24" s="4">
        <f t="shared" si="85"/>
        <v>2870.9998021999645</v>
      </c>
      <c r="EO24" s="4">
        <f t="shared" si="85"/>
        <v>3054.7437895407625</v>
      </c>
      <c r="EP24" s="4">
        <f t="shared" si="85"/>
        <v>3250.2473920713715</v>
      </c>
      <c r="EQ24" s="4">
        <f t="shared" si="85"/>
        <v>3458.2632251639393</v>
      </c>
      <c r="ER24" s="4">
        <f t="shared" si="85"/>
        <v>3679.5920715744314</v>
      </c>
      <c r="ES24" s="4">
        <f aca="true" t="shared" si="86" ref="ES24:FJ24">ER24*(1+$L24)</f>
        <v>3915.085964155195</v>
      </c>
      <c r="ET24" s="4">
        <f t="shared" si="86"/>
        <v>4165.651465861128</v>
      </c>
      <c r="EU24" s="4">
        <f t="shared" si="86"/>
        <v>4432.25315967624</v>
      </c>
      <c r="EV24" s="4">
        <f t="shared" si="86"/>
        <v>4715.91736189552</v>
      </c>
      <c r="EW24" s="4">
        <f t="shared" si="86"/>
        <v>5017.736073056833</v>
      </c>
      <c r="EX24" s="4">
        <f t="shared" si="86"/>
        <v>5338.871181732471</v>
      </c>
      <c r="EY24" s="4">
        <f t="shared" si="86"/>
        <v>5680.558937363349</v>
      </c>
      <c r="EZ24" s="4">
        <f t="shared" si="86"/>
        <v>6044.114709354604</v>
      </c>
      <c r="FA24" s="4">
        <f t="shared" si="86"/>
        <v>6430.9380507533</v>
      </c>
      <c r="FB24" s="4">
        <f t="shared" si="86"/>
        <v>6842.518086001512</v>
      </c>
      <c r="FC24" s="4">
        <f t="shared" si="86"/>
        <v>7280.439243505609</v>
      </c>
      <c r="FD24" s="4">
        <f t="shared" si="86"/>
        <v>7746.387355089968</v>
      </c>
      <c r="FE24" s="4">
        <f t="shared" si="86"/>
        <v>8242.156145815727</v>
      </c>
      <c r="FF24" s="4">
        <f t="shared" si="86"/>
        <v>8769.654139147933</v>
      </c>
      <c r="FG24" s="4">
        <f t="shared" si="86"/>
        <v>9330.912004053402</v>
      </c>
      <c r="FH24" s="4">
        <f t="shared" si="86"/>
        <v>9928.09037231282</v>
      </c>
      <c r="FI24" s="4">
        <f t="shared" si="86"/>
        <v>10563.48815614084</v>
      </c>
      <c r="FJ24" s="4">
        <f t="shared" si="86"/>
        <v>11239.551398133855</v>
      </c>
    </row>
    <row r="25" spans="1:166" ht="15">
      <c r="A25" s="1">
        <v>16</v>
      </c>
      <c r="B25" s="3" t="s">
        <v>31</v>
      </c>
      <c r="C25" s="4">
        <v>0.87</v>
      </c>
      <c r="D25" s="4">
        <v>1</v>
      </c>
      <c r="E25" s="4">
        <f t="shared" si="0"/>
        <v>0.043333333333333335</v>
      </c>
      <c r="F25" s="4">
        <v>-32.06921875</v>
      </c>
      <c r="G25" s="4">
        <f t="shared" si="1"/>
        <v>0.87</v>
      </c>
      <c r="H25" s="4">
        <f t="shared" si="2"/>
        <v>0.9133333333333333</v>
      </c>
      <c r="I25" s="4">
        <f t="shared" si="3"/>
        <v>0.9566666666666667</v>
      </c>
      <c r="J25" s="4">
        <f t="shared" si="4"/>
        <v>1</v>
      </c>
      <c r="K25" s="4">
        <f t="shared" si="5"/>
        <v>1.064</v>
      </c>
      <c r="L25" s="5">
        <f t="shared" si="16"/>
        <v>0.064</v>
      </c>
      <c r="M25" s="5">
        <f>IRR(P25:FJ25,0.12)</f>
        <v>0.08916983377341917</v>
      </c>
      <c r="P25" s="4">
        <f t="shared" si="6"/>
        <v>-32.06921875</v>
      </c>
      <c r="Q25" s="4">
        <f t="shared" si="7"/>
        <v>0.87</v>
      </c>
      <c r="R25" s="4">
        <f t="shared" si="8"/>
        <v>0.9133333333333333</v>
      </c>
      <c r="S25" s="4">
        <f t="shared" si="9"/>
        <v>0.9566666666666667</v>
      </c>
      <c r="T25" s="4">
        <f t="shared" si="10"/>
        <v>1</v>
      </c>
      <c r="U25" s="4">
        <f aca="true" t="shared" si="87" ref="U25:AZ25">T25*(1+$L25)</f>
        <v>1.064</v>
      </c>
      <c r="V25" s="4">
        <f t="shared" si="87"/>
        <v>1.1320960000000002</v>
      </c>
      <c r="W25" s="4">
        <f t="shared" si="87"/>
        <v>1.2045501440000004</v>
      </c>
      <c r="X25" s="4">
        <f t="shared" si="87"/>
        <v>1.2816413532160005</v>
      </c>
      <c r="Y25" s="4">
        <f t="shared" si="87"/>
        <v>1.3636663998218246</v>
      </c>
      <c r="Z25" s="4">
        <f t="shared" si="87"/>
        <v>1.4509410494104213</v>
      </c>
      <c r="AA25" s="4">
        <f t="shared" si="87"/>
        <v>1.5438012765726883</v>
      </c>
      <c r="AB25" s="4">
        <f t="shared" si="87"/>
        <v>1.6426045582733404</v>
      </c>
      <c r="AC25" s="4">
        <f t="shared" si="87"/>
        <v>1.7477312500028344</v>
      </c>
      <c r="AD25" s="4">
        <f t="shared" si="87"/>
        <v>1.859586050003016</v>
      </c>
      <c r="AE25" s="4">
        <f t="shared" si="87"/>
        <v>1.9785995572032091</v>
      </c>
      <c r="AF25" s="4">
        <f t="shared" si="87"/>
        <v>2.1052299288642145</v>
      </c>
      <c r="AG25" s="4">
        <f t="shared" si="87"/>
        <v>2.239964644311524</v>
      </c>
      <c r="AH25" s="4">
        <f t="shared" si="87"/>
        <v>2.383322381547462</v>
      </c>
      <c r="AI25" s="4">
        <f t="shared" si="87"/>
        <v>2.5358550139664993</v>
      </c>
      <c r="AJ25" s="4">
        <f t="shared" si="87"/>
        <v>2.698149734860355</v>
      </c>
      <c r="AK25" s="4">
        <f t="shared" si="87"/>
        <v>2.870831317891418</v>
      </c>
      <c r="AL25" s="4">
        <f t="shared" si="87"/>
        <v>3.054564522236469</v>
      </c>
      <c r="AM25" s="4">
        <f t="shared" si="87"/>
        <v>3.250056651659603</v>
      </c>
      <c r="AN25" s="4">
        <f t="shared" si="87"/>
        <v>3.4580602773658176</v>
      </c>
      <c r="AO25" s="4">
        <f t="shared" si="87"/>
        <v>3.6793761351172303</v>
      </c>
      <c r="AP25" s="4">
        <f t="shared" si="87"/>
        <v>3.9148562077647333</v>
      </c>
      <c r="AQ25" s="4">
        <f t="shared" si="87"/>
        <v>4.1654070050616765</v>
      </c>
      <c r="AR25" s="4">
        <f t="shared" si="87"/>
        <v>4.431993053385624</v>
      </c>
      <c r="AS25" s="4">
        <f t="shared" si="87"/>
        <v>4.715640608802304</v>
      </c>
      <c r="AT25" s="4">
        <f t="shared" si="87"/>
        <v>5.017441607765652</v>
      </c>
      <c r="AU25" s="4">
        <f t="shared" si="87"/>
        <v>5.338557870662654</v>
      </c>
      <c r="AV25" s="4">
        <f t="shared" si="87"/>
        <v>5.680225574385064</v>
      </c>
      <c r="AW25" s="4">
        <f t="shared" si="87"/>
        <v>6.043760011145708</v>
      </c>
      <c r="AX25" s="4">
        <f t="shared" si="87"/>
        <v>6.430560651859034</v>
      </c>
      <c r="AY25" s="4">
        <f t="shared" si="87"/>
        <v>6.842116533578013</v>
      </c>
      <c r="AZ25" s="4">
        <f t="shared" si="87"/>
        <v>7.280011991727006</v>
      </c>
      <c r="BA25" s="4">
        <f aca="true" t="shared" si="88" ref="BA25:CF25">AZ25*(1+$L25)</f>
        <v>7.745932759197535</v>
      </c>
      <c r="BB25" s="4">
        <f t="shared" si="88"/>
        <v>8.241672455786178</v>
      </c>
      <c r="BC25" s="4">
        <f t="shared" si="88"/>
        <v>8.769139492956494</v>
      </c>
      <c r="BD25" s="4">
        <f t="shared" si="88"/>
        <v>9.33036442050571</v>
      </c>
      <c r="BE25" s="4">
        <f t="shared" si="88"/>
        <v>9.927507743418076</v>
      </c>
      <c r="BF25" s="4">
        <f t="shared" si="88"/>
        <v>10.562868238996833</v>
      </c>
      <c r="BG25" s="4">
        <f t="shared" si="88"/>
        <v>11.238891806292632</v>
      </c>
      <c r="BH25" s="4">
        <f t="shared" si="88"/>
        <v>11.95818088189536</v>
      </c>
      <c r="BI25" s="4">
        <f t="shared" si="88"/>
        <v>12.723504458336665</v>
      </c>
      <c r="BJ25" s="4">
        <f t="shared" si="88"/>
        <v>13.537808743670212</v>
      </c>
      <c r="BK25" s="4">
        <f t="shared" si="88"/>
        <v>14.404228503265106</v>
      </c>
      <c r="BL25" s="4">
        <f t="shared" si="88"/>
        <v>15.326099127474073</v>
      </c>
      <c r="BM25" s="4">
        <f t="shared" si="88"/>
        <v>16.306969471632414</v>
      </c>
      <c r="BN25" s="4">
        <f t="shared" si="88"/>
        <v>17.350615517816887</v>
      </c>
      <c r="BO25" s="4">
        <f t="shared" si="88"/>
        <v>18.46105491095717</v>
      </c>
      <c r="BP25" s="4">
        <f t="shared" si="88"/>
        <v>19.64256242525843</v>
      </c>
      <c r="BQ25" s="4">
        <f t="shared" si="88"/>
        <v>20.89968642047497</v>
      </c>
      <c r="BR25" s="4">
        <f t="shared" si="88"/>
        <v>22.237266351385372</v>
      </c>
      <c r="BS25" s="4">
        <f t="shared" si="88"/>
        <v>23.660451397874038</v>
      </c>
      <c r="BT25" s="4">
        <f t="shared" si="88"/>
        <v>25.174720287337976</v>
      </c>
      <c r="BU25" s="4">
        <f t="shared" si="88"/>
        <v>26.78590238572761</v>
      </c>
      <c r="BV25" s="4">
        <f t="shared" si="88"/>
        <v>28.50020013841418</v>
      </c>
      <c r="BW25" s="4">
        <f t="shared" si="88"/>
        <v>30.324212947272688</v>
      </c>
      <c r="BX25" s="4">
        <f t="shared" si="88"/>
        <v>32.26496257589814</v>
      </c>
      <c r="BY25" s="4">
        <f t="shared" si="88"/>
        <v>34.32992018075562</v>
      </c>
      <c r="BZ25" s="4">
        <f t="shared" si="88"/>
        <v>36.52703507232398</v>
      </c>
      <c r="CA25" s="4">
        <f t="shared" si="88"/>
        <v>38.86476531695272</v>
      </c>
      <c r="CB25" s="4">
        <f t="shared" si="88"/>
        <v>41.352110297237694</v>
      </c>
      <c r="CC25" s="4">
        <f t="shared" si="88"/>
        <v>43.99864535626091</v>
      </c>
      <c r="CD25" s="4">
        <f t="shared" si="88"/>
        <v>46.81455865906161</v>
      </c>
      <c r="CE25" s="4">
        <f t="shared" si="88"/>
        <v>49.81069041324156</v>
      </c>
      <c r="CF25" s="4">
        <f t="shared" si="88"/>
        <v>52.99857459968902</v>
      </c>
      <c r="CG25" s="4">
        <f aca="true" t="shared" si="89" ref="CG25:DL25">CF25*(1+$L25)</f>
        <v>56.39048337406912</v>
      </c>
      <c r="CH25" s="4">
        <f t="shared" si="89"/>
        <v>59.999474310009546</v>
      </c>
      <c r="CI25" s="4">
        <f t="shared" si="89"/>
        <v>63.83944066585016</v>
      </c>
      <c r="CJ25" s="4">
        <f t="shared" si="89"/>
        <v>67.92516486846458</v>
      </c>
      <c r="CK25" s="4">
        <f t="shared" si="89"/>
        <v>72.27237542004632</v>
      </c>
      <c r="CL25" s="4">
        <f t="shared" si="89"/>
        <v>76.89780744692928</v>
      </c>
      <c r="CM25" s="4">
        <f t="shared" si="89"/>
        <v>81.81926712353275</v>
      </c>
      <c r="CN25" s="4">
        <f t="shared" si="89"/>
        <v>87.05570021943886</v>
      </c>
      <c r="CO25" s="4">
        <f t="shared" si="89"/>
        <v>92.62726503348296</v>
      </c>
      <c r="CP25" s="4">
        <f t="shared" si="89"/>
        <v>98.55540999562587</v>
      </c>
      <c r="CQ25" s="4">
        <f t="shared" si="89"/>
        <v>104.86295623534592</v>
      </c>
      <c r="CR25" s="4">
        <f t="shared" si="89"/>
        <v>111.57418543440807</v>
      </c>
      <c r="CS25" s="4">
        <f t="shared" si="89"/>
        <v>118.71493330221018</v>
      </c>
      <c r="CT25" s="4">
        <f t="shared" si="89"/>
        <v>126.31268903355165</v>
      </c>
      <c r="CU25" s="4">
        <f t="shared" si="89"/>
        <v>134.39670113169896</v>
      </c>
      <c r="CV25" s="4">
        <f t="shared" si="89"/>
        <v>142.9980900041277</v>
      </c>
      <c r="CW25" s="4">
        <f t="shared" si="89"/>
        <v>152.14996776439187</v>
      </c>
      <c r="CX25" s="4">
        <f t="shared" si="89"/>
        <v>161.88756570131295</v>
      </c>
      <c r="CY25" s="4">
        <f t="shared" si="89"/>
        <v>172.24836990619698</v>
      </c>
      <c r="CZ25" s="4">
        <f t="shared" si="89"/>
        <v>183.2722655801936</v>
      </c>
      <c r="DA25" s="4">
        <f t="shared" si="89"/>
        <v>195.001690577326</v>
      </c>
      <c r="DB25" s="4">
        <f t="shared" si="89"/>
        <v>207.48179877427486</v>
      </c>
      <c r="DC25" s="4">
        <f t="shared" si="89"/>
        <v>220.76063389582848</v>
      </c>
      <c r="DD25" s="4">
        <f t="shared" si="89"/>
        <v>234.8893144651615</v>
      </c>
      <c r="DE25" s="4">
        <f t="shared" si="89"/>
        <v>249.92223059093186</v>
      </c>
      <c r="DF25" s="4">
        <f t="shared" si="89"/>
        <v>265.9172533487515</v>
      </c>
      <c r="DG25" s="4">
        <f t="shared" si="89"/>
        <v>282.9359575630716</v>
      </c>
      <c r="DH25" s="4">
        <f t="shared" si="89"/>
        <v>301.0438588471082</v>
      </c>
      <c r="DI25" s="4">
        <f t="shared" si="89"/>
        <v>320.3106658133231</v>
      </c>
      <c r="DJ25" s="4">
        <f t="shared" si="89"/>
        <v>340.8105484253758</v>
      </c>
      <c r="DK25" s="4">
        <f t="shared" si="89"/>
        <v>362.6224235245999</v>
      </c>
      <c r="DL25" s="4">
        <f t="shared" si="89"/>
        <v>385.83025863017434</v>
      </c>
      <c r="DM25" s="4">
        <f aca="true" t="shared" si="90" ref="DM25:ER25">DL25*(1+$L25)</f>
        <v>410.5233951825055</v>
      </c>
      <c r="DN25" s="4">
        <f t="shared" si="90"/>
        <v>436.7968924741859</v>
      </c>
      <c r="DO25" s="4">
        <f t="shared" si="90"/>
        <v>464.7518935925338</v>
      </c>
      <c r="DP25" s="4">
        <f t="shared" si="90"/>
        <v>494.496014782456</v>
      </c>
      <c r="DQ25" s="4">
        <f t="shared" si="90"/>
        <v>526.1437597285332</v>
      </c>
      <c r="DR25" s="4">
        <f t="shared" si="90"/>
        <v>559.8169603511593</v>
      </c>
      <c r="DS25" s="4">
        <f t="shared" si="90"/>
        <v>595.6452458136336</v>
      </c>
      <c r="DT25" s="4">
        <f t="shared" si="90"/>
        <v>633.7665415457061</v>
      </c>
      <c r="DU25" s="4">
        <f t="shared" si="90"/>
        <v>674.3276002046314</v>
      </c>
      <c r="DV25" s="4">
        <f t="shared" si="90"/>
        <v>717.4845666177279</v>
      </c>
      <c r="DW25" s="4">
        <f t="shared" si="90"/>
        <v>763.4035788812624</v>
      </c>
      <c r="DX25" s="4">
        <f t="shared" si="90"/>
        <v>812.2614079296633</v>
      </c>
      <c r="DY25" s="4">
        <f t="shared" si="90"/>
        <v>864.2461380371618</v>
      </c>
      <c r="DZ25" s="4">
        <f t="shared" si="90"/>
        <v>919.5578908715402</v>
      </c>
      <c r="EA25" s="4">
        <f t="shared" si="90"/>
        <v>978.4095958873188</v>
      </c>
      <c r="EB25" s="4">
        <f t="shared" si="90"/>
        <v>1041.0278100241073</v>
      </c>
      <c r="EC25" s="4">
        <f t="shared" si="90"/>
        <v>1107.6535898656502</v>
      </c>
      <c r="ED25" s="4">
        <f t="shared" si="90"/>
        <v>1178.543419617052</v>
      </c>
      <c r="EE25" s="4">
        <f t="shared" si="90"/>
        <v>1253.9701984725434</v>
      </c>
      <c r="EF25" s="4">
        <f t="shared" si="90"/>
        <v>1334.2242911747862</v>
      </c>
      <c r="EG25" s="4">
        <f t="shared" si="90"/>
        <v>1419.6146458099727</v>
      </c>
      <c r="EH25" s="4">
        <f t="shared" si="90"/>
        <v>1510.469983141811</v>
      </c>
      <c r="EI25" s="4">
        <f t="shared" si="90"/>
        <v>1607.1400620628872</v>
      </c>
      <c r="EJ25" s="4">
        <f t="shared" si="90"/>
        <v>1709.997026034912</v>
      </c>
      <c r="EK25" s="4">
        <f t="shared" si="90"/>
        <v>1819.4368357011465</v>
      </c>
      <c r="EL25" s="4">
        <f t="shared" si="90"/>
        <v>1935.88079318602</v>
      </c>
      <c r="EM25" s="4">
        <f t="shared" si="90"/>
        <v>2059.777163949925</v>
      </c>
      <c r="EN25" s="4">
        <f t="shared" si="90"/>
        <v>2191.6029024427203</v>
      </c>
      <c r="EO25" s="4">
        <f t="shared" si="90"/>
        <v>2331.8654881990547</v>
      </c>
      <c r="EP25" s="4">
        <f t="shared" si="90"/>
        <v>2481.1048794437943</v>
      </c>
      <c r="EQ25" s="4">
        <f t="shared" si="90"/>
        <v>2639.8955917281974</v>
      </c>
      <c r="ER25" s="4">
        <f t="shared" si="90"/>
        <v>2808.848909598802</v>
      </c>
      <c r="ES25" s="4">
        <f aca="true" t="shared" si="91" ref="ES25:FJ25">ER25*(1+$L25)</f>
        <v>2988.6152398131258</v>
      </c>
      <c r="ET25" s="4">
        <f t="shared" si="91"/>
        <v>3179.886615161166</v>
      </c>
      <c r="EU25" s="4">
        <f t="shared" si="91"/>
        <v>3383.3993585314806</v>
      </c>
      <c r="EV25" s="4">
        <f t="shared" si="91"/>
        <v>3599.9369174774956</v>
      </c>
      <c r="EW25" s="4">
        <f t="shared" si="91"/>
        <v>3830.3328801960556</v>
      </c>
      <c r="EX25" s="4">
        <f t="shared" si="91"/>
        <v>4075.4741845286035</v>
      </c>
      <c r="EY25" s="4">
        <f t="shared" si="91"/>
        <v>4336.304532338434</v>
      </c>
      <c r="EZ25" s="4">
        <f t="shared" si="91"/>
        <v>4613.828022408094</v>
      </c>
      <c r="FA25" s="4">
        <f t="shared" si="91"/>
        <v>4909.113015842212</v>
      </c>
      <c r="FB25" s="4">
        <f t="shared" si="91"/>
        <v>5223.296248856114</v>
      </c>
      <c r="FC25" s="4">
        <f t="shared" si="91"/>
        <v>5557.587208782906</v>
      </c>
      <c r="FD25" s="4">
        <f t="shared" si="91"/>
        <v>5913.272790145012</v>
      </c>
      <c r="FE25" s="4">
        <f t="shared" si="91"/>
        <v>6291.722248714293</v>
      </c>
      <c r="FF25" s="4">
        <f t="shared" si="91"/>
        <v>6694.392472632007</v>
      </c>
      <c r="FG25" s="4">
        <f t="shared" si="91"/>
        <v>7122.8335908804565</v>
      </c>
      <c r="FH25" s="4">
        <f t="shared" si="91"/>
        <v>7578.694940696806</v>
      </c>
      <c r="FI25" s="4">
        <f t="shared" si="91"/>
        <v>8063.731416901402</v>
      </c>
      <c r="FJ25" s="4">
        <f t="shared" si="91"/>
        <v>8579.810227583092</v>
      </c>
    </row>
    <row r="26" spans="1:166" ht="15">
      <c r="A26" s="1">
        <v>17</v>
      </c>
      <c r="B26" s="3" t="s">
        <v>32</v>
      </c>
      <c r="C26" s="4">
        <v>0.87</v>
      </c>
      <c r="D26" s="4">
        <v>1</v>
      </c>
      <c r="E26" s="4">
        <f t="shared" si="0"/>
        <v>0.043333333333333335</v>
      </c>
      <c r="F26" s="4">
        <v>-17.225625</v>
      </c>
      <c r="G26" s="4">
        <f t="shared" si="1"/>
        <v>0.87</v>
      </c>
      <c r="H26" s="4">
        <f t="shared" si="2"/>
        <v>0.9133333333333333</v>
      </c>
      <c r="I26" s="4">
        <f t="shared" si="3"/>
        <v>0.9566666666666667</v>
      </c>
      <c r="J26" s="4">
        <f t="shared" si="4"/>
        <v>1</v>
      </c>
      <c r="K26" s="4">
        <f t="shared" si="5"/>
        <v>1.064</v>
      </c>
      <c r="L26" s="5">
        <f t="shared" si="16"/>
        <v>0.064</v>
      </c>
      <c r="M26" s="5">
        <f>IRR(P26:FJ26,0.12)</f>
        <v>0.11233609908743931</v>
      </c>
      <c r="P26" s="4">
        <f t="shared" si="6"/>
        <v>-17.225625</v>
      </c>
      <c r="Q26" s="4">
        <f t="shared" si="7"/>
        <v>0.87</v>
      </c>
      <c r="R26" s="4">
        <f t="shared" si="8"/>
        <v>0.9133333333333333</v>
      </c>
      <c r="S26" s="4">
        <f t="shared" si="9"/>
        <v>0.9566666666666667</v>
      </c>
      <c r="T26" s="4">
        <f t="shared" si="10"/>
        <v>1</v>
      </c>
      <c r="U26" s="4">
        <f aca="true" t="shared" si="92" ref="U26:AZ26">T26*(1+$L26)</f>
        <v>1.064</v>
      </c>
      <c r="V26" s="4">
        <f t="shared" si="92"/>
        <v>1.1320960000000002</v>
      </c>
      <c r="W26" s="4">
        <f t="shared" si="92"/>
        <v>1.2045501440000004</v>
      </c>
      <c r="X26" s="4">
        <f t="shared" si="92"/>
        <v>1.2816413532160005</v>
      </c>
      <c r="Y26" s="4">
        <f t="shared" si="92"/>
        <v>1.3636663998218246</v>
      </c>
      <c r="Z26" s="4">
        <f t="shared" si="92"/>
        <v>1.4509410494104213</v>
      </c>
      <c r="AA26" s="4">
        <f t="shared" si="92"/>
        <v>1.5438012765726883</v>
      </c>
      <c r="AB26" s="4">
        <f t="shared" si="92"/>
        <v>1.6426045582733404</v>
      </c>
      <c r="AC26" s="4">
        <f t="shared" si="92"/>
        <v>1.7477312500028344</v>
      </c>
      <c r="AD26" s="4">
        <f t="shared" si="92"/>
        <v>1.859586050003016</v>
      </c>
      <c r="AE26" s="4">
        <f t="shared" si="92"/>
        <v>1.9785995572032091</v>
      </c>
      <c r="AF26" s="4">
        <f t="shared" si="92"/>
        <v>2.1052299288642145</v>
      </c>
      <c r="AG26" s="4">
        <f t="shared" si="92"/>
        <v>2.239964644311524</v>
      </c>
      <c r="AH26" s="4">
        <f t="shared" si="92"/>
        <v>2.383322381547462</v>
      </c>
      <c r="AI26" s="4">
        <f t="shared" si="92"/>
        <v>2.5358550139664993</v>
      </c>
      <c r="AJ26" s="4">
        <f t="shared" si="92"/>
        <v>2.698149734860355</v>
      </c>
      <c r="AK26" s="4">
        <f t="shared" si="92"/>
        <v>2.870831317891418</v>
      </c>
      <c r="AL26" s="4">
        <f t="shared" si="92"/>
        <v>3.054564522236469</v>
      </c>
      <c r="AM26" s="4">
        <f t="shared" si="92"/>
        <v>3.250056651659603</v>
      </c>
      <c r="AN26" s="4">
        <f t="shared" si="92"/>
        <v>3.4580602773658176</v>
      </c>
      <c r="AO26" s="4">
        <f t="shared" si="92"/>
        <v>3.6793761351172303</v>
      </c>
      <c r="AP26" s="4">
        <f t="shared" si="92"/>
        <v>3.9148562077647333</v>
      </c>
      <c r="AQ26" s="4">
        <f t="shared" si="92"/>
        <v>4.1654070050616765</v>
      </c>
      <c r="AR26" s="4">
        <f t="shared" si="92"/>
        <v>4.431993053385624</v>
      </c>
      <c r="AS26" s="4">
        <f t="shared" si="92"/>
        <v>4.715640608802304</v>
      </c>
      <c r="AT26" s="4">
        <f t="shared" si="92"/>
        <v>5.017441607765652</v>
      </c>
      <c r="AU26" s="4">
        <f t="shared" si="92"/>
        <v>5.338557870662654</v>
      </c>
      <c r="AV26" s="4">
        <f t="shared" si="92"/>
        <v>5.680225574385064</v>
      </c>
      <c r="AW26" s="4">
        <f t="shared" si="92"/>
        <v>6.043760011145708</v>
      </c>
      <c r="AX26" s="4">
        <f t="shared" si="92"/>
        <v>6.430560651859034</v>
      </c>
      <c r="AY26" s="4">
        <f t="shared" si="92"/>
        <v>6.842116533578013</v>
      </c>
      <c r="AZ26" s="4">
        <f t="shared" si="92"/>
        <v>7.280011991727006</v>
      </c>
      <c r="BA26" s="4">
        <f aca="true" t="shared" si="93" ref="BA26:CF26">AZ26*(1+$L26)</f>
        <v>7.745932759197535</v>
      </c>
      <c r="BB26" s="4">
        <f t="shared" si="93"/>
        <v>8.241672455786178</v>
      </c>
      <c r="BC26" s="4">
        <f t="shared" si="93"/>
        <v>8.769139492956494</v>
      </c>
      <c r="BD26" s="4">
        <f t="shared" si="93"/>
        <v>9.33036442050571</v>
      </c>
      <c r="BE26" s="4">
        <f t="shared" si="93"/>
        <v>9.927507743418076</v>
      </c>
      <c r="BF26" s="4">
        <f t="shared" si="93"/>
        <v>10.562868238996833</v>
      </c>
      <c r="BG26" s="4">
        <f t="shared" si="93"/>
        <v>11.238891806292632</v>
      </c>
      <c r="BH26" s="4">
        <f t="shared" si="93"/>
        <v>11.95818088189536</v>
      </c>
      <c r="BI26" s="4">
        <f t="shared" si="93"/>
        <v>12.723504458336665</v>
      </c>
      <c r="BJ26" s="4">
        <f t="shared" si="93"/>
        <v>13.537808743670212</v>
      </c>
      <c r="BK26" s="4">
        <f t="shared" si="93"/>
        <v>14.404228503265106</v>
      </c>
      <c r="BL26" s="4">
        <f t="shared" si="93"/>
        <v>15.326099127474073</v>
      </c>
      <c r="BM26" s="4">
        <f t="shared" si="93"/>
        <v>16.306969471632414</v>
      </c>
      <c r="BN26" s="4">
        <f t="shared" si="93"/>
        <v>17.350615517816887</v>
      </c>
      <c r="BO26" s="4">
        <f t="shared" si="93"/>
        <v>18.46105491095717</v>
      </c>
      <c r="BP26" s="4">
        <f t="shared" si="93"/>
        <v>19.64256242525843</v>
      </c>
      <c r="BQ26" s="4">
        <f t="shared" si="93"/>
        <v>20.89968642047497</v>
      </c>
      <c r="BR26" s="4">
        <f t="shared" si="93"/>
        <v>22.237266351385372</v>
      </c>
      <c r="BS26" s="4">
        <f t="shared" si="93"/>
        <v>23.660451397874038</v>
      </c>
      <c r="BT26" s="4">
        <f t="shared" si="93"/>
        <v>25.174720287337976</v>
      </c>
      <c r="BU26" s="4">
        <f t="shared" si="93"/>
        <v>26.78590238572761</v>
      </c>
      <c r="BV26" s="4">
        <f t="shared" si="93"/>
        <v>28.50020013841418</v>
      </c>
      <c r="BW26" s="4">
        <f t="shared" si="93"/>
        <v>30.324212947272688</v>
      </c>
      <c r="BX26" s="4">
        <f t="shared" si="93"/>
        <v>32.26496257589814</v>
      </c>
      <c r="BY26" s="4">
        <f t="shared" si="93"/>
        <v>34.32992018075562</v>
      </c>
      <c r="BZ26" s="4">
        <f t="shared" si="93"/>
        <v>36.52703507232398</v>
      </c>
      <c r="CA26" s="4">
        <f t="shared" si="93"/>
        <v>38.86476531695272</v>
      </c>
      <c r="CB26" s="4">
        <f t="shared" si="93"/>
        <v>41.352110297237694</v>
      </c>
      <c r="CC26" s="4">
        <f t="shared" si="93"/>
        <v>43.99864535626091</v>
      </c>
      <c r="CD26" s="4">
        <f t="shared" si="93"/>
        <v>46.81455865906161</v>
      </c>
      <c r="CE26" s="4">
        <f t="shared" si="93"/>
        <v>49.81069041324156</v>
      </c>
      <c r="CF26" s="4">
        <f t="shared" si="93"/>
        <v>52.99857459968902</v>
      </c>
      <c r="CG26" s="4">
        <f aca="true" t="shared" si="94" ref="CG26:DL26">CF26*(1+$L26)</f>
        <v>56.39048337406912</v>
      </c>
      <c r="CH26" s="4">
        <f t="shared" si="94"/>
        <v>59.999474310009546</v>
      </c>
      <c r="CI26" s="4">
        <f t="shared" si="94"/>
        <v>63.83944066585016</v>
      </c>
      <c r="CJ26" s="4">
        <f t="shared" si="94"/>
        <v>67.92516486846458</v>
      </c>
      <c r="CK26" s="4">
        <f t="shared" si="94"/>
        <v>72.27237542004632</v>
      </c>
      <c r="CL26" s="4">
        <f t="shared" si="94"/>
        <v>76.89780744692928</v>
      </c>
      <c r="CM26" s="4">
        <f t="shared" si="94"/>
        <v>81.81926712353275</v>
      </c>
      <c r="CN26" s="4">
        <f t="shared" si="94"/>
        <v>87.05570021943886</v>
      </c>
      <c r="CO26" s="4">
        <f t="shared" si="94"/>
        <v>92.62726503348296</v>
      </c>
      <c r="CP26" s="4">
        <f t="shared" si="94"/>
        <v>98.55540999562587</v>
      </c>
      <c r="CQ26" s="4">
        <f t="shared" si="94"/>
        <v>104.86295623534592</v>
      </c>
      <c r="CR26" s="4">
        <f t="shared" si="94"/>
        <v>111.57418543440807</v>
      </c>
      <c r="CS26" s="4">
        <f t="shared" si="94"/>
        <v>118.71493330221018</v>
      </c>
      <c r="CT26" s="4">
        <f t="shared" si="94"/>
        <v>126.31268903355165</v>
      </c>
      <c r="CU26" s="4">
        <f t="shared" si="94"/>
        <v>134.39670113169896</v>
      </c>
      <c r="CV26" s="4">
        <f t="shared" si="94"/>
        <v>142.9980900041277</v>
      </c>
      <c r="CW26" s="4">
        <f t="shared" si="94"/>
        <v>152.14996776439187</v>
      </c>
      <c r="CX26" s="4">
        <f t="shared" si="94"/>
        <v>161.88756570131295</v>
      </c>
      <c r="CY26" s="4">
        <f t="shared" si="94"/>
        <v>172.24836990619698</v>
      </c>
      <c r="CZ26" s="4">
        <f t="shared" si="94"/>
        <v>183.2722655801936</v>
      </c>
      <c r="DA26" s="4">
        <f t="shared" si="94"/>
        <v>195.001690577326</v>
      </c>
      <c r="DB26" s="4">
        <f t="shared" si="94"/>
        <v>207.48179877427486</v>
      </c>
      <c r="DC26" s="4">
        <f t="shared" si="94"/>
        <v>220.76063389582848</v>
      </c>
      <c r="DD26" s="4">
        <f t="shared" si="94"/>
        <v>234.8893144651615</v>
      </c>
      <c r="DE26" s="4">
        <f t="shared" si="94"/>
        <v>249.92223059093186</v>
      </c>
      <c r="DF26" s="4">
        <f t="shared" si="94"/>
        <v>265.9172533487515</v>
      </c>
      <c r="DG26" s="4">
        <f t="shared" si="94"/>
        <v>282.9359575630716</v>
      </c>
      <c r="DH26" s="4">
        <f t="shared" si="94"/>
        <v>301.0438588471082</v>
      </c>
      <c r="DI26" s="4">
        <f t="shared" si="94"/>
        <v>320.3106658133231</v>
      </c>
      <c r="DJ26" s="4">
        <f t="shared" si="94"/>
        <v>340.8105484253758</v>
      </c>
      <c r="DK26" s="4">
        <f t="shared" si="94"/>
        <v>362.6224235245999</v>
      </c>
      <c r="DL26" s="4">
        <f t="shared" si="94"/>
        <v>385.83025863017434</v>
      </c>
      <c r="DM26" s="4">
        <f aca="true" t="shared" si="95" ref="DM26:ER26">DL26*(1+$L26)</f>
        <v>410.5233951825055</v>
      </c>
      <c r="DN26" s="4">
        <f t="shared" si="95"/>
        <v>436.7968924741859</v>
      </c>
      <c r="DO26" s="4">
        <f t="shared" si="95"/>
        <v>464.7518935925338</v>
      </c>
      <c r="DP26" s="4">
        <f t="shared" si="95"/>
        <v>494.496014782456</v>
      </c>
      <c r="DQ26" s="4">
        <f t="shared" si="95"/>
        <v>526.1437597285332</v>
      </c>
      <c r="DR26" s="4">
        <f t="shared" si="95"/>
        <v>559.8169603511593</v>
      </c>
      <c r="DS26" s="4">
        <f t="shared" si="95"/>
        <v>595.6452458136336</v>
      </c>
      <c r="DT26" s="4">
        <f t="shared" si="95"/>
        <v>633.7665415457061</v>
      </c>
      <c r="DU26" s="4">
        <f t="shared" si="95"/>
        <v>674.3276002046314</v>
      </c>
      <c r="DV26" s="4">
        <f t="shared" si="95"/>
        <v>717.4845666177279</v>
      </c>
      <c r="DW26" s="4">
        <f t="shared" si="95"/>
        <v>763.4035788812624</v>
      </c>
      <c r="DX26" s="4">
        <f t="shared" si="95"/>
        <v>812.2614079296633</v>
      </c>
      <c r="DY26" s="4">
        <f t="shared" si="95"/>
        <v>864.2461380371618</v>
      </c>
      <c r="DZ26" s="4">
        <f t="shared" si="95"/>
        <v>919.5578908715402</v>
      </c>
      <c r="EA26" s="4">
        <f t="shared" si="95"/>
        <v>978.4095958873188</v>
      </c>
      <c r="EB26" s="4">
        <f t="shared" si="95"/>
        <v>1041.0278100241073</v>
      </c>
      <c r="EC26" s="4">
        <f t="shared" si="95"/>
        <v>1107.6535898656502</v>
      </c>
      <c r="ED26" s="4">
        <f t="shared" si="95"/>
        <v>1178.543419617052</v>
      </c>
      <c r="EE26" s="4">
        <f t="shared" si="95"/>
        <v>1253.9701984725434</v>
      </c>
      <c r="EF26" s="4">
        <f t="shared" si="95"/>
        <v>1334.2242911747862</v>
      </c>
      <c r="EG26" s="4">
        <f t="shared" si="95"/>
        <v>1419.6146458099727</v>
      </c>
      <c r="EH26" s="4">
        <f t="shared" si="95"/>
        <v>1510.469983141811</v>
      </c>
      <c r="EI26" s="4">
        <f t="shared" si="95"/>
        <v>1607.1400620628872</v>
      </c>
      <c r="EJ26" s="4">
        <f t="shared" si="95"/>
        <v>1709.997026034912</v>
      </c>
      <c r="EK26" s="4">
        <f t="shared" si="95"/>
        <v>1819.4368357011465</v>
      </c>
      <c r="EL26" s="4">
        <f t="shared" si="95"/>
        <v>1935.88079318602</v>
      </c>
      <c r="EM26" s="4">
        <f t="shared" si="95"/>
        <v>2059.777163949925</v>
      </c>
      <c r="EN26" s="4">
        <f t="shared" si="95"/>
        <v>2191.6029024427203</v>
      </c>
      <c r="EO26" s="4">
        <f t="shared" si="95"/>
        <v>2331.8654881990547</v>
      </c>
      <c r="EP26" s="4">
        <f t="shared" si="95"/>
        <v>2481.1048794437943</v>
      </c>
      <c r="EQ26" s="4">
        <f t="shared" si="95"/>
        <v>2639.8955917281974</v>
      </c>
      <c r="ER26" s="4">
        <f t="shared" si="95"/>
        <v>2808.848909598802</v>
      </c>
      <c r="ES26" s="4">
        <f aca="true" t="shared" si="96" ref="ES26:FJ26">ER26*(1+$L26)</f>
        <v>2988.6152398131258</v>
      </c>
      <c r="ET26" s="4">
        <f t="shared" si="96"/>
        <v>3179.886615161166</v>
      </c>
      <c r="EU26" s="4">
        <f t="shared" si="96"/>
        <v>3383.3993585314806</v>
      </c>
      <c r="EV26" s="4">
        <f t="shared" si="96"/>
        <v>3599.9369174774956</v>
      </c>
      <c r="EW26" s="4">
        <f t="shared" si="96"/>
        <v>3830.3328801960556</v>
      </c>
      <c r="EX26" s="4">
        <f t="shared" si="96"/>
        <v>4075.4741845286035</v>
      </c>
      <c r="EY26" s="4">
        <f t="shared" si="96"/>
        <v>4336.304532338434</v>
      </c>
      <c r="EZ26" s="4">
        <f t="shared" si="96"/>
        <v>4613.828022408094</v>
      </c>
      <c r="FA26" s="4">
        <f t="shared" si="96"/>
        <v>4909.113015842212</v>
      </c>
      <c r="FB26" s="4">
        <f t="shared" si="96"/>
        <v>5223.296248856114</v>
      </c>
      <c r="FC26" s="4">
        <f t="shared" si="96"/>
        <v>5557.587208782906</v>
      </c>
      <c r="FD26" s="4">
        <f t="shared" si="96"/>
        <v>5913.272790145012</v>
      </c>
      <c r="FE26" s="4">
        <f t="shared" si="96"/>
        <v>6291.722248714293</v>
      </c>
      <c r="FF26" s="4">
        <f t="shared" si="96"/>
        <v>6694.392472632007</v>
      </c>
      <c r="FG26" s="4">
        <f t="shared" si="96"/>
        <v>7122.8335908804565</v>
      </c>
      <c r="FH26" s="4">
        <f t="shared" si="96"/>
        <v>7578.694940696806</v>
      </c>
      <c r="FI26" s="4">
        <f t="shared" si="96"/>
        <v>8063.731416901402</v>
      </c>
      <c r="FJ26" s="4">
        <f t="shared" si="96"/>
        <v>8579.810227583092</v>
      </c>
    </row>
    <row r="28" spans="12:13" ht="15">
      <c r="L28" s="23" t="s">
        <v>33</v>
      </c>
      <c r="M28" s="5">
        <f>AVERAGE(M10:M26)</f>
        <v>0.1051670535241205</v>
      </c>
    </row>
    <row r="29" spans="12:13" ht="15">
      <c r="L29" s="23" t="s">
        <v>34</v>
      </c>
      <c r="M29" s="5">
        <f>MEDIAN(M10:M26)</f>
        <v>0.1071975073866789</v>
      </c>
    </row>
  </sheetData>
  <mergeCells count="4">
    <mergeCell ref="P6:T6"/>
    <mergeCell ref="A1:M1"/>
    <mergeCell ref="A2:M2"/>
    <mergeCell ref="A3:M3"/>
  </mergeCells>
  <printOptions/>
  <pageMargins left="0.75" right="0.75" top="1" bottom="1" header="0.5" footer="0.5"/>
  <pageSetup fitToHeight="3" horizontalDpi="600" verticalDpi="600" orientation="landscape" scale="80" r:id="rId1"/>
  <headerFooter alignWithMargins="0">
    <oddHeader>&amp;C&amp;F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1" sqref="A1:L1"/>
    </sheetView>
  </sheetViews>
  <sheetFormatPr defaultColWidth="8.88671875" defaultRowHeight="15"/>
  <cols>
    <col min="1" max="16384" width="8.88671875" style="64" customWidth="1"/>
  </cols>
  <sheetData>
    <row r="1" spans="1:12" ht="2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8">
      <c r="A2" s="113" t="s">
        <v>116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111" t="s">
        <v>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4:9" ht="15.75">
      <c r="D5" s="65" t="s">
        <v>59</v>
      </c>
      <c r="E5" s="66"/>
      <c r="F5" s="66"/>
      <c r="H5" s="66"/>
      <c r="I5" s="66"/>
    </row>
    <row r="6" spans="3:12" ht="15.75">
      <c r="C6" s="67" t="s">
        <v>39</v>
      </c>
      <c r="D6" s="65" t="s">
        <v>60</v>
      </c>
      <c r="E6" s="65" t="s">
        <v>61</v>
      </c>
      <c r="F6" s="65"/>
      <c r="H6" s="65" t="s">
        <v>61</v>
      </c>
      <c r="I6" s="65"/>
      <c r="K6" s="65" t="s">
        <v>61</v>
      </c>
      <c r="L6" s="65"/>
    </row>
    <row r="7" spans="2:12" ht="15.75">
      <c r="B7" s="68" t="s">
        <v>8</v>
      </c>
      <c r="C7" s="68" t="s">
        <v>62</v>
      </c>
      <c r="D7" s="69" t="s">
        <v>63</v>
      </c>
      <c r="E7" s="69" t="s">
        <v>64</v>
      </c>
      <c r="F7" s="69" t="s">
        <v>12</v>
      </c>
      <c r="H7" s="69" t="s">
        <v>64</v>
      </c>
      <c r="I7" s="69" t="s">
        <v>12</v>
      </c>
      <c r="K7" s="69" t="s">
        <v>64</v>
      </c>
      <c r="L7" s="69" t="s">
        <v>12</v>
      </c>
    </row>
    <row r="8" spans="2:12" ht="15">
      <c r="B8" s="70" t="s">
        <v>16</v>
      </c>
      <c r="C8" s="71">
        <v>0.75</v>
      </c>
      <c r="D8" s="72">
        <v>0.0505</v>
      </c>
      <c r="E8" s="73">
        <v>0.03</v>
      </c>
      <c r="F8" s="74">
        <f>D8+C8*E8</f>
        <v>0.07300000000000001</v>
      </c>
      <c r="H8" s="72">
        <v>0.08</v>
      </c>
      <c r="I8" s="74">
        <f>D8+C8*H8</f>
        <v>0.1105</v>
      </c>
      <c r="K8" s="72">
        <v>0.13</v>
      </c>
      <c r="L8" s="75">
        <f>D8+C8*K8</f>
        <v>0.14800000000000002</v>
      </c>
    </row>
    <row r="9" spans="2:12" ht="15">
      <c r="B9" s="70" t="s">
        <v>17</v>
      </c>
      <c r="C9" s="71">
        <v>0.8</v>
      </c>
      <c r="D9" s="76">
        <f>D8</f>
        <v>0.0505</v>
      </c>
      <c r="E9" s="77">
        <f>E8</f>
        <v>0.03</v>
      </c>
      <c r="F9" s="74">
        <f aca="true" t="shared" si="0" ref="F9:F24">D9+C9*E9</f>
        <v>0.07450000000000001</v>
      </c>
      <c r="H9" s="76">
        <f>H8</f>
        <v>0.08</v>
      </c>
      <c r="I9" s="74">
        <f>D9+C9*H9</f>
        <v>0.1145</v>
      </c>
      <c r="K9" s="76">
        <f>K8</f>
        <v>0.13</v>
      </c>
      <c r="L9" s="75">
        <f aca="true" t="shared" si="1" ref="L9:L24">D9+C9*K9</f>
        <v>0.15450000000000003</v>
      </c>
    </row>
    <row r="10" spans="2:12" ht="15">
      <c r="B10" s="70" t="s">
        <v>18</v>
      </c>
      <c r="C10" s="71">
        <v>1.05</v>
      </c>
      <c r="D10" s="76">
        <f aca="true" t="shared" si="2" ref="D10:E24">D9</f>
        <v>0.0505</v>
      </c>
      <c r="E10" s="77">
        <f t="shared" si="2"/>
        <v>0.03</v>
      </c>
      <c r="F10" s="74">
        <f t="shared" si="0"/>
        <v>0.082</v>
      </c>
      <c r="H10" s="76">
        <f aca="true" t="shared" si="3" ref="H10:H24">H9</f>
        <v>0.08</v>
      </c>
      <c r="I10" s="74">
        <f aca="true" t="shared" si="4" ref="I10:I24">D10+C10*H10</f>
        <v>0.1345</v>
      </c>
      <c r="K10" s="76">
        <f aca="true" t="shared" si="5" ref="K10:K24">K9</f>
        <v>0.13</v>
      </c>
      <c r="L10" s="75">
        <f t="shared" si="1"/>
        <v>0.187</v>
      </c>
    </row>
    <row r="11" spans="2:12" ht="15">
      <c r="B11" s="66" t="s">
        <v>65</v>
      </c>
      <c r="C11" s="71">
        <v>0.65</v>
      </c>
      <c r="D11" s="76">
        <f t="shared" si="2"/>
        <v>0.0505</v>
      </c>
      <c r="E11" s="77">
        <f t="shared" si="2"/>
        <v>0.03</v>
      </c>
      <c r="F11" s="74">
        <f t="shared" si="0"/>
        <v>0.07</v>
      </c>
      <c r="H11" s="76">
        <f t="shared" si="3"/>
        <v>0.08</v>
      </c>
      <c r="I11" s="74">
        <f t="shared" si="4"/>
        <v>0.10250000000000001</v>
      </c>
      <c r="K11" s="76">
        <f t="shared" si="5"/>
        <v>0.13</v>
      </c>
      <c r="L11" s="75">
        <f t="shared" si="1"/>
        <v>0.135</v>
      </c>
    </row>
    <row r="12" spans="2:12" ht="15">
      <c r="B12" s="70" t="s">
        <v>20</v>
      </c>
      <c r="C12" s="71">
        <v>0.65</v>
      </c>
      <c r="D12" s="76">
        <f t="shared" si="2"/>
        <v>0.0505</v>
      </c>
      <c r="E12" s="77">
        <f t="shared" si="2"/>
        <v>0.03</v>
      </c>
      <c r="F12" s="74">
        <f t="shared" si="0"/>
        <v>0.07</v>
      </c>
      <c r="H12" s="76">
        <f t="shared" si="3"/>
        <v>0.08</v>
      </c>
      <c r="I12" s="74">
        <f t="shared" si="4"/>
        <v>0.10250000000000001</v>
      </c>
      <c r="K12" s="76">
        <f t="shared" si="5"/>
        <v>0.13</v>
      </c>
      <c r="L12" s="75">
        <f t="shared" si="1"/>
        <v>0.135</v>
      </c>
    </row>
    <row r="13" spans="2:12" ht="15">
      <c r="B13" s="70" t="s">
        <v>21</v>
      </c>
      <c r="C13" s="71">
        <v>0.7</v>
      </c>
      <c r="D13" s="76">
        <f t="shared" si="2"/>
        <v>0.0505</v>
      </c>
      <c r="E13" s="77">
        <f t="shared" si="2"/>
        <v>0.03</v>
      </c>
      <c r="F13" s="74">
        <f t="shared" si="0"/>
        <v>0.07150000000000001</v>
      </c>
      <c r="H13" s="76">
        <f t="shared" si="3"/>
        <v>0.08</v>
      </c>
      <c r="I13" s="74">
        <f t="shared" si="4"/>
        <v>0.1065</v>
      </c>
      <c r="K13" s="76">
        <f t="shared" si="5"/>
        <v>0.13</v>
      </c>
      <c r="L13" s="75">
        <f t="shared" si="1"/>
        <v>0.14150000000000001</v>
      </c>
    </row>
    <row r="14" spans="2:12" ht="15">
      <c r="B14" s="70" t="s">
        <v>22</v>
      </c>
      <c r="C14" s="71">
        <v>0.6</v>
      </c>
      <c r="D14" s="76">
        <f t="shared" si="2"/>
        <v>0.0505</v>
      </c>
      <c r="E14" s="77">
        <f t="shared" si="2"/>
        <v>0.03</v>
      </c>
      <c r="F14" s="74">
        <f t="shared" si="0"/>
        <v>0.0685</v>
      </c>
      <c r="H14" s="76">
        <f t="shared" si="3"/>
        <v>0.08</v>
      </c>
      <c r="I14" s="74">
        <f t="shared" si="4"/>
        <v>0.0985</v>
      </c>
      <c r="K14" s="76">
        <f t="shared" si="5"/>
        <v>0.13</v>
      </c>
      <c r="L14" s="75">
        <f t="shared" si="1"/>
        <v>0.1285</v>
      </c>
    </row>
    <row r="15" spans="2:12" ht="15">
      <c r="B15" s="70" t="s">
        <v>23</v>
      </c>
      <c r="C15" s="71">
        <v>0.75</v>
      </c>
      <c r="D15" s="76">
        <f t="shared" si="2"/>
        <v>0.0505</v>
      </c>
      <c r="E15" s="77">
        <f t="shared" si="2"/>
        <v>0.03</v>
      </c>
      <c r="F15" s="74">
        <f t="shared" si="0"/>
        <v>0.07300000000000001</v>
      </c>
      <c r="H15" s="76">
        <f t="shared" si="3"/>
        <v>0.08</v>
      </c>
      <c r="I15" s="74">
        <f t="shared" si="4"/>
        <v>0.1105</v>
      </c>
      <c r="K15" s="76">
        <f t="shared" si="5"/>
        <v>0.13</v>
      </c>
      <c r="L15" s="75">
        <f t="shared" si="1"/>
        <v>0.14800000000000002</v>
      </c>
    </row>
    <row r="16" spans="2:12" ht="15">
      <c r="B16" s="70" t="s">
        <v>24</v>
      </c>
      <c r="C16" s="71">
        <v>0.7</v>
      </c>
      <c r="D16" s="76">
        <f t="shared" si="2"/>
        <v>0.0505</v>
      </c>
      <c r="E16" s="77">
        <f t="shared" si="2"/>
        <v>0.03</v>
      </c>
      <c r="F16" s="74">
        <f t="shared" si="0"/>
        <v>0.07150000000000001</v>
      </c>
      <c r="H16" s="76">
        <f t="shared" si="3"/>
        <v>0.08</v>
      </c>
      <c r="I16" s="74">
        <f t="shared" si="4"/>
        <v>0.1065</v>
      </c>
      <c r="K16" s="76">
        <f t="shared" si="5"/>
        <v>0.13</v>
      </c>
      <c r="L16" s="75">
        <f t="shared" si="1"/>
        <v>0.14150000000000001</v>
      </c>
    </row>
    <row r="17" spans="2:12" ht="15">
      <c r="B17" s="70" t="s">
        <v>25</v>
      </c>
      <c r="C17" s="71">
        <v>0.8</v>
      </c>
      <c r="D17" s="76">
        <f t="shared" si="2"/>
        <v>0.0505</v>
      </c>
      <c r="E17" s="77">
        <f t="shared" si="2"/>
        <v>0.03</v>
      </c>
      <c r="F17" s="74">
        <f t="shared" si="0"/>
        <v>0.07450000000000001</v>
      </c>
      <c r="H17" s="76">
        <f t="shared" si="3"/>
        <v>0.08</v>
      </c>
      <c r="I17" s="74">
        <f t="shared" si="4"/>
        <v>0.1145</v>
      </c>
      <c r="K17" s="76">
        <f t="shared" si="5"/>
        <v>0.13</v>
      </c>
      <c r="L17" s="75">
        <f t="shared" si="1"/>
        <v>0.15450000000000003</v>
      </c>
    </row>
    <row r="18" spans="2:12" ht="15">
      <c r="B18" s="70" t="s">
        <v>26</v>
      </c>
      <c r="C18" s="71">
        <v>0.85</v>
      </c>
      <c r="D18" s="76">
        <f t="shared" si="2"/>
        <v>0.0505</v>
      </c>
      <c r="E18" s="77">
        <f t="shared" si="2"/>
        <v>0.03</v>
      </c>
      <c r="F18" s="74">
        <f t="shared" si="0"/>
        <v>0.076</v>
      </c>
      <c r="H18" s="76">
        <f t="shared" si="3"/>
        <v>0.08</v>
      </c>
      <c r="I18" s="74">
        <f t="shared" si="4"/>
        <v>0.11850000000000001</v>
      </c>
      <c r="K18" s="76">
        <f t="shared" si="5"/>
        <v>0.13</v>
      </c>
      <c r="L18" s="75">
        <f t="shared" si="1"/>
        <v>0.161</v>
      </c>
    </row>
    <row r="19" spans="2:12" ht="15">
      <c r="B19" s="70" t="s">
        <v>27</v>
      </c>
      <c r="C19" s="71">
        <v>0.7</v>
      </c>
      <c r="D19" s="76">
        <f t="shared" si="2"/>
        <v>0.0505</v>
      </c>
      <c r="E19" s="77">
        <f t="shared" si="2"/>
        <v>0.03</v>
      </c>
      <c r="F19" s="74">
        <f t="shared" si="0"/>
        <v>0.07150000000000001</v>
      </c>
      <c r="H19" s="76">
        <f t="shared" si="3"/>
        <v>0.08</v>
      </c>
      <c r="I19" s="74">
        <f t="shared" si="4"/>
        <v>0.1065</v>
      </c>
      <c r="K19" s="76">
        <f t="shared" si="5"/>
        <v>0.13</v>
      </c>
      <c r="L19" s="75">
        <f t="shared" si="1"/>
        <v>0.14150000000000001</v>
      </c>
    </row>
    <row r="20" spans="2:12" ht="15">
      <c r="B20" s="70" t="s">
        <v>28</v>
      </c>
      <c r="C20" s="71">
        <v>0.9</v>
      </c>
      <c r="D20" s="76">
        <f t="shared" si="2"/>
        <v>0.0505</v>
      </c>
      <c r="E20" s="77">
        <f t="shared" si="2"/>
        <v>0.03</v>
      </c>
      <c r="F20" s="74">
        <f t="shared" si="0"/>
        <v>0.0775</v>
      </c>
      <c r="H20" s="76">
        <f t="shared" si="3"/>
        <v>0.08</v>
      </c>
      <c r="I20" s="74">
        <f t="shared" si="4"/>
        <v>0.12250000000000001</v>
      </c>
      <c r="K20" s="76">
        <f t="shared" si="5"/>
        <v>0.13</v>
      </c>
      <c r="L20" s="75">
        <f t="shared" si="1"/>
        <v>0.1675</v>
      </c>
    </row>
    <row r="21" spans="2:12" ht="15">
      <c r="B21" s="70" t="s">
        <v>29</v>
      </c>
      <c r="C21" s="71">
        <v>0.65</v>
      </c>
      <c r="D21" s="76">
        <f t="shared" si="2"/>
        <v>0.0505</v>
      </c>
      <c r="E21" s="77">
        <f t="shared" si="2"/>
        <v>0.03</v>
      </c>
      <c r="F21" s="74">
        <f t="shared" si="0"/>
        <v>0.07</v>
      </c>
      <c r="H21" s="76">
        <f t="shared" si="3"/>
        <v>0.08</v>
      </c>
      <c r="I21" s="74">
        <f t="shared" si="4"/>
        <v>0.10250000000000001</v>
      </c>
      <c r="K21" s="76">
        <f t="shared" si="5"/>
        <v>0.13</v>
      </c>
      <c r="L21" s="75">
        <f t="shared" si="1"/>
        <v>0.135</v>
      </c>
    </row>
    <row r="22" spans="2:12" ht="15">
      <c r="B22" s="70" t="s">
        <v>30</v>
      </c>
      <c r="C22" s="71">
        <v>0.75</v>
      </c>
      <c r="D22" s="76">
        <f t="shared" si="2"/>
        <v>0.0505</v>
      </c>
      <c r="E22" s="77">
        <f t="shared" si="2"/>
        <v>0.03</v>
      </c>
      <c r="F22" s="74">
        <f t="shared" si="0"/>
        <v>0.07300000000000001</v>
      </c>
      <c r="H22" s="76">
        <f t="shared" si="3"/>
        <v>0.08</v>
      </c>
      <c r="I22" s="74">
        <f t="shared" si="4"/>
        <v>0.1105</v>
      </c>
      <c r="K22" s="76">
        <f t="shared" si="5"/>
        <v>0.13</v>
      </c>
      <c r="L22" s="75">
        <f t="shared" si="1"/>
        <v>0.14800000000000002</v>
      </c>
    </row>
    <row r="23" spans="2:12" ht="15">
      <c r="B23" s="70" t="s">
        <v>31</v>
      </c>
      <c r="C23" s="71">
        <v>0.7</v>
      </c>
      <c r="D23" s="76">
        <f t="shared" si="2"/>
        <v>0.0505</v>
      </c>
      <c r="E23" s="77">
        <f t="shared" si="2"/>
        <v>0.03</v>
      </c>
      <c r="F23" s="74">
        <f t="shared" si="0"/>
        <v>0.07150000000000001</v>
      </c>
      <c r="H23" s="76">
        <f t="shared" si="3"/>
        <v>0.08</v>
      </c>
      <c r="I23" s="74">
        <f t="shared" si="4"/>
        <v>0.1065</v>
      </c>
      <c r="K23" s="76">
        <f t="shared" si="5"/>
        <v>0.13</v>
      </c>
      <c r="L23" s="75">
        <f t="shared" si="1"/>
        <v>0.14150000000000001</v>
      </c>
    </row>
    <row r="24" spans="2:12" ht="15">
      <c r="B24" s="70" t="s">
        <v>32</v>
      </c>
      <c r="C24" s="71">
        <v>0.75</v>
      </c>
      <c r="D24" s="76">
        <f t="shared" si="2"/>
        <v>0.0505</v>
      </c>
      <c r="E24" s="77">
        <f t="shared" si="2"/>
        <v>0.03</v>
      </c>
      <c r="F24" s="74">
        <f t="shared" si="0"/>
        <v>0.07300000000000001</v>
      </c>
      <c r="H24" s="76">
        <f t="shared" si="3"/>
        <v>0.08</v>
      </c>
      <c r="I24" s="74">
        <f t="shared" si="4"/>
        <v>0.1105</v>
      </c>
      <c r="K24" s="76">
        <f t="shared" si="5"/>
        <v>0.13</v>
      </c>
      <c r="L24" s="75">
        <f t="shared" si="1"/>
        <v>0.14800000000000002</v>
      </c>
    </row>
    <row r="26" spans="2:12" ht="15.75">
      <c r="B26" s="70" t="s">
        <v>33</v>
      </c>
      <c r="C26" s="78">
        <f>AVERAGE(C8:C24)</f>
        <v>0.7499999999999999</v>
      </c>
      <c r="F26" s="74">
        <f>AVERAGE(F8:F24)</f>
        <v>0.07300000000000001</v>
      </c>
      <c r="G26" s="74"/>
      <c r="H26" s="74"/>
      <c r="I26" s="96">
        <f>AVERAGE(I8:I24)</f>
        <v>0.11050000000000003</v>
      </c>
      <c r="J26" s="74"/>
      <c r="K26" s="74"/>
      <c r="L26" s="74">
        <f>AVERAGE(L8:L24)</f>
        <v>0.14800000000000002</v>
      </c>
    </row>
    <row r="27" spans="2:12" ht="15.75">
      <c r="B27" s="70" t="s">
        <v>34</v>
      </c>
      <c r="C27" s="78">
        <f>MEDIAN(C8:C24)</f>
        <v>0.75</v>
      </c>
      <c r="F27" s="74">
        <f>MEDIAN(F8:F24)</f>
        <v>0.07300000000000001</v>
      </c>
      <c r="G27" s="74"/>
      <c r="H27" s="74"/>
      <c r="I27" s="96">
        <f>MEDIAN(I8:I24)</f>
        <v>0.1105</v>
      </c>
      <c r="J27" s="74"/>
      <c r="K27" s="74"/>
      <c r="L27" s="74">
        <f>MEDIAN(L8:L24)</f>
        <v>0.14800000000000002</v>
      </c>
    </row>
    <row r="29" spans="1:12" ht="15">
      <c r="A29" s="111" t="s">
        <v>77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4:9" ht="15.75">
      <c r="D30" s="65" t="s">
        <v>59</v>
      </c>
      <c r="E30" s="66"/>
      <c r="F30" s="66"/>
      <c r="H30" s="66"/>
      <c r="I30" s="66"/>
    </row>
    <row r="31" spans="3:12" ht="15.75">
      <c r="C31" s="67" t="s">
        <v>39</v>
      </c>
      <c r="D31" s="65" t="s">
        <v>60</v>
      </c>
      <c r="E31" s="65" t="s">
        <v>61</v>
      </c>
      <c r="F31" s="65"/>
      <c r="H31" s="65" t="s">
        <v>61</v>
      </c>
      <c r="I31" s="65"/>
      <c r="K31" s="65" t="s">
        <v>61</v>
      </c>
      <c r="L31" s="65"/>
    </row>
    <row r="32" spans="2:12" ht="15.75">
      <c r="B32" s="68" t="s">
        <v>8</v>
      </c>
      <c r="C32" s="68" t="s">
        <v>62</v>
      </c>
      <c r="D32" s="69" t="s">
        <v>63</v>
      </c>
      <c r="E32" s="69" t="s">
        <v>64</v>
      </c>
      <c r="F32" s="69" t="s">
        <v>12</v>
      </c>
      <c r="H32" s="69" t="s">
        <v>64</v>
      </c>
      <c r="I32" s="69" t="s">
        <v>12</v>
      </c>
      <c r="K32" s="69" t="s">
        <v>64</v>
      </c>
      <c r="L32" s="69" t="s">
        <v>12</v>
      </c>
    </row>
    <row r="33" spans="2:12" ht="15">
      <c r="B33" s="70" t="s">
        <v>16</v>
      </c>
      <c r="C33" s="71">
        <v>0.75</v>
      </c>
      <c r="D33" s="72">
        <v>0.058</v>
      </c>
      <c r="E33" s="73">
        <v>0.03</v>
      </c>
      <c r="F33" s="74">
        <f>D33+C33*E33</f>
        <v>0.0805</v>
      </c>
      <c r="H33" s="72">
        <v>0.08</v>
      </c>
      <c r="I33" s="74">
        <f>D33+C33*H33</f>
        <v>0.118</v>
      </c>
      <c r="K33" s="72">
        <v>0.13</v>
      </c>
      <c r="L33" s="75">
        <f>D33+C33*K33</f>
        <v>0.1555</v>
      </c>
    </row>
    <row r="34" spans="2:12" ht="15">
      <c r="B34" s="70" t="s">
        <v>17</v>
      </c>
      <c r="C34" s="71">
        <v>0.8</v>
      </c>
      <c r="D34" s="76">
        <f>D33</f>
        <v>0.058</v>
      </c>
      <c r="E34" s="77">
        <f>E33</f>
        <v>0.03</v>
      </c>
      <c r="F34" s="74">
        <f aca="true" t="shared" si="6" ref="F34:F49">D34+C34*E34</f>
        <v>0.082</v>
      </c>
      <c r="H34" s="76">
        <f>H33</f>
        <v>0.08</v>
      </c>
      <c r="I34" s="74">
        <f>D34+C34*H34</f>
        <v>0.122</v>
      </c>
      <c r="K34" s="76">
        <f>K33</f>
        <v>0.13</v>
      </c>
      <c r="L34" s="75">
        <f aca="true" t="shared" si="7" ref="L34:L49">D34+C34*K34</f>
        <v>0.162</v>
      </c>
    </row>
    <row r="35" spans="2:12" ht="15">
      <c r="B35" s="70" t="s">
        <v>18</v>
      </c>
      <c r="C35" s="71">
        <v>1.05</v>
      </c>
      <c r="D35" s="76">
        <f aca="true" t="shared" si="8" ref="D35:E49">D34</f>
        <v>0.058</v>
      </c>
      <c r="E35" s="77">
        <f t="shared" si="8"/>
        <v>0.03</v>
      </c>
      <c r="F35" s="74">
        <f t="shared" si="6"/>
        <v>0.0895</v>
      </c>
      <c r="H35" s="76">
        <f aca="true" t="shared" si="9" ref="H35:H49">H34</f>
        <v>0.08</v>
      </c>
      <c r="I35" s="74">
        <f aca="true" t="shared" si="10" ref="I35:I49">D35+C35*H35</f>
        <v>0.14200000000000002</v>
      </c>
      <c r="K35" s="76">
        <f aca="true" t="shared" si="11" ref="K35:K49">K34</f>
        <v>0.13</v>
      </c>
      <c r="L35" s="75">
        <f t="shared" si="7"/>
        <v>0.1945</v>
      </c>
    </row>
    <row r="36" spans="2:12" ht="15">
      <c r="B36" s="66" t="s">
        <v>65</v>
      </c>
      <c r="C36" s="71">
        <v>0.65</v>
      </c>
      <c r="D36" s="76">
        <f t="shared" si="8"/>
        <v>0.058</v>
      </c>
      <c r="E36" s="77">
        <f t="shared" si="8"/>
        <v>0.03</v>
      </c>
      <c r="F36" s="74">
        <f t="shared" si="6"/>
        <v>0.0775</v>
      </c>
      <c r="H36" s="76">
        <f t="shared" si="9"/>
        <v>0.08</v>
      </c>
      <c r="I36" s="74">
        <f t="shared" si="10"/>
        <v>0.11000000000000001</v>
      </c>
      <c r="K36" s="76">
        <f t="shared" si="11"/>
        <v>0.13</v>
      </c>
      <c r="L36" s="75">
        <f t="shared" si="7"/>
        <v>0.14250000000000002</v>
      </c>
    </row>
    <row r="37" spans="2:12" ht="15">
      <c r="B37" s="70" t="s">
        <v>20</v>
      </c>
      <c r="C37" s="71">
        <v>0.65</v>
      </c>
      <c r="D37" s="76">
        <f t="shared" si="8"/>
        <v>0.058</v>
      </c>
      <c r="E37" s="77">
        <f t="shared" si="8"/>
        <v>0.03</v>
      </c>
      <c r="F37" s="74">
        <f t="shared" si="6"/>
        <v>0.0775</v>
      </c>
      <c r="H37" s="76">
        <f t="shared" si="9"/>
        <v>0.08</v>
      </c>
      <c r="I37" s="74">
        <f t="shared" si="10"/>
        <v>0.11000000000000001</v>
      </c>
      <c r="K37" s="76">
        <f t="shared" si="11"/>
        <v>0.13</v>
      </c>
      <c r="L37" s="75">
        <f t="shared" si="7"/>
        <v>0.14250000000000002</v>
      </c>
    </row>
    <row r="38" spans="2:12" ht="15">
      <c r="B38" s="70" t="s">
        <v>21</v>
      </c>
      <c r="C38" s="71">
        <v>0.7</v>
      </c>
      <c r="D38" s="76">
        <f t="shared" si="8"/>
        <v>0.058</v>
      </c>
      <c r="E38" s="77">
        <f t="shared" si="8"/>
        <v>0.03</v>
      </c>
      <c r="F38" s="74">
        <f t="shared" si="6"/>
        <v>0.079</v>
      </c>
      <c r="H38" s="76">
        <f t="shared" si="9"/>
        <v>0.08</v>
      </c>
      <c r="I38" s="74">
        <f t="shared" si="10"/>
        <v>0.11399999999999999</v>
      </c>
      <c r="K38" s="76">
        <f t="shared" si="11"/>
        <v>0.13</v>
      </c>
      <c r="L38" s="75">
        <f t="shared" si="7"/>
        <v>0.149</v>
      </c>
    </row>
    <row r="39" spans="2:12" ht="15">
      <c r="B39" s="70" t="s">
        <v>22</v>
      </c>
      <c r="C39" s="71">
        <v>0.6</v>
      </c>
      <c r="D39" s="76">
        <f t="shared" si="8"/>
        <v>0.058</v>
      </c>
      <c r="E39" s="77">
        <f t="shared" si="8"/>
        <v>0.03</v>
      </c>
      <c r="F39" s="74">
        <f t="shared" si="6"/>
        <v>0.076</v>
      </c>
      <c r="H39" s="76">
        <f t="shared" si="9"/>
        <v>0.08</v>
      </c>
      <c r="I39" s="74">
        <f t="shared" si="10"/>
        <v>0.10600000000000001</v>
      </c>
      <c r="K39" s="76">
        <f t="shared" si="11"/>
        <v>0.13</v>
      </c>
      <c r="L39" s="75">
        <f t="shared" si="7"/>
        <v>0.136</v>
      </c>
    </row>
    <row r="40" spans="2:12" ht="15">
      <c r="B40" s="70" t="s">
        <v>23</v>
      </c>
      <c r="C40" s="71">
        <v>0.75</v>
      </c>
      <c r="D40" s="76">
        <f t="shared" si="8"/>
        <v>0.058</v>
      </c>
      <c r="E40" s="77">
        <f t="shared" si="8"/>
        <v>0.03</v>
      </c>
      <c r="F40" s="74">
        <f t="shared" si="6"/>
        <v>0.0805</v>
      </c>
      <c r="H40" s="76">
        <f t="shared" si="9"/>
        <v>0.08</v>
      </c>
      <c r="I40" s="74">
        <f t="shared" si="10"/>
        <v>0.118</v>
      </c>
      <c r="K40" s="76">
        <f t="shared" si="11"/>
        <v>0.13</v>
      </c>
      <c r="L40" s="75">
        <f t="shared" si="7"/>
        <v>0.1555</v>
      </c>
    </row>
    <row r="41" spans="2:12" ht="15">
      <c r="B41" s="70" t="s">
        <v>24</v>
      </c>
      <c r="C41" s="71">
        <v>0.7</v>
      </c>
      <c r="D41" s="76">
        <f t="shared" si="8"/>
        <v>0.058</v>
      </c>
      <c r="E41" s="77">
        <f t="shared" si="8"/>
        <v>0.03</v>
      </c>
      <c r="F41" s="74">
        <f t="shared" si="6"/>
        <v>0.079</v>
      </c>
      <c r="H41" s="76">
        <f t="shared" si="9"/>
        <v>0.08</v>
      </c>
      <c r="I41" s="74">
        <f t="shared" si="10"/>
        <v>0.11399999999999999</v>
      </c>
      <c r="K41" s="76">
        <f t="shared" si="11"/>
        <v>0.13</v>
      </c>
      <c r="L41" s="75">
        <f t="shared" si="7"/>
        <v>0.149</v>
      </c>
    </row>
    <row r="42" spans="2:12" ht="15">
      <c r="B42" s="70" t="s">
        <v>25</v>
      </c>
      <c r="C42" s="71">
        <v>0.8</v>
      </c>
      <c r="D42" s="76">
        <f t="shared" si="8"/>
        <v>0.058</v>
      </c>
      <c r="E42" s="77">
        <f t="shared" si="8"/>
        <v>0.03</v>
      </c>
      <c r="F42" s="74">
        <f t="shared" si="6"/>
        <v>0.082</v>
      </c>
      <c r="H42" s="76">
        <f t="shared" si="9"/>
        <v>0.08</v>
      </c>
      <c r="I42" s="74">
        <f t="shared" si="10"/>
        <v>0.122</v>
      </c>
      <c r="K42" s="76">
        <f t="shared" si="11"/>
        <v>0.13</v>
      </c>
      <c r="L42" s="75">
        <f t="shared" si="7"/>
        <v>0.162</v>
      </c>
    </row>
    <row r="43" spans="2:12" ht="15">
      <c r="B43" s="70" t="s">
        <v>26</v>
      </c>
      <c r="C43" s="71">
        <v>0.85</v>
      </c>
      <c r="D43" s="76">
        <f t="shared" si="8"/>
        <v>0.058</v>
      </c>
      <c r="E43" s="77">
        <f t="shared" si="8"/>
        <v>0.03</v>
      </c>
      <c r="F43" s="74">
        <f t="shared" si="6"/>
        <v>0.0835</v>
      </c>
      <c r="H43" s="76">
        <f t="shared" si="9"/>
        <v>0.08</v>
      </c>
      <c r="I43" s="74">
        <f t="shared" si="10"/>
        <v>0.126</v>
      </c>
      <c r="K43" s="76">
        <f t="shared" si="11"/>
        <v>0.13</v>
      </c>
      <c r="L43" s="75">
        <f t="shared" si="7"/>
        <v>0.1685</v>
      </c>
    </row>
    <row r="44" spans="2:12" ht="15">
      <c r="B44" s="70" t="s">
        <v>27</v>
      </c>
      <c r="C44" s="71">
        <v>0.7</v>
      </c>
      <c r="D44" s="76">
        <f t="shared" si="8"/>
        <v>0.058</v>
      </c>
      <c r="E44" s="77">
        <f t="shared" si="8"/>
        <v>0.03</v>
      </c>
      <c r="F44" s="74">
        <f t="shared" si="6"/>
        <v>0.079</v>
      </c>
      <c r="H44" s="76">
        <f t="shared" si="9"/>
        <v>0.08</v>
      </c>
      <c r="I44" s="74">
        <f t="shared" si="10"/>
        <v>0.11399999999999999</v>
      </c>
      <c r="K44" s="76">
        <f t="shared" si="11"/>
        <v>0.13</v>
      </c>
      <c r="L44" s="75">
        <f t="shared" si="7"/>
        <v>0.149</v>
      </c>
    </row>
    <row r="45" spans="2:12" ht="15">
      <c r="B45" s="70" t="s">
        <v>28</v>
      </c>
      <c r="C45" s="71">
        <v>0.9</v>
      </c>
      <c r="D45" s="76">
        <f t="shared" si="8"/>
        <v>0.058</v>
      </c>
      <c r="E45" s="77">
        <f t="shared" si="8"/>
        <v>0.03</v>
      </c>
      <c r="F45" s="74">
        <f t="shared" si="6"/>
        <v>0.085</v>
      </c>
      <c r="H45" s="76">
        <f t="shared" si="9"/>
        <v>0.08</v>
      </c>
      <c r="I45" s="74">
        <f t="shared" si="10"/>
        <v>0.13</v>
      </c>
      <c r="K45" s="76">
        <f t="shared" si="11"/>
        <v>0.13</v>
      </c>
      <c r="L45" s="75">
        <f t="shared" si="7"/>
        <v>0.17500000000000002</v>
      </c>
    </row>
    <row r="46" spans="2:12" ht="15">
      <c r="B46" s="70" t="s">
        <v>29</v>
      </c>
      <c r="C46" s="71">
        <v>0.65</v>
      </c>
      <c r="D46" s="76">
        <f t="shared" si="8"/>
        <v>0.058</v>
      </c>
      <c r="E46" s="77">
        <f t="shared" si="8"/>
        <v>0.03</v>
      </c>
      <c r="F46" s="74">
        <f t="shared" si="6"/>
        <v>0.0775</v>
      </c>
      <c r="H46" s="76">
        <f t="shared" si="9"/>
        <v>0.08</v>
      </c>
      <c r="I46" s="74">
        <f t="shared" si="10"/>
        <v>0.11000000000000001</v>
      </c>
      <c r="K46" s="76">
        <f t="shared" si="11"/>
        <v>0.13</v>
      </c>
      <c r="L46" s="75">
        <f t="shared" si="7"/>
        <v>0.14250000000000002</v>
      </c>
    </row>
    <row r="47" spans="2:12" ht="15">
      <c r="B47" s="70" t="s">
        <v>30</v>
      </c>
      <c r="C47" s="71">
        <v>0.75</v>
      </c>
      <c r="D47" s="76">
        <f t="shared" si="8"/>
        <v>0.058</v>
      </c>
      <c r="E47" s="77">
        <f t="shared" si="8"/>
        <v>0.03</v>
      </c>
      <c r="F47" s="74">
        <f t="shared" si="6"/>
        <v>0.0805</v>
      </c>
      <c r="H47" s="76">
        <f t="shared" si="9"/>
        <v>0.08</v>
      </c>
      <c r="I47" s="74">
        <f t="shared" si="10"/>
        <v>0.118</v>
      </c>
      <c r="K47" s="76">
        <f t="shared" si="11"/>
        <v>0.13</v>
      </c>
      <c r="L47" s="75">
        <f t="shared" si="7"/>
        <v>0.1555</v>
      </c>
    </row>
    <row r="48" spans="2:12" ht="15">
      <c r="B48" s="70" t="s">
        <v>31</v>
      </c>
      <c r="C48" s="71">
        <v>0.7</v>
      </c>
      <c r="D48" s="76">
        <f t="shared" si="8"/>
        <v>0.058</v>
      </c>
      <c r="E48" s="77">
        <f t="shared" si="8"/>
        <v>0.03</v>
      </c>
      <c r="F48" s="74">
        <f t="shared" si="6"/>
        <v>0.079</v>
      </c>
      <c r="H48" s="76">
        <f t="shared" si="9"/>
        <v>0.08</v>
      </c>
      <c r="I48" s="74">
        <f t="shared" si="10"/>
        <v>0.11399999999999999</v>
      </c>
      <c r="K48" s="76">
        <f t="shared" si="11"/>
        <v>0.13</v>
      </c>
      <c r="L48" s="75">
        <f t="shared" si="7"/>
        <v>0.149</v>
      </c>
    </row>
    <row r="49" spans="2:12" ht="15">
      <c r="B49" s="70" t="s">
        <v>32</v>
      </c>
      <c r="C49" s="71">
        <v>0.75</v>
      </c>
      <c r="D49" s="76">
        <f t="shared" si="8"/>
        <v>0.058</v>
      </c>
      <c r="E49" s="77">
        <f t="shared" si="8"/>
        <v>0.03</v>
      </c>
      <c r="F49" s="74">
        <f t="shared" si="6"/>
        <v>0.0805</v>
      </c>
      <c r="H49" s="76">
        <f t="shared" si="9"/>
        <v>0.08</v>
      </c>
      <c r="I49" s="74">
        <f t="shared" si="10"/>
        <v>0.118</v>
      </c>
      <c r="K49" s="76">
        <f t="shared" si="11"/>
        <v>0.13</v>
      </c>
      <c r="L49" s="75">
        <f t="shared" si="7"/>
        <v>0.1555</v>
      </c>
    </row>
    <row r="51" spans="2:12" ht="15.75">
      <c r="B51" s="70" t="s">
        <v>33</v>
      </c>
      <c r="C51" s="78">
        <f>AVERAGE(C33:C49)</f>
        <v>0.7499999999999999</v>
      </c>
      <c r="F51" s="74">
        <f>AVERAGE(F33:F49)</f>
        <v>0.08049999999999999</v>
      </c>
      <c r="G51" s="74"/>
      <c r="H51" s="74"/>
      <c r="I51" s="96">
        <f>AVERAGE(I33:I49)</f>
        <v>0.11799999999999997</v>
      </c>
      <c r="J51" s="74"/>
      <c r="K51" s="74"/>
      <c r="L51" s="74">
        <f>AVERAGE(L33:L49)</f>
        <v>0.15550000000000003</v>
      </c>
    </row>
    <row r="52" spans="2:12" ht="15.75">
      <c r="B52" s="70" t="s">
        <v>34</v>
      </c>
      <c r="C52" s="78">
        <f>MEDIAN(C33:C49)</f>
        <v>0.75</v>
      </c>
      <c r="F52" s="74">
        <f>MEDIAN(F33:F49)</f>
        <v>0.0805</v>
      </c>
      <c r="G52" s="74"/>
      <c r="H52" s="74"/>
      <c r="I52" s="96">
        <f>MEDIAN(I33:I49)</f>
        <v>0.118</v>
      </c>
      <c r="J52" s="74"/>
      <c r="K52" s="74"/>
      <c r="L52" s="74">
        <f>MEDIAN(L33:L49)</f>
        <v>0.1555</v>
      </c>
    </row>
  </sheetData>
  <mergeCells count="4">
    <mergeCell ref="A29:L29"/>
    <mergeCell ref="A1:L1"/>
    <mergeCell ref="A2:L2"/>
    <mergeCell ref="A4:L4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Header>&amp;C&amp;F</oddHeader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68"/>
  <sheetViews>
    <sheetView tabSelected="1" workbookViewId="0" topLeftCell="A10">
      <selection activeCell="A1" sqref="A1"/>
    </sheetView>
  </sheetViews>
  <sheetFormatPr defaultColWidth="8.88671875" defaultRowHeight="15"/>
  <cols>
    <col min="1" max="2" width="7.10546875" style="80" customWidth="1"/>
    <col min="3" max="3" width="8.6640625" style="80" customWidth="1"/>
    <col min="4" max="4" width="7.10546875" style="80" customWidth="1"/>
    <col min="5" max="5" width="3.4453125" style="80" customWidth="1"/>
    <col min="6" max="6" width="9.10546875" style="80" customWidth="1"/>
    <col min="7" max="7" width="7.10546875" style="80" customWidth="1"/>
    <col min="8" max="8" width="3.21484375" style="80" customWidth="1"/>
    <col min="9" max="9" width="8.3359375" style="80" customWidth="1"/>
    <col min="10" max="16384" width="7.10546875" style="80" customWidth="1"/>
  </cols>
  <sheetData>
    <row r="2" spans="3:9" ht="12.75">
      <c r="C2" s="114" t="s">
        <v>89</v>
      </c>
      <c r="D2" s="114"/>
      <c r="F2" s="114" t="s">
        <v>90</v>
      </c>
      <c r="G2" s="114"/>
      <c r="I2" s="80" t="s">
        <v>83</v>
      </c>
    </row>
    <row r="4" spans="2:10" ht="12.75">
      <c r="B4" s="80" t="s">
        <v>91</v>
      </c>
      <c r="C4" s="86" t="s">
        <v>92</v>
      </c>
      <c r="D4" s="86" t="s">
        <v>93</v>
      </c>
      <c r="F4" s="86" t="s">
        <v>92</v>
      </c>
      <c r="G4" s="86" t="s">
        <v>93</v>
      </c>
      <c r="I4" s="86" t="s">
        <v>92</v>
      </c>
      <c r="J4" s="86" t="s">
        <v>93</v>
      </c>
    </row>
    <row r="5" spans="3:4" ht="12.75">
      <c r="C5" s="87"/>
      <c r="D5" s="87"/>
    </row>
    <row r="6" spans="1:10" ht="12.75">
      <c r="A6" s="93">
        <v>38018</v>
      </c>
      <c r="B6" s="80">
        <v>-6</v>
      </c>
      <c r="C6" s="88">
        <v>4.75</v>
      </c>
      <c r="D6" s="84">
        <v>4</v>
      </c>
      <c r="F6" s="88">
        <v>5.04</v>
      </c>
      <c r="G6" s="84">
        <v>4.94</v>
      </c>
      <c r="I6" s="88">
        <v>1.34</v>
      </c>
      <c r="J6" s="84">
        <v>1.01</v>
      </c>
    </row>
    <row r="7" spans="1:10" ht="12.75">
      <c r="A7" s="93">
        <v>38047</v>
      </c>
      <c r="B7" s="80">
        <v>-5</v>
      </c>
      <c r="C7" s="88">
        <v>4.35</v>
      </c>
      <c r="D7" s="84">
        <v>4</v>
      </c>
      <c r="F7" s="88">
        <v>5.01</v>
      </c>
      <c r="G7" s="84">
        <v>4.72</v>
      </c>
      <c r="I7" s="88">
        <v>1.24</v>
      </c>
      <c r="J7" s="84">
        <v>1</v>
      </c>
    </row>
    <row r="8" spans="1:10" ht="12.75">
      <c r="A8" s="93">
        <v>38078</v>
      </c>
      <c r="B8" s="80">
        <v>-4</v>
      </c>
      <c r="C8" s="88">
        <v>4.25</v>
      </c>
      <c r="D8" s="84">
        <v>4</v>
      </c>
      <c r="F8" s="88">
        <v>5.02</v>
      </c>
      <c r="G8" s="84">
        <v>5.16</v>
      </c>
      <c r="I8" s="88">
        <v>1.24</v>
      </c>
      <c r="J8" s="84">
        <v>1</v>
      </c>
    </row>
    <row r="9" spans="1:10" ht="12.75">
      <c r="A9" s="93">
        <v>38108</v>
      </c>
      <c r="B9" s="80">
        <v>-3</v>
      </c>
      <c r="C9" s="88">
        <v>4.25</v>
      </c>
      <c r="D9" s="84">
        <v>4</v>
      </c>
      <c r="F9" s="88">
        <v>4.87</v>
      </c>
      <c r="G9" s="84">
        <v>5.46</v>
      </c>
      <c r="I9" s="88">
        <v>1.26</v>
      </c>
      <c r="J9" s="84">
        <v>1</v>
      </c>
    </row>
    <row r="10" spans="1:10" ht="12.75">
      <c r="A10" s="93">
        <v>38139</v>
      </c>
      <c r="B10" s="80">
        <v>-2</v>
      </c>
      <c r="C10" s="88">
        <v>4.25</v>
      </c>
      <c r="D10" s="84">
        <v>4.01</v>
      </c>
      <c r="F10" s="88">
        <v>4.82</v>
      </c>
      <c r="G10" s="84">
        <v>5.45</v>
      </c>
      <c r="I10" s="88">
        <v>1.25</v>
      </c>
      <c r="J10" s="84">
        <v>1.03</v>
      </c>
    </row>
    <row r="11" spans="1:10" ht="12.75">
      <c r="A11" s="93">
        <v>38169</v>
      </c>
      <c r="B11" s="80">
        <v>-1</v>
      </c>
      <c r="C11" s="88">
        <v>4.25</v>
      </c>
      <c r="D11" s="84">
        <v>4.25</v>
      </c>
      <c r="F11" s="88">
        <v>4.91</v>
      </c>
      <c r="G11" s="84">
        <v>5.24</v>
      </c>
      <c r="I11" s="88">
        <v>1.26</v>
      </c>
      <c r="J11" s="84">
        <v>1.26</v>
      </c>
    </row>
    <row r="12" spans="1:10" ht="12.75">
      <c r="A12" s="93">
        <v>38200</v>
      </c>
      <c r="B12" s="80">
        <v>0</v>
      </c>
      <c r="C12" s="88">
        <v>4.25</v>
      </c>
      <c r="D12" s="84">
        <v>4.43</v>
      </c>
      <c r="F12" s="88">
        <v>4.52</v>
      </c>
      <c r="G12" s="84">
        <v>5.07</v>
      </c>
      <c r="I12" s="88">
        <v>1.26</v>
      </c>
      <c r="J12" s="84">
        <v>1.43</v>
      </c>
    </row>
    <row r="13" spans="1:10" ht="12.75">
      <c r="A13" s="93">
        <v>38231</v>
      </c>
      <c r="B13" s="80">
        <v>1</v>
      </c>
      <c r="C13" s="88">
        <v>4.25</v>
      </c>
      <c r="D13" s="84">
        <v>4.58</v>
      </c>
      <c r="F13" s="88">
        <v>4.34</v>
      </c>
      <c r="G13" s="84">
        <v>4.89</v>
      </c>
      <c r="I13" s="88">
        <v>1.22</v>
      </c>
      <c r="J13" s="84">
        <v>1.61</v>
      </c>
    </row>
    <row r="14" spans="1:10" ht="12.75">
      <c r="A14" s="93">
        <v>38261</v>
      </c>
      <c r="B14" s="80">
        <v>2</v>
      </c>
      <c r="C14" s="88">
        <v>4.22</v>
      </c>
      <c r="D14" s="84">
        <v>4.75</v>
      </c>
      <c r="F14" s="88">
        <v>4.92</v>
      </c>
      <c r="G14" s="84">
        <v>4.85</v>
      </c>
      <c r="I14" s="88">
        <v>1.01</v>
      </c>
      <c r="J14" s="84">
        <v>1.76</v>
      </c>
    </row>
    <row r="15" spans="1:10" ht="12.75">
      <c r="A15" s="93">
        <v>38292</v>
      </c>
      <c r="B15" s="80">
        <v>3</v>
      </c>
      <c r="C15" s="88">
        <v>4</v>
      </c>
      <c r="D15" s="89">
        <v>4.93</v>
      </c>
      <c r="F15" s="88">
        <v>5.39</v>
      </c>
      <c r="G15" s="89">
        <v>4.89</v>
      </c>
      <c r="I15" s="88">
        <v>1.03</v>
      </c>
      <c r="J15" s="89">
        <v>1.93</v>
      </c>
    </row>
    <row r="16" spans="2:9" ht="12.75">
      <c r="B16" s="80">
        <v>4</v>
      </c>
      <c r="C16" s="88">
        <v>4</v>
      </c>
      <c r="D16" s="84"/>
      <c r="F16" s="88">
        <v>5.21</v>
      </c>
      <c r="I16" s="88">
        <v>1.01</v>
      </c>
    </row>
    <row r="17" spans="2:9" ht="12.75">
      <c r="B17" s="80">
        <v>5</v>
      </c>
      <c r="C17" s="88">
        <v>4</v>
      </c>
      <c r="D17" s="84"/>
      <c r="F17" s="88">
        <v>5.21</v>
      </c>
      <c r="I17" s="88">
        <v>1.01</v>
      </c>
    </row>
    <row r="18" spans="2:9" ht="12.75">
      <c r="B18" s="80">
        <v>6</v>
      </c>
      <c r="C18" s="88">
        <v>4</v>
      </c>
      <c r="D18" s="84"/>
      <c r="F18" s="88">
        <v>5.17</v>
      </c>
      <c r="I18" s="88">
        <v>1</v>
      </c>
    </row>
    <row r="19" spans="3:4" ht="12.75">
      <c r="C19" s="84"/>
      <c r="D19" s="84"/>
    </row>
    <row r="20" spans="3:4" ht="12.75">
      <c r="C20" s="83"/>
      <c r="D20" s="84"/>
    </row>
    <row r="21" spans="3:4" ht="12.75">
      <c r="C21" s="83"/>
      <c r="D21" s="84"/>
    </row>
    <row r="22" spans="3:4" ht="12.75">
      <c r="C22" s="83"/>
      <c r="D22" s="84"/>
    </row>
    <row r="23" spans="3:4" ht="12.75">
      <c r="C23" s="83"/>
      <c r="D23" s="84"/>
    </row>
    <row r="24" spans="3:4" ht="12.75">
      <c r="C24" s="83"/>
      <c r="D24" s="84"/>
    </row>
    <row r="25" spans="3:4" ht="12.75">
      <c r="C25" s="83"/>
      <c r="D25" s="84"/>
    </row>
    <row r="26" spans="3:4" ht="12.75">
      <c r="C26" s="83"/>
      <c r="D26" s="84"/>
    </row>
    <row r="27" spans="3:4" ht="12.75">
      <c r="C27" s="83"/>
      <c r="D27" s="84"/>
    </row>
    <row r="28" spans="3:4" ht="12.75">
      <c r="C28" s="83"/>
      <c r="D28" s="84"/>
    </row>
    <row r="29" spans="3:4" ht="12.75">
      <c r="C29" s="83"/>
      <c r="D29" s="84"/>
    </row>
    <row r="30" spans="3:4" ht="12.75">
      <c r="C30" s="83"/>
      <c r="D30" s="84"/>
    </row>
    <row r="31" spans="3:4" ht="12.75">
      <c r="C31" s="83"/>
      <c r="D31" s="84"/>
    </row>
    <row r="32" spans="3:4" ht="12.75">
      <c r="C32" s="83"/>
      <c r="D32" s="84"/>
    </row>
    <row r="33" spans="3:4" ht="12.75">
      <c r="C33" s="83"/>
      <c r="D33" s="84"/>
    </row>
    <row r="34" spans="3:4" ht="12.75">
      <c r="C34" s="83"/>
      <c r="D34" s="84"/>
    </row>
    <row r="35" spans="3:4" ht="12.75">
      <c r="C35" s="83"/>
      <c r="D35" s="84"/>
    </row>
    <row r="36" spans="3:4" ht="12.75">
      <c r="C36" s="83"/>
      <c r="D36" s="84"/>
    </row>
    <row r="37" spans="3:4" ht="12.75">
      <c r="C37" s="83"/>
      <c r="D37" s="84"/>
    </row>
    <row r="38" spans="3:4" ht="12.75">
      <c r="C38" s="83"/>
      <c r="D38" s="84"/>
    </row>
    <row r="39" spans="3:4" ht="12.75">
      <c r="C39" s="83"/>
      <c r="D39" s="84"/>
    </row>
    <row r="40" spans="3:4" ht="12.75">
      <c r="C40" s="83"/>
      <c r="D40" s="84"/>
    </row>
    <row r="41" spans="3:4" ht="12.75">
      <c r="C41" s="83"/>
      <c r="D41" s="84"/>
    </row>
    <row r="42" spans="3:4" ht="12.75">
      <c r="C42" s="83"/>
      <c r="D42" s="84"/>
    </row>
    <row r="43" spans="3:4" ht="12.75">
      <c r="C43" s="83"/>
      <c r="D43" s="84"/>
    </row>
    <row r="44" spans="3:4" ht="12.75">
      <c r="C44" s="83"/>
      <c r="D44" s="84"/>
    </row>
    <row r="45" spans="3:4" ht="12.75">
      <c r="C45" s="83"/>
      <c r="D45" s="84"/>
    </row>
    <row r="46" spans="3:4" ht="12.75">
      <c r="C46" s="83"/>
      <c r="D46" s="84"/>
    </row>
    <row r="47" spans="3:4" ht="12.75">
      <c r="C47" s="83"/>
      <c r="D47" s="84"/>
    </row>
    <row r="48" spans="3:4" ht="12.75">
      <c r="C48" s="83"/>
      <c r="D48" s="84"/>
    </row>
    <row r="49" spans="3:4" ht="12.75">
      <c r="C49" s="83"/>
      <c r="D49" s="84"/>
    </row>
    <row r="50" spans="3:4" ht="12.75">
      <c r="C50" s="83"/>
      <c r="D50" s="84"/>
    </row>
    <row r="51" spans="3:4" ht="12.75">
      <c r="C51" s="83"/>
      <c r="D51" s="84"/>
    </row>
    <row r="52" spans="3:4" ht="12.75">
      <c r="C52" s="83"/>
      <c r="D52" s="84"/>
    </row>
    <row r="53" spans="3:4" ht="12.75">
      <c r="C53" s="83"/>
      <c r="D53" s="84"/>
    </row>
    <row r="54" spans="3:4" ht="12.75">
      <c r="C54" s="83"/>
      <c r="D54" s="84"/>
    </row>
    <row r="55" spans="3:4" ht="12.75">
      <c r="C55" s="83"/>
      <c r="D55" s="84"/>
    </row>
    <row r="56" spans="3:4" ht="12.75">
      <c r="C56" s="83"/>
      <c r="D56" s="84"/>
    </row>
    <row r="57" spans="3:4" ht="12.75">
      <c r="C57" s="83"/>
      <c r="D57" s="84"/>
    </row>
    <row r="58" spans="3:4" ht="12.75">
      <c r="C58" s="83"/>
      <c r="D58" s="84"/>
    </row>
    <row r="59" spans="3:4" ht="12.75">
      <c r="C59" s="83"/>
      <c r="D59" s="84"/>
    </row>
    <row r="60" spans="3:4" ht="12.75">
      <c r="C60" s="83"/>
      <c r="D60" s="84"/>
    </row>
    <row r="61" spans="3:4" ht="12.75">
      <c r="C61" s="83"/>
      <c r="D61" s="84"/>
    </row>
    <row r="62" spans="3:4" ht="12.75">
      <c r="C62" s="83"/>
      <c r="D62" s="84"/>
    </row>
    <row r="63" spans="3:4" ht="12.75">
      <c r="C63" s="83"/>
      <c r="D63" s="84"/>
    </row>
    <row r="64" spans="3:4" ht="12.75">
      <c r="C64" s="83"/>
      <c r="D64" s="84"/>
    </row>
    <row r="65" spans="3:4" ht="12.75">
      <c r="C65" s="83"/>
      <c r="D65" s="84"/>
    </row>
    <row r="66" spans="3:4" ht="12.75">
      <c r="C66" s="83"/>
      <c r="D66" s="84"/>
    </row>
    <row r="67" spans="3:4" ht="12.75">
      <c r="C67" s="83"/>
      <c r="D67" s="84"/>
    </row>
    <row r="68" spans="3:4" ht="12.75">
      <c r="C68" s="83"/>
      <c r="D68" s="84"/>
    </row>
  </sheetData>
  <mergeCells count="2">
    <mergeCell ref="C2:D2"/>
    <mergeCell ref="F2:G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97"/>
  <sheetViews>
    <sheetView workbookViewId="0" topLeftCell="A1">
      <selection activeCell="A1" sqref="A1"/>
    </sheetView>
  </sheetViews>
  <sheetFormatPr defaultColWidth="8.88671875" defaultRowHeight="15"/>
  <cols>
    <col min="1" max="1" width="9.10546875" style="80" customWidth="1"/>
    <col min="2" max="3" width="7.10546875" style="80" customWidth="1"/>
    <col min="4" max="4" width="9.10546875" style="80" customWidth="1"/>
    <col min="5" max="6" width="7.10546875" style="80" customWidth="1"/>
    <col min="7" max="7" width="7.88671875" style="80" customWidth="1"/>
    <col min="8" max="9" width="7.10546875" style="80" customWidth="1"/>
    <col min="10" max="10" width="9.21484375" style="80" customWidth="1"/>
    <col min="11" max="12" width="7.10546875" style="80" customWidth="1"/>
    <col min="13" max="13" width="8.99609375" style="80" customWidth="1"/>
    <col min="14" max="15" width="7.10546875" style="80" customWidth="1"/>
    <col min="16" max="16" width="9.21484375" style="80" customWidth="1"/>
    <col min="17" max="16384" width="7.10546875" style="80" customWidth="1"/>
  </cols>
  <sheetData>
    <row r="1" ht="15.75">
      <c r="A1" s="79" t="s">
        <v>78</v>
      </c>
    </row>
    <row r="2" ht="15.75">
      <c r="A2" s="79"/>
    </row>
    <row r="3" ht="15.75">
      <c r="A3" s="79"/>
    </row>
    <row r="4" spans="1:14" ht="12.75">
      <c r="A4" s="115" t="s">
        <v>79</v>
      </c>
      <c r="B4" s="115"/>
      <c r="C4" s="115"/>
      <c r="D4" s="115"/>
      <c r="E4" s="115"/>
      <c r="F4" s="115"/>
      <c r="G4" s="115"/>
      <c r="H4" s="115"/>
      <c r="I4" s="81"/>
      <c r="J4" s="81"/>
      <c r="M4" s="114" t="s">
        <v>80</v>
      </c>
      <c r="N4" s="114"/>
    </row>
    <row r="5" spans="5:15" ht="12.75">
      <c r="E5" s="82" t="s">
        <v>81</v>
      </c>
      <c r="F5" s="82"/>
      <c r="G5" s="82"/>
      <c r="H5" s="82" t="s">
        <v>82</v>
      </c>
      <c r="I5" s="82"/>
      <c r="K5" s="82" t="s">
        <v>83</v>
      </c>
      <c r="O5" s="80" t="s">
        <v>84</v>
      </c>
    </row>
    <row r="6" spans="2:15" ht="12.75">
      <c r="B6" s="82" t="s">
        <v>85</v>
      </c>
      <c r="E6" s="82" t="s">
        <v>86</v>
      </c>
      <c r="F6" s="82"/>
      <c r="G6" s="82"/>
      <c r="H6" s="82" t="s">
        <v>87</v>
      </c>
      <c r="I6" s="82"/>
      <c r="J6" s="82"/>
      <c r="O6" s="80" t="s">
        <v>88</v>
      </c>
    </row>
    <row r="7" spans="1:14" ht="12.75">
      <c r="A7" s="83">
        <v>17899</v>
      </c>
      <c r="B7" s="84">
        <v>2</v>
      </c>
      <c r="D7" s="83">
        <v>19450</v>
      </c>
      <c r="E7" s="84">
        <v>3.08</v>
      </c>
      <c r="F7" s="84"/>
      <c r="G7" s="83">
        <v>6941</v>
      </c>
      <c r="H7" s="84">
        <v>5.35</v>
      </c>
      <c r="I7" s="84"/>
      <c r="J7" s="83">
        <v>19906</v>
      </c>
      <c r="K7" s="84">
        <v>0.8</v>
      </c>
      <c r="L7" s="84"/>
      <c r="M7" s="83">
        <v>16803</v>
      </c>
      <c r="N7" s="85">
        <v>18.2</v>
      </c>
    </row>
    <row r="8" spans="1:14" ht="12.75">
      <c r="A8" s="83">
        <v>17930</v>
      </c>
      <c r="B8" s="84">
        <v>2</v>
      </c>
      <c r="D8" s="83">
        <v>19480</v>
      </c>
      <c r="E8" s="84">
        <v>3.18</v>
      </c>
      <c r="F8" s="84"/>
      <c r="G8" s="83">
        <v>6972</v>
      </c>
      <c r="H8" s="84">
        <v>5.35</v>
      </c>
      <c r="I8" s="84"/>
      <c r="J8" s="83">
        <v>19937</v>
      </c>
      <c r="K8" s="84">
        <v>1.22</v>
      </c>
      <c r="L8" s="84"/>
      <c r="M8" s="83">
        <v>16834</v>
      </c>
      <c r="N8" s="85">
        <v>18.1</v>
      </c>
    </row>
    <row r="9" spans="1:14" ht="12.75">
      <c r="A9" s="83">
        <v>17958</v>
      </c>
      <c r="B9" s="84">
        <v>2</v>
      </c>
      <c r="D9" s="83">
        <v>19511</v>
      </c>
      <c r="E9" s="84">
        <v>3.21</v>
      </c>
      <c r="F9" s="84"/>
      <c r="G9" s="83">
        <v>7000</v>
      </c>
      <c r="H9" s="84">
        <v>5.39</v>
      </c>
      <c r="I9" s="84"/>
      <c r="J9" s="83">
        <v>19968</v>
      </c>
      <c r="K9" s="84">
        <v>1.06</v>
      </c>
      <c r="L9" s="84"/>
      <c r="M9" s="83">
        <v>16862</v>
      </c>
      <c r="N9" s="85">
        <v>18.3</v>
      </c>
    </row>
    <row r="10" spans="1:14" ht="12.75">
      <c r="A10" s="83">
        <v>17989</v>
      </c>
      <c r="B10" s="84">
        <v>2</v>
      </c>
      <c r="D10" s="83">
        <v>19541</v>
      </c>
      <c r="E10" s="84">
        <v>3.12</v>
      </c>
      <c r="F10" s="84"/>
      <c r="G10" s="83">
        <v>7031</v>
      </c>
      <c r="H10" s="84">
        <v>5.44</v>
      </c>
      <c r="I10" s="84"/>
      <c r="J10" s="83">
        <v>19998</v>
      </c>
      <c r="K10" s="84">
        <v>0.85</v>
      </c>
      <c r="L10" s="84"/>
      <c r="M10" s="83">
        <v>16893</v>
      </c>
      <c r="N10" s="85">
        <v>18.4</v>
      </c>
    </row>
    <row r="11" spans="1:14" ht="12.75">
      <c r="A11" s="83">
        <v>18019</v>
      </c>
      <c r="B11" s="84">
        <v>2</v>
      </c>
      <c r="D11" s="83">
        <v>19572</v>
      </c>
      <c r="E11" s="84">
        <v>3.1</v>
      </c>
      <c r="F11" s="84"/>
      <c r="G11" s="83">
        <v>7061</v>
      </c>
      <c r="H11" s="84">
        <v>5.39</v>
      </c>
      <c r="I11" s="84"/>
      <c r="J11" s="83">
        <v>20029</v>
      </c>
      <c r="K11" s="84">
        <v>0.83</v>
      </c>
      <c r="L11" s="84"/>
      <c r="M11" s="83">
        <v>16923</v>
      </c>
      <c r="N11" s="85">
        <v>18.5</v>
      </c>
    </row>
    <row r="12" spans="1:14" ht="12.75">
      <c r="A12" s="83">
        <v>18050</v>
      </c>
      <c r="B12" s="84">
        <v>2</v>
      </c>
      <c r="D12" s="83">
        <v>19603</v>
      </c>
      <c r="E12" s="84">
        <v>3.07</v>
      </c>
      <c r="F12" s="84"/>
      <c r="G12" s="83">
        <v>7092</v>
      </c>
      <c r="H12" s="84">
        <v>5.4</v>
      </c>
      <c r="I12" s="84"/>
      <c r="J12" s="83">
        <v>20059</v>
      </c>
      <c r="K12" s="84">
        <v>1.28</v>
      </c>
      <c r="L12" s="84"/>
      <c r="M12" s="83">
        <v>16954</v>
      </c>
      <c r="N12" s="85">
        <v>18.7</v>
      </c>
    </row>
    <row r="13" spans="1:14" ht="12.75">
      <c r="A13" s="83">
        <v>18080</v>
      </c>
      <c r="B13" s="84">
        <v>2</v>
      </c>
      <c r="D13" s="83">
        <v>19633</v>
      </c>
      <c r="E13" s="84">
        <v>2.95</v>
      </c>
      <c r="F13" s="84"/>
      <c r="G13" s="83">
        <v>7122</v>
      </c>
      <c r="H13" s="84">
        <v>5.44</v>
      </c>
      <c r="I13" s="84"/>
      <c r="J13" s="83">
        <v>20090</v>
      </c>
      <c r="K13" s="84">
        <v>1.39</v>
      </c>
      <c r="L13" s="84"/>
      <c r="M13" s="83">
        <v>16984</v>
      </c>
      <c r="N13" s="85">
        <v>19.8</v>
      </c>
    </row>
    <row r="14" spans="1:14" ht="12.75">
      <c r="A14" s="83">
        <v>18111</v>
      </c>
      <c r="B14" s="84">
        <v>2</v>
      </c>
      <c r="D14" s="83">
        <v>19664</v>
      </c>
      <c r="E14" s="84">
        <v>2.95</v>
      </c>
      <c r="F14" s="84"/>
      <c r="G14" s="83">
        <v>7153</v>
      </c>
      <c r="H14" s="84">
        <v>5.56</v>
      </c>
      <c r="I14" s="84"/>
      <c r="J14" s="83">
        <v>20121</v>
      </c>
      <c r="K14" s="84">
        <v>1.29</v>
      </c>
      <c r="L14" s="84"/>
      <c r="M14" s="83">
        <v>17015</v>
      </c>
      <c r="N14" s="85">
        <v>20.2</v>
      </c>
    </row>
    <row r="15" spans="1:14" ht="12.75">
      <c r="A15" s="83">
        <v>18142</v>
      </c>
      <c r="B15" s="84">
        <v>2</v>
      </c>
      <c r="D15" s="83">
        <v>19694</v>
      </c>
      <c r="E15" s="84">
        <v>2.89</v>
      </c>
      <c r="F15" s="84"/>
      <c r="G15" s="83">
        <v>7184</v>
      </c>
      <c r="H15" s="84">
        <v>5.6</v>
      </c>
      <c r="I15" s="84"/>
      <c r="J15" s="83">
        <v>20149</v>
      </c>
      <c r="K15" s="84">
        <v>1.35</v>
      </c>
      <c r="L15" s="84"/>
      <c r="M15" s="83">
        <v>17046</v>
      </c>
      <c r="N15" s="85">
        <v>20.4</v>
      </c>
    </row>
    <row r="16" spans="1:14" ht="12.75">
      <c r="A16" s="83">
        <v>18172</v>
      </c>
      <c r="B16" s="84">
        <v>2</v>
      </c>
      <c r="D16" s="83">
        <v>19725</v>
      </c>
      <c r="E16" s="84">
        <v>2.8</v>
      </c>
      <c r="F16" s="84"/>
      <c r="G16" s="83">
        <v>7214</v>
      </c>
      <c r="H16" s="84">
        <v>5.54</v>
      </c>
      <c r="I16" s="84"/>
      <c r="J16" s="83">
        <v>20180</v>
      </c>
      <c r="K16" s="84">
        <v>1.43</v>
      </c>
      <c r="L16" s="84"/>
      <c r="M16" s="83">
        <v>17076</v>
      </c>
      <c r="N16" s="85">
        <v>20.8</v>
      </c>
    </row>
    <row r="17" spans="1:14" ht="12.75">
      <c r="A17" s="83">
        <v>18203</v>
      </c>
      <c r="B17" s="84">
        <v>2</v>
      </c>
      <c r="D17" s="83">
        <v>19756</v>
      </c>
      <c r="E17" s="84">
        <v>2.72</v>
      </c>
      <c r="F17" s="84"/>
      <c r="G17" s="83">
        <v>7245</v>
      </c>
      <c r="H17" s="84">
        <v>5.66</v>
      </c>
      <c r="I17" s="84"/>
      <c r="J17" s="83">
        <v>20210</v>
      </c>
      <c r="K17" s="84">
        <v>1.43</v>
      </c>
      <c r="L17" s="84"/>
      <c r="M17" s="83">
        <v>17107</v>
      </c>
      <c r="N17" s="85">
        <v>21.3</v>
      </c>
    </row>
    <row r="18" spans="1:14" ht="12.75">
      <c r="A18" s="83">
        <v>18233</v>
      </c>
      <c r="B18" s="84">
        <v>2</v>
      </c>
      <c r="D18" s="83">
        <v>19784</v>
      </c>
      <c r="E18" s="84">
        <v>2.61</v>
      </c>
      <c r="F18" s="84"/>
      <c r="G18" s="83">
        <v>7275</v>
      </c>
      <c r="H18" s="84">
        <v>5.73</v>
      </c>
      <c r="I18" s="84"/>
      <c r="J18" s="83">
        <v>20241</v>
      </c>
      <c r="K18" s="84">
        <v>1.64</v>
      </c>
      <c r="L18" s="84"/>
      <c r="M18" s="83">
        <v>17137</v>
      </c>
      <c r="N18" s="85">
        <v>21.5</v>
      </c>
    </row>
    <row r="19" spans="1:15" ht="12.75">
      <c r="A19" s="83">
        <v>18264</v>
      </c>
      <c r="B19" s="84">
        <v>2</v>
      </c>
      <c r="D19" s="83">
        <v>19815</v>
      </c>
      <c r="E19" s="84">
        <v>2.6</v>
      </c>
      <c r="F19" s="84"/>
      <c r="G19" s="83">
        <v>7306</v>
      </c>
      <c r="H19" s="84">
        <v>5.75</v>
      </c>
      <c r="I19" s="84"/>
      <c r="J19" s="83">
        <v>20271</v>
      </c>
      <c r="K19" s="84">
        <v>1.68</v>
      </c>
      <c r="L19" s="84"/>
      <c r="M19" s="83">
        <v>17168</v>
      </c>
      <c r="N19" s="85">
        <v>21.5</v>
      </c>
      <c r="O19" s="80">
        <f aca="true" t="shared" si="0" ref="O19:O82">(N19-N7)/N7</f>
        <v>0.18131868131868137</v>
      </c>
    </row>
    <row r="20" spans="1:15" ht="12.75">
      <c r="A20" s="83">
        <v>18295</v>
      </c>
      <c r="B20" s="84">
        <v>2</v>
      </c>
      <c r="D20" s="83">
        <v>19845</v>
      </c>
      <c r="E20" s="84">
        <v>2.66</v>
      </c>
      <c r="F20" s="84"/>
      <c r="G20" s="83">
        <v>7337</v>
      </c>
      <c r="H20" s="84">
        <v>5.86</v>
      </c>
      <c r="I20" s="84"/>
      <c r="J20" s="83">
        <v>20302</v>
      </c>
      <c r="K20" s="84">
        <v>1.96</v>
      </c>
      <c r="L20" s="84"/>
      <c r="M20" s="83">
        <v>17199</v>
      </c>
      <c r="N20" s="85">
        <v>21.5</v>
      </c>
      <c r="O20" s="80">
        <f t="shared" si="0"/>
        <v>0.18784530386740322</v>
      </c>
    </row>
    <row r="21" spans="1:15" ht="12.75">
      <c r="A21" s="83">
        <v>18323</v>
      </c>
      <c r="B21" s="84">
        <v>2</v>
      </c>
      <c r="D21" s="83">
        <v>19876</v>
      </c>
      <c r="E21" s="84">
        <v>2.64</v>
      </c>
      <c r="F21" s="84"/>
      <c r="G21" s="83">
        <v>7366</v>
      </c>
      <c r="H21" s="84">
        <v>5.92</v>
      </c>
      <c r="I21" s="84"/>
      <c r="J21" s="83">
        <v>20333</v>
      </c>
      <c r="K21" s="84">
        <v>2.18</v>
      </c>
      <c r="L21" s="84"/>
      <c r="M21" s="83">
        <v>17227</v>
      </c>
      <c r="N21" s="85">
        <v>21.9</v>
      </c>
      <c r="O21" s="80">
        <f t="shared" si="0"/>
        <v>0.19672131147540972</v>
      </c>
    </row>
    <row r="22" spans="1:15" ht="12.75">
      <c r="A22" s="83">
        <v>18354</v>
      </c>
      <c r="B22" s="84">
        <v>2</v>
      </c>
      <c r="D22" s="83">
        <v>19906</v>
      </c>
      <c r="E22" s="84">
        <v>2.57</v>
      </c>
      <c r="F22" s="84"/>
      <c r="G22" s="83">
        <v>7397</v>
      </c>
      <c r="H22" s="84">
        <v>6.04</v>
      </c>
      <c r="I22" s="84"/>
      <c r="J22" s="83">
        <v>20363</v>
      </c>
      <c r="K22" s="84">
        <v>2.24</v>
      </c>
      <c r="L22" s="84"/>
      <c r="M22" s="83">
        <v>17258</v>
      </c>
      <c r="N22" s="85">
        <v>21.9</v>
      </c>
      <c r="O22" s="80">
        <f t="shared" si="0"/>
        <v>0.19021739130434784</v>
      </c>
    </row>
    <row r="23" spans="1:15" ht="12.75">
      <c r="A23" s="83">
        <v>18384</v>
      </c>
      <c r="B23" s="84">
        <v>2</v>
      </c>
      <c r="D23" s="83">
        <v>19937</v>
      </c>
      <c r="E23" s="84">
        <v>2.58</v>
      </c>
      <c r="F23" s="84"/>
      <c r="G23" s="83">
        <v>7427</v>
      </c>
      <c r="H23" s="84">
        <v>6.25</v>
      </c>
      <c r="I23" s="84"/>
      <c r="J23" s="83">
        <v>20394</v>
      </c>
      <c r="K23" s="84">
        <v>2.35</v>
      </c>
      <c r="L23" s="84"/>
      <c r="M23" s="83">
        <v>17288</v>
      </c>
      <c r="N23" s="85">
        <v>21.9</v>
      </c>
      <c r="O23" s="80">
        <f t="shared" si="0"/>
        <v>0.1837837837837837</v>
      </c>
    </row>
    <row r="24" spans="1:15" ht="12.75">
      <c r="A24" s="83">
        <v>18415</v>
      </c>
      <c r="B24" s="84">
        <v>2</v>
      </c>
      <c r="D24" s="83">
        <v>19968</v>
      </c>
      <c r="E24" s="84">
        <v>2.6</v>
      </c>
      <c r="F24" s="84"/>
      <c r="G24" s="83">
        <v>7458</v>
      </c>
      <c r="H24" s="84">
        <v>6.38</v>
      </c>
      <c r="I24" s="84"/>
      <c r="J24" s="83">
        <v>20424</v>
      </c>
      <c r="K24" s="84">
        <v>2.48</v>
      </c>
      <c r="L24" s="84"/>
      <c r="M24" s="83">
        <v>17319</v>
      </c>
      <c r="N24" s="85">
        <v>22</v>
      </c>
      <c r="O24" s="80">
        <f t="shared" si="0"/>
        <v>0.17647058823529416</v>
      </c>
    </row>
    <row r="25" spans="1:15" ht="12.75">
      <c r="A25" s="83">
        <v>18445</v>
      </c>
      <c r="B25" s="84">
        <v>2</v>
      </c>
      <c r="D25" s="83">
        <v>19998</v>
      </c>
      <c r="E25" s="84">
        <v>2.61</v>
      </c>
      <c r="F25" s="84"/>
      <c r="G25" s="83">
        <v>7488</v>
      </c>
      <c r="H25" s="84">
        <v>6.34</v>
      </c>
      <c r="I25" s="84"/>
      <c r="J25" s="83">
        <v>20455</v>
      </c>
      <c r="K25" s="84">
        <v>2.45</v>
      </c>
      <c r="L25" s="84"/>
      <c r="M25" s="83">
        <v>17349</v>
      </c>
      <c r="N25" s="85">
        <v>22.2</v>
      </c>
      <c r="O25" s="80">
        <f t="shared" si="0"/>
        <v>0.12121212121212113</v>
      </c>
    </row>
    <row r="26" spans="1:15" ht="12.75">
      <c r="A26" s="83">
        <v>18476</v>
      </c>
      <c r="B26" s="84">
        <v>2</v>
      </c>
      <c r="D26" s="83">
        <v>20029</v>
      </c>
      <c r="E26" s="84">
        <v>2.65</v>
      </c>
      <c r="F26" s="84"/>
      <c r="G26" s="83">
        <v>7519</v>
      </c>
      <c r="H26" s="84">
        <v>6.3</v>
      </c>
      <c r="I26" s="84"/>
      <c r="J26" s="83">
        <v>20486</v>
      </c>
      <c r="K26" s="84">
        <v>2.5</v>
      </c>
      <c r="L26" s="84"/>
      <c r="M26" s="83">
        <v>17380</v>
      </c>
      <c r="N26" s="85">
        <v>22.5</v>
      </c>
      <c r="O26" s="80">
        <f t="shared" si="0"/>
        <v>0.11386138613861391</v>
      </c>
    </row>
    <row r="27" spans="1:15" ht="12.75">
      <c r="A27" s="83">
        <v>18507</v>
      </c>
      <c r="B27" s="84">
        <v>2.08</v>
      </c>
      <c r="D27" s="83">
        <v>20059</v>
      </c>
      <c r="E27" s="84">
        <v>2.67</v>
      </c>
      <c r="F27" s="84"/>
      <c r="G27" s="83">
        <v>7550</v>
      </c>
      <c r="H27" s="84">
        <v>6.22</v>
      </c>
      <c r="I27" s="84"/>
      <c r="J27" s="83">
        <v>20515</v>
      </c>
      <c r="K27" s="84">
        <v>2.5</v>
      </c>
      <c r="L27" s="84"/>
      <c r="M27" s="83">
        <v>17411</v>
      </c>
      <c r="N27" s="85">
        <v>23</v>
      </c>
      <c r="O27" s="80">
        <f t="shared" si="0"/>
        <v>0.12745098039215694</v>
      </c>
    </row>
    <row r="28" spans="1:15" ht="12.75">
      <c r="A28" s="83">
        <v>18537</v>
      </c>
      <c r="B28" s="84">
        <v>2.25</v>
      </c>
      <c r="D28" s="83">
        <v>20090</v>
      </c>
      <c r="E28" s="84">
        <v>2.75</v>
      </c>
      <c r="F28" s="84"/>
      <c r="G28" s="83">
        <v>7580</v>
      </c>
      <c r="H28" s="84">
        <v>6.05</v>
      </c>
      <c r="I28" s="84"/>
      <c r="J28" s="83">
        <v>20546</v>
      </c>
      <c r="K28" s="84">
        <v>2.62</v>
      </c>
      <c r="L28" s="84"/>
      <c r="M28" s="83">
        <v>17441</v>
      </c>
      <c r="N28" s="85">
        <v>23</v>
      </c>
      <c r="O28" s="80">
        <f t="shared" si="0"/>
        <v>0.10576923076923073</v>
      </c>
    </row>
    <row r="29" spans="1:15" ht="12.75">
      <c r="A29" s="83">
        <v>18568</v>
      </c>
      <c r="B29" s="84">
        <v>2.25</v>
      </c>
      <c r="D29" s="83">
        <v>20121</v>
      </c>
      <c r="E29" s="84">
        <v>2.83</v>
      </c>
      <c r="F29" s="84"/>
      <c r="G29" s="83">
        <v>7611</v>
      </c>
      <c r="H29" s="84">
        <v>6.08</v>
      </c>
      <c r="I29" s="84"/>
      <c r="J29" s="83">
        <v>20576</v>
      </c>
      <c r="K29" s="84">
        <v>2.75</v>
      </c>
      <c r="L29" s="84"/>
      <c r="M29" s="83">
        <v>17472</v>
      </c>
      <c r="N29" s="85">
        <v>23.1</v>
      </c>
      <c r="O29" s="80">
        <f t="shared" si="0"/>
        <v>0.08450704225352115</v>
      </c>
    </row>
    <row r="30" spans="1:15" ht="12.75">
      <c r="A30" s="83">
        <v>18598</v>
      </c>
      <c r="B30" s="84">
        <v>2.25</v>
      </c>
      <c r="D30" s="83">
        <v>20149</v>
      </c>
      <c r="E30" s="84">
        <v>2.84</v>
      </c>
      <c r="F30" s="84"/>
      <c r="G30" s="83">
        <v>7641</v>
      </c>
      <c r="H30" s="84">
        <v>6.26</v>
      </c>
      <c r="I30" s="84"/>
      <c r="J30" s="83">
        <v>20607</v>
      </c>
      <c r="K30" s="84">
        <v>2.71</v>
      </c>
      <c r="L30" s="84"/>
      <c r="M30" s="83">
        <v>17502</v>
      </c>
      <c r="N30" s="85">
        <v>23.4</v>
      </c>
      <c r="O30" s="80">
        <f t="shared" si="0"/>
        <v>0.08837209302325574</v>
      </c>
    </row>
    <row r="31" spans="1:15" ht="12.75">
      <c r="A31" s="83">
        <v>18629</v>
      </c>
      <c r="B31" s="84">
        <v>2.44</v>
      </c>
      <c r="D31" s="83">
        <v>20180</v>
      </c>
      <c r="E31" s="84">
        <v>2.85</v>
      </c>
      <c r="F31" s="84"/>
      <c r="G31" s="83">
        <v>7672</v>
      </c>
      <c r="H31" s="84">
        <v>6.14</v>
      </c>
      <c r="I31" s="84"/>
      <c r="J31" s="83">
        <v>20637</v>
      </c>
      <c r="K31" s="84">
        <v>2.75</v>
      </c>
      <c r="L31" s="84"/>
      <c r="M31" s="83">
        <v>17533</v>
      </c>
      <c r="N31" s="85">
        <v>23.7</v>
      </c>
      <c r="O31" s="80">
        <f t="shared" si="0"/>
        <v>0.10232558139534881</v>
      </c>
    </row>
    <row r="32" spans="1:15" ht="12.75">
      <c r="A32" s="83">
        <v>18660</v>
      </c>
      <c r="B32" s="84">
        <v>2.5</v>
      </c>
      <c r="D32" s="83">
        <v>20210</v>
      </c>
      <c r="E32" s="84">
        <v>2.87</v>
      </c>
      <c r="F32" s="84"/>
      <c r="G32" s="83">
        <v>7703</v>
      </c>
      <c r="H32" s="84">
        <v>6.08</v>
      </c>
      <c r="I32" s="84"/>
      <c r="J32" s="83">
        <v>20668</v>
      </c>
      <c r="K32" s="84">
        <v>2.73</v>
      </c>
      <c r="L32" s="84"/>
      <c r="M32" s="83">
        <v>17564</v>
      </c>
      <c r="N32" s="85">
        <v>23.5</v>
      </c>
      <c r="O32" s="80">
        <f t="shared" si="0"/>
        <v>0.09302325581395349</v>
      </c>
    </row>
    <row r="33" spans="1:15" ht="12.75">
      <c r="A33" s="83">
        <v>18688</v>
      </c>
      <c r="B33" s="84">
        <v>2.5</v>
      </c>
      <c r="D33" s="83">
        <v>20241</v>
      </c>
      <c r="E33" s="84">
        <v>2.86</v>
      </c>
      <c r="F33" s="84"/>
      <c r="G33" s="83">
        <v>7731</v>
      </c>
      <c r="H33" s="84">
        <v>6.08</v>
      </c>
      <c r="I33" s="84"/>
      <c r="J33" s="83">
        <v>20699</v>
      </c>
      <c r="K33" s="84">
        <v>2.95</v>
      </c>
      <c r="L33" s="84"/>
      <c r="M33" s="83">
        <v>17593</v>
      </c>
      <c r="N33" s="85">
        <v>23.4</v>
      </c>
      <c r="O33" s="80">
        <f t="shared" si="0"/>
        <v>0.06849315068493152</v>
      </c>
    </row>
    <row r="34" spans="1:15" ht="12.75">
      <c r="A34" s="83">
        <v>18719</v>
      </c>
      <c r="B34" s="84">
        <v>2.5</v>
      </c>
      <c r="D34" s="83">
        <v>20271</v>
      </c>
      <c r="E34" s="84">
        <v>2.94</v>
      </c>
      <c r="F34" s="84"/>
      <c r="G34" s="83">
        <v>7762</v>
      </c>
      <c r="H34" s="84">
        <v>6.06</v>
      </c>
      <c r="I34" s="84"/>
      <c r="J34" s="83">
        <v>20729</v>
      </c>
      <c r="K34" s="84">
        <v>2.96</v>
      </c>
      <c r="L34" s="84"/>
      <c r="M34" s="83">
        <v>17624</v>
      </c>
      <c r="N34" s="85">
        <v>23.8</v>
      </c>
      <c r="O34" s="80">
        <f t="shared" si="0"/>
        <v>0.08675799086758001</v>
      </c>
    </row>
    <row r="35" spans="1:15" ht="12.75">
      <c r="A35" s="83">
        <v>18749</v>
      </c>
      <c r="B35" s="84">
        <v>2.5</v>
      </c>
      <c r="D35" s="83">
        <v>20302</v>
      </c>
      <c r="E35" s="84">
        <v>3.01</v>
      </c>
      <c r="F35" s="84"/>
      <c r="G35" s="83">
        <v>7792</v>
      </c>
      <c r="H35" s="84">
        <v>6.11</v>
      </c>
      <c r="I35" s="84"/>
      <c r="J35" s="83">
        <v>20760</v>
      </c>
      <c r="K35" s="84">
        <v>2.88</v>
      </c>
      <c r="L35" s="84"/>
      <c r="M35" s="83">
        <v>17654</v>
      </c>
      <c r="N35" s="85">
        <v>23.9</v>
      </c>
      <c r="O35" s="80">
        <f t="shared" si="0"/>
        <v>0.09132420091324202</v>
      </c>
    </row>
    <row r="36" spans="1:15" ht="12.75">
      <c r="A36" s="83">
        <v>18780</v>
      </c>
      <c r="B36" s="84">
        <v>2.5</v>
      </c>
      <c r="D36" s="83">
        <v>20333</v>
      </c>
      <c r="E36" s="84">
        <v>3</v>
      </c>
      <c r="F36" s="84"/>
      <c r="G36" s="83">
        <v>7823</v>
      </c>
      <c r="H36" s="84">
        <v>6.18</v>
      </c>
      <c r="I36" s="84"/>
      <c r="J36" s="83">
        <v>20790</v>
      </c>
      <c r="K36" s="84">
        <v>2.94</v>
      </c>
      <c r="L36" s="84"/>
      <c r="M36" s="83">
        <v>17685</v>
      </c>
      <c r="N36" s="85">
        <v>24.1</v>
      </c>
      <c r="O36" s="80">
        <f t="shared" si="0"/>
        <v>0.09545454545454551</v>
      </c>
    </row>
    <row r="37" spans="1:15" ht="12.75">
      <c r="A37" s="83">
        <v>18810</v>
      </c>
      <c r="B37" s="84">
        <v>2.5</v>
      </c>
      <c r="D37" s="83">
        <v>20363</v>
      </c>
      <c r="E37" s="84">
        <v>2.93</v>
      </c>
      <c r="F37" s="84"/>
      <c r="G37" s="83">
        <v>7853</v>
      </c>
      <c r="H37" s="84">
        <v>6.12</v>
      </c>
      <c r="I37" s="84"/>
      <c r="J37" s="83">
        <v>20821</v>
      </c>
      <c r="K37" s="84">
        <v>2.84</v>
      </c>
      <c r="L37" s="84"/>
      <c r="M37" s="83">
        <v>17715</v>
      </c>
      <c r="N37" s="85">
        <v>24.4</v>
      </c>
      <c r="O37" s="80">
        <f t="shared" si="0"/>
        <v>0.09909909909909907</v>
      </c>
    </row>
    <row r="38" spans="1:15" ht="12.75">
      <c r="A38" s="83">
        <v>18841</v>
      </c>
      <c r="B38" s="84">
        <v>2.5</v>
      </c>
      <c r="D38" s="83">
        <v>20394</v>
      </c>
      <c r="E38" s="84">
        <v>2.93</v>
      </c>
      <c r="F38" s="84"/>
      <c r="G38" s="83">
        <v>7884</v>
      </c>
      <c r="H38" s="84">
        <v>5.99</v>
      </c>
      <c r="I38" s="84"/>
      <c r="J38" s="83">
        <v>20852</v>
      </c>
      <c r="K38" s="84">
        <v>3</v>
      </c>
      <c r="L38" s="84"/>
      <c r="M38" s="83">
        <v>17746</v>
      </c>
      <c r="N38" s="85">
        <v>24.5</v>
      </c>
      <c r="O38" s="80">
        <f t="shared" si="0"/>
        <v>0.08888888888888889</v>
      </c>
    </row>
    <row r="39" spans="1:15" ht="12.75">
      <c r="A39" s="83">
        <v>18872</v>
      </c>
      <c r="B39" s="84">
        <v>2.5</v>
      </c>
      <c r="D39" s="83">
        <v>20424</v>
      </c>
      <c r="E39" s="84">
        <v>2.98</v>
      </c>
      <c r="F39" s="84"/>
      <c r="G39" s="83">
        <v>7915</v>
      </c>
      <c r="H39" s="84">
        <v>5.93</v>
      </c>
      <c r="I39" s="84"/>
      <c r="J39" s="83">
        <v>20880</v>
      </c>
      <c r="K39" s="84">
        <v>2.96</v>
      </c>
      <c r="L39" s="84"/>
      <c r="M39" s="83">
        <v>17777</v>
      </c>
      <c r="N39" s="85">
        <v>24.5</v>
      </c>
      <c r="O39" s="80">
        <f t="shared" si="0"/>
        <v>0.06521739130434782</v>
      </c>
    </row>
    <row r="40" spans="1:15" ht="12.75">
      <c r="A40" s="83">
        <v>18902</v>
      </c>
      <c r="B40" s="84">
        <v>2.62</v>
      </c>
      <c r="D40" s="83">
        <v>20455</v>
      </c>
      <c r="E40" s="84">
        <v>2.94</v>
      </c>
      <c r="F40" s="84"/>
      <c r="G40" s="83">
        <v>7945</v>
      </c>
      <c r="H40" s="84">
        <v>5.84</v>
      </c>
      <c r="I40" s="84"/>
      <c r="J40" s="83">
        <v>20911</v>
      </c>
      <c r="K40" s="84">
        <v>3</v>
      </c>
      <c r="L40" s="84"/>
      <c r="M40" s="83">
        <v>17807</v>
      </c>
      <c r="N40" s="85">
        <v>24.4</v>
      </c>
      <c r="O40" s="80">
        <f t="shared" si="0"/>
        <v>0.060869565217391244</v>
      </c>
    </row>
    <row r="41" spans="1:15" ht="12.75">
      <c r="A41" s="83">
        <v>18933</v>
      </c>
      <c r="B41" s="84">
        <v>2.75</v>
      </c>
      <c r="D41" s="83">
        <v>20486</v>
      </c>
      <c r="E41" s="84">
        <v>2.91</v>
      </c>
      <c r="F41" s="84"/>
      <c r="G41" s="83">
        <v>7976</v>
      </c>
      <c r="H41" s="84">
        <v>5.6</v>
      </c>
      <c r="I41" s="84"/>
      <c r="J41" s="83">
        <v>20941</v>
      </c>
      <c r="K41" s="84">
        <v>3</v>
      </c>
      <c r="L41" s="84"/>
      <c r="M41" s="83">
        <v>17838</v>
      </c>
      <c r="N41" s="85">
        <v>24.2</v>
      </c>
      <c r="O41" s="80">
        <f t="shared" si="0"/>
        <v>0.047619047619047526</v>
      </c>
    </row>
    <row r="42" spans="1:15" ht="12.75">
      <c r="A42" s="83">
        <v>18963</v>
      </c>
      <c r="B42" s="84">
        <v>2.85</v>
      </c>
      <c r="D42" s="83">
        <v>20515</v>
      </c>
      <c r="E42" s="84">
        <v>2.99</v>
      </c>
      <c r="F42" s="84"/>
      <c r="G42" s="83">
        <v>8006</v>
      </c>
      <c r="H42" s="84">
        <v>5.5</v>
      </c>
      <c r="I42" s="84"/>
      <c r="J42" s="83">
        <v>20972</v>
      </c>
      <c r="K42" s="84">
        <v>3</v>
      </c>
      <c r="L42" s="84"/>
      <c r="M42" s="83">
        <v>17868</v>
      </c>
      <c r="N42" s="85">
        <v>24.1</v>
      </c>
      <c r="O42" s="80">
        <f t="shared" si="0"/>
        <v>0.029914529914530037</v>
      </c>
    </row>
    <row r="43" spans="1:15" ht="12.75">
      <c r="A43" s="83">
        <v>18994</v>
      </c>
      <c r="B43" s="84">
        <v>3</v>
      </c>
      <c r="D43" s="83">
        <v>20546</v>
      </c>
      <c r="E43" s="84">
        <v>3.14</v>
      </c>
      <c r="F43" s="84"/>
      <c r="G43" s="83">
        <v>8037</v>
      </c>
      <c r="H43" s="84">
        <v>5.34</v>
      </c>
      <c r="I43" s="84"/>
      <c r="J43" s="83">
        <v>21002</v>
      </c>
      <c r="K43" s="84">
        <v>2.99</v>
      </c>
      <c r="L43" s="84"/>
      <c r="M43" s="83">
        <v>17899</v>
      </c>
      <c r="N43" s="85">
        <v>24</v>
      </c>
      <c r="O43" s="80">
        <f t="shared" si="0"/>
        <v>0.012658227848101297</v>
      </c>
    </row>
    <row r="44" spans="1:15" ht="12.75">
      <c r="A44" s="83">
        <v>19025</v>
      </c>
      <c r="B44" s="84">
        <v>3</v>
      </c>
      <c r="D44" s="83">
        <v>20576</v>
      </c>
      <c r="E44" s="84">
        <v>3.06</v>
      </c>
      <c r="F44" s="84"/>
      <c r="G44" s="83">
        <v>8068</v>
      </c>
      <c r="H44" s="84">
        <v>5.29</v>
      </c>
      <c r="I44" s="84"/>
      <c r="J44" s="83">
        <v>21033</v>
      </c>
      <c r="K44" s="84">
        <v>3.24</v>
      </c>
      <c r="L44" s="84"/>
      <c r="M44" s="83">
        <v>17930</v>
      </c>
      <c r="N44" s="85">
        <v>23.8</v>
      </c>
      <c r="O44" s="80">
        <f t="shared" si="0"/>
        <v>0.012765957446808541</v>
      </c>
    </row>
    <row r="45" spans="1:15" ht="12.75">
      <c r="A45" s="83">
        <v>19054</v>
      </c>
      <c r="B45" s="84">
        <v>3</v>
      </c>
      <c r="D45" s="83">
        <v>20607</v>
      </c>
      <c r="E45" s="84">
        <v>3</v>
      </c>
      <c r="F45" s="84"/>
      <c r="G45" s="83">
        <v>8096</v>
      </c>
      <c r="H45" s="84">
        <v>5.23</v>
      </c>
      <c r="I45" s="84"/>
      <c r="J45" s="83">
        <v>21064</v>
      </c>
      <c r="K45" s="84">
        <v>3.47</v>
      </c>
      <c r="L45" s="84"/>
      <c r="M45" s="83">
        <v>17958</v>
      </c>
      <c r="N45" s="85">
        <v>23.8</v>
      </c>
      <c r="O45" s="80">
        <f t="shared" si="0"/>
        <v>0.017094017094017186</v>
      </c>
    </row>
    <row r="46" spans="1:15" ht="12.75">
      <c r="A46" s="83">
        <v>19085</v>
      </c>
      <c r="B46" s="84">
        <v>3</v>
      </c>
      <c r="D46" s="83">
        <v>20637</v>
      </c>
      <c r="E46" s="84">
        <v>3.08</v>
      </c>
      <c r="F46" s="84"/>
      <c r="G46" s="83">
        <v>8127</v>
      </c>
      <c r="H46" s="84">
        <v>5.15</v>
      </c>
      <c r="I46" s="84"/>
      <c r="J46" s="83">
        <v>21094</v>
      </c>
      <c r="K46" s="84">
        <v>3.5</v>
      </c>
      <c r="L46" s="84"/>
      <c r="M46" s="83">
        <v>17989</v>
      </c>
      <c r="N46" s="85">
        <v>23.9</v>
      </c>
      <c r="O46" s="80">
        <f t="shared" si="0"/>
        <v>0.004201680672268818</v>
      </c>
    </row>
    <row r="47" spans="1:15" ht="12.75">
      <c r="A47" s="83">
        <v>19115</v>
      </c>
      <c r="B47" s="84">
        <v>3</v>
      </c>
      <c r="D47" s="83">
        <v>20668</v>
      </c>
      <c r="E47" s="84">
        <v>3.22</v>
      </c>
      <c r="F47" s="84"/>
      <c r="G47" s="83">
        <v>8157</v>
      </c>
      <c r="H47" s="84">
        <v>5.13</v>
      </c>
      <c r="I47" s="84"/>
      <c r="J47" s="83">
        <v>21125</v>
      </c>
      <c r="K47" s="84">
        <v>3.28</v>
      </c>
      <c r="L47" s="84"/>
      <c r="M47" s="83">
        <v>18019</v>
      </c>
      <c r="N47" s="85">
        <v>23.8</v>
      </c>
      <c r="O47" s="80">
        <f t="shared" si="0"/>
        <v>-0.004184100418409953</v>
      </c>
    </row>
    <row r="48" spans="1:15" ht="12.75">
      <c r="A48" s="83">
        <v>19146</v>
      </c>
      <c r="B48" s="84">
        <v>3</v>
      </c>
      <c r="D48" s="83">
        <v>20699</v>
      </c>
      <c r="E48" s="84">
        <v>3.28</v>
      </c>
      <c r="F48" s="84"/>
      <c r="G48" s="83">
        <v>8188</v>
      </c>
      <c r="H48" s="84">
        <v>5.08</v>
      </c>
      <c r="I48" s="84"/>
      <c r="J48" s="83">
        <v>21155</v>
      </c>
      <c r="K48" s="84">
        <v>2.98</v>
      </c>
      <c r="L48" s="84"/>
      <c r="M48" s="83">
        <v>18050</v>
      </c>
      <c r="N48" s="85">
        <v>23.9</v>
      </c>
      <c r="O48" s="80">
        <f t="shared" si="0"/>
        <v>-0.00829875518672211</v>
      </c>
    </row>
    <row r="49" spans="1:15" ht="12.75">
      <c r="A49" s="83">
        <v>19176</v>
      </c>
      <c r="B49" s="84">
        <v>3</v>
      </c>
      <c r="D49" s="83">
        <v>20729</v>
      </c>
      <c r="E49" s="84">
        <v>3.26</v>
      </c>
      <c r="F49" s="84"/>
      <c r="G49" s="83">
        <v>8218</v>
      </c>
      <c r="H49" s="84">
        <v>5</v>
      </c>
      <c r="I49" s="84"/>
      <c r="J49" s="83">
        <v>21186</v>
      </c>
      <c r="K49" s="84">
        <v>2.72</v>
      </c>
      <c r="L49" s="84"/>
      <c r="M49" s="83">
        <v>18080</v>
      </c>
      <c r="N49" s="85">
        <v>23.7</v>
      </c>
      <c r="O49" s="80">
        <f t="shared" si="0"/>
        <v>-0.028688524590163907</v>
      </c>
    </row>
    <row r="50" spans="1:15" ht="12.75">
      <c r="A50" s="83">
        <v>19207</v>
      </c>
      <c r="B50" s="84">
        <v>3</v>
      </c>
      <c r="D50" s="83">
        <v>20760</v>
      </c>
      <c r="E50" s="84">
        <v>3.37</v>
      </c>
      <c r="F50" s="84"/>
      <c r="G50" s="83">
        <v>8249</v>
      </c>
      <c r="H50" s="84">
        <v>4.96</v>
      </c>
      <c r="I50" s="84"/>
      <c r="J50" s="83">
        <v>21217</v>
      </c>
      <c r="K50" s="84">
        <v>1.67</v>
      </c>
      <c r="L50" s="84"/>
      <c r="M50" s="83">
        <v>18111</v>
      </c>
      <c r="N50" s="85">
        <v>23.8</v>
      </c>
      <c r="O50" s="80">
        <f t="shared" si="0"/>
        <v>-0.028571428571428543</v>
      </c>
    </row>
    <row r="51" spans="1:15" ht="12.75">
      <c r="A51" s="83">
        <v>19238</v>
      </c>
      <c r="B51" s="84">
        <v>3</v>
      </c>
      <c r="D51" s="83">
        <v>20790</v>
      </c>
      <c r="E51" s="84">
        <v>3.45</v>
      </c>
      <c r="F51" s="84"/>
      <c r="G51" s="83">
        <v>8280</v>
      </c>
      <c r="H51" s="84">
        <v>4.93</v>
      </c>
      <c r="I51" s="84"/>
      <c r="J51" s="83">
        <v>21245</v>
      </c>
      <c r="K51" s="84">
        <v>1.2</v>
      </c>
      <c r="L51" s="84"/>
      <c r="M51" s="83">
        <v>18142</v>
      </c>
      <c r="N51" s="85">
        <v>23.9</v>
      </c>
      <c r="O51" s="80">
        <f t="shared" si="0"/>
        <v>-0.024489795918367405</v>
      </c>
    </row>
    <row r="52" spans="1:15" ht="12.75">
      <c r="A52" s="83">
        <v>19268</v>
      </c>
      <c r="B52" s="84">
        <v>3</v>
      </c>
      <c r="D52" s="83">
        <v>20821</v>
      </c>
      <c r="E52" s="84">
        <v>3.41</v>
      </c>
      <c r="F52" s="84"/>
      <c r="G52" s="83">
        <v>8310</v>
      </c>
      <c r="H52" s="84">
        <v>4.97</v>
      </c>
      <c r="I52" s="84"/>
      <c r="J52" s="83">
        <v>21276</v>
      </c>
      <c r="K52" s="84">
        <v>1.26</v>
      </c>
      <c r="L52" s="84"/>
      <c r="M52" s="83">
        <v>18172</v>
      </c>
      <c r="N52" s="85">
        <v>23.7</v>
      </c>
      <c r="O52" s="80">
        <f t="shared" si="0"/>
        <v>-0.028688524590163907</v>
      </c>
    </row>
    <row r="53" spans="1:15" ht="12.75">
      <c r="A53" s="83">
        <v>19299</v>
      </c>
      <c r="B53" s="84">
        <v>3</v>
      </c>
      <c r="D53" s="83">
        <v>20852</v>
      </c>
      <c r="E53" s="84">
        <v>3.3</v>
      </c>
      <c r="F53" s="84"/>
      <c r="G53" s="83">
        <v>8341</v>
      </c>
      <c r="H53" s="84">
        <v>5.09</v>
      </c>
      <c r="I53" s="84"/>
      <c r="J53" s="83">
        <v>21306</v>
      </c>
      <c r="K53" s="84">
        <v>0.63</v>
      </c>
      <c r="L53" s="84"/>
      <c r="M53" s="83">
        <v>18203</v>
      </c>
      <c r="N53" s="85">
        <v>23.8</v>
      </c>
      <c r="O53" s="80">
        <f t="shared" si="0"/>
        <v>-0.016528925619834652</v>
      </c>
    </row>
    <row r="54" spans="1:15" ht="12.75">
      <c r="A54" s="83">
        <v>19329</v>
      </c>
      <c r="B54" s="84">
        <v>3</v>
      </c>
      <c r="D54" s="83">
        <v>20880</v>
      </c>
      <c r="E54" s="84">
        <v>3.32</v>
      </c>
      <c r="F54" s="84"/>
      <c r="G54" s="83">
        <v>8371</v>
      </c>
      <c r="H54" s="84">
        <v>5.08</v>
      </c>
      <c r="I54" s="84"/>
      <c r="J54" s="83">
        <v>21337</v>
      </c>
      <c r="K54" s="84">
        <v>0.93</v>
      </c>
      <c r="L54" s="84"/>
      <c r="M54" s="83">
        <v>18233</v>
      </c>
      <c r="N54" s="85">
        <v>23.6</v>
      </c>
      <c r="O54" s="80">
        <f t="shared" si="0"/>
        <v>-0.02074688796680498</v>
      </c>
    </row>
    <row r="55" spans="1:15" ht="12.75">
      <c r="A55" s="83">
        <v>19360</v>
      </c>
      <c r="B55" s="84">
        <v>3</v>
      </c>
      <c r="D55" s="83">
        <v>20911</v>
      </c>
      <c r="E55" s="84">
        <v>3.4</v>
      </c>
      <c r="F55" s="84"/>
      <c r="G55" s="83">
        <v>8402</v>
      </c>
      <c r="H55" s="84">
        <v>5.04</v>
      </c>
      <c r="I55" s="84"/>
      <c r="J55" s="83">
        <v>21367</v>
      </c>
      <c r="K55" s="84">
        <v>0.68</v>
      </c>
      <c r="L55" s="84"/>
      <c r="M55" s="83">
        <v>18264</v>
      </c>
      <c r="N55" s="85">
        <v>23.5</v>
      </c>
      <c r="O55" s="80">
        <f t="shared" si="0"/>
        <v>-0.020833333333333332</v>
      </c>
    </row>
    <row r="56" spans="1:15" ht="12.75">
      <c r="A56" s="83">
        <v>19391</v>
      </c>
      <c r="B56" s="84">
        <v>3</v>
      </c>
      <c r="D56" s="83">
        <v>20941</v>
      </c>
      <c r="E56" s="84">
        <v>3.49</v>
      </c>
      <c r="F56" s="84"/>
      <c r="G56" s="83">
        <v>8433</v>
      </c>
      <c r="H56" s="84">
        <v>5.07</v>
      </c>
      <c r="I56" s="84"/>
      <c r="J56" s="83">
        <v>21398</v>
      </c>
      <c r="K56" s="84">
        <v>1.53</v>
      </c>
      <c r="L56" s="84"/>
      <c r="M56" s="83">
        <v>18295</v>
      </c>
      <c r="N56" s="85">
        <v>23.5</v>
      </c>
      <c r="O56" s="80">
        <f t="shared" si="0"/>
        <v>-0.012605042016806753</v>
      </c>
    </row>
    <row r="57" spans="1:15" ht="12.75">
      <c r="A57" s="83">
        <v>19419</v>
      </c>
      <c r="B57" s="84">
        <v>3</v>
      </c>
      <c r="D57" s="83">
        <v>20972</v>
      </c>
      <c r="E57" s="84">
        <v>3.65</v>
      </c>
      <c r="F57" s="84"/>
      <c r="G57" s="83">
        <v>8461</v>
      </c>
      <c r="H57" s="84">
        <v>5.13</v>
      </c>
      <c r="I57" s="84"/>
      <c r="J57" s="83">
        <v>21429</v>
      </c>
      <c r="K57" s="84">
        <v>1.76</v>
      </c>
      <c r="L57" s="84"/>
      <c r="M57" s="83">
        <v>18323</v>
      </c>
      <c r="N57" s="85">
        <v>23.6</v>
      </c>
      <c r="O57" s="80">
        <f t="shared" si="0"/>
        <v>-0.008403361344537785</v>
      </c>
    </row>
    <row r="58" spans="1:15" ht="12.75">
      <c r="A58" s="83">
        <v>19450</v>
      </c>
      <c r="B58" s="84">
        <v>3.03</v>
      </c>
      <c r="D58" s="83">
        <v>21002</v>
      </c>
      <c r="E58" s="84">
        <v>3.72</v>
      </c>
      <c r="F58" s="84"/>
      <c r="G58" s="83">
        <v>8492</v>
      </c>
      <c r="H58" s="84">
        <v>5.22</v>
      </c>
      <c r="I58" s="84"/>
      <c r="J58" s="83">
        <v>21459</v>
      </c>
      <c r="K58" s="84">
        <v>1.8</v>
      </c>
      <c r="L58" s="84"/>
      <c r="M58" s="83">
        <v>18354</v>
      </c>
      <c r="N58" s="85">
        <v>23.6</v>
      </c>
      <c r="O58" s="80">
        <f t="shared" si="0"/>
        <v>-0.012552301255230007</v>
      </c>
    </row>
    <row r="59" spans="1:15" ht="12.75">
      <c r="A59" s="83">
        <v>19480</v>
      </c>
      <c r="B59" s="84">
        <v>3.25</v>
      </c>
      <c r="D59" s="83">
        <v>21033</v>
      </c>
      <c r="E59" s="84">
        <v>3.75</v>
      </c>
      <c r="F59" s="84"/>
      <c r="G59" s="83">
        <v>8522</v>
      </c>
      <c r="H59" s="84">
        <v>5.16</v>
      </c>
      <c r="I59" s="84"/>
      <c r="J59" s="83">
        <v>21490</v>
      </c>
      <c r="K59" s="84">
        <v>2.27</v>
      </c>
      <c r="L59" s="84"/>
      <c r="M59" s="83">
        <v>18384</v>
      </c>
      <c r="N59" s="85">
        <v>23.7</v>
      </c>
      <c r="O59" s="80">
        <f t="shared" si="0"/>
        <v>-0.004201680672268967</v>
      </c>
    </row>
    <row r="60" spans="1:15" ht="12.75">
      <c r="A60" s="83">
        <v>19511</v>
      </c>
      <c r="B60" s="84">
        <v>3.25</v>
      </c>
      <c r="D60" s="83">
        <v>21064</v>
      </c>
      <c r="E60" s="84">
        <v>3.73</v>
      </c>
      <c r="F60" s="84"/>
      <c r="G60" s="83">
        <v>8553</v>
      </c>
      <c r="H60" s="84">
        <v>5.15</v>
      </c>
      <c r="I60" s="84"/>
      <c r="J60" s="83">
        <v>21520</v>
      </c>
      <c r="K60" s="84">
        <v>2.42</v>
      </c>
      <c r="L60" s="84"/>
      <c r="M60" s="83">
        <v>18415</v>
      </c>
      <c r="N60" s="85">
        <v>23.8</v>
      </c>
      <c r="O60" s="80">
        <f t="shared" si="0"/>
        <v>-0.004184100418409953</v>
      </c>
    </row>
    <row r="61" spans="1:15" ht="12.75">
      <c r="A61" s="83">
        <v>19541</v>
      </c>
      <c r="B61" s="84">
        <v>3.25</v>
      </c>
      <c r="D61" s="83">
        <v>21094</v>
      </c>
      <c r="E61" s="84">
        <v>3.76</v>
      </c>
      <c r="F61" s="84"/>
      <c r="G61" s="83">
        <v>8583</v>
      </c>
      <c r="H61" s="84">
        <v>5.14</v>
      </c>
      <c r="I61" s="84"/>
      <c r="J61" s="83">
        <v>21551</v>
      </c>
      <c r="K61" s="84">
        <v>2.48</v>
      </c>
      <c r="L61" s="84"/>
      <c r="M61" s="83">
        <v>18445</v>
      </c>
      <c r="N61" s="85">
        <v>24.1</v>
      </c>
      <c r="O61" s="80">
        <f t="shared" si="0"/>
        <v>0.016877637130801777</v>
      </c>
    </row>
    <row r="62" spans="1:15" ht="12.75">
      <c r="A62" s="83">
        <v>19572</v>
      </c>
      <c r="B62" s="84">
        <v>3.25</v>
      </c>
      <c r="D62" s="83">
        <v>21125</v>
      </c>
      <c r="E62" s="84">
        <v>3.61</v>
      </c>
      <c r="F62" s="84"/>
      <c r="G62" s="83">
        <v>8614</v>
      </c>
      <c r="H62" s="84">
        <v>5.08</v>
      </c>
      <c r="I62" s="84"/>
      <c r="J62" s="83">
        <v>21582</v>
      </c>
      <c r="K62" s="84">
        <v>2.43</v>
      </c>
      <c r="L62" s="84"/>
      <c r="M62" s="83">
        <v>18476</v>
      </c>
      <c r="N62" s="85">
        <v>24.3</v>
      </c>
      <c r="O62" s="80">
        <f t="shared" si="0"/>
        <v>0.021008403361344536</v>
      </c>
    </row>
    <row r="63" spans="1:15" ht="12.75">
      <c r="A63" s="83">
        <v>19603</v>
      </c>
      <c r="B63" s="84">
        <v>3.25</v>
      </c>
      <c r="D63" s="83">
        <v>21155</v>
      </c>
      <c r="E63" s="84">
        <v>3.38</v>
      </c>
      <c r="F63" s="84"/>
      <c r="G63" s="83">
        <v>8645</v>
      </c>
      <c r="H63" s="84">
        <v>5.12</v>
      </c>
      <c r="I63" s="84"/>
      <c r="J63" s="83">
        <v>21610</v>
      </c>
      <c r="K63" s="84">
        <v>2.8</v>
      </c>
      <c r="L63" s="84"/>
      <c r="M63" s="83">
        <v>18507</v>
      </c>
      <c r="N63" s="85">
        <v>24.4</v>
      </c>
      <c r="O63" s="80">
        <f t="shared" si="0"/>
        <v>0.020920502092050212</v>
      </c>
    </row>
    <row r="64" spans="1:15" ht="12.75">
      <c r="A64" s="83">
        <v>19633</v>
      </c>
      <c r="B64" s="84">
        <v>3.25</v>
      </c>
      <c r="D64" s="83">
        <v>21186</v>
      </c>
      <c r="E64" s="84">
        <v>3.27</v>
      </c>
      <c r="F64" s="84"/>
      <c r="G64" s="83">
        <v>8675</v>
      </c>
      <c r="H64" s="84">
        <v>5.11</v>
      </c>
      <c r="I64" s="84"/>
      <c r="J64" s="83">
        <v>21641</v>
      </c>
      <c r="K64" s="84">
        <v>2.96</v>
      </c>
      <c r="L64" s="84"/>
      <c r="M64" s="83">
        <v>18537</v>
      </c>
      <c r="N64" s="85">
        <v>24.6</v>
      </c>
      <c r="O64" s="80">
        <f t="shared" si="0"/>
        <v>0.03797468354430389</v>
      </c>
    </row>
    <row r="65" spans="1:15" ht="12.75">
      <c r="A65" s="83">
        <v>19664</v>
      </c>
      <c r="B65" s="84">
        <v>3.25</v>
      </c>
      <c r="D65" s="83">
        <v>21217</v>
      </c>
      <c r="E65" s="84">
        <v>3.31</v>
      </c>
      <c r="F65" s="84"/>
      <c r="G65" s="83">
        <v>8706</v>
      </c>
      <c r="H65" s="84">
        <v>5.09</v>
      </c>
      <c r="I65" s="84"/>
      <c r="J65" s="83">
        <v>21671</v>
      </c>
      <c r="K65" s="84">
        <v>2.9</v>
      </c>
      <c r="L65" s="84"/>
      <c r="M65" s="83">
        <v>18568</v>
      </c>
      <c r="N65" s="85">
        <v>24.7</v>
      </c>
      <c r="O65" s="80">
        <f t="shared" si="0"/>
        <v>0.03781512605042011</v>
      </c>
    </row>
    <row r="66" spans="1:15" ht="12.75">
      <c r="A66" s="83">
        <v>19694</v>
      </c>
      <c r="B66" s="84">
        <v>3.25</v>
      </c>
      <c r="D66" s="83">
        <v>21245</v>
      </c>
      <c r="E66" s="84">
        <v>3.29</v>
      </c>
      <c r="F66" s="84"/>
      <c r="G66" s="83">
        <v>8736</v>
      </c>
      <c r="H66" s="84">
        <v>5.09</v>
      </c>
      <c r="I66" s="84"/>
      <c r="J66" s="83">
        <v>21702</v>
      </c>
      <c r="K66" s="84">
        <v>3.39</v>
      </c>
      <c r="L66" s="84"/>
      <c r="M66" s="83">
        <v>18598</v>
      </c>
      <c r="N66" s="85">
        <v>25</v>
      </c>
      <c r="O66" s="80">
        <f t="shared" si="0"/>
        <v>0.059322033898305024</v>
      </c>
    </row>
    <row r="67" spans="1:15" ht="12.75">
      <c r="A67" s="83">
        <v>19725</v>
      </c>
      <c r="B67" s="84">
        <v>3.25</v>
      </c>
      <c r="D67" s="83">
        <v>21276</v>
      </c>
      <c r="E67" s="84">
        <v>3.17</v>
      </c>
      <c r="F67" s="84"/>
      <c r="G67" s="83">
        <v>8767</v>
      </c>
      <c r="H67" s="84">
        <v>5.09</v>
      </c>
      <c r="I67" s="84"/>
      <c r="J67" s="83">
        <v>21732</v>
      </c>
      <c r="K67" s="84">
        <v>3.47</v>
      </c>
      <c r="L67" s="84"/>
      <c r="M67" s="83">
        <v>18629</v>
      </c>
      <c r="N67" s="85">
        <v>25.4</v>
      </c>
      <c r="O67" s="80">
        <f t="shared" si="0"/>
        <v>0.08085106382978717</v>
      </c>
    </row>
    <row r="68" spans="1:15" ht="12.75">
      <c r="A68" s="83">
        <v>19756</v>
      </c>
      <c r="B68" s="84">
        <v>3.25</v>
      </c>
      <c r="D68" s="83">
        <v>21306</v>
      </c>
      <c r="E68" s="84">
        <v>3.17</v>
      </c>
      <c r="F68" s="84"/>
      <c r="G68" s="83">
        <v>8798</v>
      </c>
      <c r="H68" s="84">
        <v>5.09</v>
      </c>
      <c r="I68" s="84"/>
      <c r="J68" s="83">
        <v>21763</v>
      </c>
      <c r="K68" s="84">
        <v>3.5</v>
      </c>
      <c r="L68" s="84"/>
      <c r="M68" s="83">
        <v>18660</v>
      </c>
      <c r="N68" s="85">
        <v>25.7</v>
      </c>
      <c r="O68" s="80">
        <f t="shared" si="0"/>
        <v>0.09361702127659571</v>
      </c>
    </row>
    <row r="69" spans="1:15" ht="12.75">
      <c r="A69" s="83">
        <v>19784</v>
      </c>
      <c r="B69" s="84">
        <v>3.13</v>
      </c>
      <c r="D69" s="83">
        <v>21337</v>
      </c>
      <c r="E69" s="84">
        <v>3.23</v>
      </c>
      <c r="F69" s="84"/>
      <c r="G69" s="83">
        <v>8827</v>
      </c>
      <c r="H69" s="84">
        <v>5.1</v>
      </c>
      <c r="I69" s="84"/>
      <c r="J69" s="83">
        <v>21794</v>
      </c>
      <c r="K69" s="84">
        <v>3.76</v>
      </c>
      <c r="L69" s="84"/>
      <c r="M69" s="83">
        <v>18688</v>
      </c>
      <c r="N69" s="85">
        <v>25.8</v>
      </c>
      <c r="O69" s="80">
        <f t="shared" si="0"/>
        <v>0.09322033898305081</v>
      </c>
    </row>
    <row r="70" spans="1:15" ht="12.75">
      <c r="A70" s="83">
        <v>19815</v>
      </c>
      <c r="B70" s="84">
        <v>3</v>
      </c>
      <c r="D70" s="83">
        <v>21367</v>
      </c>
      <c r="E70" s="84">
        <v>3.39</v>
      </c>
      <c r="F70" s="84"/>
      <c r="G70" s="83">
        <v>8858</v>
      </c>
      <c r="H70" s="84">
        <v>5.08</v>
      </c>
      <c r="I70" s="84"/>
      <c r="J70" s="83">
        <v>21824</v>
      </c>
      <c r="K70" s="84">
        <v>3.98</v>
      </c>
      <c r="L70" s="84"/>
      <c r="M70" s="83">
        <v>18719</v>
      </c>
      <c r="N70" s="85">
        <v>25.8</v>
      </c>
      <c r="O70" s="80">
        <f t="shared" si="0"/>
        <v>0.09322033898305081</v>
      </c>
    </row>
    <row r="71" spans="1:15" ht="12.75">
      <c r="A71" s="83">
        <v>19845</v>
      </c>
      <c r="B71" s="84">
        <v>3</v>
      </c>
      <c r="D71" s="83">
        <v>21398</v>
      </c>
      <c r="E71" s="84">
        <v>3.65</v>
      </c>
      <c r="F71" s="84"/>
      <c r="G71" s="83">
        <v>8888</v>
      </c>
      <c r="H71" s="84">
        <v>5.04</v>
      </c>
      <c r="I71" s="84"/>
      <c r="J71" s="83">
        <v>21855</v>
      </c>
      <c r="K71" s="84">
        <v>4</v>
      </c>
      <c r="L71" s="84"/>
      <c r="M71" s="83">
        <v>18749</v>
      </c>
      <c r="N71" s="85">
        <v>25.9</v>
      </c>
      <c r="O71" s="80">
        <f t="shared" si="0"/>
        <v>0.09282700421940926</v>
      </c>
    </row>
    <row r="72" spans="1:15" ht="12.75">
      <c r="A72" s="83">
        <v>19876</v>
      </c>
      <c r="B72" s="84">
        <v>3</v>
      </c>
      <c r="D72" s="83">
        <v>21429</v>
      </c>
      <c r="E72" s="84">
        <v>3.8</v>
      </c>
      <c r="F72" s="84"/>
      <c r="G72" s="83">
        <v>8919</v>
      </c>
      <c r="H72" s="84">
        <v>4.99</v>
      </c>
      <c r="I72" s="84"/>
      <c r="J72" s="83">
        <v>21885</v>
      </c>
      <c r="K72" s="84">
        <v>3.99</v>
      </c>
      <c r="L72" s="84"/>
      <c r="M72" s="83">
        <v>18780</v>
      </c>
      <c r="N72" s="85">
        <v>25.9</v>
      </c>
      <c r="O72" s="80">
        <f t="shared" si="0"/>
        <v>0.08823529411764697</v>
      </c>
    </row>
    <row r="73" spans="1:15" ht="12.75">
      <c r="A73" s="83">
        <v>19906</v>
      </c>
      <c r="B73" s="84">
        <v>3</v>
      </c>
      <c r="D73" s="83">
        <v>21459</v>
      </c>
      <c r="E73" s="84">
        <v>3.81</v>
      </c>
      <c r="F73" s="84"/>
      <c r="G73" s="83">
        <v>8949</v>
      </c>
      <c r="H73" s="84">
        <v>4.95</v>
      </c>
      <c r="I73" s="84"/>
      <c r="J73" s="83">
        <v>21916</v>
      </c>
      <c r="K73" s="84">
        <v>3.99</v>
      </c>
      <c r="L73" s="84"/>
      <c r="M73" s="83">
        <v>18810</v>
      </c>
      <c r="N73" s="85">
        <v>25.9</v>
      </c>
      <c r="O73" s="80">
        <f t="shared" si="0"/>
        <v>0.0746887966804978</v>
      </c>
    </row>
    <row r="74" spans="1:15" ht="12.75">
      <c r="A74" s="83">
        <v>19937</v>
      </c>
      <c r="B74" s="84">
        <v>3</v>
      </c>
      <c r="D74" s="83">
        <v>21490</v>
      </c>
      <c r="E74" s="84">
        <v>3.76</v>
      </c>
      <c r="F74" s="84"/>
      <c r="G74" s="83">
        <v>8980</v>
      </c>
      <c r="H74" s="84">
        <v>4.95</v>
      </c>
      <c r="I74" s="84"/>
      <c r="J74" s="83">
        <v>21947</v>
      </c>
      <c r="K74" s="84">
        <v>3.97</v>
      </c>
      <c r="L74" s="84"/>
      <c r="M74" s="83">
        <v>18841</v>
      </c>
      <c r="N74" s="85">
        <v>25.9</v>
      </c>
      <c r="O74" s="80">
        <f t="shared" si="0"/>
        <v>0.06584362139917686</v>
      </c>
    </row>
    <row r="75" spans="1:15" ht="12.75">
      <c r="A75" s="83">
        <v>19968</v>
      </c>
      <c r="B75" s="84">
        <v>3</v>
      </c>
      <c r="D75" s="83">
        <v>21520</v>
      </c>
      <c r="E75" s="84">
        <v>3.86</v>
      </c>
      <c r="F75" s="84"/>
      <c r="G75" s="83">
        <v>9011</v>
      </c>
      <c r="H75" s="84">
        <v>4.95</v>
      </c>
      <c r="I75" s="84"/>
      <c r="J75" s="83">
        <v>21976</v>
      </c>
      <c r="K75" s="84">
        <v>3.84</v>
      </c>
      <c r="L75" s="84"/>
      <c r="M75" s="83">
        <v>18872</v>
      </c>
      <c r="N75" s="85">
        <v>26.1</v>
      </c>
      <c r="O75" s="80">
        <f t="shared" si="0"/>
        <v>0.0696721311475411</v>
      </c>
    </row>
    <row r="76" spans="1:15" ht="12.75">
      <c r="A76" s="83">
        <v>19998</v>
      </c>
      <c r="B76" s="84">
        <v>3</v>
      </c>
      <c r="D76" s="83">
        <v>21551</v>
      </c>
      <c r="E76" s="84">
        <v>3.95</v>
      </c>
      <c r="F76" s="84"/>
      <c r="G76" s="83">
        <v>9041</v>
      </c>
      <c r="H76" s="84">
        <v>4.92</v>
      </c>
      <c r="I76" s="84"/>
      <c r="J76" s="83">
        <v>22007</v>
      </c>
      <c r="K76" s="84">
        <v>3.92</v>
      </c>
      <c r="L76" s="84"/>
      <c r="M76" s="83">
        <v>18902</v>
      </c>
      <c r="N76" s="85">
        <v>26.2</v>
      </c>
      <c r="O76" s="80">
        <f t="shared" si="0"/>
        <v>0.06504065040650397</v>
      </c>
    </row>
    <row r="77" spans="1:15" ht="12.75">
      <c r="A77" s="83">
        <v>20029</v>
      </c>
      <c r="B77" s="84">
        <v>3</v>
      </c>
      <c r="D77" s="83">
        <v>21582</v>
      </c>
      <c r="E77" s="84">
        <v>3.96</v>
      </c>
      <c r="F77" s="84"/>
      <c r="G77" s="83">
        <v>9072</v>
      </c>
      <c r="H77" s="84">
        <v>4.94</v>
      </c>
      <c r="I77" s="84"/>
      <c r="J77" s="83">
        <v>22037</v>
      </c>
      <c r="K77" s="84">
        <v>3.85</v>
      </c>
      <c r="L77" s="84"/>
      <c r="M77" s="83">
        <v>18933</v>
      </c>
      <c r="N77" s="85">
        <v>26.4</v>
      </c>
      <c r="O77" s="80">
        <f t="shared" si="0"/>
        <v>0.06882591093117406</v>
      </c>
    </row>
    <row r="78" spans="1:15" ht="12.75">
      <c r="A78" s="83">
        <v>20059</v>
      </c>
      <c r="B78" s="84">
        <v>3</v>
      </c>
      <c r="D78" s="83">
        <v>21610</v>
      </c>
      <c r="E78" s="84">
        <v>3.99</v>
      </c>
      <c r="F78" s="84"/>
      <c r="G78" s="83">
        <v>9102</v>
      </c>
      <c r="H78" s="84">
        <v>4.95</v>
      </c>
      <c r="I78" s="84"/>
      <c r="J78" s="83">
        <v>22068</v>
      </c>
      <c r="K78" s="84">
        <v>3.32</v>
      </c>
      <c r="L78" s="84"/>
      <c r="M78" s="83">
        <v>18963</v>
      </c>
      <c r="N78" s="85">
        <v>26.5</v>
      </c>
      <c r="O78" s="80">
        <f t="shared" si="0"/>
        <v>0.06</v>
      </c>
    </row>
    <row r="79" spans="1:15" ht="12.75">
      <c r="A79" s="83">
        <v>20090</v>
      </c>
      <c r="B79" s="84">
        <v>3</v>
      </c>
      <c r="D79" s="83">
        <v>21641</v>
      </c>
      <c r="E79" s="84">
        <v>4.06</v>
      </c>
      <c r="F79" s="84"/>
      <c r="G79" s="83">
        <v>9133</v>
      </c>
      <c r="H79" s="84">
        <v>4.95</v>
      </c>
      <c r="I79" s="84"/>
      <c r="J79" s="83">
        <v>22098</v>
      </c>
      <c r="K79" s="84">
        <v>3.23</v>
      </c>
      <c r="L79" s="84"/>
      <c r="M79" s="83">
        <v>18994</v>
      </c>
      <c r="N79" s="85">
        <v>26.5</v>
      </c>
      <c r="O79" s="80">
        <f t="shared" si="0"/>
        <v>0.04330708661417328</v>
      </c>
    </row>
    <row r="80" spans="1:15" ht="12.75">
      <c r="A80" s="83">
        <v>20121</v>
      </c>
      <c r="B80" s="84">
        <v>3</v>
      </c>
      <c r="D80" s="83">
        <v>21671</v>
      </c>
      <c r="E80" s="84">
        <v>4.13</v>
      </c>
      <c r="F80" s="84"/>
      <c r="G80" s="83">
        <v>9164</v>
      </c>
      <c r="H80" s="84">
        <v>4.95</v>
      </c>
      <c r="I80" s="84"/>
      <c r="J80" s="83">
        <v>22129</v>
      </c>
      <c r="K80" s="84">
        <v>2.98</v>
      </c>
      <c r="L80" s="84"/>
      <c r="M80" s="83">
        <v>19025</v>
      </c>
      <c r="N80" s="85">
        <v>26.3</v>
      </c>
      <c r="O80" s="80">
        <f t="shared" si="0"/>
        <v>0.02334630350194558</v>
      </c>
    </row>
    <row r="81" spans="1:15" ht="12.75">
      <c r="A81" s="83">
        <v>20149</v>
      </c>
      <c r="B81" s="84">
        <v>3</v>
      </c>
      <c r="D81" s="83">
        <v>21702</v>
      </c>
      <c r="E81" s="84">
        <v>4.14</v>
      </c>
      <c r="F81" s="84"/>
      <c r="G81" s="83">
        <v>9192</v>
      </c>
      <c r="H81" s="84">
        <v>4.91</v>
      </c>
      <c r="I81" s="84"/>
      <c r="J81" s="83">
        <v>22160</v>
      </c>
      <c r="K81" s="84">
        <v>2.6</v>
      </c>
      <c r="L81" s="84"/>
      <c r="M81" s="83">
        <v>19054</v>
      </c>
      <c r="N81" s="85">
        <v>26.3</v>
      </c>
      <c r="O81" s="80">
        <f t="shared" si="0"/>
        <v>0.01937984496124031</v>
      </c>
    </row>
    <row r="82" spans="1:15" ht="12.75">
      <c r="A82" s="83">
        <v>20180</v>
      </c>
      <c r="B82" s="84">
        <v>3</v>
      </c>
      <c r="D82" s="83">
        <v>21732</v>
      </c>
      <c r="E82" s="84">
        <v>4.16</v>
      </c>
      <c r="F82" s="84"/>
      <c r="G82" s="83">
        <v>9223</v>
      </c>
      <c r="H82" s="84">
        <v>4.87</v>
      </c>
      <c r="I82" s="84"/>
      <c r="J82" s="83">
        <v>22190</v>
      </c>
      <c r="K82" s="84">
        <v>2.47</v>
      </c>
      <c r="L82" s="84"/>
      <c r="M82" s="83">
        <v>19085</v>
      </c>
      <c r="N82" s="85">
        <v>26.4</v>
      </c>
      <c r="O82" s="80">
        <f t="shared" si="0"/>
        <v>0.02325581395348829</v>
      </c>
    </row>
    <row r="83" spans="1:15" ht="12.75">
      <c r="A83" s="83">
        <v>20210</v>
      </c>
      <c r="B83" s="84">
        <v>3</v>
      </c>
      <c r="D83" s="83">
        <v>21763</v>
      </c>
      <c r="E83" s="84">
        <v>4.15</v>
      </c>
      <c r="F83" s="84"/>
      <c r="G83" s="83">
        <v>9253</v>
      </c>
      <c r="H83" s="84">
        <v>4.83</v>
      </c>
      <c r="I83" s="84"/>
      <c r="J83" s="83">
        <v>22221</v>
      </c>
      <c r="K83" s="84">
        <v>2.44</v>
      </c>
      <c r="L83" s="84"/>
      <c r="M83" s="83">
        <v>19115</v>
      </c>
      <c r="N83" s="85">
        <v>26.4</v>
      </c>
      <c r="O83" s="80">
        <f aca="true" t="shared" si="1" ref="O83:O146">(N83-N71)/N71</f>
        <v>0.019305019305019305</v>
      </c>
    </row>
    <row r="84" spans="1:15" ht="12.75">
      <c r="A84" s="83">
        <v>20241</v>
      </c>
      <c r="B84" s="84">
        <v>3</v>
      </c>
      <c r="D84" s="83">
        <v>21794</v>
      </c>
      <c r="E84" s="84">
        <v>4.29</v>
      </c>
      <c r="F84" s="84"/>
      <c r="G84" s="83">
        <v>9284</v>
      </c>
      <c r="H84" s="84">
        <v>4.83</v>
      </c>
      <c r="I84" s="84"/>
      <c r="J84" s="83">
        <v>22251</v>
      </c>
      <c r="K84" s="84">
        <v>1.98</v>
      </c>
      <c r="L84" s="84"/>
      <c r="M84" s="83">
        <v>19146</v>
      </c>
      <c r="N84" s="85">
        <v>26.5</v>
      </c>
      <c r="O84" s="80">
        <f t="shared" si="1"/>
        <v>0.023166023166023224</v>
      </c>
    </row>
    <row r="85" spans="1:15" ht="12.75">
      <c r="A85" s="83">
        <v>20271</v>
      </c>
      <c r="B85" s="84">
        <v>3</v>
      </c>
      <c r="D85" s="83">
        <v>21824</v>
      </c>
      <c r="E85" s="84">
        <v>4.19</v>
      </c>
      <c r="F85" s="84"/>
      <c r="G85" s="83">
        <v>9314</v>
      </c>
      <c r="H85" s="84">
        <v>4.87</v>
      </c>
      <c r="I85" s="84"/>
      <c r="J85" s="83">
        <v>22282</v>
      </c>
      <c r="K85" s="84">
        <v>1.45</v>
      </c>
      <c r="L85" s="84"/>
      <c r="M85" s="83">
        <v>19176</v>
      </c>
      <c r="N85" s="85">
        <v>26.7</v>
      </c>
      <c r="O85" s="80">
        <f t="shared" si="1"/>
        <v>0.030888030888030917</v>
      </c>
    </row>
    <row r="86" spans="1:15" ht="12.75">
      <c r="A86" s="83">
        <v>20302</v>
      </c>
      <c r="B86" s="84">
        <v>3.23</v>
      </c>
      <c r="D86" s="83">
        <v>21855</v>
      </c>
      <c r="E86" s="84">
        <v>4.2</v>
      </c>
      <c r="F86" s="84"/>
      <c r="G86" s="83">
        <v>9345</v>
      </c>
      <c r="H86" s="84">
        <v>4.9</v>
      </c>
      <c r="I86" s="84"/>
      <c r="J86" s="83">
        <v>22313</v>
      </c>
      <c r="K86" s="84">
        <v>2.54</v>
      </c>
      <c r="L86" s="84"/>
      <c r="M86" s="83">
        <v>19207</v>
      </c>
      <c r="N86" s="85">
        <v>26.7</v>
      </c>
      <c r="O86" s="80">
        <f t="shared" si="1"/>
        <v>0.030888030888030917</v>
      </c>
    </row>
    <row r="87" spans="1:15" ht="12.75">
      <c r="A87" s="83">
        <v>20333</v>
      </c>
      <c r="B87" s="84">
        <v>3.25</v>
      </c>
      <c r="D87" s="83">
        <v>21885</v>
      </c>
      <c r="E87" s="84">
        <v>4.33</v>
      </c>
      <c r="F87" s="84"/>
      <c r="G87" s="83">
        <v>9376</v>
      </c>
      <c r="H87" s="84">
        <v>4.87</v>
      </c>
      <c r="I87" s="84"/>
      <c r="J87" s="83">
        <v>22341</v>
      </c>
      <c r="K87" s="84">
        <v>2.02</v>
      </c>
      <c r="L87" s="84"/>
      <c r="M87" s="83">
        <v>19238</v>
      </c>
      <c r="N87" s="85">
        <v>26.7</v>
      </c>
      <c r="O87" s="80">
        <f t="shared" si="1"/>
        <v>0.022988505747126353</v>
      </c>
    </row>
    <row r="88" spans="1:15" ht="12.75">
      <c r="A88" s="83">
        <v>20363</v>
      </c>
      <c r="B88" s="84">
        <v>3.4</v>
      </c>
      <c r="D88" s="83">
        <v>21916</v>
      </c>
      <c r="E88" s="84">
        <v>4.42</v>
      </c>
      <c r="F88" s="84"/>
      <c r="G88" s="83">
        <v>9406</v>
      </c>
      <c r="H88" s="84">
        <v>4.85</v>
      </c>
      <c r="I88" s="84"/>
      <c r="J88" s="83">
        <v>22372</v>
      </c>
      <c r="K88" s="84">
        <v>1.49</v>
      </c>
      <c r="L88" s="84"/>
      <c r="M88" s="83">
        <v>19268</v>
      </c>
      <c r="N88" s="85">
        <v>26.7</v>
      </c>
      <c r="O88" s="80">
        <f t="shared" si="1"/>
        <v>0.019083969465648856</v>
      </c>
    </row>
    <row r="89" spans="1:15" ht="12.75">
      <c r="A89" s="83">
        <v>20394</v>
      </c>
      <c r="B89" s="84">
        <v>3.5</v>
      </c>
      <c r="D89" s="83">
        <v>21947</v>
      </c>
      <c r="E89" s="84">
        <v>4.28</v>
      </c>
      <c r="F89" s="84"/>
      <c r="G89" s="83">
        <v>9437</v>
      </c>
      <c r="H89" s="84">
        <v>4.84</v>
      </c>
      <c r="I89" s="84"/>
      <c r="J89" s="83">
        <v>22402</v>
      </c>
      <c r="K89" s="84">
        <v>1.98</v>
      </c>
      <c r="L89" s="84"/>
      <c r="M89" s="83">
        <v>19299</v>
      </c>
      <c r="N89" s="85">
        <v>26.7</v>
      </c>
      <c r="O89" s="80">
        <f t="shared" si="1"/>
        <v>0.011363636363636392</v>
      </c>
    </row>
    <row r="90" spans="1:15" ht="12.75">
      <c r="A90" s="83">
        <v>20424</v>
      </c>
      <c r="B90" s="84">
        <v>3.5</v>
      </c>
      <c r="D90" s="83">
        <v>21976</v>
      </c>
      <c r="E90" s="84">
        <v>4.14</v>
      </c>
      <c r="F90" s="84"/>
      <c r="G90" s="83">
        <v>9467</v>
      </c>
      <c r="H90" s="84">
        <v>4.85</v>
      </c>
      <c r="I90" s="84"/>
      <c r="J90" s="83">
        <v>22433</v>
      </c>
      <c r="K90" s="84">
        <v>1.73</v>
      </c>
      <c r="L90" s="84"/>
      <c r="M90" s="83">
        <v>19329</v>
      </c>
      <c r="N90" s="85">
        <v>26.7</v>
      </c>
      <c r="O90" s="80">
        <f t="shared" si="1"/>
        <v>0.007547169811320728</v>
      </c>
    </row>
    <row r="91" spans="1:15" ht="12.75">
      <c r="A91" s="83">
        <v>20455</v>
      </c>
      <c r="B91" s="84">
        <v>3.5</v>
      </c>
      <c r="D91" s="83">
        <v>22007</v>
      </c>
      <c r="E91" s="84">
        <v>4.23</v>
      </c>
      <c r="F91" s="84"/>
      <c r="G91" s="83">
        <v>9498</v>
      </c>
      <c r="H91" s="84">
        <v>4.82</v>
      </c>
      <c r="I91" s="84"/>
      <c r="J91" s="83">
        <v>22463</v>
      </c>
      <c r="K91" s="84">
        <v>1.17</v>
      </c>
      <c r="L91" s="84"/>
      <c r="M91" s="83">
        <v>19360</v>
      </c>
      <c r="N91" s="85">
        <v>26.6</v>
      </c>
      <c r="O91" s="80">
        <f t="shared" si="1"/>
        <v>0.003773584905660431</v>
      </c>
    </row>
    <row r="92" spans="1:15" ht="12.75">
      <c r="A92" s="83">
        <v>20486</v>
      </c>
      <c r="B92" s="84">
        <v>3.5</v>
      </c>
      <c r="D92" s="83">
        <v>22037</v>
      </c>
      <c r="E92" s="84">
        <v>4.2</v>
      </c>
      <c r="F92" s="84"/>
      <c r="G92" s="83">
        <v>9529</v>
      </c>
      <c r="H92" s="84">
        <v>4.77</v>
      </c>
      <c r="I92" s="84"/>
      <c r="J92" s="83">
        <v>22494</v>
      </c>
      <c r="K92" s="84">
        <v>2</v>
      </c>
      <c r="L92" s="84"/>
      <c r="M92" s="83">
        <v>19391</v>
      </c>
      <c r="N92" s="85">
        <v>26.5</v>
      </c>
      <c r="O92" s="80">
        <f t="shared" si="1"/>
        <v>0.007604562737642559</v>
      </c>
    </row>
    <row r="93" spans="1:15" ht="12.75">
      <c r="A93" s="83">
        <v>20515</v>
      </c>
      <c r="B93" s="84">
        <v>3.5</v>
      </c>
      <c r="D93" s="83">
        <v>22068</v>
      </c>
      <c r="E93" s="84">
        <v>4.04</v>
      </c>
      <c r="F93" s="84"/>
      <c r="G93" s="83">
        <v>9557</v>
      </c>
      <c r="H93" s="84">
        <v>4.79</v>
      </c>
      <c r="I93" s="84"/>
      <c r="J93" s="83">
        <v>22525</v>
      </c>
      <c r="K93" s="84">
        <v>1.88</v>
      </c>
      <c r="L93" s="84"/>
      <c r="M93" s="83">
        <v>19419</v>
      </c>
      <c r="N93" s="85">
        <v>26.6</v>
      </c>
      <c r="O93" s="80">
        <f t="shared" si="1"/>
        <v>0.011406844106463905</v>
      </c>
    </row>
    <row r="94" spans="1:15" ht="12.75">
      <c r="A94" s="83">
        <v>20546</v>
      </c>
      <c r="B94" s="84">
        <v>3.65</v>
      </c>
      <c r="D94" s="83">
        <v>22098</v>
      </c>
      <c r="E94" s="84">
        <v>3.91</v>
      </c>
      <c r="F94" s="84"/>
      <c r="G94" s="83">
        <v>9588</v>
      </c>
      <c r="H94" s="84">
        <v>4.74</v>
      </c>
      <c r="I94" s="84"/>
      <c r="J94" s="83">
        <v>22555</v>
      </c>
      <c r="K94" s="84">
        <v>2.26</v>
      </c>
      <c r="L94" s="84"/>
      <c r="M94" s="83">
        <v>19450</v>
      </c>
      <c r="N94" s="85">
        <v>26.6</v>
      </c>
      <c r="O94" s="80">
        <f t="shared" si="1"/>
        <v>0.0075757575757576835</v>
      </c>
    </row>
    <row r="95" spans="1:15" ht="12.75">
      <c r="A95" s="83">
        <v>20576</v>
      </c>
      <c r="B95" s="84">
        <v>3.75</v>
      </c>
      <c r="D95" s="83">
        <v>22129</v>
      </c>
      <c r="E95" s="84">
        <v>3.84</v>
      </c>
      <c r="F95" s="84"/>
      <c r="G95" s="83">
        <v>9618</v>
      </c>
      <c r="H95" s="84">
        <v>4.71</v>
      </c>
      <c r="I95" s="84"/>
      <c r="J95" s="83">
        <v>22586</v>
      </c>
      <c r="K95" s="84">
        <v>2.61</v>
      </c>
      <c r="L95" s="84"/>
      <c r="M95" s="83">
        <v>19480</v>
      </c>
      <c r="N95" s="85">
        <v>26.7</v>
      </c>
      <c r="O95" s="80">
        <f t="shared" si="1"/>
        <v>0.011363636363636392</v>
      </c>
    </row>
    <row r="96" spans="1:15" ht="12.75">
      <c r="A96" s="83">
        <v>20607</v>
      </c>
      <c r="B96" s="84">
        <v>3.75</v>
      </c>
      <c r="D96" s="83">
        <v>22160</v>
      </c>
      <c r="E96" s="84">
        <v>3.86</v>
      </c>
      <c r="F96" s="84"/>
      <c r="G96" s="83">
        <v>9649</v>
      </c>
      <c r="H96" s="84">
        <v>4.72</v>
      </c>
      <c r="I96" s="84"/>
      <c r="J96" s="83">
        <v>22616</v>
      </c>
      <c r="K96" s="84">
        <v>2.33</v>
      </c>
      <c r="L96" s="84"/>
      <c r="M96" s="83">
        <v>19511</v>
      </c>
      <c r="N96" s="85">
        <v>26.8</v>
      </c>
      <c r="O96" s="80">
        <f t="shared" si="1"/>
        <v>0.011320754716981159</v>
      </c>
    </row>
    <row r="97" spans="1:15" ht="12.75">
      <c r="A97" s="83">
        <v>20637</v>
      </c>
      <c r="B97" s="84">
        <v>3.75</v>
      </c>
      <c r="D97" s="83">
        <v>22190</v>
      </c>
      <c r="E97" s="84">
        <v>3.92</v>
      </c>
      <c r="F97" s="84"/>
      <c r="G97" s="83">
        <v>9679</v>
      </c>
      <c r="H97" s="84">
        <v>4.71</v>
      </c>
      <c r="I97" s="84"/>
      <c r="J97" s="83">
        <v>22647</v>
      </c>
      <c r="K97" s="84">
        <v>2.15</v>
      </c>
      <c r="L97" s="84"/>
      <c r="M97" s="83">
        <v>19541</v>
      </c>
      <c r="N97" s="85">
        <v>26.8</v>
      </c>
      <c r="O97" s="80">
        <f t="shared" si="1"/>
        <v>0.0037453183520599785</v>
      </c>
    </row>
    <row r="98" spans="1:15" ht="12.75">
      <c r="A98" s="83">
        <v>20668</v>
      </c>
      <c r="B98" s="84">
        <v>3.84</v>
      </c>
      <c r="D98" s="83">
        <v>22221</v>
      </c>
      <c r="E98" s="84">
        <v>3.96</v>
      </c>
      <c r="F98" s="84"/>
      <c r="G98" s="83">
        <v>9710</v>
      </c>
      <c r="H98" s="84">
        <v>4.72</v>
      </c>
      <c r="I98" s="84"/>
      <c r="J98" s="83">
        <v>22678</v>
      </c>
      <c r="K98" s="84">
        <v>2.37</v>
      </c>
      <c r="L98" s="84"/>
      <c r="M98" s="83">
        <v>19572</v>
      </c>
      <c r="N98" s="85">
        <v>26.9</v>
      </c>
      <c r="O98" s="80">
        <f t="shared" si="1"/>
        <v>0.007490636704119823</v>
      </c>
    </row>
    <row r="99" spans="1:15" ht="12.75">
      <c r="A99" s="83">
        <v>20699</v>
      </c>
      <c r="B99" s="84">
        <v>4</v>
      </c>
      <c r="D99" s="83">
        <v>22251</v>
      </c>
      <c r="E99" s="84">
        <v>3.91</v>
      </c>
      <c r="F99" s="84"/>
      <c r="G99" s="83">
        <v>9741</v>
      </c>
      <c r="H99" s="84">
        <v>4.72</v>
      </c>
      <c r="I99" s="84"/>
      <c r="J99" s="83">
        <v>22706</v>
      </c>
      <c r="K99" s="84">
        <v>2.85</v>
      </c>
      <c r="L99" s="84"/>
      <c r="M99" s="83">
        <v>19603</v>
      </c>
      <c r="N99" s="85">
        <v>26.9</v>
      </c>
      <c r="O99" s="80">
        <f t="shared" si="1"/>
        <v>0.007490636704119823</v>
      </c>
    </row>
    <row r="100" spans="1:15" ht="12.75">
      <c r="A100" s="83">
        <v>20729</v>
      </c>
      <c r="B100" s="84">
        <v>4</v>
      </c>
      <c r="D100" s="83">
        <v>22282</v>
      </c>
      <c r="E100" s="84">
        <v>3.9</v>
      </c>
      <c r="F100" s="84"/>
      <c r="G100" s="83">
        <v>9771</v>
      </c>
      <c r="H100" s="84">
        <v>4.71</v>
      </c>
      <c r="I100" s="84"/>
      <c r="J100" s="83">
        <v>22737</v>
      </c>
      <c r="K100" s="84">
        <v>2.78</v>
      </c>
      <c r="L100" s="84"/>
      <c r="M100" s="83">
        <v>19633</v>
      </c>
      <c r="N100" s="85">
        <v>27</v>
      </c>
      <c r="O100" s="80">
        <f t="shared" si="1"/>
        <v>0.011235955056179803</v>
      </c>
    </row>
    <row r="101" spans="1:15" ht="12.75">
      <c r="A101" s="83">
        <v>20760</v>
      </c>
      <c r="B101" s="84">
        <v>4</v>
      </c>
      <c r="D101" s="83">
        <v>22313</v>
      </c>
      <c r="E101" s="84">
        <v>3.84</v>
      </c>
      <c r="F101" s="84"/>
      <c r="G101" s="83">
        <v>9802</v>
      </c>
      <c r="H101" s="84">
        <v>4.68</v>
      </c>
      <c r="I101" s="84"/>
      <c r="J101" s="83">
        <v>22767</v>
      </c>
      <c r="K101" s="84">
        <v>2.36</v>
      </c>
      <c r="L101" s="84"/>
      <c r="M101" s="83">
        <v>19664</v>
      </c>
      <c r="N101" s="85">
        <v>26.9</v>
      </c>
      <c r="O101" s="80">
        <f t="shared" si="1"/>
        <v>0.007490636704119823</v>
      </c>
    </row>
    <row r="102" spans="1:15" ht="12.75">
      <c r="A102" s="83">
        <v>20790</v>
      </c>
      <c r="B102" s="84">
        <v>4</v>
      </c>
      <c r="D102" s="83">
        <v>22341</v>
      </c>
      <c r="E102" s="84">
        <v>3.81</v>
      </c>
      <c r="F102" s="84"/>
      <c r="G102" s="83">
        <v>9832</v>
      </c>
      <c r="H102" s="84">
        <v>4.68</v>
      </c>
      <c r="I102" s="84"/>
      <c r="J102" s="83">
        <v>22798</v>
      </c>
      <c r="K102" s="84">
        <v>2.68</v>
      </c>
      <c r="L102" s="84"/>
      <c r="M102" s="83">
        <v>19694</v>
      </c>
      <c r="N102" s="85">
        <v>26.9</v>
      </c>
      <c r="O102" s="80">
        <f t="shared" si="1"/>
        <v>0.007490636704119823</v>
      </c>
    </row>
    <row r="103" spans="1:15" ht="12.75">
      <c r="A103" s="83">
        <v>20821</v>
      </c>
      <c r="B103" s="84">
        <v>4</v>
      </c>
      <c r="D103" s="83">
        <v>22372</v>
      </c>
      <c r="E103" s="84">
        <v>3.81</v>
      </c>
      <c r="F103" s="84"/>
      <c r="G103" s="83">
        <v>9863</v>
      </c>
      <c r="H103" s="84">
        <v>4.66</v>
      </c>
      <c r="I103" s="84"/>
      <c r="J103" s="83">
        <v>22828</v>
      </c>
      <c r="K103" s="84">
        <v>2.71</v>
      </c>
      <c r="L103" s="84"/>
      <c r="M103" s="83">
        <v>19725</v>
      </c>
      <c r="N103" s="85">
        <v>26.9</v>
      </c>
      <c r="O103" s="80">
        <f t="shared" si="1"/>
        <v>0.011278195488721696</v>
      </c>
    </row>
    <row r="104" spans="1:15" ht="12.75">
      <c r="A104" s="83">
        <v>20852</v>
      </c>
      <c r="B104" s="84">
        <v>4</v>
      </c>
      <c r="D104" s="83">
        <v>22402</v>
      </c>
      <c r="E104" s="84">
        <v>3.74</v>
      </c>
      <c r="F104" s="84"/>
      <c r="G104" s="83">
        <v>9894</v>
      </c>
      <c r="H104" s="84">
        <v>4.67</v>
      </c>
      <c r="I104" s="84"/>
      <c r="J104" s="83">
        <v>22859</v>
      </c>
      <c r="K104" s="84">
        <v>2.93</v>
      </c>
      <c r="L104" s="84"/>
      <c r="M104" s="83">
        <v>19756</v>
      </c>
      <c r="N104" s="85">
        <v>26.9</v>
      </c>
      <c r="O104" s="80">
        <f t="shared" si="1"/>
        <v>0.015094339622641456</v>
      </c>
    </row>
    <row r="105" spans="1:15" ht="12.75">
      <c r="A105" s="83">
        <v>20880</v>
      </c>
      <c r="B105" s="84">
        <v>4</v>
      </c>
      <c r="D105" s="83">
        <v>22433</v>
      </c>
      <c r="E105" s="84">
        <v>3.89</v>
      </c>
      <c r="F105" s="84"/>
      <c r="G105" s="83">
        <v>9922</v>
      </c>
      <c r="H105" s="84">
        <v>4.62</v>
      </c>
      <c r="I105" s="84"/>
      <c r="J105" s="83">
        <v>22890</v>
      </c>
      <c r="K105" s="84">
        <v>2.9</v>
      </c>
      <c r="L105" s="84"/>
      <c r="M105" s="83">
        <v>19784</v>
      </c>
      <c r="N105" s="85">
        <v>26.9</v>
      </c>
      <c r="O105" s="80">
        <f t="shared" si="1"/>
        <v>0.011278195488721696</v>
      </c>
    </row>
    <row r="106" spans="1:15" ht="12.75">
      <c r="A106" s="83">
        <v>20911</v>
      </c>
      <c r="B106" s="84">
        <v>4</v>
      </c>
      <c r="D106" s="83">
        <v>22463</v>
      </c>
      <c r="E106" s="84">
        <v>3.93</v>
      </c>
      <c r="F106" s="84"/>
      <c r="G106" s="83">
        <v>9953</v>
      </c>
      <c r="H106" s="84">
        <v>4.58</v>
      </c>
      <c r="I106" s="84"/>
      <c r="J106" s="83">
        <v>22920</v>
      </c>
      <c r="K106" s="84">
        <v>2.9</v>
      </c>
      <c r="L106" s="84"/>
      <c r="M106" s="83">
        <v>19815</v>
      </c>
      <c r="N106" s="85">
        <v>26.8</v>
      </c>
      <c r="O106" s="80">
        <f t="shared" si="1"/>
        <v>0.007518796992481176</v>
      </c>
    </row>
    <row r="107" spans="1:15" ht="12.75">
      <c r="A107" s="83">
        <v>20941</v>
      </c>
      <c r="B107" s="84">
        <v>4</v>
      </c>
      <c r="D107" s="83">
        <v>22494</v>
      </c>
      <c r="E107" s="84">
        <v>4.04</v>
      </c>
      <c r="F107" s="84"/>
      <c r="G107" s="83">
        <v>9983</v>
      </c>
      <c r="H107" s="84">
        <v>4.57</v>
      </c>
      <c r="I107" s="84"/>
      <c r="J107" s="83">
        <v>22951</v>
      </c>
      <c r="K107" s="84">
        <v>2.94</v>
      </c>
      <c r="L107" s="84"/>
      <c r="M107" s="83">
        <v>19845</v>
      </c>
      <c r="N107" s="85">
        <v>26.9</v>
      </c>
      <c r="O107" s="80">
        <f t="shared" si="1"/>
        <v>0.007490636704119823</v>
      </c>
    </row>
    <row r="108" spans="1:15" ht="12.75">
      <c r="A108" s="83">
        <v>20972</v>
      </c>
      <c r="B108" s="84">
        <v>4</v>
      </c>
      <c r="D108" s="83">
        <v>22525</v>
      </c>
      <c r="E108" s="84">
        <v>4.04</v>
      </c>
      <c r="F108" s="84"/>
      <c r="G108" s="83">
        <v>10014</v>
      </c>
      <c r="H108" s="84">
        <v>4.58</v>
      </c>
      <c r="I108" s="84"/>
      <c r="J108" s="83">
        <v>22981</v>
      </c>
      <c r="K108" s="84">
        <v>2.93</v>
      </c>
      <c r="L108" s="84"/>
      <c r="M108" s="83">
        <v>19876</v>
      </c>
      <c r="N108" s="85">
        <v>26.9</v>
      </c>
      <c r="O108" s="80">
        <f t="shared" si="1"/>
        <v>0.00373134328358201</v>
      </c>
    </row>
    <row r="109" spans="1:15" ht="12.75">
      <c r="A109" s="83">
        <v>21002</v>
      </c>
      <c r="B109" s="84">
        <v>4</v>
      </c>
      <c r="D109" s="83">
        <v>22555</v>
      </c>
      <c r="E109" s="84">
        <v>4.01</v>
      </c>
      <c r="F109" s="84"/>
      <c r="G109" s="83">
        <v>10044</v>
      </c>
      <c r="H109" s="84">
        <v>4.6</v>
      </c>
      <c r="I109" s="84"/>
      <c r="J109" s="83">
        <v>23012</v>
      </c>
      <c r="K109" s="84">
        <v>2.92</v>
      </c>
      <c r="L109" s="84"/>
      <c r="M109" s="83">
        <v>19906</v>
      </c>
      <c r="N109" s="85">
        <v>26.9</v>
      </c>
      <c r="O109" s="80">
        <f t="shared" si="1"/>
        <v>0.00373134328358201</v>
      </c>
    </row>
    <row r="110" spans="1:15" ht="12.75">
      <c r="A110" s="83">
        <v>21033</v>
      </c>
      <c r="B110" s="84">
        <v>4.42</v>
      </c>
      <c r="D110" s="83">
        <v>22586</v>
      </c>
      <c r="E110" s="84">
        <v>4</v>
      </c>
      <c r="F110" s="84"/>
      <c r="G110" s="83">
        <v>10075</v>
      </c>
      <c r="H110" s="84">
        <v>4.56</v>
      </c>
      <c r="I110" s="84"/>
      <c r="J110" s="83">
        <v>23043</v>
      </c>
      <c r="K110" s="84">
        <v>3</v>
      </c>
      <c r="L110" s="84"/>
      <c r="M110" s="83">
        <v>19937</v>
      </c>
      <c r="N110" s="85">
        <v>26.9</v>
      </c>
      <c r="O110" s="80">
        <f t="shared" si="1"/>
        <v>0</v>
      </c>
    </row>
    <row r="111" spans="1:15" ht="12.75">
      <c r="A111" s="83">
        <v>21064</v>
      </c>
      <c r="B111" s="84">
        <v>4.5</v>
      </c>
      <c r="D111" s="83">
        <v>22616</v>
      </c>
      <c r="E111" s="84">
        <v>4.07</v>
      </c>
      <c r="F111" s="84"/>
      <c r="G111" s="83">
        <v>10106</v>
      </c>
      <c r="H111" s="84">
        <v>4.54</v>
      </c>
      <c r="I111" s="84"/>
      <c r="J111" s="83">
        <v>23071</v>
      </c>
      <c r="K111" s="84">
        <v>2.98</v>
      </c>
      <c r="L111" s="84"/>
      <c r="M111" s="83">
        <v>19968</v>
      </c>
      <c r="N111" s="85">
        <v>26.8</v>
      </c>
      <c r="O111" s="80">
        <f t="shared" si="1"/>
        <v>-0.0037174721189590287</v>
      </c>
    </row>
    <row r="112" spans="1:15" ht="12.75">
      <c r="A112" s="83">
        <v>21094</v>
      </c>
      <c r="B112" s="84">
        <v>4.5</v>
      </c>
      <c r="D112" s="83">
        <v>22647</v>
      </c>
      <c r="E112" s="84">
        <v>4.1</v>
      </c>
      <c r="F112" s="84"/>
      <c r="G112" s="83">
        <v>10136</v>
      </c>
      <c r="H112" s="84">
        <v>4.51</v>
      </c>
      <c r="I112" s="84"/>
      <c r="J112" s="83">
        <v>23102</v>
      </c>
      <c r="K112" s="84">
        <v>2.9</v>
      </c>
      <c r="L112" s="84"/>
      <c r="M112" s="83">
        <v>19998</v>
      </c>
      <c r="N112" s="85">
        <v>26.8</v>
      </c>
      <c r="O112" s="80">
        <f t="shared" si="1"/>
        <v>-0.007407407407407381</v>
      </c>
    </row>
    <row r="113" spans="1:15" ht="12.75">
      <c r="A113" s="83">
        <v>21125</v>
      </c>
      <c r="B113" s="84">
        <v>4.5</v>
      </c>
      <c r="D113" s="83">
        <v>22678</v>
      </c>
      <c r="E113" s="84">
        <v>4.12</v>
      </c>
      <c r="F113" s="84"/>
      <c r="G113" s="83">
        <v>10167</v>
      </c>
      <c r="H113" s="84">
        <v>4.49</v>
      </c>
      <c r="I113" s="84"/>
      <c r="J113" s="83">
        <v>23132</v>
      </c>
      <c r="K113" s="84">
        <v>3</v>
      </c>
      <c r="L113" s="84"/>
      <c r="M113" s="83">
        <v>20029</v>
      </c>
      <c r="N113" s="85">
        <v>26.8</v>
      </c>
      <c r="O113" s="80">
        <f t="shared" si="1"/>
        <v>-0.0037174721189590287</v>
      </c>
    </row>
    <row r="114" spans="1:15" ht="12.75">
      <c r="A114" s="83">
        <v>21155</v>
      </c>
      <c r="B114" s="84">
        <v>4.5</v>
      </c>
      <c r="D114" s="83">
        <v>22706</v>
      </c>
      <c r="E114" s="84">
        <v>4.04</v>
      </c>
      <c r="F114" s="84"/>
      <c r="G114" s="83">
        <v>10197</v>
      </c>
      <c r="H114" s="84">
        <v>4.46</v>
      </c>
      <c r="I114" s="84"/>
      <c r="J114" s="83">
        <v>23163</v>
      </c>
      <c r="K114" s="84">
        <v>2.99</v>
      </c>
      <c r="L114" s="84"/>
      <c r="M114" s="83">
        <v>20059</v>
      </c>
      <c r="N114" s="85">
        <v>26.7</v>
      </c>
      <c r="O114" s="80">
        <f t="shared" si="1"/>
        <v>-0.007434944237918189</v>
      </c>
    </row>
    <row r="115" spans="1:15" ht="12.75">
      <c r="A115" s="83">
        <v>21186</v>
      </c>
      <c r="B115" s="84">
        <v>4.34</v>
      </c>
      <c r="D115" s="83">
        <v>22737</v>
      </c>
      <c r="E115" s="84">
        <v>3.93</v>
      </c>
      <c r="F115" s="84"/>
      <c r="G115" s="83">
        <v>10228</v>
      </c>
      <c r="H115" s="84">
        <v>4.46</v>
      </c>
      <c r="I115" s="84"/>
      <c r="J115" s="83">
        <v>23193</v>
      </c>
      <c r="K115" s="84">
        <v>3.02</v>
      </c>
      <c r="L115" s="84"/>
      <c r="M115" s="83">
        <v>20090</v>
      </c>
      <c r="N115" s="85">
        <v>26.7</v>
      </c>
      <c r="O115" s="80">
        <f t="shared" si="1"/>
        <v>-0.007434944237918189</v>
      </c>
    </row>
    <row r="116" spans="1:15" ht="12.75">
      <c r="A116" s="83">
        <v>21217</v>
      </c>
      <c r="B116" s="84">
        <v>4</v>
      </c>
      <c r="D116" s="83">
        <v>22767</v>
      </c>
      <c r="E116" s="84">
        <v>3.92</v>
      </c>
      <c r="F116" s="84"/>
      <c r="G116" s="83">
        <v>10259</v>
      </c>
      <c r="H116" s="84">
        <v>4.46</v>
      </c>
      <c r="I116" s="84"/>
      <c r="J116" s="83">
        <v>23224</v>
      </c>
      <c r="K116" s="84">
        <v>3.49</v>
      </c>
      <c r="L116" s="84"/>
      <c r="M116" s="83">
        <v>20121</v>
      </c>
      <c r="N116" s="85">
        <v>26.7</v>
      </c>
      <c r="O116" s="80">
        <f t="shared" si="1"/>
        <v>-0.007434944237918189</v>
      </c>
    </row>
    <row r="117" spans="1:15" ht="12.75">
      <c r="A117" s="83">
        <v>21245</v>
      </c>
      <c r="B117" s="84">
        <v>4</v>
      </c>
      <c r="D117" s="83">
        <v>22798</v>
      </c>
      <c r="E117" s="84">
        <v>3.96</v>
      </c>
      <c r="F117" s="84"/>
      <c r="G117" s="83">
        <v>10288</v>
      </c>
      <c r="H117" s="84">
        <v>4.46</v>
      </c>
      <c r="I117" s="84"/>
      <c r="J117" s="83">
        <v>23255</v>
      </c>
      <c r="K117" s="84">
        <v>3.48</v>
      </c>
      <c r="L117" s="84"/>
      <c r="M117" s="83">
        <v>20149</v>
      </c>
      <c r="N117" s="85">
        <v>26.7</v>
      </c>
      <c r="O117" s="80">
        <f t="shared" si="1"/>
        <v>-0.007434944237918189</v>
      </c>
    </row>
    <row r="118" spans="1:15" ht="12.75">
      <c r="A118" s="83">
        <v>21276</v>
      </c>
      <c r="B118" s="84">
        <v>3.83</v>
      </c>
      <c r="D118" s="83">
        <v>22828</v>
      </c>
      <c r="E118" s="84">
        <v>4.05</v>
      </c>
      <c r="F118" s="84"/>
      <c r="G118" s="83">
        <v>10319</v>
      </c>
      <c r="H118" s="84">
        <v>4.46</v>
      </c>
      <c r="I118" s="84"/>
      <c r="J118" s="83">
        <v>23285</v>
      </c>
      <c r="K118" s="84">
        <v>3.5</v>
      </c>
      <c r="L118" s="84"/>
      <c r="M118" s="83">
        <v>20180</v>
      </c>
      <c r="N118" s="85">
        <v>26.7</v>
      </c>
      <c r="O118" s="80">
        <f t="shared" si="1"/>
        <v>-0.0037313432835821424</v>
      </c>
    </row>
    <row r="119" spans="1:15" ht="12.75">
      <c r="A119" s="83">
        <v>21306</v>
      </c>
      <c r="B119" s="84">
        <v>3.5</v>
      </c>
      <c r="D119" s="83">
        <v>22859</v>
      </c>
      <c r="E119" s="84">
        <v>4.01</v>
      </c>
      <c r="F119" s="84"/>
      <c r="G119" s="83">
        <v>10349</v>
      </c>
      <c r="H119" s="84">
        <v>4.49</v>
      </c>
      <c r="I119" s="84"/>
      <c r="J119" s="83">
        <v>23316</v>
      </c>
      <c r="K119" s="84">
        <v>3.48</v>
      </c>
      <c r="L119" s="84"/>
      <c r="M119" s="83">
        <v>20210</v>
      </c>
      <c r="N119" s="85">
        <v>26.7</v>
      </c>
      <c r="O119" s="80">
        <f t="shared" si="1"/>
        <v>-0.007434944237918189</v>
      </c>
    </row>
    <row r="120" spans="1:15" ht="12.75">
      <c r="A120" s="83">
        <v>21337</v>
      </c>
      <c r="B120" s="84">
        <v>3.5</v>
      </c>
      <c r="D120" s="83">
        <v>22890</v>
      </c>
      <c r="E120" s="84">
        <v>4</v>
      </c>
      <c r="F120" s="84"/>
      <c r="G120" s="83">
        <v>10380</v>
      </c>
      <c r="H120" s="84">
        <v>4.57</v>
      </c>
      <c r="I120" s="84"/>
      <c r="J120" s="83">
        <v>23346</v>
      </c>
      <c r="K120" s="84">
        <v>3.38</v>
      </c>
      <c r="L120" s="84"/>
      <c r="M120" s="83">
        <v>20241</v>
      </c>
      <c r="N120" s="85">
        <v>26.7</v>
      </c>
      <c r="O120" s="80">
        <f t="shared" si="1"/>
        <v>-0.007434944237918189</v>
      </c>
    </row>
    <row r="121" spans="1:15" ht="12.75">
      <c r="A121" s="83">
        <v>21367</v>
      </c>
      <c r="B121" s="84">
        <v>3.5</v>
      </c>
      <c r="D121" s="83">
        <v>22920</v>
      </c>
      <c r="E121" s="84">
        <v>3.94</v>
      </c>
      <c r="F121" s="84"/>
      <c r="G121" s="83">
        <v>10410</v>
      </c>
      <c r="H121" s="84">
        <v>4.61</v>
      </c>
      <c r="I121" s="84"/>
      <c r="J121" s="83">
        <v>23377</v>
      </c>
      <c r="K121" s="84">
        <v>3.48</v>
      </c>
      <c r="L121" s="84"/>
      <c r="M121" s="83">
        <v>20271</v>
      </c>
      <c r="N121" s="85">
        <v>26.8</v>
      </c>
      <c r="O121" s="80">
        <f t="shared" si="1"/>
        <v>-0.0037174721189590287</v>
      </c>
    </row>
    <row r="122" spans="1:15" ht="12.75">
      <c r="A122" s="83">
        <v>21398</v>
      </c>
      <c r="B122" s="84">
        <v>3.5</v>
      </c>
      <c r="D122" s="83">
        <v>22951</v>
      </c>
      <c r="E122" s="84">
        <v>3.93</v>
      </c>
      <c r="F122" s="84"/>
      <c r="G122" s="83">
        <v>10441</v>
      </c>
      <c r="H122" s="84">
        <v>4.64</v>
      </c>
      <c r="I122" s="84"/>
      <c r="J122" s="83">
        <v>23408</v>
      </c>
      <c r="K122" s="84">
        <v>3.48</v>
      </c>
      <c r="L122" s="84"/>
      <c r="M122" s="83">
        <v>20302</v>
      </c>
      <c r="N122" s="85">
        <v>26.8</v>
      </c>
      <c r="O122" s="80">
        <f t="shared" si="1"/>
        <v>-0.0037174721189590287</v>
      </c>
    </row>
    <row r="123" spans="1:15" ht="12.75">
      <c r="A123" s="83">
        <v>21429</v>
      </c>
      <c r="B123" s="84">
        <v>3.83</v>
      </c>
      <c r="D123" s="83">
        <v>22981</v>
      </c>
      <c r="E123" s="84">
        <v>3.92</v>
      </c>
      <c r="F123" s="84"/>
      <c r="G123" s="83">
        <v>10472</v>
      </c>
      <c r="H123" s="84">
        <v>4.61</v>
      </c>
      <c r="I123" s="84"/>
      <c r="J123" s="83">
        <v>23437</v>
      </c>
      <c r="K123" s="84">
        <v>3.43</v>
      </c>
      <c r="L123" s="84"/>
      <c r="M123" s="83">
        <v>20333</v>
      </c>
      <c r="N123" s="85">
        <v>26.9</v>
      </c>
      <c r="O123" s="80">
        <f t="shared" si="1"/>
        <v>0.00373134328358201</v>
      </c>
    </row>
    <row r="124" spans="1:15" ht="12.75">
      <c r="A124" s="83">
        <v>21459</v>
      </c>
      <c r="B124" s="84">
        <v>4</v>
      </c>
      <c r="D124" s="83">
        <v>23012</v>
      </c>
      <c r="E124" s="84">
        <v>3.93</v>
      </c>
      <c r="F124" s="84"/>
      <c r="G124" s="83">
        <v>10502</v>
      </c>
      <c r="H124" s="84">
        <v>4.61</v>
      </c>
      <c r="I124" s="84"/>
      <c r="J124" s="83">
        <v>23468</v>
      </c>
      <c r="K124" s="84">
        <v>3.47</v>
      </c>
      <c r="L124" s="84"/>
      <c r="M124" s="83">
        <v>20363</v>
      </c>
      <c r="N124" s="85">
        <v>26.9</v>
      </c>
      <c r="O124" s="80">
        <f t="shared" si="1"/>
        <v>0.00373134328358201</v>
      </c>
    </row>
    <row r="125" spans="1:15" ht="12.75">
      <c r="A125" s="83">
        <v>21490</v>
      </c>
      <c r="B125" s="84">
        <v>4</v>
      </c>
      <c r="D125" s="83">
        <v>23043</v>
      </c>
      <c r="E125" s="84">
        <v>3.97</v>
      </c>
      <c r="F125" s="84"/>
      <c r="G125" s="83">
        <v>10533</v>
      </c>
      <c r="H125" s="84">
        <v>4.58</v>
      </c>
      <c r="I125" s="84"/>
      <c r="J125" s="83">
        <v>23498</v>
      </c>
      <c r="K125" s="84">
        <v>3.5</v>
      </c>
      <c r="L125" s="84"/>
      <c r="M125" s="83">
        <v>20394</v>
      </c>
      <c r="N125" s="85">
        <v>26.9</v>
      </c>
      <c r="O125" s="80">
        <f t="shared" si="1"/>
        <v>0.00373134328358201</v>
      </c>
    </row>
    <row r="126" spans="1:15" ht="12.75">
      <c r="A126" s="83">
        <v>21520</v>
      </c>
      <c r="B126" s="84">
        <v>4</v>
      </c>
      <c r="D126" s="83">
        <v>23071</v>
      </c>
      <c r="E126" s="84">
        <v>3.98</v>
      </c>
      <c r="F126" s="84"/>
      <c r="G126" s="83">
        <v>10563</v>
      </c>
      <c r="H126" s="84">
        <v>4.61</v>
      </c>
      <c r="I126" s="84"/>
      <c r="J126" s="83">
        <v>23529</v>
      </c>
      <c r="K126" s="84">
        <v>3.5</v>
      </c>
      <c r="L126" s="84"/>
      <c r="M126" s="83">
        <v>20424</v>
      </c>
      <c r="N126" s="85">
        <v>26.8</v>
      </c>
      <c r="O126" s="80">
        <f t="shared" si="1"/>
        <v>0.0037453183520599785</v>
      </c>
    </row>
    <row r="127" spans="1:15" ht="12.75">
      <c r="A127" s="83">
        <v>21551</v>
      </c>
      <c r="B127" s="84">
        <v>4</v>
      </c>
      <c r="D127" s="83">
        <v>23102</v>
      </c>
      <c r="E127" s="84">
        <v>4.03</v>
      </c>
      <c r="F127" s="84"/>
      <c r="G127" s="83">
        <v>10594</v>
      </c>
      <c r="H127" s="84">
        <v>4.62</v>
      </c>
      <c r="I127" s="84"/>
      <c r="J127" s="83">
        <v>23559</v>
      </c>
      <c r="K127" s="84">
        <v>3.42</v>
      </c>
      <c r="L127" s="84"/>
      <c r="M127" s="83">
        <v>20455</v>
      </c>
      <c r="N127" s="85">
        <v>26.8</v>
      </c>
      <c r="O127" s="80">
        <f t="shared" si="1"/>
        <v>0.0037453183520599785</v>
      </c>
    </row>
    <row r="128" spans="1:15" ht="12.75">
      <c r="A128" s="83">
        <v>21582</v>
      </c>
      <c r="B128" s="84">
        <v>4</v>
      </c>
      <c r="D128" s="83">
        <v>23132</v>
      </c>
      <c r="E128" s="84">
        <v>4.02</v>
      </c>
      <c r="F128" s="84"/>
      <c r="G128" s="83">
        <v>10625</v>
      </c>
      <c r="H128" s="84">
        <v>4.66</v>
      </c>
      <c r="I128" s="84"/>
      <c r="J128" s="83">
        <v>23590</v>
      </c>
      <c r="K128" s="84">
        <v>3.5</v>
      </c>
      <c r="L128" s="84"/>
      <c r="M128" s="83">
        <v>20486</v>
      </c>
      <c r="N128" s="85">
        <v>26.8</v>
      </c>
      <c r="O128" s="80">
        <f t="shared" si="1"/>
        <v>0.0037453183520599785</v>
      </c>
    </row>
    <row r="129" spans="1:15" ht="12.75">
      <c r="A129" s="83">
        <v>21610</v>
      </c>
      <c r="B129" s="84">
        <v>4</v>
      </c>
      <c r="D129" s="83">
        <v>23163</v>
      </c>
      <c r="E129" s="84">
        <v>4.02</v>
      </c>
      <c r="F129" s="84"/>
      <c r="G129" s="83">
        <v>10653</v>
      </c>
      <c r="H129" s="84">
        <v>4.7</v>
      </c>
      <c r="I129" s="84"/>
      <c r="J129" s="83">
        <v>23621</v>
      </c>
      <c r="K129" s="84">
        <v>3.45</v>
      </c>
      <c r="L129" s="84"/>
      <c r="M129" s="83">
        <v>20515</v>
      </c>
      <c r="N129" s="85">
        <v>26.8</v>
      </c>
      <c r="O129" s="80">
        <f t="shared" si="1"/>
        <v>0.0037453183520599785</v>
      </c>
    </row>
    <row r="130" spans="1:15" ht="12.75">
      <c r="A130" s="83">
        <v>21641</v>
      </c>
      <c r="B130" s="84">
        <v>4</v>
      </c>
      <c r="D130" s="83">
        <v>23193</v>
      </c>
      <c r="E130" s="84">
        <v>4.06</v>
      </c>
      <c r="F130" s="84"/>
      <c r="G130" s="83">
        <v>10684</v>
      </c>
      <c r="H130" s="84">
        <v>4.69</v>
      </c>
      <c r="I130" s="84"/>
      <c r="J130" s="83">
        <v>23651</v>
      </c>
      <c r="K130" s="84">
        <v>3.36</v>
      </c>
      <c r="L130" s="84"/>
      <c r="M130" s="83">
        <v>20546</v>
      </c>
      <c r="N130" s="85">
        <v>26.9</v>
      </c>
      <c r="O130" s="80">
        <f t="shared" si="1"/>
        <v>0.007490636704119823</v>
      </c>
    </row>
    <row r="131" spans="1:15" ht="12.75">
      <c r="A131" s="83">
        <v>21671</v>
      </c>
      <c r="B131" s="84">
        <v>4.23</v>
      </c>
      <c r="D131" s="83">
        <v>23224</v>
      </c>
      <c r="E131" s="84">
        <v>4.03</v>
      </c>
      <c r="F131" s="84"/>
      <c r="G131" s="83">
        <v>10714</v>
      </c>
      <c r="H131" s="84">
        <v>4.7</v>
      </c>
      <c r="I131" s="84"/>
      <c r="J131" s="83">
        <v>23682</v>
      </c>
      <c r="K131" s="84">
        <v>3.52</v>
      </c>
      <c r="L131" s="84"/>
      <c r="M131" s="83">
        <v>20576</v>
      </c>
      <c r="N131" s="85">
        <v>27</v>
      </c>
      <c r="O131" s="80">
        <f t="shared" si="1"/>
        <v>0.011235955056179803</v>
      </c>
    </row>
    <row r="132" spans="1:15" ht="12.75">
      <c r="A132" s="83">
        <v>21702</v>
      </c>
      <c r="B132" s="84">
        <v>4.5</v>
      </c>
      <c r="D132" s="83">
        <v>23255</v>
      </c>
      <c r="E132" s="84">
        <v>4.09</v>
      </c>
      <c r="F132" s="84"/>
      <c r="G132" s="83">
        <v>10745</v>
      </c>
      <c r="H132" s="84">
        <v>4.77</v>
      </c>
      <c r="I132" s="84"/>
      <c r="J132" s="83">
        <v>23712</v>
      </c>
      <c r="K132" s="84">
        <v>3.85</v>
      </c>
      <c r="L132" s="84"/>
      <c r="M132" s="83">
        <v>20607</v>
      </c>
      <c r="N132" s="85">
        <v>27.2</v>
      </c>
      <c r="O132" s="80">
        <f t="shared" si="1"/>
        <v>0.018726591760299626</v>
      </c>
    </row>
    <row r="133" spans="1:15" ht="12.75">
      <c r="A133" s="83">
        <v>21732</v>
      </c>
      <c r="B133" s="84">
        <v>4.5</v>
      </c>
      <c r="D133" s="83">
        <v>23285</v>
      </c>
      <c r="E133" s="84">
        <v>4.12</v>
      </c>
      <c r="F133" s="84"/>
      <c r="G133" s="83">
        <v>10775</v>
      </c>
      <c r="H133" s="84">
        <v>4.77</v>
      </c>
      <c r="I133" s="84"/>
      <c r="J133" s="83">
        <v>23743</v>
      </c>
      <c r="K133" s="84">
        <v>3.9</v>
      </c>
      <c r="L133" s="84"/>
      <c r="M133" s="83">
        <v>20637</v>
      </c>
      <c r="N133" s="85">
        <v>27.4</v>
      </c>
      <c r="O133" s="80">
        <f t="shared" si="1"/>
        <v>0.022388059701492456</v>
      </c>
    </row>
    <row r="134" spans="1:15" ht="12.75">
      <c r="A134" s="83">
        <v>21763</v>
      </c>
      <c r="B134" s="84">
        <v>4.5</v>
      </c>
      <c r="D134" s="83">
        <v>23316</v>
      </c>
      <c r="E134" s="84">
        <v>4.16</v>
      </c>
      <c r="F134" s="84"/>
      <c r="G134" s="83">
        <v>10806</v>
      </c>
      <c r="H134" s="84">
        <v>4.79</v>
      </c>
      <c r="I134" s="84"/>
      <c r="J134" s="83">
        <v>23774</v>
      </c>
      <c r="K134" s="84">
        <v>3.98</v>
      </c>
      <c r="L134" s="84"/>
      <c r="M134" s="83">
        <v>20668</v>
      </c>
      <c r="N134" s="85">
        <v>27.3</v>
      </c>
      <c r="O134" s="80">
        <f t="shared" si="1"/>
        <v>0.018656716417910446</v>
      </c>
    </row>
    <row r="135" spans="1:15" ht="12.75">
      <c r="A135" s="83">
        <v>21794</v>
      </c>
      <c r="B135" s="84">
        <v>5</v>
      </c>
      <c r="D135" s="83">
        <v>23346</v>
      </c>
      <c r="E135" s="84">
        <v>4.19</v>
      </c>
      <c r="F135" s="84"/>
      <c r="G135" s="83">
        <v>10837</v>
      </c>
      <c r="H135" s="84">
        <v>4.8</v>
      </c>
      <c r="I135" s="84"/>
      <c r="J135" s="83">
        <v>23802</v>
      </c>
      <c r="K135" s="84">
        <v>4.04</v>
      </c>
      <c r="L135" s="84"/>
      <c r="M135" s="83">
        <v>20699</v>
      </c>
      <c r="N135" s="85">
        <v>27.4</v>
      </c>
      <c r="O135" s="80">
        <f t="shared" si="1"/>
        <v>0.01858736059479554</v>
      </c>
    </row>
    <row r="136" spans="1:15" ht="12.75">
      <c r="A136" s="83">
        <v>21824</v>
      </c>
      <c r="B136" s="84">
        <v>5</v>
      </c>
      <c r="D136" s="83">
        <v>23377</v>
      </c>
      <c r="E136" s="84">
        <v>4.19</v>
      </c>
      <c r="F136" s="84"/>
      <c r="G136" s="83">
        <v>10867</v>
      </c>
      <c r="H136" s="84">
        <v>4.77</v>
      </c>
      <c r="I136" s="84"/>
      <c r="J136" s="83">
        <v>23833</v>
      </c>
      <c r="K136" s="84">
        <v>4.09</v>
      </c>
      <c r="L136" s="84"/>
      <c r="M136" s="83">
        <v>20729</v>
      </c>
      <c r="N136" s="85">
        <v>27.5</v>
      </c>
      <c r="O136" s="80">
        <f t="shared" si="1"/>
        <v>0.0223048327137547</v>
      </c>
    </row>
    <row r="137" spans="1:15" ht="12.75">
      <c r="A137" s="83">
        <v>21855</v>
      </c>
      <c r="B137" s="84">
        <v>5</v>
      </c>
      <c r="D137" s="83">
        <v>23408</v>
      </c>
      <c r="E137" s="84">
        <v>4.17</v>
      </c>
      <c r="F137" s="84"/>
      <c r="G137" s="83">
        <v>10898</v>
      </c>
      <c r="H137" s="84">
        <v>4.76</v>
      </c>
      <c r="I137" s="84"/>
      <c r="J137" s="83">
        <v>23863</v>
      </c>
      <c r="K137" s="84">
        <v>4.1</v>
      </c>
      <c r="L137" s="84"/>
      <c r="M137" s="83">
        <v>20760</v>
      </c>
      <c r="N137" s="85">
        <v>27.5</v>
      </c>
      <c r="O137" s="80">
        <f t="shared" si="1"/>
        <v>0.0223048327137547</v>
      </c>
    </row>
    <row r="138" spans="1:15" ht="12.75">
      <c r="A138" s="83">
        <v>21885</v>
      </c>
      <c r="B138" s="84">
        <v>5</v>
      </c>
      <c r="D138" s="83">
        <v>23437</v>
      </c>
      <c r="E138" s="84">
        <v>4.22</v>
      </c>
      <c r="F138" s="84"/>
      <c r="G138" s="83">
        <v>10928</v>
      </c>
      <c r="H138" s="84">
        <v>4.67</v>
      </c>
      <c r="I138" s="84"/>
      <c r="J138" s="83">
        <v>23894</v>
      </c>
      <c r="K138" s="84">
        <v>4.04</v>
      </c>
      <c r="L138" s="84"/>
      <c r="M138" s="83">
        <v>20790</v>
      </c>
      <c r="N138" s="85">
        <v>27.6</v>
      </c>
      <c r="O138" s="80">
        <f t="shared" si="1"/>
        <v>0.029850746268656744</v>
      </c>
    </row>
    <row r="139" spans="1:15" ht="12.75">
      <c r="A139" s="83">
        <v>21916</v>
      </c>
      <c r="B139" s="84">
        <v>5</v>
      </c>
      <c r="D139" s="83">
        <v>23468</v>
      </c>
      <c r="E139" s="84">
        <v>4.24</v>
      </c>
      <c r="F139" s="84"/>
      <c r="G139" s="83">
        <v>10959</v>
      </c>
      <c r="H139" s="84">
        <v>4.66</v>
      </c>
      <c r="I139" s="84"/>
      <c r="J139" s="83">
        <v>23924</v>
      </c>
      <c r="K139" s="84">
        <v>4.09</v>
      </c>
      <c r="L139" s="84"/>
      <c r="M139" s="83">
        <v>20821</v>
      </c>
      <c r="N139" s="85">
        <v>27.6</v>
      </c>
      <c r="O139" s="80">
        <f t="shared" si="1"/>
        <v>0.029850746268656744</v>
      </c>
    </row>
    <row r="140" spans="1:15" ht="12.75">
      <c r="A140" s="83">
        <v>21947</v>
      </c>
      <c r="B140" s="84">
        <v>5</v>
      </c>
      <c r="D140" s="83">
        <v>23498</v>
      </c>
      <c r="E140" s="84">
        <v>4.2</v>
      </c>
      <c r="F140" s="84"/>
      <c r="G140" s="83">
        <v>10990</v>
      </c>
      <c r="H140" s="84">
        <v>4.69</v>
      </c>
      <c r="I140" s="84"/>
      <c r="J140" s="83">
        <v>23955</v>
      </c>
      <c r="K140" s="84">
        <v>4.12</v>
      </c>
      <c r="L140" s="84"/>
      <c r="M140" s="83">
        <v>20852</v>
      </c>
      <c r="N140" s="85">
        <v>27.7</v>
      </c>
      <c r="O140" s="80">
        <f t="shared" si="1"/>
        <v>0.03358208955223875</v>
      </c>
    </row>
    <row r="141" spans="1:15" ht="12.75">
      <c r="A141" s="83">
        <v>21976</v>
      </c>
      <c r="B141" s="84">
        <v>5</v>
      </c>
      <c r="D141" s="83">
        <v>23529</v>
      </c>
      <c r="E141" s="84">
        <v>4.17</v>
      </c>
      <c r="F141" s="84"/>
      <c r="G141" s="83">
        <v>11018</v>
      </c>
      <c r="H141" s="84">
        <v>4.62</v>
      </c>
      <c r="I141" s="84"/>
      <c r="J141" s="83">
        <v>23986</v>
      </c>
      <c r="K141" s="84">
        <v>4.01</v>
      </c>
      <c r="L141" s="84"/>
      <c r="M141" s="83">
        <v>20880</v>
      </c>
      <c r="N141" s="85">
        <v>27.8</v>
      </c>
      <c r="O141" s="80">
        <f t="shared" si="1"/>
        <v>0.03731343283582089</v>
      </c>
    </row>
    <row r="142" spans="1:15" ht="12.75">
      <c r="A142" s="83">
        <v>22007</v>
      </c>
      <c r="B142" s="84">
        <v>5</v>
      </c>
      <c r="D142" s="83">
        <v>23559</v>
      </c>
      <c r="E142" s="84">
        <v>4.16</v>
      </c>
      <c r="F142" s="84"/>
      <c r="G142" s="83">
        <v>11049</v>
      </c>
      <c r="H142" s="84">
        <v>4.6</v>
      </c>
      <c r="I142" s="84"/>
      <c r="J142" s="83">
        <v>24016</v>
      </c>
      <c r="K142" s="84">
        <v>4.08</v>
      </c>
      <c r="L142" s="84"/>
      <c r="M142" s="83">
        <v>20911</v>
      </c>
      <c r="N142" s="85">
        <v>27.9</v>
      </c>
      <c r="O142" s="80">
        <f t="shared" si="1"/>
        <v>0.03717472118959108</v>
      </c>
    </row>
    <row r="143" spans="1:15" ht="12.75">
      <c r="A143" s="83">
        <v>22037</v>
      </c>
      <c r="B143" s="84">
        <v>5</v>
      </c>
      <c r="D143" s="83">
        <v>23590</v>
      </c>
      <c r="E143" s="84">
        <v>4.18</v>
      </c>
      <c r="F143" s="84"/>
      <c r="G143" s="83">
        <v>11079</v>
      </c>
      <c r="H143" s="84">
        <v>4.6</v>
      </c>
      <c r="I143" s="84"/>
      <c r="J143" s="83">
        <v>24047</v>
      </c>
      <c r="K143" s="84">
        <v>4.1</v>
      </c>
      <c r="L143" s="84"/>
      <c r="M143" s="83">
        <v>20941</v>
      </c>
      <c r="N143" s="85">
        <v>28</v>
      </c>
      <c r="O143" s="80">
        <f t="shared" si="1"/>
        <v>0.037037037037037035</v>
      </c>
    </row>
    <row r="144" spans="1:15" ht="12.75">
      <c r="A144" s="83">
        <v>22068</v>
      </c>
      <c r="B144" s="84">
        <v>5</v>
      </c>
      <c r="D144" s="83">
        <v>23621</v>
      </c>
      <c r="E144" s="84">
        <v>4.2</v>
      </c>
      <c r="F144" s="84"/>
      <c r="G144" s="83">
        <v>11110</v>
      </c>
      <c r="H144" s="84">
        <v>4.57</v>
      </c>
      <c r="I144" s="84"/>
      <c r="J144" s="83">
        <v>24077</v>
      </c>
      <c r="K144" s="84">
        <v>4.32</v>
      </c>
      <c r="L144" s="84"/>
      <c r="M144" s="83">
        <v>20972</v>
      </c>
      <c r="N144" s="85">
        <v>28.1</v>
      </c>
      <c r="O144" s="80">
        <f t="shared" si="1"/>
        <v>0.033088235294117724</v>
      </c>
    </row>
    <row r="145" spans="1:15" ht="12.75">
      <c r="A145" s="83">
        <v>22098</v>
      </c>
      <c r="B145" s="84">
        <v>5</v>
      </c>
      <c r="D145" s="83">
        <v>23651</v>
      </c>
      <c r="E145" s="84">
        <v>4.2</v>
      </c>
      <c r="F145" s="84"/>
      <c r="G145" s="83">
        <v>11140</v>
      </c>
      <c r="H145" s="84">
        <v>4.52</v>
      </c>
      <c r="I145" s="84"/>
      <c r="J145" s="83">
        <v>24108</v>
      </c>
      <c r="K145" s="84">
        <v>4.42</v>
      </c>
      <c r="L145" s="84"/>
      <c r="M145" s="83">
        <v>21002</v>
      </c>
      <c r="N145" s="85">
        <v>28.3</v>
      </c>
      <c r="O145" s="80">
        <f t="shared" si="1"/>
        <v>0.03284671532846723</v>
      </c>
    </row>
    <row r="146" spans="1:15" ht="12.75">
      <c r="A146" s="83">
        <v>22129</v>
      </c>
      <c r="B146" s="84">
        <v>4.85</v>
      </c>
      <c r="D146" s="83">
        <v>23682</v>
      </c>
      <c r="E146" s="84">
        <v>4.17</v>
      </c>
      <c r="F146" s="84"/>
      <c r="G146" s="83">
        <v>11171</v>
      </c>
      <c r="H146" s="84">
        <v>4.47</v>
      </c>
      <c r="I146" s="84"/>
      <c r="J146" s="83">
        <v>24139</v>
      </c>
      <c r="K146" s="84">
        <v>4.6</v>
      </c>
      <c r="L146" s="84"/>
      <c r="M146" s="83">
        <v>21033</v>
      </c>
      <c r="N146" s="85">
        <v>28.3</v>
      </c>
      <c r="O146" s="80">
        <f t="shared" si="1"/>
        <v>0.03663003663003663</v>
      </c>
    </row>
    <row r="147" spans="1:15" ht="12.75">
      <c r="A147" s="83">
        <v>22160</v>
      </c>
      <c r="B147" s="84">
        <v>4.5</v>
      </c>
      <c r="D147" s="83">
        <v>23712</v>
      </c>
      <c r="E147" s="84">
        <v>4.18</v>
      </c>
      <c r="F147" s="84"/>
      <c r="G147" s="83">
        <v>11202</v>
      </c>
      <c r="H147" s="84">
        <v>4.42</v>
      </c>
      <c r="I147" s="84"/>
      <c r="J147" s="83">
        <v>24167</v>
      </c>
      <c r="K147" s="84">
        <v>4.65</v>
      </c>
      <c r="L147" s="84"/>
      <c r="M147" s="83">
        <v>21064</v>
      </c>
      <c r="N147" s="85">
        <v>28.3</v>
      </c>
      <c r="O147" s="80">
        <f aca="true" t="shared" si="2" ref="O147:O210">(N147-N135)/N135</f>
        <v>0.03284671532846723</v>
      </c>
    </row>
    <row r="148" spans="1:15" ht="12.75">
      <c r="A148" s="83">
        <v>22190</v>
      </c>
      <c r="B148" s="84">
        <v>4.5</v>
      </c>
      <c r="D148" s="83">
        <v>23743</v>
      </c>
      <c r="E148" s="84">
        <v>4.19</v>
      </c>
      <c r="F148" s="84"/>
      <c r="G148" s="83">
        <v>11232</v>
      </c>
      <c r="H148" s="84">
        <v>4.42</v>
      </c>
      <c r="I148" s="84"/>
      <c r="J148" s="83">
        <v>24198</v>
      </c>
      <c r="K148" s="84">
        <v>4.67</v>
      </c>
      <c r="L148" s="84"/>
      <c r="M148" s="83">
        <v>21094</v>
      </c>
      <c r="N148" s="85">
        <v>28.3</v>
      </c>
      <c r="O148" s="80">
        <f t="shared" si="2"/>
        <v>0.029090909090909115</v>
      </c>
    </row>
    <row r="149" spans="1:15" ht="12.75">
      <c r="A149" s="83">
        <v>22221</v>
      </c>
      <c r="B149" s="84">
        <v>4.5</v>
      </c>
      <c r="D149" s="83">
        <v>23774</v>
      </c>
      <c r="E149" s="84">
        <v>4.21</v>
      </c>
      <c r="F149" s="84"/>
      <c r="G149" s="83">
        <v>11263</v>
      </c>
      <c r="H149" s="84">
        <v>4.47</v>
      </c>
      <c r="I149" s="84"/>
      <c r="J149" s="83">
        <v>24228</v>
      </c>
      <c r="K149" s="84">
        <v>4.9</v>
      </c>
      <c r="L149" s="84"/>
      <c r="M149" s="83">
        <v>21125</v>
      </c>
      <c r="N149" s="85">
        <v>28.4</v>
      </c>
      <c r="O149" s="80">
        <f t="shared" si="2"/>
        <v>0.032727272727272674</v>
      </c>
    </row>
    <row r="150" spans="1:15" ht="12.75">
      <c r="A150" s="83">
        <v>22251</v>
      </c>
      <c r="B150" s="84">
        <v>4.5</v>
      </c>
      <c r="D150" s="83">
        <v>23802</v>
      </c>
      <c r="E150" s="84">
        <v>4.2</v>
      </c>
      <c r="F150" s="84"/>
      <c r="G150" s="83">
        <v>11293</v>
      </c>
      <c r="H150" s="84">
        <v>4.52</v>
      </c>
      <c r="I150" s="84"/>
      <c r="J150" s="83">
        <v>24259</v>
      </c>
      <c r="K150" s="84">
        <v>5.17</v>
      </c>
      <c r="L150" s="84"/>
      <c r="M150" s="83">
        <v>21155</v>
      </c>
      <c r="N150" s="85">
        <v>28.4</v>
      </c>
      <c r="O150" s="80">
        <f t="shared" si="2"/>
        <v>0.028985507246376708</v>
      </c>
    </row>
    <row r="151" spans="1:15" ht="12.75">
      <c r="A151" s="83">
        <v>22282</v>
      </c>
      <c r="B151" s="84">
        <v>4.5</v>
      </c>
      <c r="D151" s="83">
        <v>23833</v>
      </c>
      <c r="E151" s="84">
        <v>4.2</v>
      </c>
      <c r="F151" s="84"/>
      <c r="G151" s="83">
        <v>11324</v>
      </c>
      <c r="H151" s="84">
        <v>4.42</v>
      </c>
      <c r="I151" s="84"/>
      <c r="J151" s="83">
        <v>24289</v>
      </c>
      <c r="K151" s="84">
        <v>5.3</v>
      </c>
      <c r="L151" s="84"/>
      <c r="M151" s="83">
        <v>21186</v>
      </c>
      <c r="N151" s="85">
        <v>28.6</v>
      </c>
      <c r="O151" s="80">
        <f t="shared" si="2"/>
        <v>0.036231884057971016</v>
      </c>
    </row>
    <row r="152" spans="1:15" ht="12.75">
      <c r="A152" s="83">
        <v>22313</v>
      </c>
      <c r="B152" s="84">
        <v>4.5</v>
      </c>
      <c r="D152" s="83">
        <v>23863</v>
      </c>
      <c r="E152" s="84">
        <v>4.21</v>
      </c>
      <c r="F152" s="84"/>
      <c r="G152" s="83">
        <v>11355</v>
      </c>
      <c r="H152" s="84">
        <v>4.43</v>
      </c>
      <c r="I152" s="84"/>
      <c r="J152" s="83">
        <v>24320</v>
      </c>
      <c r="K152" s="84">
        <v>5.53</v>
      </c>
      <c r="L152" s="84"/>
      <c r="M152" s="83">
        <v>21217</v>
      </c>
      <c r="N152" s="85">
        <v>28.6</v>
      </c>
      <c r="O152" s="80">
        <f t="shared" si="2"/>
        <v>0.03249097472924196</v>
      </c>
    </row>
    <row r="153" spans="1:15" ht="12.75">
      <c r="A153" s="83">
        <v>22341</v>
      </c>
      <c r="B153" s="84">
        <v>4.5</v>
      </c>
      <c r="D153" s="83">
        <v>23894</v>
      </c>
      <c r="E153" s="84">
        <v>4.21</v>
      </c>
      <c r="F153" s="84"/>
      <c r="G153" s="83">
        <v>11383</v>
      </c>
      <c r="H153" s="84">
        <v>4.39</v>
      </c>
      <c r="I153" s="84"/>
      <c r="J153" s="83">
        <v>24351</v>
      </c>
      <c r="K153" s="84">
        <v>5.4</v>
      </c>
      <c r="L153" s="84"/>
      <c r="M153" s="83">
        <v>21245</v>
      </c>
      <c r="N153" s="85">
        <v>28.8</v>
      </c>
      <c r="O153" s="80">
        <f t="shared" si="2"/>
        <v>0.03597122302158273</v>
      </c>
    </row>
    <row r="154" spans="1:15" ht="12.75">
      <c r="A154" s="83">
        <v>22372</v>
      </c>
      <c r="B154" s="84">
        <v>4.5</v>
      </c>
      <c r="D154" s="83">
        <v>23924</v>
      </c>
      <c r="E154" s="84">
        <v>4.21</v>
      </c>
      <c r="F154" s="84"/>
      <c r="G154" s="83">
        <v>11414</v>
      </c>
      <c r="H154" s="84">
        <v>4.4</v>
      </c>
      <c r="I154" s="84"/>
      <c r="J154" s="83">
        <v>24381</v>
      </c>
      <c r="K154" s="84">
        <v>5.53</v>
      </c>
      <c r="L154" s="84"/>
      <c r="M154" s="83">
        <v>21276</v>
      </c>
      <c r="N154" s="85">
        <v>28.9</v>
      </c>
      <c r="O154" s="80">
        <f t="shared" si="2"/>
        <v>0.03584229390681004</v>
      </c>
    </row>
    <row r="155" spans="1:15" ht="12.75">
      <c r="A155" s="83">
        <v>22402</v>
      </c>
      <c r="B155" s="84">
        <v>4.5</v>
      </c>
      <c r="D155" s="83">
        <v>23955</v>
      </c>
      <c r="E155" s="84">
        <v>4.25</v>
      </c>
      <c r="F155" s="84"/>
      <c r="G155" s="83">
        <v>11444</v>
      </c>
      <c r="H155" s="84">
        <v>4.37</v>
      </c>
      <c r="I155" s="84"/>
      <c r="J155" s="83">
        <v>24412</v>
      </c>
      <c r="K155" s="84">
        <v>5.76</v>
      </c>
      <c r="L155" s="84"/>
      <c r="M155" s="83">
        <v>21306</v>
      </c>
      <c r="N155" s="85">
        <v>28.9</v>
      </c>
      <c r="O155" s="80">
        <f t="shared" si="2"/>
        <v>0.03214285714285709</v>
      </c>
    </row>
    <row r="156" spans="1:15" ht="12.75">
      <c r="A156" s="83">
        <v>22433</v>
      </c>
      <c r="B156" s="84">
        <v>4.5</v>
      </c>
      <c r="D156" s="83">
        <v>23986</v>
      </c>
      <c r="E156" s="84">
        <v>4.3</v>
      </c>
      <c r="F156" s="84"/>
      <c r="G156" s="83">
        <v>11475</v>
      </c>
      <c r="H156" s="84">
        <v>4.36</v>
      </c>
      <c r="I156" s="84"/>
      <c r="J156" s="83">
        <v>24442</v>
      </c>
      <c r="K156" s="84">
        <v>5.4</v>
      </c>
      <c r="L156" s="84"/>
      <c r="M156" s="83">
        <v>21337</v>
      </c>
      <c r="N156" s="85">
        <v>28.9</v>
      </c>
      <c r="O156" s="80">
        <f t="shared" si="2"/>
        <v>0.028469750889679613</v>
      </c>
    </row>
    <row r="157" spans="1:15" ht="12.75">
      <c r="A157" s="83">
        <v>22463</v>
      </c>
      <c r="B157" s="84">
        <v>4.5</v>
      </c>
      <c r="D157" s="83">
        <v>24016</v>
      </c>
      <c r="E157" s="84">
        <v>4.32</v>
      </c>
      <c r="F157" s="84"/>
      <c r="G157" s="83">
        <v>11505</v>
      </c>
      <c r="H157" s="84">
        <v>4.36</v>
      </c>
      <c r="I157" s="84"/>
      <c r="J157" s="83">
        <v>24473</v>
      </c>
      <c r="K157" s="84">
        <v>4.94</v>
      </c>
      <c r="L157" s="84"/>
      <c r="M157" s="83">
        <v>21367</v>
      </c>
      <c r="N157" s="85">
        <v>29</v>
      </c>
      <c r="O157" s="80">
        <f t="shared" si="2"/>
        <v>0.02473498233215545</v>
      </c>
    </row>
    <row r="158" spans="1:15" ht="12.75">
      <c r="A158" s="83">
        <v>22494</v>
      </c>
      <c r="B158" s="84">
        <v>4.5</v>
      </c>
      <c r="D158" s="83">
        <v>24047</v>
      </c>
      <c r="E158" s="84">
        <v>4.4</v>
      </c>
      <c r="F158" s="84"/>
      <c r="G158" s="83">
        <v>11536</v>
      </c>
      <c r="H158" s="84">
        <v>4.4</v>
      </c>
      <c r="I158" s="84"/>
      <c r="J158" s="83">
        <v>24504</v>
      </c>
      <c r="K158" s="84">
        <v>5</v>
      </c>
      <c r="L158" s="84"/>
      <c r="M158" s="83">
        <v>21398</v>
      </c>
      <c r="N158" s="85">
        <v>28.9</v>
      </c>
      <c r="O158" s="80">
        <f t="shared" si="2"/>
        <v>0.021201413427561763</v>
      </c>
    </row>
    <row r="159" spans="1:15" ht="12.75">
      <c r="A159" s="83">
        <v>22525</v>
      </c>
      <c r="B159" s="84">
        <v>4.5</v>
      </c>
      <c r="D159" s="83">
        <v>24077</v>
      </c>
      <c r="E159" s="84">
        <v>4.5</v>
      </c>
      <c r="F159" s="84"/>
      <c r="G159" s="83">
        <v>11567</v>
      </c>
      <c r="H159" s="84">
        <v>4.55</v>
      </c>
      <c r="I159" s="84"/>
      <c r="J159" s="83">
        <v>24532</v>
      </c>
      <c r="K159" s="84">
        <v>4.53</v>
      </c>
      <c r="L159" s="84"/>
      <c r="M159" s="83">
        <v>21429</v>
      </c>
      <c r="N159" s="85">
        <v>28.9</v>
      </c>
      <c r="O159" s="80">
        <f t="shared" si="2"/>
        <v>0.021201413427561763</v>
      </c>
    </row>
    <row r="160" spans="1:15" ht="12.75">
      <c r="A160" s="83">
        <v>22555</v>
      </c>
      <c r="B160" s="84">
        <v>4.5</v>
      </c>
      <c r="D160" s="83">
        <v>24108</v>
      </c>
      <c r="E160" s="84">
        <v>4.52</v>
      </c>
      <c r="F160" s="84"/>
      <c r="G160" s="83">
        <v>11597</v>
      </c>
      <c r="H160" s="84">
        <v>4.99</v>
      </c>
      <c r="I160" s="84"/>
      <c r="J160" s="83">
        <v>24563</v>
      </c>
      <c r="K160" s="84">
        <v>4.05</v>
      </c>
      <c r="L160" s="84"/>
      <c r="M160" s="83">
        <v>21459</v>
      </c>
      <c r="N160" s="85">
        <v>28.9</v>
      </c>
      <c r="O160" s="80">
        <f t="shared" si="2"/>
        <v>0.021201413427561763</v>
      </c>
    </row>
    <row r="161" spans="1:15" ht="12.75">
      <c r="A161" s="83">
        <v>22586</v>
      </c>
      <c r="B161" s="84">
        <v>4.5</v>
      </c>
      <c r="D161" s="83">
        <v>24139</v>
      </c>
      <c r="E161" s="84">
        <v>4.71</v>
      </c>
      <c r="F161" s="84"/>
      <c r="G161" s="83">
        <v>11628</v>
      </c>
      <c r="H161" s="84">
        <v>4.94</v>
      </c>
      <c r="I161" s="84"/>
      <c r="J161" s="83">
        <v>24593</v>
      </c>
      <c r="K161" s="84">
        <v>3.94</v>
      </c>
      <c r="L161" s="84"/>
      <c r="M161" s="83">
        <v>21490</v>
      </c>
      <c r="N161" s="85">
        <v>29</v>
      </c>
      <c r="O161" s="80">
        <f t="shared" si="2"/>
        <v>0.021126760563380333</v>
      </c>
    </row>
    <row r="162" spans="1:15" ht="12.75">
      <c r="A162" s="83">
        <v>22616</v>
      </c>
      <c r="B162" s="84">
        <v>4.5</v>
      </c>
      <c r="D162" s="83">
        <v>24167</v>
      </c>
      <c r="E162" s="84">
        <v>4.72</v>
      </c>
      <c r="F162" s="84"/>
      <c r="G162" s="83">
        <v>11658</v>
      </c>
      <c r="H162" s="84">
        <v>5.32</v>
      </c>
      <c r="I162" s="84"/>
      <c r="J162" s="83">
        <v>24624</v>
      </c>
      <c r="K162" s="84">
        <v>3.98</v>
      </c>
      <c r="L162" s="84"/>
      <c r="M162" s="83">
        <v>21520</v>
      </c>
      <c r="N162" s="85">
        <v>28.9</v>
      </c>
      <c r="O162" s="80">
        <f t="shared" si="2"/>
        <v>0.017605633802816902</v>
      </c>
    </row>
    <row r="163" spans="1:15" ht="12.75">
      <c r="A163" s="83">
        <v>22647</v>
      </c>
      <c r="B163" s="84">
        <v>4.5</v>
      </c>
      <c r="D163" s="83">
        <v>24198</v>
      </c>
      <c r="E163" s="84">
        <v>4.65</v>
      </c>
      <c r="F163" s="84"/>
      <c r="G163" s="83">
        <v>11689</v>
      </c>
      <c r="H163" s="84">
        <v>5.2</v>
      </c>
      <c r="I163" s="84"/>
      <c r="J163" s="83">
        <v>24654</v>
      </c>
      <c r="K163" s="84">
        <v>3.79</v>
      </c>
      <c r="L163" s="84"/>
      <c r="M163" s="83">
        <v>21551</v>
      </c>
      <c r="N163" s="85">
        <v>29</v>
      </c>
      <c r="O163" s="80">
        <f t="shared" si="2"/>
        <v>0.013986013986013936</v>
      </c>
    </row>
    <row r="164" spans="1:15" ht="12.75">
      <c r="A164" s="83">
        <v>22678</v>
      </c>
      <c r="B164" s="84">
        <v>4.5</v>
      </c>
      <c r="D164" s="83">
        <v>24228</v>
      </c>
      <c r="E164" s="84">
        <v>4.69</v>
      </c>
      <c r="F164" s="84"/>
      <c r="G164" s="83">
        <v>11720</v>
      </c>
      <c r="H164" s="84">
        <v>5.23</v>
      </c>
      <c r="I164" s="84"/>
      <c r="J164" s="83">
        <v>24685</v>
      </c>
      <c r="K164" s="84">
        <v>3.9</v>
      </c>
      <c r="L164" s="84"/>
      <c r="M164" s="83">
        <v>21582</v>
      </c>
      <c r="N164" s="85">
        <v>28.9</v>
      </c>
      <c r="O164" s="80">
        <f t="shared" si="2"/>
        <v>0.01048951048951039</v>
      </c>
    </row>
    <row r="165" spans="1:15" ht="12.75">
      <c r="A165" s="83">
        <v>22706</v>
      </c>
      <c r="B165" s="84">
        <v>4.5</v>
      </c>
      <c r="D165" s="83">
        <v>24259</v>
      </c>
      <c r="E165" s="84">
        <v>4.73</v>
      </c>
      <c r="F165" s="84"/>
      <c r="G165" s="83">
        <v>11749</v>
      </c>
      <c r="H165" s="84">
        <v>4.98</v>
      </c>
      <c r="I165" s="84"/>
      <c r="J165" s="83">
        <v>24716</v>
      </c>
      <c r="K165" s="84">
        <v>3.99</v>
      </c>
      <c r="L165" s="84"/>
      <c r="M165" s="83">
        <v>21610</v>
      </c>
      <c r="N165" s="85">
        <v>28.9</v>
      </c>
      <c r="O165" s="80">
        <f t="shared" si="2"/>
        <v>0.0034722222222221483</v>
      </c>
    </row>
    <row r="166" spans="1:15" ht="12.75">
      <c r="A166" s="83">
        <v>22737</v>
      </c>
      <c r="B166" s="84">
        <v>4.5</v>
      </c>
      <c r="D166" s="83">
        <v>24289</v>
      </c>
      <c r="E166" s="84">
        <v>4.84</v>
      </c>
      <c r="F166" s="84"/>
      <c r="G166" s="83">
        <v>11780</v>
      </c>
      <c r="H166" s="84">
        <v>5.17</v>
      </c>
      <c r="I166" s="84"/>
      <c r="J166" s="83">
        <v>24746</v>
      </c>
      <c r="K166" s="84">
        <v>3.88</v>
      </c>
      <c r="L166" s="84"/>
      <c r="M166" s="83">
        <v>21641</v>
      </c>
      <c r="N166" s="85">
        <v>29</v>
      </c>
      <c r="O166" s="80">
        <f t="shared" si="2"/>
        <v>0.003460207612456797</v>
      </c>
    </row>
    <row r="167" spans="1:15" ht="12.75">
      <c r="A167" s="83">
        <v>22767</v>
      </c>
      <c r="B167" s="84">
        <v>4.5</v>
      </c>
      <c r="D167" s="83">
        <v>24320</v>
      </c>
      <c r="E167" s="84">
        <v>4.95</v>
      </c>
      <c r="F167" s="84"/>
      <c r="G167" s="83">
        <v>11810</v>
      </c>
      <c r="H167" s="84">
        <v>5.36</v>
      </c>
      <c r="I167" s="84"/>
      <c r="J167" s="83">
        <v>24777</v>
      </c>
      <c r="K167" s="84">
        <v>4.13</v>
      </c>
      <c r="L167" s="84"/>
      <c r="M167" s="83">
        <v>21671</v>
      </c>
      <c r="N167" s="85">
        <v>29</v>
      </c>
      <c r="O167" s="80">
        <f t="shared" si="2"/>
        <v>0.003460207612456797</v>
      </c>
    </row>
    <row r="168" spans="1:15" ht="12.75">
      <c r="A168" s="83">
        <v>22798</v>
      </c>
      <c r="B168" s="84">
        <v>4.5</v>
      </c>
      <c r="D168" s="83">
        <v>24351</v>
      </c>
      <c r="E168" s="84">
        <v>4.94</v>
      </c>
      <c r="F168" s="84"/>
      <c r="G168" s="83">
        <v>11841</v>
      </c>
      <c r="H168" s="84">
        <v>5.41</v>
      </c>
      <c r="I168" s="84"/>
      <c r="J168" s="83">
        <v>24807</v>
      </c>
      <c r="K168" s="84">
        <v>4.51</v>
      </c>
      <c r="L168" s="84"/>
      <c r="M168" s="83">
        <v>21702</v>
      </c>
      <c r="N168" s="85">
        <v>29.1</v>
      </c>
      <c r="O168" s="80">
        <f t="shared" si="2"/>
        <v>0.006920415224913594</v>
      </c>
    </row>
    <row r="169" spans="1:15" ht="12.75">
      <c r="A169" s="83">
        <v>22828</v>
      </c>
      <c r="B169" s="84">
        <v>4.5</v>
      </c>
      <c r="D169" s="83">
        <v>24381</v>
      </c>
      <c r="E169" s="84">
        <v>4.83</v>
      </c>
      <c r="F169" s="84"/>
      <c r="G169" s="83">
        <v>11871</v>
      </c>
      <c r="H169" s="84">
        <v>5.26</v>
      </c>
      <c r="I169" s="84"/>
      <c r="J169" s="83">
        <v>24838</v>
      </c>
      <c r="K169" s="84">
        <v>4.6</v>
      </c>
      <c r="L169" s="84"/>
      <c r="M169" s="83">
        <v>21732</v>
      </c>
      <c r="N169" s="85">
        <v>29.2</v>
      </c>
      <c r="O169" s="80">
        <f t="shared" si="2"/>
        <v>0.006896551724137907</v>
      </c>
    </row>
    <row r="170" spans="1:15" ht="12.75">
      <c r="A170" s="83">
        <v>22859</v>
      </c>
      <c r="B170" s="84">
        <v>4.5</v>
      </c>
      <c r="D170" s="83">
        <v>24412</v>
      </c>
      <c r="E170" s="84">
        <v>4.87</v>
      </c>
      <c r="F170" s="84"/>
      <c r="G170" s="83">
        <v>11902</v>
      </c>
      <c r="H170" s="84">
        <v>4.91</v>
      </c>
      <c r="I170" s="84"/>
      <c r="J170" s="83">
        <v>24869</v>
      </c>
      <c r="K170" s="84">
        <v>4.71</v>
      </c>
      <c r="L170" s="84"/>
      <c r="M170" s="83">
        <v>21763</v>
      </c>
      <c r="N170" s="85">
        <v>29.2</v>
      </c>
      <c r="O170" s="80">
        <f t="shared" si="2"/>
        <v>0.010380622837370268</v>
      </c>
    </row>
    <row r="171" spans="1:15" ht="12.75">
      <c r="A171" s="83">
        <v>22890</v>
      </c>
      <c r="B171" s="84">
        <v>4.5</v>
      </c>
      <c r="D171" s="83">
        <v>24442</v>
      </c>
      <c r="E171" s="84">
        <v>4.76</v>
      </c>
      <c r="F171" s="84"/>
      <c r="G171" s="83">
        <v>11933</v>
      </c>
      <c r="H171" s="84">
        <v>4.7</v>
      </c>
      <c r="I171" s="84"/>
      <c r="J171" s="83">
        <v>24898</v>
      </c>
      <c r="K171" s="84">
        <v>5.05</v>
      </c>
      <c r="L171" s="84"/>
      <c r="M171" s="83">
        <v>21794</v>
      </c>
      <c r="N171" s="85">
        <v>29.3</v>
      </c>
      <c r="O171" s="80">
        <f t="shared" si="2"/>
        <v>0.013840830449827065</v>
      </c>
    </row>
    <row r="172" spans="1:15" ht="12.75">
      <c r="A172" s="83">
        <v>22920</v>
      </c>
      <c r="B172" s="84">
        <v>4.5</v>
      </c>
      <c r="D172" s="83">
        <v>24473</v>
      </c>
      <c r="E172" s="84">
        <v>4.51</v>
      </c>
      <c r="F172" s="84"/>
      <c r="G172" s="83">
        <v>11963</v>
      </c>
      <c r="H172" s="84">
        <v>4.64</v>
      </c>
      <c r="I172" s="84"/>
      <c r="J172" s="83">
        <v>24929</v>
      </c>
      <c r="K172" s="84">
        <v>5.76</v>
      </c>
      <c r="L172" s="84"/>
      <c r="M172" s="83">
        <v>21824</v>
      </c>
      <c r="N172" s="85">
        <v>29.4</v>
      </c>
      <c r="O172" s="80">
        <f t="shared" si="2"/>
        <v>0.01730103806228374</v>
      </c>
    </row>
    <row r="173" spans="1:15" ht="12.75">
      <c r="A173" s="83">
        <v>22951</v>
      </c>
      <c r="B173" s="84">
        <v>4.5</v>
      </c>
      <c r="D173" s="83">
        <v>24504</v>
      </c>
      <c r="E173" s="84">
        <v>4.61</v>
      </c>
      <c r="F173" s="84"/>
      <c r="G173" s="83">
        <v>11994</v>
      </c>
      <c r="H173" s="84">
        <v>4.63</v>
      </c>
      <c r="I173" s="84"/>
      <c r="J173" s="83">
        <v>24959</v>
      </c>
      <c r="K173" s="84">
        <v>6.11</v>
      </c>
      <c r="L173" s="84"/>
      <c r="M173" s="83">
        <v>21855</v>
      </c>
      <c r="N173" s="85">
        <v>29.4</v>
      </c>
      <c r="O173" s="80">
        <f t="shared" si="2"/>
        <v>0.013793103448275813</v>
      </c>
    </row>
    <row r="174" spans="1:15" ht="12.75">
      <c r="A174" s="83">
        <v>22981</v>
      </c>
      <c r="B174" s="84">
        <v>4.5</v>
      </c>
      <c r="D174" s="83">
        <v>24532</v>
      </c>
      <c r="E174" s="84">
        <v>4.56</v>
      </c>
      <c r="F174" s="84"/>
      <c r="G174" s="83">
        <v>12024</v>
      </c>
      <c r="H174" s="84">
        <v>4.59</v>
      </c>
      <c r="I174" s="84"/>
      <c r="J174" s="83">
        <v>24990</v>
      </c>
      <c r="K174" s="84">
        <v>6.07</v>
      </c>
      <c r="L174" s="84"/>
      <c r="M174" s="83">
        <v>21885</v>
      </c>
      <c r="N174" s="85">
        <v>29.4</v>
      </c>
      <c r="O174" s="80">
        <f t="shared" si="2"/>
        <v>0.01730103806228374</v>
      </c>
    </row>
    <row r="175" spans="1:15" ht="12.75">
      <c r="A175" s="83">
        <v>23012</v>
      </c>
      <c r="B175" s="84">
        <v>4.5</v>
      </c>
      <c r="D175" s="83">
        <v>24563</v>
      </c>
      <c r="E175" s="84">
        <v>4.64</v>
      </c>
      <c r="F175" s="84"/>
      <c r="G175" s="83">
        <v>12055</v>
      </c>
      <c r="H175" s="84">
        <v>4.44</v>
      </c>
      <c r="I175" s="84"/>
      <c r="J175" s="83">
        <v>25020</v>
      </c>
      <c r="K175" s="84">
        <v>6.02</v>
      </c>
      <c r="L175" s="84"/>
      <c r="M175" s="83">
        <v>21916</v>
      </c>
      <c r="N175" s="85">
        <v>29.3</v>
      </c>
      <c r="O175" s="80">
        <f t="shared" si="2"/>
        <v>0.01034482758620692</v>
      </c>
    </row>
    <row r="176" spans="1:15" ht="12.75">
      <c r="A176" s="83">
        <v>23043</v>
      </c>
      <c r="B176" s="84">
        <v>4.5</v>
      </c>
      <c r="D176" s="83">
        <v>24593</v>
      </c>
      <c r="E176" s="84">
        <v>4.9</v>
      </c>
      <c r="F176" s="84"/>
      <c r="G176" s="83">
        <v>12086</v>
      </c>
      <c r="H176" s="84">
        <v>4.48</v>
      </c>
      <c r="I176" s="84"/>
      <c r="J176" s="83">
        <v>25051</v>
      </c>
      <c r="K176" s="84">
        <v>6.03</v>
      </c>
      <c r="L176" s="84"/>
      <c r="M176" s="83">
        <v>21947</v>
      </c>
      <c r="N176" s="85">
        <v>29.4</v>
      </c>
      <c r="O176" s="80">
        <f t="shared" si="2"/>
        <v>0.01730103806228374</v>
      </c>
    </row>
    <row r="177" spans="1:15" ht="12.75">
      <c r="A177" s="83">
        <v>23071</v>
      </c>
      <c r="B177" s="84">
        <v>4.5</v>
      </c>
      <c r="D177" s="83">
        <v>24624</v>
      </c>
      <c r="E177" s="84">
        <v>4.99</v>
      </c>
      <c r="F177" s="84"/>
      <c r="G177" s="83">
        <v>12114</v>
      </c>
      <c r="H177" s="84">
        <v>4.68</v>
      </c>
      <c r="I177" s="84"/>
      <c r="J177" s="83">
        <v>25082</v>
      </c>
      <c r="K177" s="84">
        <v>5.78</v>
      </c>
      <c r="L177" s="84"/>
      <c r="M177" s="83">
        <v>21976</v>
      </c>
      <c r="N177" s="85">
        <v>29.4</v>
      </c>
      <c r="O177" s="80">
        <f t="shared" si="2"/>
        <v>0.01730103806228374</v>
      </c>
    </row>
    <row r="178" spans="1:15" ht="12.75">
      <c r="A178" s="83">
        <v>23102</v>
      </c>
      <c r="B178" s="84">
        <v>4.5</v>
      </c>
      <c r="D178" s="83">
        <v>24654</v>
      </c>
      <c r="E178" s="84">
        <v>5.01</v>
      </c>
      <c r="F178" s="84"/>
      <c r="G178" s="83">
        <v>12145</v>
      </c>
      <c r="H178" s="84">
        <v>4.78</v>
      </c>
      <c r="I178" s="84"/>
      <c r="J178" s="83">
        <v>25112</v>
      </c>
      <c r="K178" s="84">
        <v>5.91</v>
      </c>
      <c r="L178" s="84"/>
      <c r="M178" s="83">
        <v>22007</v>
      </c>
      <c r="N178" s="85">
        <v>29.5</v>
      </c>
      <c r="O178" s="80">
        <f t="shared" si="2"/>
        <v>0.017241379310344827</v>
      </c>
    </row>
    <row r="179" spans="1:15" ht="12.75">
      <c r="A179" s="83">
        <v>23132</v>
      </c>
      <c r="B179" s="84">
        <v>4.5</v>
      </c>
      <c r="D179" s="83">
        <v>24685</v>
      </c>
      <c r="E179" s="84">
        <v>5.12</v>
      </c>
      <c r="F179" s="84"/>
      <c r="G179" s="83">
        <v>12175</v>
      </c>
      <c r="H179" s="84">
        <v>4.63</v>
      </c>
      <c r="I179" s="84"/>
      <c r="J179" s="83">
        <v>25143</v>
      </c>
      <c r="K179" s="84">
        <v>5.82</v>
      </c>
      <c r="L179" s="84"/>
      <c r="M179" s="83">
        <v>22037</v>
      </c>
      <c r="N179" s="85">
        <v>29.5</v>
      </c>
      <c r="O179" s="80">
        <f t="shared" si="2"/>
        <v>0.017241379310344827</v>
      </c>
    </row>
    <row r="180" spans="1:15" ht="12.75">
      <c r="A180" s="83">
        <v>23163</v>
      </c>
      <c r="B180" s="84">
        <v>4.5</v>
      </c>
      <c r="D180" s="83">
        <v>24716</v>
      </c>
      <c r="E180" s="84">
        <v>5.16</v>
      </c>
      <c r="F180" s="84"/>
      <c r="G180" s="83">
        <v>12206</v>
      </c>
      <c r="H180" s="84">
        <v>4.46</v>
      </c>
      <c r="I180" s="84"/>
      <c r="J180" s="83">
        <v>25173</v>
      </c>
      <c r="K180" s="84">
        <v>6.02</v>
      </c>
      <c r="L180" s="84"/>
      <c r="M180" s="83">
        <v>22068</v>
      </c>
      <c r="N180" s="85">
        <v>29.6</v>
      </c>
      <c r="O180" s="80">
        <f t="shared" si="2"/>
        <v>0.017182130584192438</v>
      </c>
    </row>
    <row r="181" spans="1:15" ht="12.75">
      <c r="A181" s="83">
        <v>23193</v>
      </c>
      <c r="B181" s="84">
        <v>4.5</v>
      </c>
      <c r="D181" s="83">
        <v>24746</v>
      </c>
      <c r="E181" s="84">
        <v>5.36</v>
      </c>
      <c r="F181" s="84"/>
      <c r="G181" s="83">
        <v>12236</v>
      </c>
      <c r="H181" s="84">
        <v>4.36</v>
      </c>
      <c r="I181" s="84"/>
      <c r="J181" s="83">
        <v>25204</v>
      </c>
      <c r="K181" s="84">
        <v>6.3</v>
      </c>
      <c r="L181" s="84"/>
      <c r="M181" s="83">
        <v>22098</v>
      </c>
      <c r="N181" s="85">
        <v>29.6</v>
      </c>
      <c r="O181" s="80">
        <f t="shared" si="2"/>
        <v>0.013698630136986375</v>
      </c>
    </row>
    <row r="182" spans="1:15" ht="12.75">
      <c r="A182" s="83">
        <v>23224</v>
      </c>
      <c r="B182" s="84">
        <v>4.5</v>
      </c>
      <c r="D182" s="83">
        <v>24777</v>
      </c>
      <c r="E182" s="84">
        <v>5.66</v>
      </c>
      <c r="F182" s="84"/>
      <c r="G182" s="83">
        <v>12267</v>
      </c>
      <c r="H182" s="84">
        <v>4.3</v>
      </c>
      <c r="I182" s="84"/>
      <c r="J182" s="83">
        <v>25235</v>
      </c>
      <c r="K182" s="84">
        <v>6.61</v>
      </c>
      <c r="L182" s="84"/>
      <c r="M182" s="83">
        <v>22129</v>
      </c>
      <c r="N182" s="85">
        <v>29.6</v>
      </c>
      <c r="O182" s="80">
        <f t="shared" si="2"/>
        <v>0.013698630136986375</v>
      </c>
    </row>
    <row r="183" spans="1:15" ht="12.75">
      <c r="A183" s="83">
        <v>23255</v>
      </c>
      <c r="B183" s="84">
        <v>4.5</v>
      </c>
      <c r="D183" s="83">
        <v>24807</v>
      </c>
      <c r="E183" s="84">
        <v>5.59</v>
      </c>
      <c r="F183" s="84"/>
      <c r="G183" s="83">
        <v>12298</v>
      </c>
      <c r="H183" s="84">
        <v>4.36</v>
      </c>
      <c r="I183" s="84"/>
      <c r="J183" s="83">
        <v>25263</v>
      </c>
      <c r="K183" s="84">
        <v>6.79</v>
      </c>
      <c r="L183" s="84"/>
      <c r="M183" s="83">
        <v>22160</v>
      </c>
      <c r="N183" s="85">
        <v>29.6</v>
      </c>
      <c r="O183" s="80">
        <f t="shared" si="2"/>
        <v>0.010238907849829375</v>
      </c>
    </row>
    <row r="184" spans="1:15" ht="12.75">
      <c r="A184" s="83">
        <v>23285</v>
      </c>
      <c r="B184" s="84">
        <v>4.5</v>
      </c>
      <c r="D184" s="83">
        <v>24838</v>
      </c>
      <c r="E184" s="84">
        <v>5.39</v>
      </c>
      <c r="F184" s="84"/>
      <c r="G184" s="83">
        <v>12328</v>
      </c>
      <c r="H184" s="84">
        <v>4.34</v>
      </c>
      <c r="I184" s="84"/>
      <c r="J184" s="83">
        <v>25294</v>
      </c>
      <c r="K184" s="84">
        <v>7.41</v>
      </c>
      <c r="L184" s="84"/>
      <c r="M184" s="83">
        <v>22190</v>
      </c>
      <c r="N184" s="85">
        <v>29.8</v>
      </c>
      <c r="O184" s="80">
        <f t="shared" si="2"/>
        <v>0.01360544217687082</v>
      </c>
    </row>
    <row r="185" spans="1:15" ht="12.75">
      <c r="A185" s="83">
        <v>23316</v>
      </c>
      <c r="B185" s="84">
        <v>4.5</v>
      </c>
      <c r="D185" s="83">
        <v>24869</v>
      </c>
      <c r="E185" s="84">
        <v>5.38</v>
      </c>
      <c r="F185" s="84"/>
      <c r="G185" s="83">
        <v>12359</v>
      </c>
      <c r="H185" s="84">
        <v>4.54</v>
      </c>
      <c r="I185" s="84"/>
      <c r="J185" s="83">
        <v>25324</v>
      </c>
      <c r="K185" s="84">
        <v>8.67</v>
      </c>
      <c r="L185" s="84"/>
      <c r="M185" s="83">
        <v>22221</v>
      </c>
      <c r="N185" s="85">
        <v>29.8</v>
      </c>
      <c r="O185" s="80">
        <f t="shared" si="2"/>
        <v>0.01360544217687082</v>
      </c>
    </row>
    <row r="186" spans="1:15" ht="12.75">
      <c r="A186" s="83">
        <v>23346</v>
      </c>
      <c r="B186" s="84">
        <v>4.5</v>
      </c>
      <c r="D186" s="83">
        <v>24898</v>
      </c>
      <c r="E186" s="84">
        <v>5.59</v>
      </c>
      <c r="F186" s="84"/>
      <c r="G186" s="83">
        <v>12389</v>
      </c>
      <c r="H186" s="84">
        <v>4.5</v>
      </c>
      <c r="I186" s="84"/>
      <c r="J186" s="83">
        <v>25355</v>
      </c>
      <c r="K186" s="84">
        <v>8.9</v>
      </c>
      <c r="L186" s="84"/>
      <c r="M186" s="83">
        <v>22251</v>
      </c>
      <c r="N186" s="85">
        <v>29.8</v>
      </c>
      <c r="O186" s="80">
        <f t="shared" si="2"/>
        <v>0.01360544217687082</v>
      </c>
    </row>
    <row r="187" spans="1:15" ht="12.75">
      <c r="A187" s="83">
        <v>23377</v>
      </c>
      <c r="B187" s="84">
        <v>4.5</v>
      </c>
      <c r="D187" s="83">
        <v>24929</v>
      </c>
      <c r="E187" s="84">
        <v>5.46</v>
      </c>
      <c r="F187" s="84"/>
      <c r="G187" s="83">
        <v>12420</v>
      </c>
      <c r="H187" s="84">
        <v>4.35</v>
      </c>
      <c r="I187" s="84"/>
      <c r="J187" s="83">
        <v>25385</v>
      </c>
      <c r="K187" s="84">
        <v>8.61</v>
      </c>
      <c r="L187" s="84"/>
      <c r="M187" s="83">
        <v>22282</v>
      </c>
      <c r="N187" s="85">
        <v>29.8</v>
      </c>
      <c r="O187" s="80">
        <f t="shared" si="2"/>
        <v>0.017064846416382253</v>
      </c>
    </row>
    <row r="188" spans="1:15" ht="12.75">
      <c r="A188" s="83">
        <v>23408</v>
      </c>
      <c r="B188" s="84">
        <v>4.5</v>
      </c>
      <c r="D188" s="83">
        <v>24959</v>
      </c>
      <c r="E188" s="84">
        <v>5.55</v>
      </c>
      <c r="F188" s="84"/>
      <c r="G188" s="83">
        <v>12451</v>
      </c>
      <c r="H188" s="84">
        <v>4.2</v>
      </c>
      <c r="I188" s="84"/>
      <c r="J188" s="83">
        <v>25416</v>
      </c>
      <c r="K188" s="84">
        <v>9.19</v>
      </c>
      <c r="L188" s="84"/>
      <c r="M188" s="83">
        <v>22313</v>
      </c>
      <c r="N188" s="85">
        <v>29.8</v>
      </c>
      <c r="O188" s="80">
        <f t="shared" si="2"/>
        <v>0.01360544217687082</v>
      </c>
    </row>
    <row r="189" spans="1:15" ht="12.75">
      <c r="A189" s="83">
        <v>23437</v>
      </c>
      <c r="B189" s="84">
        <v>4.5</v>
      </c>
      <c r="D189" s="83">
        <v>24990</v>
      </c>
      <c r="E189" s="84">
        <v>5.4</v>
      </c>
      <c r="F189" s="84"/>
      <c r="G189" s="83">
        <v>12479</v>
      </c>
      <c r="H189" s="84">
        <v>4.13</v>
      </c>
      <c r="I189" s="84"/>
      <c r="J189" s="83">
        <v>25447</v>
      </c>
      <c r="K189" s="84">
        <v>9.15</v>
      </c>
      <c r="L189" s="84"/>
      <c r="M189" s="83">
        <v>22341</v>
      </c>
      <c r="N189" s="85">
        <v>29.8</v>
      </c>
      <c r="O189" s="80">
        <f t="shared" si="2"/>
        <v>0.01360544217687082</v>
      </c>
    </row>
    <row r="190" spans="1:15" ht="12.75">
      <c r="A190" s="83">
        <v>23468</v>
      </c>
      <c r="B190" s="84">
        <v>4.5</v>
      </c>
      <c r="D190" s="83">
        <v>25020</v>
      </c>
      <c r="E190" s="84">
        <v>5.29</v>
      </c>
      <c r="F190" s="84"/>
      <c r="G190" s="83">
        <v>12510</v>
      </c>
      <c r="H190" s="84">
        <v>4.07</v>
      </c>
      <c r="I190" s="84"/>
      <c r="J190" s="83">
        <v>25477</v>
      </c>
      <c r="K190" s="84">
        <v>9</v>
      </c>
      <c r="L190" s="84"/>
      <c r="M190" s="83">
        <v>22372</v>
      </c>
      <c r="N190" s="85">
        <v>29.8</v>
      </c>
      <c r="O190" s="80">
        <f t="shared" si="2"/>
        <v>0.010169491525423752</v>
      </c>
    </row>
    <row r="191" spans="1:15" ht="12.75">
      <c r="A191" s="83">
        <v>23498</v>
      </c>
      <c r="B191" s="84">
        <v>4.5</v>
      </c>
      <c r="D191" s="83">
        <v>25051</v>
      </c>
      <c r="E191" s="84">
        <v>5.23</v>
      </c>
      <c r="F191" s="84"/>
      <c r="G191" s="83">
        <v>12540</v>
      </c>
      <c r="H191" s="84">
        <v>4.01</v>
      </c>
      <c r="I191" s="84"/>
      <c r="J191" s="83">
        <v>25508</v>
      </c>
      <c r="K191" s="84">
        <v>8.85</v>
      </c>
      <c r="L191" s="84"/>
      <c r="M191" s="83">
        <v>22402</v>
      </c>
      <c r="N191" s="85">
        <v>29.8</v>
      </c>
      <c r="O191" s="80">
        <f t="shared" si="2"/>
        <v>0.010169491525423752</v>
      </c>
    </row>
    <row r="192" spans="1:15" ht="12.75">
      <c r="A192" s="83">
        <v>23529</v>
      </c>
      <c r="B192" s="84">
        <v>4.5</v>
      </c>
      <c r="D192" s="83">
        <v>25082</v>
      </c>
      <c r="E192" s="84">
        <v>5.28</v>
      </c>
      <c r="F192" s="84"/>
      <c r="G192" s="83">
        <v>12571</v>
      </c>
      <c r="H192" s="84">
        <v>3.93</v>
      </c>
      <c r="I192" s="84"/>
      <c r="J192" s="83">
        <v>25538</v>
      </c>
      <c r="K192" s="84">
        <v>8.97</v>
      </c>
      <c r="L192" s="84"/>
      <c r="M192" s="83">
        <v>22433</v>
      </c>
      <c r="N192" s="85">
        <v>29.8</v>
      </c>
      <c r="O192" s="80">
        <f t="shared" si="2"/>
        <v>0.006756756756756733</v>
      </c>
    </row>
    <row r="193" spans="1:15" ht="12.75">
      <c r="A193" s="83">
        <v>23559</v>
      </c>
      <c r="B193" s="84">
        <v>4.5</v>
      </c>
      <c r="D193" s="83">
        <v>25112</v>
      </c>
      <c r="E193" s="84">
        <v>5.44</v>
      </c>
      <c r="F193" s="84"/>
      <c r="G193" s="83">
        <v>12601</v>
      </c>
      <c r="H193" s="84">
        <v>3.89</v>
      </c>
      <c r="I193" s="84"/>
      <c r="J193" s="83">
        <v>25569</v>
      </c>
      <c r="K193" s="84">
        <v>8.98</v>
      </c>
      <c r="L193" s="84"/>
      <c r="M193" s="83">
        <v>22463</v>
      </c>
      <c r="N193" s="85">
        <v>30</v>
      </c>
      <c r="O193" s="80">
        <f t="shared" si="2"/>
        <v>0.013513513513513466</v>
      </c>
    </row>
    <row r="194" spans="1:15" ht="12.75">
      <c r="A194" s="83">
        <v>23590</v>
      </c>
      <c r="B194" s="84">
        <v>4.5</v>
      </c>
      <c r="D194" s="83">
        <v>25143</v>
      </c>
      <c r="E194" s="84">
        <v>5.56</v>
      </c>
      <c r="F194" s="84"/>
      <c r="G194" s="83">
        <v>12632</v>
      </c>
      <c r="H194" s="84">
        <v>3.93</v>
      </c>
      <c r="I194" s="84"/>
      <c r="J194" s="83">
        <v>25600</v>
      </c>
      <c r="K194" s="84">
        <v>8.98</v>
      </c>
      <c r="L194" s="84"/>
      <c r="M194" s="83">
        <v>22494</v>
      </c>
      <c r="N194" s="85">
        <v>29.9</v>
      </c>
      <c r="O194" s="80">
        <f t="shared" si="2"/>
        <v>0.010135135135135039</v>
      </c>
    </row>
    <row r="195" spans="1:15" ht="12.75">
      <c r="A195" s="83">
        <v>23621</v>
      </c>
      <c r="B195" s="84">
        <v>4.5</v>
      </c>
      <c r="D195" s="83">
        <v>25173</v>
      </c>
      <c r="E195" s="84">
        <v>5.88</v>
      </c>
      <c r="F195" s="84"/>
      <c r="G195" s="83">
        <v>12663</v>
      </c>
      <c r="H195" s="84">
        <v>3.96</v>
      </c>
      <c r="I195" s="84"/>
      <c r="J195" s="83">
        <v>25628</v>
      </c>
      <c r="K195" s="84">
        <v>7.76</v>
      </c>
      <c r="L195" s="84"/>
      <c r="M195" s="83">
        <v>22525</v>
      </c>
      <c r="N195" s="85">
        <v>30</v>
      </c>
      <c r="O195" s="80">
        <f t="shared" si="2"/>
        <v>0.013513513513513466</v>
      </c>
    </row>
    <row r="196" spans="1:15" ht="12.75">
      <c r="A196" s="83">
        <v>23651</v>
      </c>
      <c r="B196" s="84">
        <v>4.5</v>
      </c>
      <c r="D196" s="83">
        <v>25204</v>
      </c>
      <c r="E196" s="84">
        <v>5.99</v>
      </c>
      <c r="F196" s="84"/>
      <c r="G196" s="83">
        <v>12693</v>
      </c>
      <c r="H196" s="84">
        <v>3.9</v>
      </c>
      <c r="I196" s="84"/>
      <c r="J196" s="83">
        <v>25659</v>
      </c>
      <c r="K196" s="84">
        <v>8.1</v>
      </c>
      <c r="L196" s="84"/>
      <c r="M196" s="83">
        <v>22555</v>
      </c>
      <c r="N196" s="85">
        <v>30</v>
      </c>
      <c r="O196" s="80">
        <f t="shared" si="2"/>
        <v>0.00671140939597313</v>
      </c>
    </row>
    <row r="197" spans="1:15" ht="12.75">
      <c r="A197" s="83">
        <v>23682</v>
      </c>
      <c r="B197" s="84">
        <v>4.5</v>
      </c>
      <c r="D197" s="83">
        <v>25235</v>
      </c>
      <c r="E197" s="84">
        <v>6.11</v>
      </c>
      <c r="F197" s="84"/>
      <c r="G197" s="83">
        <v>12724</v>
      </c>
      <c r="H197" s="84">
        <v>3.86</v>
      </c>
      <c r="I197" s="84"/>
      <c r="J197" s="83">
        <v>25689</v>
      </c>
      <c r="K197" s="84">
        <v>7.94</v>
      </c>
      <c r="L197" s="84"/>
      <c r="M197" s="83">
        <v>22586</v>
      </c>
      <c r="N197" s="85">
        <v>30</v>
      </c>
      <c r="O197" s="80">
        <f t="shared" si="2"/>
        <v>0.00671140939597313</v>
      </c>
    </row>
    <row r="198" spans="1:15" ht="12.75">
      <c r="A198" s="83">
        <v>23712</v>
      </c>
      <c r="B198" s="84">
        <v>4.5</v>
      </c>
      <c r="D198" s="83">
        <v>25263</v>
      </c>
      <c r="E198" s="84">
        <v>6.22</v>
      </c>
      <c r="F198" s="84"/>
      <c r="G198" s="83">
        <v>12754</v>
      </c>
      <c r="H198" s="84">
        <v>3.81</v>
      </c>
      <c r="I198" s="84"/>
      <c r="J198" s="83">
        <v>25720</v>
      </c>
      <c r="K198" s="84">
        <v>7.6</v>
      </c>
      <c r="L198" s="84"/>
      <c r="M198" s="83">
        <v>22616</v>
      </c>
      <c r="N198" s="85">
        <v>30</v>
      </c>
      <c r="O198" s="80">
        <f t="shared" si="2"/>
        <v>0.00671140939597313</v>
      </c>
    </row>
    <row r="199" spans="1:15" ht="12.75">
      <c r="A199" s="83">
        <v>23743</v>
      </c>
      <c r="B199" s="84">
        <v>4.5</v>
      </c>
      <c r="D199" s="83">
        <v>25294</v>
      </c>
      <c r="E199" s="84">
        <v>6.03</v>
      </c>
      <c r="F199" s="84"/>
      <c r="G199" s="83">
        <v>12785</v>
      </c>
      <c r="H199" s="84">
        <v>3.77</v>
      </c>
      <c r="I199" s="84"/>
      <c r="J199" s="83">
        <v>25750</v>
      </c>
      <c r="K199" s="84">
        <v>7.21</v>
      </c>
      <c r="L199" s="84"/>
      <c r="M199" s="83">
        <v>22647</v>
      </c>
      <c r="N199" s="85">
        <v>30</v>
      </c>
      <c r="O199" s="80">
        <f t="shared" si="2"/>
        <v>0.00671140939597313</v>
      </c>
    </row>
    <row r="200" spans="1:15" ht="12.75">
      <c r="A200" s="83">
        <v>23774</v>
      </c>
      <c r="B200" s="84">
        <v>4.5</v>
      </c>
      <c r="D200" s="83">
        <v>25324</v>
      </c>
      <c r="E200" s="84">
        <v>6.11</v>
      </c>
      <c r="F200" s="84"/>
      <c r="G200" s="83">
        <v>12816</v>
      </c>
      <c r="H200" s="84">
        <v>3.69</v>
      </c>
      <c r="I200" s="84"/>
      <c r="J200" s="83">
        <v>25781</v>
      </c>
      <c r="K200" s="84">
        <v>6.61</v>
      </c>
      <c r="L200" s="84"/>
      <c r="M200" s="83">
        <v>22678</v>
      </c>
      <c r="N200" s="85">
        <v>30.1</v>
      </c>
      <c r="O200" s="80">
        <f t="shared" si="2"/>
        <v>0.010067114093959755</v>
      </c>
    </row>
    <row r="201" spans="1:15" ht="12.75">
      <c r="A201" s="83">
        <v>23802</v>
      </c>
      <c r="B201" s="84">
        <v>4.5</v>
      </c>
      <c r="D201" s="83">
        <v>25355</v>
      </c>
      <c r="E201" s="84">
        <v>6.28</v>
      </c>
      <c r="F201" s="84"/>
      <c r="G201" s="83">
        <v>12844</v>
      </c>
      <c r="H201" s="84">
        <v>3.67</v>
      </c>
      <c r="I201" s="84"/>
      <c r="J201" s="83">
        <v>25812</v>
      </c>
      <c r="K201" s="84">
        <v>6.29</v>
      </c>
      <c r="L201" s="84"/>
      <c r="M201" s="83">
        <v>22706</v>
      </c>
      <c r="N201" s="85">
        <v>30.1</v>
      </c>
      <c r="O201" s="80">
        <f t="shared" si="2"/>
        <v>0.010067114093959755</v>
      </c>
    </row>
    <row r="202" spans="1:15" ht="12.75">
      <c r="A202" s="83">
        <v>23833</v>
      </c>
      <c r="B202" s="84">
        <v>4.5</v>
      </c>
      <c r="D202" s="83">
        <v>25385</v>
      </c>
      <c r="E202" s="84">
        <v>6.27</v>
      </c>
      <c r="F202" s="84"/>
      <c r="G202" s="83">
        <v>12875</v>
      </c>
      <c r="H202" s="84">
        <v>3.66</v>
      </c>
      <c r="I202" s="84"/>
      <c r="J202" s="83">
        <v>25842</v>
      </c>
      <c r="K202" s="84">
        <v>6.2</v>
      </c>
      <c r="L202" s="84"/>
      <c r="M202" s="83">
        <v>22737</v>
      </c>
      <c r="N202" s="85">
        <v>30.2</v>
      </c>
      <c r="O202" s="80">
        <f t="shared" si="2"/>
        <v>0.01342281879194626</v>
      </c>
    </row>
    <row r="203" spans="1:15" ht="12.75">
      <c r="A203" s="83">
        <v>23863</v>
      </c>
      <c r="B203" s="84">
        <v>4.5</v>
      </c>
      <c r="D203" s="83">
        <v>25416</v>
      </c>
      <c r="E203" s="84">
        <v>6.22</v>
      </c>
      <c r="F203" s="84"/>
      <c r="G203" s="83">
        <v>12905</v>
      </c>
      <c r="H203" s="84">
        <v>3.65</v>
      </c>
      <c r="I203" s="84"/>
      <c r="J203" s="83">
        <v>25873</v>
      </c>
      <c r="K203" s="84">
        <v>5.6</v>
      </c>
      <c r="L203" s="84"/>
      <c r="M203" s="83">
        <v>22767</v>
      </c>
      <c r="N203" s="85">
        <v>30.2</v>
      </c>
      <c r="O203" s="80">
        <f t="shared" si="2"/>
        <v>0.01342281879194626</v>
      </c>
    </row>
    <row r="204" spans="1:15" ht="12.75">
      <c r="A204" s="83">
        <v>23894</v>
      </c>
      <c r="B204" s="84">
        <v>4.5</v>
      </c>
      <c r="D204" s="83">
        <v>25447</v>
      </c>
      <c r="E204" s="84">
        <v>6.55</v>
      </c>
      <c r="F204" s="84"/>
      <c r="G204" s="83">
        <v>12936</v>
      </c>
      <c r="H204" s="84">
        <v>3.61</v>
      </c>
      <c r="I204" s="84"/>
      <c r="J204" s="83">
        <v>25903</v>
      </c>
      <c r="K204" s="84">
        <v>4.9</v>
      </c>
      <c r="L204" s="84"/>
      <c r="M204" s="83">
        <v>22798</v>
      </c>
      <c r="N204" s="85">
        <v>30.2</v>
      </c>
      <c r="O204" s="80">
        <f t="shared" si="2"/>
        <v>0.01342281879194626</v>
      </c>
    </row>
    <row r="205" spans="1:15" ht="12.75">
      <c r="A205" s="83">
        <v>23924</v>
      </c>
      <c r="B205" s="84">
        <v>4.5</v>
      </c>
      <c r="D205" s="83">
        <v>25477</v>
      </c>
      <c r="E205" s="84">
        <v>6.49</v>
      </c>
      <c r="F205" s="84"/>
      <c r="G205" s="83">
        <v>12966</v>
      </c>
      <c r="H205" s="84">
        <v>3.56</v>
      </c>
      <c r="I205" s="84"/>
      <c r="J205" s="83">
        <v>25934</v>
      </c>
      <c r="K205" s="84">
        <v>4.14</v>
      </c>
      <c r="L205" s="84"/>
      <c r="M205" s="83">
        <v>22828</v>
      </c>
      <c r="N205" s="85">
        <v>30.3</v>
      </c>
      <c r="O205" s="80">
        <f t="shared" si="2"/>
        <v>0.010000000000000024</v>
      </c>
    </row>
    <row r="206" spans="1:15" ht="12.75">
      <c r="A206" s="83">
        <v>23955</v>
      </c>
      <c r="B206" s="84">
        <v>4.5</v>
      </c>
      <c r="D206" s="83">
        <v>25508</v>
      </c>
      <c r="E206" s="84">
        <v>6.74</v>
      </c>
      <c r="F206" s="84"/>
      <c r="G206" s="83">
        <v>12997</v>
      </c>
      <c r="H206" s="84">
        <v>3.6</v>
      </c>
      <c r="I206" s="84"/>
      <c r="J206" s="83">
        <v>25965</v>
      </c>
      <c r="K206" s="84">
        <v>3.72</v>
      </c>
      <c r="L206" s="84"/>
      <c r="M206" s="83">
        <v>22859</v>
      </c>
      <c r="N206" s="85">
        <v>30.3</v>
      </c>
      <c r="O206" s="80">
        <f t="shared" si="2"/>
        <v>0.013377926421404755</v>
      </c>
    </row>
    <row r="207" spans="1:15" ht="12.75">
      <c r="A207" s="83">
        <v>23986</v>
      </c>
      <c r="B207" s="84">
        <v>4.5</v>
      </c>
      <c r="D207" s="83">
        <v>25538</v>
      </c>
      <c r="E207" s="84">
        <v>6.91</v>
      </c>
      <c r="F207" s="84"/>
      <c r="G207" s="83">
        <v>13028</v>
      </c>
      <c r="H207" s="84">
        <v>3.59</v>
      </c>
      <c r="I207" s="84"/>
      <c r="J207" s="83">
        <v>25993</v>
      </c>
      <c r="K207" s="84">
        <v>3.71</v>
      </c>
      <c r="L207" s="84"/>
      <c r="M207" s="83">
        <v>22890</v>
      </c>
      <c r="N207" s="85">
        <v>30.4</v>
      </c>
      <c r="O207" s="80">
        <f t="shared" si="2"/>
        <v>0.013333333333333286</v>
      </c>
    </row>
    <row r="208" spans="1:15" ht="12.75">
      <c r="A208" s="83">
        <v>24016</v>
      </c>
      <c r="B208" s="84">
        <v>4.5</v>
      </c>
      <c r="D208" s="83">
        <v>25569</v>
      </c>
      <c r="E208" s="84">
        <v>6.92</v>
      </c>
      <c r="F208" s="84"/>
      <c r="G208" s="83">
        <v>13058</v>
      </c>
      <c r="H208" s="84">
        <v>3.52</v>
      </c>
      <c r="I208" s="84"/>
      <c r="J208" s="83">
        <v>26024</v>
      </c>
      <c r="K208" s="84">
        <v>4.15</v>
      </c>
      <c r="L208" s="84"/>
      <c r="M208" s="83">
        <v>22920</v>
      </c>
      <c r="N208" s="85">
        <v>30.4</v>
      </c>
      <c r="O208" s="80">
        <f t="shared" si="2"/>
        <v>0.013333333333333286</v>
      </c>
    </row>
    <row r="209" spans="1:15" ht="12.75">
      <c r="A209" s="83">
        <v>24047</v>
      </c>
      <c r="B209" s="84">
        <v>4.5</v>
      </c>
      <c r="D209" s="83">
        <v>25600</v>
      </c>
      <c r="E209" s="84">
        <v>6.67</v>
      </c>
      <c r="F209" s="84"/>
      <c r="G209" s="83">
        <v>13089</v>
      </c>
      <c r="H209" s="84">
        <v>3.47</v>
      </c>
      <c r="I209" s="84"/>
      <c r="J209" s="83">
        <v>26054</v>
      </c>
      <c r="K209" s="84">
        <v>4.63</v>
      </c>
      <c r="L209" s="84"/>
      <c r="M209" s="83">
        <v>22951</v>
      </c>
      <c r="N209" s="85">
        <v>30.4</v>
      </c>
      <c r="O209" s="80">
        <f t="shared" si="2"/>
        <v>0.013333333333333286</v>
      </c>
    </row>
    <row r="210" spans="1:15" ht="12.75">
      <c r="A210" s="83">
        <v>24077</v>
      </c>
      <c r="B210" s="84">
        <v>4.92</v>
      </c>
      <c r="D210" s="83">
        <v>25628</v>
      </c>
      <c r="E210" s="84">
        <v>6.72</v>
      </c>
      <c r="F210" s="84"/>
      <c r="G210" s="83">
        <v>13119</v>
      </c>
      <c r="H210" s="84">
        <v>3.44</v>
      </c>
      <c r="I210" s="84"/>
      <c r="J210" s="83">
        <v>26085</v>
      </c>
      <c r="K210" s="84">
        <v>4.91</v>
      </c>
      <c r="L210" s="84"/>
      <c r="M210" s="83">
        <v>22981</v>
      </c>
      <c r="N210" s="85">
        <v>30.4</v>
      </c>
      <c r="O210" s="80">
        <f t="shared" si="2"/>
        <v>0.013333333333333286</v>
      </c>
    </row>
    <row r="211" spans="1:15" ht="12.75">
      <c r="A211" s="83">
        <v>24108</v>
      </c>
      <c r="B211" s="84">
        <v>5</v>
      </c>
      <c r="D211" s="83">
        <v>25659</v>
      </c>
      <c r="E211" s="84">
        <v>6.85</v>
      </c>
      <c r="F211" s="84"/>
      <c r="G211" s="83">
        <v>13150</v>
      </c>
      <c r="H211" s="84">
        <v>3.37</v>
      </c>
      <c r="I211" s="84"/>
      <c r="J211" s="83">
        <v>26115</v>
      </c>
      <c r="K211" s="84">
        <v>5.31</v>
      </c>
      <c r="L211" s="84"/>
      <c r="M211" s="83">
        <v>23012</v>
      </c>
      <c r="N211" s="85">
        <v>30.4</v>
      </c>
      <c r="O211" s="80">
        <f aca="true" t="shared" si="3" ref="O211:O274">(N211-N199)/N199</f>
        <v>0.013333333333333286</v>
      </c>
    </row>
    <row r="212" spans="1:15" ht="12.75">
      <c r="A212" s="83">
        <v>24139</v>
      </c>
      <c r="B212" s="84">
        <v>5</v>
      </c>
      <c r="D212" s="83">
        <v>25689</v>
      </c>
      <c r="E212" s="84">
        <v>7.24</v>
      </c>
      <c r="F212" s="84"/>
      <c r="G212" s="83">
        <v>13181</v>
      </c>
      <c r="H212" s="84">
        <v>3.32</v>
      </c>
      <c r="I212" s="84"/>
      <c r="J212" s="83">
        <v>26146</v>
      </c>
      <c r="K212" s="84">
        <v>5.56</v>
      </c>
      <c r="L212" s="84"/>
      <c r="M212" s="83">
        <v>23043</v>
      </c>
      <c r="N212" s="85">
        <v>30.4</v>
      </c>
      <c r="O212" s="80">
        <f t="shared" si="3"/>
        <v>0.00996677740863778</v>
      </c>
    </row>
    <row r="213" spans="1:15" ht="12.75">
      <c r="A213" s="83">
        <v>24167</v>
      </c>
      <c r="B213" s="84">
        <v>5.35</v>
      </c>
      <c r="D213" s="83">
        <v>25720</v>
      </c>
      <c r="E213" s="84">
        <v>7.34</v>
      </c>
      <c r="F213" s="84"/>
      <c r="G213" s="83">
        <v>13210</v>
      </c>
      <c r="H213" s="84">
        <v>3.29</v>
      </c>
      <c r="I213" s="84"/>
      <c r="J213" s="83">
        <v>26177</v>
      </c>
      <c r="K213" s="84">
        <v>5.55</v>
      </c>
      <c r="L213" s="84"/>
      <c r="M213" s="83">
        <v>23071</v>
      </c>
      <c r="N213" s="85">
        <v>30.5</v>
      </c>
      <c r="O213" s="80">
        <f t="shared" si="3"/>
        <v>0.01328903654485045</v>
      </c>
    </row>
    <row r="214" spans="1:15" ht="12.75">
      <c r="A214" s="83">
        <v>24198</v>
      </c>
      <c r="B214" s="84">
        <v>5.5</v>
      </c>
      <c r="D214" s="83">
        <v>25750</v>
      </c>
      <c r="E214" s="84">
        <v>6.92</v>
      </c>
      <c r="F214" s="84"/>
      <c r="G214" s="83">
        <v>13241</v>
      </c>
      <c r="H214" s="84">
        <v>3.29</v>
      </c>
      <c r="I214" s="84"/>
      <c r="J214" s="83">
        <v>26207</v>
      </c>
      <c r="K214" s="84">
        <v>5.2</v>
      </c>
      <c r="L214" s="84"/>
      <c r="M214" s="83">
        <v>23102</v>
      </c>
      <c r="N214" s="85">
        <v>30.5</v>
      </c>
      <c r="O214" s="80">
        <f t="shared" si="3"/>
        <v>0.009933774834437109</v>
      </c>
    </row>
    <row r="215" spans="1:15" ht="12.75">
      <c r="A215" s="83">
        <v>24228</v>
      </c>
      <c r="B215" s="84">
        <v>5.5</v>
      </c>
      <c r="D215" s="83">
        <v>25781</v>
      </c>
      <c r="E215" s="84">
        <v>7.07</v>
      </c>
      <c r="F215" s="84"/>
      <c r="G215" s="83">
        <v>13271</v>
      </c>
      <c r="H215" s="84">
        <v>3.27</v>
      </c>
      <c r="I215" s="84"/>
      <c r="J215" s="83">
        <v>26238</v>
      </c>
      <c r="K215" s="84">
        <v>4.91</v>
      </c>
      <c r="L215" s="84"/>
      <c r="M215" s="83">
        <v>23132</v>
      </c>
      <c r="N215" s="85">
        <v>30.5</v>
      </c>
      <c r="O215" s="80">
        <f t="shared" si="3"/>
        <v>0.009933774834437109</v>
      </c>
    </row>
    <row r="216" spans="1:15" ht="12.75">
      <c r="A216" s="83">
        <v>24259</v>
      </c>
      <c r="B216" s="84">
        <v>5.52</v>
      </c>
      <c r="D216" s="83">
        <v>25812</v>
      </c>
      <c r="E216" s="84">
        <v>6.88</v>
      </c>
      <c r="F216" s="84"/>
      <c r="G216" s="83">
        <v>13302</v>
      </c>
      <c r="H216" s="84">
        <v>3.24</v>
      </c>
      <c r="I216" s="84"/>
      <c r="J216" s="83">
        <v>26268</v>
      </c>
      <c r="K216" s="84">
        <v>4.14</v>
      </c>
      <c r="L216" s="84"/>
      <c r="M216" s="83">
        <v>23163</v>
      </c>
      <c r="N216" s="85">
        <v>30.6</v>
      </c>
      <c r="O216" s="80">
        <f t="shared" si="3"/>
        <v>0.013245033112582853</v>
      </c>
    </row>
    <row r="217" spans="1:15" ht="12.75">
      <c r="A217" s="83">
        <v>24289</v>
      </c>
      <c r="B217" s="84">
        <v>5.75</v>
      </c>
      <c r="D217" s="83">
        <v>25842</v>
      </c>
      <c r="E217" s="84">
        <v>6.88</v>
      </c>
      <c r="F217" s="84"/>
      <c r="G217" s="83">
        <v>13332</v>
      </c>
      <c r="H217" s="84">
        <v>3.23</v>
      </c>
      <c r="I217" s="84"/>
      <c r="J217" s="83">
        <v>26299</v>
      </c>
      <c r="K217" s="84">
        <v>3.5</v>
      </c>
      <c r="L217" s="84"/>
      <c r="M217" s="83">
        <v>23193</v>
      </c>
      <c r="N217" s="85">
        <v>30.7</v>
      </c>
      <c r="O217" s="80">
        <f t="shared" si="3"/>
        <v>0.013201320132013155</v>
      </c>
    </row>
    <row r="218" spans="1:15" ht="12.75">
      <c r="A218" s="83">
        <v>24320</v>
      </c>
      <c r="B218" s="84">
        <v>5.88</v>
      </c>
      <c r="D218" s="83">
        <v>25873</v>
      </c>
      <c r="E218" s="84">
        <v>6.58</v>
      </c>
      <c r="F218" s="84"/>
      <c r="G218" s="83">
        <v>13363</v>
      </c>
      <c r="H218" s="84">
        <v>3.21</v>
      </c>
      <c r="I218" s="84"/>
      <c r="J218" s="83">
        <v>26330</v>
      </c>
      <c r="K218" s="84">
        <v>3.29</v>
      </c>
      <c r="L218" s="84"/>
      <c r="M218" s="83">
        <v>23224</v>
      </c>
      <c r="N218" s="85">
        <v>30.7</v>
      </c>
      <c r="O218" s="80">
        <f t="shared" si="3"/>
        <v>0.013201320132013155</v>
      </c>
    </row>
    <row r="219" spans="1:15" ht="12.75">
      <c r="A219" s="83">
        <v>24351</v>
      </c>
      <c r="B219" s="84">
        <v>6</v>
      </c>
      <c r="D219" s="83">
        <v>25903</v>
      </c>
      <c r="E219" s="84">
        <v>6.28</v>
      </c>
      <c r="F219" s="84"/>
      <c r="G219" s="83">
        <v>13394</v>
      </c>
      <c r="H219" s="84">
        <v>3.18</v>
      </c>
      <c r="I219" s="84"/>
      <c r="J219" s="83">
        <v>26359</v>
      </c>
      <c r="K219" s="84">
        <v>3.83</v>
      </c>
      <c r="L219" s="84"/>
      <c r="M219" s="83">
        <v>23255</v>
      </c>
      <c r="N219" s="85">
        <v>30.7</v>
      </c>
      <c r="O219" s="80">
        <f t="shared" si="3"/>
        <v>0.009868421052631603</v>
      </c>
    </row>
    <row r="220" spans="1:15" ht="12.75">
      <c r="A220" s="83">
        <v>24381</v>
      </c>
      <c r="B220" s="84">
        <v>6</v>
      </c>
      <c r="D220" s="83">
        <v>25934</v>
      </c>
      <c r="E220" s="84">
        <v>6.18</v>
      </c>
      <c r="F220" s="84"/>
      <c r="G220" s="83">
        <v>13424</v>
      </c>
      <c r="H220" s="84">
        <v>3.18</v>
      </c>
      <c r="I220" s="84"/>
      <c r="J220" s="83">
        <v>26390</v>
      </c>
      <c r="K220" s="84">
        <v>4.17</v>
      </c>
      <c r="L220" s="84"/>
      <c r="M220" s="83">
        <v>23285</v>
      </c>
      <c r="N220" s="85">
        <v>30.8</v>
      </c>
      <c r="O220" s="80">
        <f t="shared" si="3"/>
        <v>0.013157894736842176</v>
      </c>
    </row>
    <row r="221" spans="1:15" ht="12.75">
      <c r="A221" s="83">
        <v>24412</v>
      </c>
      <c r="B221" s="84">
        <v>6</v>
      </c>
      <c r="D221" s="83">
        <v>25965</v>
      </c>
      <c r="E221" s="84">
        <v>6.14</v>
      </c>
      <c r="F221" s="84"/>
      <c r="G221" s="83">
        <v>13455</v>
      </c>
      <c r="H221" s="84">
        <v>3.15</v>
      </c>
      <c r="I221" s="84"/>
      <c r="J221" s="83">
        <v>26420</v>
      </c>
      <c r="K221" s="84">
        <v>4.27</v>
      </c>
      <c r="L221" s="84"/>
      <c r="M221" s="83">
        <v>23316</v>
      </c>
      <c r="N221" s="85">
        <v>30.8</v>
      </c>
      <c r="O221" s="80">
        <f t="shared" si="3"/>
        <v>0.013157894736842176</v>
      </c>
    </row>
    <row r="222" spans="1:15" ht="12.75">
      <c r="A222" s="83">
        <v>24442</v>
      </c>
      <c r="B222" s="84">
        <v>6</v>
      </c>
      <c r="D222" s="83">
        <v>25993</v>
      </c>
      <c r="E222" s="84">
        <v>5.94</v>
      </c>
      <c r="F222" s="84"/>
      <c r="G222" s="83">
        <v>13485</v>
      </c>
      <c r="H222" s="84">
        <v>3.1</v>
      </c>
      <c r="I222" s="84"/>
      <c r="J222" s="83">
        <v>26451</v>
      </c>
      <c r="K222" s="84">
        <v>4.46</v>
      </c>
      <c r="L222" s="84"/>
      <c r="M222" s="83">
        <v>23346</v>
      </c>
      <c r="N222" s="85">
        <v>30.9</v>
      </c>
      <c r="O222" s="80">
        <f t="shared" si="3"/>
        <v>0.01644736842105263</v>
      </c>
    </row>
    <row r="223" spans="1:15" ht="12.75">
      <c r="A223" s="83">
        <v>24473</v>
      </c>
      <c r="B223" s="84">
        <v>5.96</v>
      </c>
      <c r="D223" s="83">
        <v>26024</v>
      </c>
      <c r="E223" s="84">
        <v>6</v>
      </c>
      <c r="F223" s="84"/>
      <c r="G223" s="83">
        <v>13516</v>
      </c>
      <c r="H223" s="84">
        <v>3.1</v>
      </c>
      <c r="I223" s="84"/>
      <c r="J223" s="83">
        <v>26481</v>
      </c>
      <c r="K223" s="84">
        <v>4.55</v>
      </c>
      <c r="L223" s="84"/>
      <c r="M223" s="83">
        <v>23377</v>
      </c>
      <c r="N223" s="85">
        <v>30.9</v>
      </c>
      <c r="O223" s="80">
        <f t="shared" si="3"/>
        <v>0.01644736842105263</v>
      </c>
    </row>
    <row r="224" spans="1:15" ht="12.75">
      <c r="A224" s="83">
        <v>24504</v>
      </c>
      <c r="B224" s="84">
        <v>5.75</v>
      </c>
      <c r="D224" s="83">
        <v>26054</v>
      </c>
      <c r="E224" s="84">
        <v>6.32</v>
      </c>
      <c r="F224" s="84"/>
      <c r="G224" s="83">
        <v>13547</v>
      </c>
      <c r="H224" s="84">
        <v>3.22</v>
      </c>
      <c r="I224" s="84"/>
      <c r="J224" s="83">
        <v>26512</v>
      </c>
      <c r="K224" s="84">
        <v>4.8</v>
      </c>
      <c r="L224" s="84"/>
      <c r="M224" s="83">
        <v>23408</v>
      </c>
      <c r="N224" s="85">
        <v>30.9</v>
      </c>
      <c r="O224" s="80">
        <f t="shared" si="3"/>
        <v>0.01644736842105263</v>
      </c>
    </row>
    <row r="225" spans="1:15" ht="12.75">
      <c r="A225" s="83">
        <v>24532</v>
      </c>
      <c r="B225" s="84">
        <v>5.71</v>
      </c>
      <c r="D225" s="83">
        <v>26085</v>
      </c>
      <c r="E225" s="84">
        <v>6.38</v>
      </c>
      <c r="F225" s="84"/>
      <c r="G225" s="83">
        <v>13575</v>
      </c>
      <c r="H225" s="84">
        <v>3.32</v>
      </c>
      <c r="I225" s="84"/>
      <c r="J225" s="83">
        <v>26543</v>
      </c>
      <c r="K225" s="84">
        <v>4.87</v>
      </c>
      <c r="L225" s="84"/>
      <c r="M225" s="83">
        <v>23437</v>
      </c>
      <c r="N225" s="85">
        <v>30.9</v>
      </c>
      <c r="O225" s="80">
        <f t="shared" si="3"/>
        <v>0.013114754098360609</v>
      </c>
    </row>
    <row r="226" spans="1:15" ht="12.75">
      <c r="A226" s="83">
        <v>24563</v>
      </c>
      <c r="B226" s="84">
        <v>5.5</v>
      </c>
      <c r="D226" s="83">
        <v>26115</v>
      </c>
      <c r="E226" s="84">
        <v>6.38</v>
      </c>
      <c r="F226" s="84"/>
      <c r="G226" s="83">
        <v>13606</v>
      </c>
      <c r="H226" s="84">
        <v>3.42</v>
      </c>
      <c r="I226" s="84"/>
      <c r="J226" s="83">
        <v>26573</v>
      </c>
      <c r="K226" s="84">
        <v>5.04</v>
      </c>
      <c r="L226" s="84"/>
      <c r="M226" s="83">
        <v>23468</v>
      </c>
      <c r="N226" s="85">
        <v>30.9</v>
      </c>
      <c r="O226" s="80">
        <f t="shared" si="3"/>
        <v>0.013114754098360609</v>
      </c>
    </row>
    <row r="227" spans="1:15" ht="12.75">
      <c r="A227" s="83">
        <v>24593</v>
      </c>
      <c r="B227" s="84">
        <v>5.5</v>
      </c>
      <c r="D227" s="83">
        <v>26146</v>
      </c>
      <c r="E227" s="84">
        <v>6.27</v>
      </c>
      <c r="F227" s="84"/>
      <c r="G227" s="83">
        <v>13636</v>
      </c>
      <c r="H227" s="84">
        <v>3.33</v>
      </c>
      <c r="I227" s="84"/>
      <c r="J227" s="83">
        <v>26604</v>
      </c>
      <c r="K227" s="84">
        <v>5.06</v>
      </c>
      <c r="L227" s="84"/>
      <c r="M227" s="83">
        <v>23498</v>
      </c>
      <c r="N227" s="85">
        <v>30.9</v>
      </c>
      <c r="O227" s="80">
        <f t="shared" si="3"/>
        <v>0.013114754098360609</v>
      </c>
    </row>
    <row r="228" spans="1:15" ht="12.75">
      <c r="A228" s="83">
        <v>24624</v>
      </c>
      <c r="B228" s="84">
        <v>5.5</v>
      </c>
      <c r="D228" s="83">
        <v>26177</v>
      </c>
      <c r="E228" s="84">
        <v>6.05</v>
      </c>
      <c r="F228" s="84"/>
      <c r="G228" s="83">
        <v>13667</v>
      </c>
      <c r="H228" s="84">
        <v>3.28</v>
      </c>
      <c r="I228" s="84"/>
      <c r="J228" s="83">
        <v>26634</v>
      </c>
      <c r="K228" s="84">
        <v>5.33</v>
      </c>
      <c r="L228" s="84"/>
      <c r="M228" s="83">
        <v>23529</v>
      </c>
      <c r="N228" s="85">
        <v>31</v>
      </c>
      <c r="O228" s="80">
        <f t="shared" si="3"/>
        <v>0.013071895424836555</v>
      </c>
    </row>
    <row r="229" spans="1:15" ht="12.75">
      <c r="A229" s="83">
        <v>24654</v>
      </c>
      <c r="B229" s="84">
        <v>5.5</v>
      </c>
      <c r="D229" s="83">
        <v>26207</v>
      </c>
      <c r="E229" s="84">
        <v>5.92</v>
      </c>
      <c r="F229" s="84"/>
      <c r="G229" s="83">
        <v>13697</v>
      </c>
      <c r="H229" s="84">
        <v>3.25</v>
      </c>
      <c r="I229" s="84"/>
      <c r="J229" s="83">
        <v>26665</v>
      </c>
      <c r="K229" s="84">
        <v>5.94</v>
      </c>
      <c r="L229" s="84"/>
      <c r="M229" s="83">
        <v>23559</v>
      </c>
      <c r="N229" s="85">
        <v>31.1</v>
      </c>
      <c r="O229" s="80">
        <f t="shared" si="3"/>
        <v>0.013029315960912122</v>
      </c>
    </row>
    <row r="230" spans="1:15" ht="12.75">
      <c r="A230" s="83">
        <v>24685</v>
      </c>
      <c r="B230" s="84">
        <v>5.5</v>
      </c>
      <c r="D230" s="83">
        <v>26238</v>
      </c>
      <c r="E230" s="84">
        <v>5.86</v>
      </c>
      <c r="F230" s="84"/>
      <c r="G230" s="83">
        <v>13728</v>
      </c>
      <c r="H230" s="84">
        <v>3.24</v>
      </c>
      <c r="I230" s="84"/>
      <c r="J230" s="83">
        <v>26696</v>
      </c>
      <c r="K230" s="84">
        <v>6.58</v>
      </c>
      <c r="L230" s="84"/>
      <c r="M230" s="83">
        <v>23590</v>
      </c>
      <c r="N230" s="85">
        <v>31</v>
      </c>
      <c r="O230" s="80">
        <f t="shared" si="3"/>
        <v>0.009771986970684063</v>
      </c>
    </row>
    <row r="231" spans="1:15" ht="12.75">
      <c r="A231" s="83">
        <v>24716</v>
      </c>
      <c r="B231" s="84">
        <v>5.5</v>
      </c>
      <c r="D231" s="83">
        <v>26268</v>
      </c>
      <c r="E231" s="84">
        <v>6</v>
      </c>
      <c r="F231" s="84"/>
      <c r="G231" s="83">
        <v>13759</v>
      </c>
      <c r="H231" s="84">
        <v>3.28</v>
      </c>
      <c r="I231" s="84"/>
      <c r="J231" s="83">
        <v>26724</v>
      </c>
      <c r="K231" s="84">
        <v>7.09</v>
      </c>
      <c r="L231" s="84"/>
      <c r="M231" s="83">
        <v>23621</v>
      </c>
      <c r="N231" s="85">
        <v>31.1</v>
      </c>
      <c r="O231" s="80">
        <f t="shared" si="3"/>
        <v>0.013029315960912122</v>
      </c>
    </row>
    <row r="232" spans="1:15" ht="12.75">
      <c r="A232" s="83">
        <v>24746</v>
      </c>
      <c r="B232" s="84">
        <v>5.5</v>
      </c>
      <c r="D232" s="83">
        <v>26299</v>
      </c>
      <c r="E232" s="84">
        <v>6.01</v>
      </c>
      <c r="F232" s="84"/>
      <c r="G232" s="83">
        <v>13789</v>
      </c>
      <c r="H232" s="84">
        <v>3.27</v>
      </c>
      <c r="I232" s="84"/>
      <c r="J232" s="83">
        <v>26755</v>
      </c>
      <c r="K232" s="84">
        <v>7.12</v>
      </c>
      <c r="L232" s="84"/>
      <c r="M232" s="83">
        <v>23651</v>
      </c>
      <c r="N232" s="85">
        <v>31.1</v>
      </c>
      <c r="O232" s="80">
        <f t="shared" si="3"/>
        <v>0.009740259740259763</v>
      </c>
    </row>
    <row r="233" spans="1:15" ht="12.75">
      <c r="A233" s="83">
        <v>24777</v>
      </c>
      <c r="B233" s="84">
        <v>5.68</v>
      </c>
      <c r="D233" s="83">
        <v>26330</v>
      </c>
      <c r="E233" s="84">
        <v>6.06</v>
      </c>
      <c r="F233" s="84"/>
      <c r="G233" s="83">
        <v>13820</v>
      </c>
      <c r="H233" s="84">
        <v>3.24</v>
      </c>
      <c r="I233" s="84"/>
      <c r="J233" s="83">
        <v>26785</v>
      </c>
      <c r="K233" s="84">
        <v>7.84</v>
      </c>
      <c r="L233" s="84"/>
      <c r="M233" s="83">
        <v>23682</v>
      </c>
      <c r="N233" s="85">
        <v>31.2</v>
      </c>
      <c r="O233" s="80">
        <f t="shared" si="3"/>
        <v>0.012987012987012941</v>
      </c>
    </row>
    <row r="234" spans="1:15" ht="12.75">
      <c r="A234" s="83">
        <v>24807</v>
      </c>
      <c r="B234" s="84">
        <v>6</v>
      </c>
      <c r="D234" s="83">
        <v>26359</v>
      </c>
      <c r="E234" s="84">
        <v>6.06</v>
      </c>
      <c r="F234" s="84"/>
      <c r="G234" s="83">
        <v>13850</v>
      </c>
      <c r="H234" s="84">
        <v>3.21</v>
      </c>
      <c r="I234" s="84"/>
      <c r="J234" s="83">
        <v>26816</v>
      </c>
      <c r="K234" s="84">
        <v>8.49</v>
      </c>
      <c r="L234" s="84"/>
      <c r="M234" s="83">
        <v>23712</v>
      </c>
      <c r="N234" s="85">
        <v>31.2</v>
      </c>
      <c r="O234" s="80">
        <f t="shared" si="3"/>
        <v>0.009708737864077693</v>
      </c>
    </row>
    <row r="235" spans="1:15" ht="12.75">
      <c r="A235" s="83">
        <v>24838</v>
      </c>
      <c r="B235" s="84">
        <v>6</v>
      </c>
      <c r="D235" s="83">
        <v>26390</v>
      </c>
      <c r="E235" s="84">
        <v>6.16</v>
      </c>
      <c r="F235" s="84"/>
      <c r="G235" s="83">
        <v>13881</v>
      </c>
      <c r="H235" s="84">
        <v>3.17</v>
      </c>
      <c r="I235" s="84"/>
      <c r="J235" s="83">
        <v>26846</v>
      </c>
      <c r="K235" s="84">
        <v>10.4</v>
      </c>
      <c r="L235" s="84"/>
      <c r="M235" s="83">
        <v>23743</v>
      </c>
      <c r="N235" s="85">
        <v>31.2</v>
      </c>
      <c r="O235" s="80">
        <f t="shared" si="3"/>
        <v>0.009708737864077693</v>
      </c>
    </row>
    <row r="236" spans="1:15" ht="12.75">
      <c r="A236" s="83">
        <v>24869</v>
      </c>
      <c r="B236" s="84">
        <v>6</v>
      </c>
      <c r="D236" s="83">
        <v>26420</v>
      </c>
      <c r="E236" s="84">
        <v>6.07</v>
      </c>
      <c r="F236" s="84"/>
      <c r="G236" s="83">
        <v>13912</v>
      </c>
      <c r="H236" s="84">
        <v>3.2</v>
      </c>
      <c r="I236" s="84"/>
      <c r="J236" s="83">
        <v>26877</v>
      </c>
      <c r="K236" s="84">
        <v>10.5</v>
      </c>
      <c r="L236" s="84"/>
      <c r="M236" s="83">
        <v>23774</v>
      </c>
      <c r="N236" s="85">
        <v>31.2</v>
      </c>
      <c r="O236" s="80">
        <f t="shared" si="3"/>
        <v>0.009708737864077693</v>
      </c>
    </row>
    <row r="237" spans="1:15" ht="12.75">
      <c r="A237" s="83">
        <v>24898</v>
      </c>
      <c r="B237" s="84">
        <v>6</v>
      </c>
      <c r="D237" s="83">
        <v>26451</v>
      </c>
      <c r="E237" s="84">
        <v>6.01</v>
      </c>
      <c r="F237" s="84"/>
      <c r="G237" s="83">
        <v>13940</v>
      </c>
      <c r="H237" s="84">
        <v>3.22</v>
      </c>
      <c r="I237" s="84"/>
      <c r="J237" s="83">
        <v>26908</v>
      </c>
      <c r="K237" s="84">
        <v>10.78</v>
      </c>
      <c r="L237" s="84"/>
      <c r="M237" s="83">
        <v>23802</v>
      </c>
      <c r="N237" s="85">
        <v>31.3</v>
      </c>
      <c r="O237" s="80">
        <f t="shared" si="3"/>
        <v>0.012944983818770297</v>
      </c>
    </row>
    <row r="238" spans="1:15" ht="12.75">
      <c r="A238" s="83">
        <v>24929</v>
      </c>
      <c r="B238" s="84">
        <v>6.2</v>
      </c>
      <c r="D238" s="83">
        <v>26481</v>
      </c>
      <c r="E238" s="84">
        <v>6.01</v>
      </c>
      <c r="F238" s="84"/>
      <c r="G238" s="83">
        <v>13971</v>
      </c>
      <c r="H238" s="84">
        <v>3.3</v>
      </c>
      <c r="I238" s="84"/>
      <c r="J238" s="83">
        <v>26938</v>
      </c>
      <c r="K238" s="84">
        <v>10.01</v>
      </c>
      <c r="L238" s="84"/>
      <c r="M238" s="83">
        <v>23833</v>
      </c>
      <c r="N238" s="85">
        <v>31.4</v>
      </c>
      <c r="O238" s="80">
        <f t="shared" si="3"/>
        <v>0.016181229773462785</v>
      </c>
    </row>
    <row r="239" spans="1:15" ht="12.75">
      <c r="A239" s="83">
        <v>24959</v>
      </c>
      <c r="B239" s="84">
        <v>6.5</v>
      </c>
      <c r="D239" s="83">
        <v>26512</v>
      </c>
      <c r="E239" s="84">
        <v>5.94</v>
      </c>
      <c r="F239" s="84"/>
      <c r="G239" s="83">
        <v>14001</v>
      </c>
      <c r="H239" s="84">
        <v>3.22</v>
      </c>
      <c r="I239" s="84"/>
      <c r="J239" s="83">
        <v>26969</v>
      </c>
      <c r="K239" s="84">
        <v>10.03</v>
      </c>
      <c r="L239" s="84"/>
      <c r="M239" s="83">
        <v>23863</v>
      </c>
      <c r="N239" s="85">
        <v>31.4</v>
      </c>
      <c r="O239" s="80">
        <f t="shared" si="3"/>
        <v>0.016181229773462785</v>
      </c>
    </row>
    <row r="240" spans="1:15" ht="12.75">
      <c r="A240" s="83">
        <v>24990</v>
      </c>
      <c r="B240" s="84">
        <v>6.5</v>
      </c>
      <c r="D240" s="83">
        <v>26543</v>
      </c>
      <c r="E240" s="84">
        <v>6.05</v>
      </c>
      <c r="F240" s="84"/>
      <c r="G240" s="83">
        <v>14032</v>
      </c>
      <c r="H240" s="84">
        <v>3.26</v>
      </c>
      <c r="I240" s="84"/>
      <c r="J240" s="83">
        <v>26999</v>
      </c>
      <c r="K240" s="84">
        <v>9.95</v>
      </c>
      <c r="L240" s="84"/>
      <c r="M240" s="83">
        <v>23894</v>
      </c>
      <c r="N240" s="85">
        <v>31.6</v>
      </c>
      <c r="O240" s="80">
        <f t="shared" si="3"/>
        <v>0.019354838709677465</v>
      </c>
    </row>
    <row r="241" spans="1:15" ht="12.75">
      <c r="A241" s="83">
        <v>25020</v>
      </c>
      <c r="B241" s="84">
        <v>6.5</v>
      </c>
      <c r="D241" s="83">
        <v>26573</v>
      </c>
      <c r="E241" s="84">
        <v>6</v>
      </c>
      <c r="F241" s="84"/>
      <c r="G241" s="83">
        <v>14062</v>
      </c>
      <c r="H241" s="84">
        <v>3.22</v>
      </c>
      <c r="I241" s="84"/>
      <c r="J241" s="83">
        <v>27030</v>
      </c>
      <c r="K241" s="84">
        <v>9.65</v>
      </c>
      <c r="L241" s="84"/>
      <c r="M241" s="83">
        <v>23924</v>
      </c>
      <c r="N241" s="85">
        <v>31.6</v>
      </c>
      <c r="O241" s="80">
        <f t="shared" si="3"/>
        <v>0.01607717041800643</v>
      </c>
    </row>
    <row r="242" spans="1:15" ht="12.75">
      <c r="A242" s="83">
        <v>25051</v>
      </c>
      <c r="B242" s="84">
        <v>6.5</v>
      </c>
      <c r="D242" s="83">
        <v>26604</v>
      </c>
      <c r="E242" s="84">
        <v>5.79</v>
      </c>
      <c r="F242" s="84"/>
      <c r="G242" s="83">
        <v>14093</v>
      </c>
      <c r="H242" s="84">
        <v>3.18</v>
      </c>
      <c r="I242" s="84"/>
      <c r="J242" s="83">
        <v>27061</v>
      </c>
      <c r="K242" s="84">
        <v>8.97</v>
      </c>
      <c r="L242" s="84"/>
      <c r="M242" s="83">
        <v>23955</v>
      </c>
      <c r="N242" s="85">
        <v>31.6</v>
      </c>
      <c r="O242" s="80">
        <f t="shared" si="3"/>
        <v>0.019354838709677465</v>
      </c>
    </row>
    <row r="243" spans="1:15" ht="12.75">
      <c r="A243" s="83">
        <v>25082</v>
      </c>
      <c r="B243" s="84">
        <v>6.45</v>
      </c>
      <c r="D243" s="83">
        <v>26634</v>
      </c>
      <c r="E243" s="84">
        <v>5.96</v>
      </c>
      <c r="F243" s="84"/>
      <c r="G243" s="83">
        <v>14124</v>
      </c>
      <c r="H243" s="84">
        <v>3.21</v>
      </c>
      <c r="I243" s="84"/>
      <c r="J243" s="83">
        <v>27089</v>
      </c>
      <c r="K243" s="84">
        <v>9.35</v>
      </c>
      <c r="L243" s="84"/>
      <c r="M243" s="83">
        <v>23986</v>
      </c>
      <c r="N243" s="85">
        <v>31.6</v>
      </c>
      <c r="O243" s="80">
        <f t="shared" si="3"/>
        <v>0.01607717041800643</v>
      </c>
    </row>
    <row r="244" spans="1:15" ht="12.75">
      <c r="A244" s="83">
        <v>25112</v>
      </c>
      <c r="B244" s="84">
        <v>6.25</v>
      </c>
      <c r="D244" s="83">
        <v>26665</v>
      </c>
      <c r="E244" s="84">
        <v>6.78</v>
      </c>
      <c r="F244" s="84"/>
      <c r="G244" s="83">
        <v>14154</v>
      </c>
      <c r="H244" s="84">
        <v>3.15</v>
      </c>
      <c r="I244" s="84"/>
      <c r="J244" s="83">
        <v>27120</v>
      </c>
      <c r="K244" s="84">
        <v>10.51</v>
      </c>
      <c r="L244" s="84"/>
      <c r="M244" s="83">
        <v>24016</v>
      </c>
      <c r="N244" s="85">
        <v>31.7</v>
      </c>
      <c r="O244" s="80">
        <f t="shared" si="3"/>
        <v>0.01929260450160765</v>
      </c>
    </row>
    <row r="245" spans="1:15" ht="12.75">
      <c r="A245" s="83">
        <v>25143</v>
      </c>
      <c r="B245" s="84">
        <v>6.25</v>
      </c>
      <c r="D245" s="83">
        <v>26696</v>
      </c>
      <c r="E245" s="84">
        <v>6.88</v>
      </c>
      <c r="F245" s="84"/>
      <c r="G245" s="83">
        <v>14185</v>
      </c>
      <c r="H245" s="84">
        <v>3.1</v>
      </c>
      <c r="I245" s="84"/>
      <c r="J245" s="83">
        <v>27150</v>
      </c>
      <c r="K245" s="84">
        <v>11.31</v>
      </c>
      <c r="L245" s="84"/>
      <c r="M245" s="83">
        <v>24047</v>
      </c>
      <c r="N245" s="85">
        <v>31.7</v>
      </c>
      <c r="O245" s="80">
        <f t="shared" si="3"/>
        <v>0.016025641025641028</v>
      </c>
    </row>
    <row r="246" spans="1:15" ht="12.75">
      <c r="A246" s="83">
        <v>25173</v>
      </c>
      <c r="B246" s="84">
        <v>6.6</v>
      </c>
      <c r="D246" s="83">
        <v>26724</v>
      </c>
      <c r="E246" s="84">
        <v>6.91</v>
      </c>
      <c r="F246" s="84"/>
      <c r="G246" s="83">
        <v>14215</v>
      </c>
      <c r="H246" s="84">
        <v>3.08</v>
      </c>
      <c r="I246" s="84"/>
      <c r="J246" s="83">
        <v>27181</v>
      </c>
      <c r="K246" s="84">
        <v>11.93</v>
      </c>
      <c r="L246" s="84"/>
      <c r="M246" s="83">
        <v>24077</v>
      </c>
      <c r="N246" s="85">
        <v>31.8</v>
      </c>
      <c r="O246" s="80">
        <f t="shared" si="3"/>
        <v>0.019230769230769277</v>
      </c>
    </row>
    <row r="247" spans="1:15" ht="12.75">
      <c r="A247" s="83">
        <v>25204</v>
      </c>
      <c r="B247" s="84">
        <v>6.95</v>
      </c>
      <c r="D247" s="83">
        <v>26755</v>
      </c>
      <c r="E247" s="84">
        <v>6.86</v>
      </c>
      <c r="F247" s="84"/>
      <c r="G247" s="83">
        <v>14246</v>
      </c>
      <c r="H247" s="84">
        <v>3.01</v>
      </c>
      <c r="I247" s="84"/>
      <c r="J247" s="83">
        <v>27211</v>
      </c>
      <c r="K247" s="84">
        <v>12.92</v>
      </c>
      <c r="L247" s="84"/>
      <c r="M247" s="83">
        <v>24108</v>
      </c>
      <c r="N247" s="85">
        <v>31.8</v>
      </c>
      <c r="O247" s="80">
        <f t="shared" si="3"/>
        <v>0.019230769230769277</v>
      </c>
    </row>
    <row r="248" spans="1:15" ht="12.75">
      <c r="A248" s="83">
        <v>25235</v>
      </c>
      <c r="B248" s="84">
        <v>7</v>
      </c>
      <c r="D248" s="83">
        <v>26785</v>
      </c>
      <c r="E248" s="84">
        <v>6.99</v>
      </c>
      <c r="F248" s="84"/>
      <c r="G248" s="83">
        <v>14277</v>
      </c>
      <c r="H248" s="84">
        <v>3</v>
      </c>
      <c r="I248" s="84"/>
      <c r="J248" s="83">
        <v>27242</v>
      </c>
      <c r="K248" s="84">
        <v>12.01</v>
      </c>
      <c r="L248" s="84"/>
      <c r="M248" s="83">
        <v>24139</v>
      </c>
      <c r="N248" s="85">
        <v>32</v>
      </c>
      <c r="O248" s="80">
        <f t="shared" si="3"/>
        <v>0.025641025641025664</v>
      </c>
    </row>
    <row r="249" spans="1:15" ht="12.75">
      <c r="A249" s="83">
        <v>25263</v>
      </c>
      <c r="B249" s="84">
        <v>7.24</v>
      </c>
      <c r="D249" s="83">
        <v>26816</v>
      </c>
      <c r="E249" s="84">
        <v>7.06</v>
      </c>
      <c r="F249" s="84"/>
      <c r="G249" s="83">
        <v>14305</v>
      </c>
      <c r="H249" s="84">
        <v>2.99</v>
      </c>
      <c r="I249" s="84"/>
      <c r="J249" s="83">
        <v>27273</v>
      </c>
      <c r="K249" s="84">
        <v>11.34</v>
      </c>
      <c r="L249" s="84"/>
      <c r="M249" s="83">
        <v>24167</v>
      </c>
      <c r="N249" s="85">
        <v>32.1</v>
      </c>
      <c r="O249" s="80">
        <f t="shared" si="3"/>
        <v>0.025559105431309927</v>
      </c>
    </row>
    <row r="250" spans="1:15" ht="12.75">
      <c r="A250" s="83">
        <v>25294</v>
      </c>
      <c r="B250" s="84">
        <v>7.5</v>
      </c>
      <c r="D250" s="83">
        <v>26846</v>
      </c>
      <c r="E250" s="84">
        <v>7.29</v>
      </c>
      <c r="F250" s="84"/>
      <c r="G250" s="83">
        <v>14336</v>
      </c>
      <c r="H250" s="84">
        <v>3.02</v>
      </c>
      <c r="I250" s="84"/>
      <c r="J250" s="83">
        <v>27303</v>
      </c>
      <c r="K250" s="84">
        <v>10.06</v>
      </c>
      <c r="L250" s="84"/>
      <c r="M250" s="83">
        <v>24198</v>
      </c>
      <c r="N250" s="85">
        <v>32.3</v>
      </c>
      <c r="O250" s="80">
        <f t="shared" si="3"/>
        <v>0.02866242038216556</v>
      </c>
    </row>
    <row r="251" spans="1:15" ht="12.75">
      <c r="A251" s="83">
        <v>25324</v>
      </c>
      <c r="B251" s="84">
        <v>7.5</v>
      </c>
      <c r="D251" s="83">
        <v>26877</v>
      </c>
      <c r="E251" s="84">
        <v>7.61</v>
      </c>
      <c r="F251" s="84"/>
      <c r="G251" s="83">
        <v>14366</v>
      </c>
      <c r="H251" s="84">
        <v>2.97</v>
      </c>
      <c r="I251" s="84"/>
      <c r="J251" s="83">
        <v>27334</v>
      </c>
      <c r="K251" s="84">
        <v>9.45</v>
      </c>
      <c r="L251" s="84"/>
      <c r="M251" s="83">
        <v>24228</v>
      </c>
      <c r="N251" s="85">
        <v>32.3</v>
      </c>
      <c r="O251" s="80">
        <f t="shared" si="3"/>
        <v>0.02866242038216556</v>
      </c>
    </row>
    <row r="252" spans="1:15" ht="12.75">
      <c r="A252" s="83">
        <v>25355</v>
      </c>
      <c r="B252" s="84">
        <v>8.23</v>
      </c>
      <c r="D252" s="83">
        <v>26908</v>
      </c>
      <c r="E252" s="84">
        <v>7.25</v>
      </c>
      <c r="F252" s="84"/>
      <c r="G252" s="83">
        <v>14397</v>
      </c>
      <c r="H252" s="84">
        <v>2.92</v>
      </c>
      <c r="I252" s="84"/>
      <c r="J252" s="83">
        <v>27364</v>
      </c>
      <c r="K252" s="84">
        <v>8.53</v>
      </c>
      <c r="L252" s="84"/>
      <c r="M252" s="83">
        <v>24259</v>
      </c>
      <c r="N252" s="85">
        <v>32.4</v>
      </c>
      <c r="O252" s="80">
        <f t="shared" si="3"/>
        <v>0.02531645569620244</v>
      </c>
    </row>
    <row r="253" spans="1:15" ht="12.75">
      <c r="A253" s="83">
        <v>25385</v>
      </c>
      <c r="B253" s="84">
        <v>8.5</v>
      </c>
      <c r="D253" s="83">
        <v>26938</v>
      </c>
      <c r="E253" s="84">
        <v>7.18</v>
      </c>
      <c r="F253" s="84"/>
      <c r="G253" s="83">
        <v>14427</v>
      </c>
      <c r="H253" s="84">
        <v>2.89</v>
      </c>
      <c r="I253" s="84"/>
      <c r="J253" s="83">
        <v>27395</v>
      </c>
      <c r="K253" s="84">
        <v>7.13</v>
      </c>
      <c r="L253" s="84"/>
      <c r="M253" s="83">
        <v>24289</v>
      </c>
      <c r="N253" s="85">
        <v>32.5</v>
      </c>
      <c r="O253" s="80">
        <f t="shared" si="3"/>
        <v>0.028481012658227802</v>
      </c>
    </row>
    <row r="254" spans="1:15" ht="12.75">
      <c r="A254" s="83">
        <v>25416</v>
      </c>
      <c r="B254" s="84">
        <v>8.5</v>
      </c>
      <c r="D254" s="83">
        <v>26969</v>
      </c>
      <c r="E254" s="84">
        <v>7.3</v>
      </c>
      <c r="F254" s="84"/>
      <c r="G254" s="83">
        <v>14458</v>
      </c>
      <c r="H254" s="84">
        <v>2.93</v>
      </c>
      <c r="I254" s="84"/>
      <c r="J254" s="83">
        <v>27426</v>
      </c>
      <c r="K254" s="84">
        <v>6.24</v>
      </c>
      <c r="L254" s="84"/>
      <c r="M254" s="83">
        <v>24320</v>
      </c>
      <c r="N254" s="85">
        <v>32.7</v>
      </c>
      <c r="O254" s="80">
        <f t="shared" si="3"/>
        <v>0.03481012658227853</v>
      </c>
    </row>
    <row r="255" spans="1:15" ht="12.75">
      <c r="A255" s="83">
        <v>25447</v>
      </c>
      <c r="B255" s="84">
        <v>8.5</v>
      </c>
      <c r="D255" s="83">
        <v>26999</v>
      </c>
      <c r="E255" s="84">
        <v>7.29</v>
      </c>
      <c r="F255" s="84"/>
      <c r="G255" s="83">
        <v>14489</v>
      </c>
      <c r="H255" s="84">
        <v>3.25</v>
      </c>
      <c r="I255" s="84"/>
      <c r="J255" s="83">
        <v>27454</v>
      </c>
      <c r="K255" s="84">
        <v>5.54</v>
      </c>
      <c r="L255" s="84"/>
      <c r="M255" s="83">
        <v>24351</v>
      </c>
      <c r="N255" s="85">
        <v>32.7</v>
      </c>
      <c r="O255" s="80">
        <f t="shared" si="3"/>
        <v>0.03481012658227853</v>
      </c>
    </row>
    <row r="256" spans="1:15" ht="12.75">
      <c r="A256" s="83">
        <v>25477</v>
      </c>
      <c r="B256" s="84">
        <v>8.5</v>
      </c>
      <c r="D256" s="83">
        <v>27030</v>
      </c>
      <c r="E256" s="84">
        <v>7.47</v>
      </c>
      <c r="F256" s="84"/>
      <c r="G256" s="83">
        <v>14519</v>
      </c>
      <c r="H256" s="84">
        <v>3.15</v>
      </c>
      <c r="I256" s="84"/>
      <c r="J256" s="83">
        <v>27485</v>
      </c>
      <c r="K256" s="84">
        <v>5.49</v>
      </c>
      <c r="L256" s="84"/>
      <c r="M256" s="83">
        <v>24381</v>
      </c>
      <c r="N256" s="85">
        <v>32.9</v>
      </c>
      <c r="O256" s="80">
        <f t="shared" si="3"/>
        <v>0.03785488958990534</v>
      </c>
    </row>
    <row r="257" spans="1:15" ht="12.75">
      <c r="A257" s="83">
        <v>25508</v>
      </c>
      <c r="B257" s="84">
        <v>8.5</v>
      </c>
      <c r="D257" s="83">
        <v>27061</v>
      </c>
      <c r="E257" s="84">
        <v>7.46</v>
      </c>
      <c r="F257" s="84"/>
      <c r="G257" s="83">
        <v>14550</v>
      </c>
      <c r="H257" s="84">
        <v>3</v>
      </c>
      <c r="I257" s="84"/>
      <c r="J257" s="83">
        <v>27515</v>
      </c>
      <c r="K257" s="84">
        <v>5.22</v>
      </c>
      <c r="L257" s="84"/>
      <c r="M257" s="83">
        <v>24412</v>
      </c>
      <c r="N257" s="85">
        <v>32.9</v>
      </c>
      <c r="O257" s="80">
        <f t="shared" si="3"/>
        <v>0.03785488958990534</v>
      </c>
    </row>
    <row r="258" spans="1:15" ht="12.75">
      <c r="A258" s="83">
        <v>25538</v>
      </c>
      <c r="B258" s="84">
        <v>8.5</v>
      </c>
      <c r="D258" s="83">
        <v>27089</v>
      </c>
      <c r="E258" s="84">
        <v>7.73</v>
      </c>
      <c r="F258" s="84"/>
      <c r="G258" s="83">
        <v>14580</v>
      </c>
      <c r="H258" s="84">
        <v>2.94</v>
      </c>
      <c r="I258" s="84"/>
      <c r="J258" s="83">
        <v>27546</v>
      </c>
      <c r="K258" s="84">
        <v>5.55</v>
      </c>
      <c r="L258" s="84"/>
      <c r="M258" s="83">
        <v>24442</v>
      </c>
      <c r="N258" s="85">
        <v>32.9</v>
      </c>
      <c r="O258" s="80">
        <f t="shared" si="3"/>
        <v>0.03459119496855339</v>
      </c>
    </row>
    <row r="259" spans="1:15" ht="12.75">
      <c r="A259" s="83">
        <v>25569</v>
      </c>
      <c r="B259" s="84">
        <v>8.5</v>
      </c>
      <c r="D259" s="83">
        <v>27120</v>
      </c>
      <c r="E259" s="84">
        <v>8.01</v>
      </c>
      <c r="F259" s="84"/>
      <c r="G259" s="83">
        <v>14611</v>
      </c>
      <c r="H259" s="84">
        <v>2.88</v>
      </c>
      <c r="I259" s="84"/>
      <c r="J259" s="83">
        <v>27576</v>
      </c>
      <c r="K259" s="84">
        <v>6.1</v>
      </c>
      <c r="L259" s="84"/>
      <c r="M259" s="83">
        <v>24473</v>
      </c>
      <c r="N259" s="85">
        <v>32.9</v>
      </c>
      <c r="O259" s="80">
        <f t="shared" si="3"/>
        <v>0.03459119496855339</v>
      </c>
    </row>
    <row r="260" spans="1:15" ht="12.75">
      <c r="A260" s="83">
        <v>25600</v>
      </c>
      <c r="B260" s="84">
        <v>8.5</v>
      </c>
      <c r="D260" s="83">
        <v>27150</v>
      </c>
      <c r="E260" s="84">
        <v>8.14</v>
      </c>
      <c r="F260" s="84"/>
      <c r="G260" s="83">
        <v>14642</v>
      </c>
      <c r="H260" s="84">
        <v>2.86</v>
      </c>
      <c r="I260" s="84"/>
      <c r="J260" s="83">
        <v>27607</v>
      </c>
      <c r="K260" s="84">
        <v>6.14</v>
      </c>
      <c r="L260" s="84"/>
      <c r="M260" s="83">
        <v>24504</v>
      </c>
      <c r="N260" s="85">
        <v>32.9</v>
      </c>
      <c r="O260" s="80">
        <f t="shared" si="3"/>
        <v>0.028124999999999956</v>
      </c>
    </row>
    <row r="261" spans="1:15" ht="12.75">
      <c r="A261" s="83">
        <v>25628</v>
      </c>
      <c r="B261" s="84">
        <v>8.39</v>
      </c>
      <c r="D261" s="83">
        <v>27181</v>
      </c>
      <c r="E261" s="84">
        <v>8.1</v>
      </c>
      <c r="F261" s="84"/>
      <c r="G261" s="83">
        <v>14671</v>
      </c>
      <c r="H261" s="84">
        <v>2.84</v>
      </c>
      <c r="I261" s="84"/>
      <c r="J261" s="83">
        <v>27638</v>
      </c>
      <c r="K261" s="84">
        <v>6.24</v>
      </c>
      <c r="L261" s="84"/>
      <c r="M261" s="83">
        <v>24532</v>
      </c>
      <c r="N261" s="85">
        <v>33</v>
      </c>
      <c r="O261" s="80">
        <f t="shared" si="3"/>
        <v>0.028037383177570048</v>
      </c>
    </row>
    <row r="262" spans="1:15" ht="12.75">
      <c r="A262" s="83">
        <v>25659</v>
      </c>
      <c r="B262" s="84">
        <v>8</v>
      </c>
      <c r="D262" s="83">
        <v>27211</v>
      </c>
      <c r="E262" s="84">
        <v>8.26</v>
      </c>
      <c r="F262" s="84"/>
      <c r="G262" s="83">
        <v>14702</v>
      </c>
      <c r="H262" s="84">
        <v>2.82</v>
      </c>
      <c r="I262" s="84"/>
      <c r="J262" s="83">
        <v>27668</v>
      </c>
      <c r="K262" s="84">
        <v>5.82</v>
      </c>
      <c r="L262" s="84"/>
      <c r="M262" s="83">
        <v>24563</v>
      </c>
      <c r="N262" s="85">
        <v>33.1</v>
      </c>
      <c r="O262" s="80">
        <f t="shared" si="3"/>
        <v>0.024767801857585273</v>
      </c>
    </row>
    <row r="263" spans="1:15" ht="12.75">
      <c r="A263" s="83">
        <v>25689</v>
      </c>
      <c r="B263" s="84">
        <v>8</v>
      </c>
      <c r="D263" s="83">
        <v>27242</v>
      </c>
      <c r="E263" s="84">
        <v>8.6</v>
      </c>
      <c r="F263" s="84"/>
      <c r="G263" s="83">
        <v>14732</v>
      </c>
      <c r="H263" s="84">
        <v>2.93</v>
      </c>
      <c r="I263" s="84"/>
      <c r="J263" s="83">
        <v>27699</v>
      </c>
      <c r="K263" s="84">
        <v>5.22</v>
      </c>
      <c r="L263" s="84"/>
      <c r="M263" s="83">
        <v>24593</v>
      </c>
      <c r="N263" s="85">
        <v>33.2</v>
      </c>
      <c r="O263" s="80">
        <f t="shared" si="3"/>
        <v>0.02786377708978346</v>
      </c>
    </row>
    <row r="264" spans="1:15" ht="12.75">
      <c r="A264" s="83">
        <v>25720</v>
      </c>
      <c r="B264" s="84">
        <v>8</v>
      </c>
      <c r="D264" s="83">
        <v>27273</v>
      </c>
      <c r="E264" s="84">
        <v>8.59</v>
      </c>
      <c r="F264" s="84"/>
      <c r="G264" s="83">
        <v>14763</v>
      </c>
      <c r="H264" s="84">
        <v>2.96</v>
      </c>
      <c r="I264" s="84"/>
      <c r="J264" s="83">
        <v>27729</v>
      </c>
      <c r="K264" s="84">
        <v>5.2</v>
      </c>
      <c r="L264" s="84"/>
      <c r="M264" s="83">
        <v>24624</v>
      </c>
      <c r="N264" s="85">
        <v>33.3</v>
      </c>
      <c r="O264" s="80">
        <f t="shared" si="3"/>
        <v>0.027777777777777735</v>
      </c>
    </row>
    <row r="265" spans="1:15" ht="12.75">
      <c r="A265" s="83">
        <v>25750</v>
      </c>
      <c r="B265" s="84">
        <v>8</v>
      </c>
      <c r="D265" s="83">
        <v>27303</v>
      </c>
      <c r="E265" s="84">
        <v>8.37</v>
      </c>
      <c r="F265" s="84"/>
      <c r="G265" s="83">
        <v>14793</v>
      </c>
      <c r="H265" s="84">
        <v>2.88</v>
      </c>
      <c r="I265" s="84"/>
      <c r="J265" s="83">
        <v>27760</v>
      </c>
      <c r="K265" s="84">
        <v>4.87</v>
      </c>
      <c r="L265" s="84"/>
      <c r="M265" s="83">
        <v>24654</v>
      </c>
      <c r="N265" s="85">
        <v>33.4</v>
      </c>
      <c r="O265" s="80">
        <f t="shared" si="3"/>
        <v>0.027692307692307648</v>
      </c>
    </row>
    <row r="266" spans="1:15" ht="12.75">
      <c r="A266" s="83">
        <v>25781</v>
      </c>
      <c r="B266" s="84">
        <v>8</v>
      </c>
      <c r="D266" s="83">
        <v>27334</v>
      </c>
      <c r="E266" s="84">
        <v>7.98</v>
      </c>
      <c r="F266" s="84"/>
      <c r="G266" s="83">
        <v>14824</v>
      </c>
      <c r="H266" s="84">
        <v>2.85</v>
      </c>
      <c r="I266" s="84"/>
      <c r="J266" s="83">
        <v>27791</v>
      </c>
      <c r="K266" s="84">
        <v>4.77</v>
      </c>
      <c r="L266" s="84"/>
      <c r="M266" s="83">
        <v>24685</v>
      </c>
      <c r="N266" s="85">
        <v>33.5</v>
      </c>
      <c r="O266" s="80">
        <f t="shared" si="3"/>
        <v>0.024464831804281256</v>
      </c>
    </row>
    <row r="267" spans="1:15" ht="12.75">
      <c r="A267" s="83">
        <v>25812</v>
      </c>
      <c r="B267" s="84">
        <v>7.83</v>
      </c>
      <c r="D267" s="83">
        <v>27364</v>
      </c>
      <c r="E267" s="84">
        <v>7.91</v>
      </c>
      <c r="F267" s="84"/>
      <c r="G267" s="83">
        <v>14855</v>
      </c>
      <c r="H267" s="84">
        <v>2.82</v>
      </c>
      <c r="I267" s="84"/>
      <c r="J267" s="83">
        <v>27820</v>
      </c>
      <c r="K267" s="84">
        <v>4.84</v>
      </c>
      <c r="L267" s="84"/>
      <c r="M267" s="83">
        <v>24716</v>
      </c>
      <c r="N267" s="85">
        <v>33.6</v>
      </c>
      <c r="O267" s="80">
        <f t="shared" si="3"/>
        <v>0.027522935779816467</v>
      </c>
    </row>
    <row r="268" spans="1:15" ht="12.75">
      <c r="A268" s="83">
        <v>25842</v>
      </c>
      <c r="B268" s="84">
        <v>7.5</v>
      </c>
      <c r="D268" s="83">
        <v>27395</v>
      </c>
      <c r="E268" s="84">
        <v>7.88</v>
      </c>
      <c r="F268" s="84"/>
      <c r="G268" s="83">
        <v>14885</v>
      </c>
      <c r="H268" s="84">
        <v>2.79</v>
      </c>
      <c r="I268" s="84"/>
      <c r="J268" s="83">
        <v>27851</v>
      </c>
      <c r="K268" s="84">
        <v>4.82</v>
      </c>
      <c r="L268" s="84"/>
      <c r="M268" s="83">
        <v>24746</v>
      </c>
      <c r="N268" s="85">
        <v>33.7</v>
      </c>
      <c r="O268" s="80">
        <f t="shared" si="3"/>
        <v>0.024316109422492533</v>
      </c>
    </row>
    <row r="269" spans="1:15" ht="12.75">
      <c r="A269" s="83">
        <v>25873</v>
      </c>
      <c r="B269" s="84">
        <v>7.28</v>
      </c>
      <c r="D269" s="83">
        <v>27426</v>
      </c>
      <c r="E269" s="84">
        <v>7.71</v>
      </c>
      <c r="F269" s="84"/>
      <c r="G269" s="83">
        <v>14916</v>
      </c>
      <c r="H269" s="84">
        <v>2.75</v>
      </c>
      <c r="I269" s="84"/>
      <c r="J269" s="83">
        <v>27881</v>
      </c>
      <c r="K269" s="84">
        <v>5.29</v>
      </c>
      <c r="L269" s="84"/>
      <c r="M269" s="83">
        <v>24777</v>
      </c>
      <c r="N269" s="85">
        <v>33.8</v>
      </c>
      <c r="O269" s="80">
        <f t="shared" si="3"/>
        <v>0.02735562310030391</v>
      </c>
    </row>
    <row r="270" spans="1:15" ht="12.75">
      <c r="A270" s="83">
        <v>25903</v>
      </c>
      <c r="B270" s="84">
        <v>6.92</v>
      </c>
      <c r="D270" s="83">
        <v>27454</v>
      </c>
      <c r="E270" s="84">
        <v>7.99</v>
      </c>
      <c r="F270" s="84"/>
      <c r="G270" s="83">
        <v>14946</v>
      </c>
      <c r="H270" s="84">
        <v>2.71</v>
      </c>
      <c r="I270" s="84"/>
      <c r="J270" s="83">
        <v>27912</v>
      </c>
      <c r="K270" s="84">
        <v>5.48</v>
      </c>
      <c r="L270" s="84"/>
      <c r="M270" s="83">
        <v>24807</v>
      </c>
      <c r="N270" s="85">
        <v>33.9</v>
      </c>
      <c r="O270" s="80">
        <f t="shared" si="3"/>
        <v>0.030395136778115502</v>
      </c>
    </row>
    <row r="271" spans="1:15" ht="12.75">
      <c r="A271" s="83">
        <v>25934</v>
      </c>
      <c r="B271" s="84">
        <v>6.29</v>
      </c>
      <c r="D271" s="83">
        <v>27485</v>
      </c>
      <c r="E271" s="84">
        <v>8.36</v>
      </c>
      <c r="F271" s="84"/>
      <c r="G271" s="83">
        <v>14977</v>
      </c>
      <c r="H271" s="84">
        <v>2.75</v>
      </c>
      <c r="I271" s="84"/>
      <c r="J271" s="83">
        <v>27942</v>
      </c>
      <c r="K271" s="84">
        <v>5.31</v>
      </c>
      <c r="L271" s="84"/>
      <c r="M271" s="83">
        <v>24838</v>
      </c>
      <c r="N271" s="85">
        <v>34.1</v>
      </c>
      <c r="O271" s="80">
        <f t="shared" si="3"/>
        <v>0.03647416413373869</v>
      </c>
    </row>
    <row r="272" spans="1:15" ht="12.75">
      <c r="A272" s="83">
        <v>25965</v>
      </c>
      <c r="B272" s="84">
        <v>5.88</v>
      </c>
      <c r="D272" s="83">
        <v>27515</v>
      </c>
      <c r="E272" s="84">
        <v>8.22</v>
      </c>
      <c r="F272" s="84"/>
      <c r="G272" s="83">
        <v>15008</v>
      </c>
      <c r="H272" s="84">
        <v>2.78</v>
      </c>
      <c r="I272" s="84"/>
      <c r="J272" s="83">
        <v>27973</v>
      </c>
      <c r="K272" s="84">
        <v>5.29</v>
      </c>
      <c r="L272" s="84"/>
      <c r="M272" s="83">
        <v>24869</v>
      </c>
      <c r="N272" s="85">
        <v>34.2</v>
      </c>
      <c r="O272" s="80">
        <f t="shared" si="3"/>
        <v>0.03951367781155028</v>
      </c>
    </row>
    <row r="273" spans="1:15" ht="12.75">
      <c r="A273" s="83">
        <v>25993</v>
      </c>
      <c r="B273" s="84">
        <v>5.44</v>
      </c>
      <c r="D273" s="83">
        <v>27546</v>
      </c>
      <c r="E273" s="84">
        <v>8.04</v>
      </c>
      <c r="F273" s="84"/>
      <c r="G273" s="83">
        <v>15036</v>
      </c>
      <c r="H273" s="84">
        <v>2.8</v>
      </c>
      <c r="I273" s="84"/>
      <c r="J273" s="83">
        <v>28004</v>
      </c>
      <c r="K273" s="84">
        <v>5.25</v>
      </c>
      <c r="L273" s="84"/>
      <c r="M273" s="83">
        <v>24898</v>
      </c>
      <c r="N273" s="85">
        <v>34.3</v>
      </c>
      <c r="O273" s="80">
        <f t="shared" si="3"/>
        <v>0.03939393939393931</v>
      </c>
    </row>
    <row r="274" spans="1:15" ht="12.75">
      <c r="A274" s="83">
        <v>26024</v>
      </c>
      <c r="B274" s="84">
        <v>5.28</v>
      </c>
      <c r="D274" s="83">
        <v>27576</v>
      </c>
      <c r="E274" s="84">
        <v>8.17</v>
      </c>
      <c r="F274" s="84"/>
      <c r="G274" s="83">
        <v>15067</v>
      </c>
      <c r="H274" s="84">
        <v>2.82</v>
      </c>
      <c r="I274" s="84"/>
      <c r="J274" s="83">
        <v>28034</v>
      </c>
      <c r="K274" s="84">
        <v>5.02</v>
      </c>
      <c r="L274" s="84"/>
      <c r="M274" s="83">
        <v>24929</v>
      </c>
      <c r="N274" s="85">
        <v>34.4</v>
      </c>
      <c r="O274" s="80">
        <f t="shared" si="3"/>
        <v>0.03927492447129901</v>
      </c>
    </row>
    <row r="275" spans="1:15" ht="12.75">
      <c r="A275" s="83">
        <v>26054</v>
      </c>
      <c r="B275" s="84">
        <v>5.46</v>
      </c>
      <c r="D275" s="83">
        <v>27607</v>
      </c>
      <c r="E275" s="84">
        <v>8.5</v>
      </c>
      <c r="F275" s="84"/>
      <c r="G275" s="83">
        <v>15097</v>
      </c>
      <c r="H275" s="84">
        <v>2.81</v>
      </c>
      <c r="I275" s="84"/>
      <c r="J275" s="83">
        <v>28065</v>
      </c>
      <c r="K275" s="84">
        <v>4.95</v>
      </c>
      <c r="L275" s="84"/>
      <c r="M275" s="83">
        <v>24959</v>
      </c>
      <c r="N275" s="85">
        <v>34.5</v>
      </c>
      <c r="O275" s="80">
        <f aca="true" t="shared" si="4" ref="O275:O338">(N275-N263)/N263</f>
        <v>0.03915662650602401</v>
      </c>
    </row>
    <row r="276" spans="1:15" ht="12.75">
      <c r="A276" s="83">
        <v>26085</v>
      </c>
      <c r="B276" s="84">
        <v>5.5</v>
      </c>
      <c r="D276" s="83">
        <v>27638</v>
      </c>
      <c r="E276" s="84">
        <v>8.57</v>
      </c>
      <c r="F276" s="84"/>
      <c r="G276" s="83">
        <v>15128</v>
      </c>
      <c r="H276" s="84">
        <v>2.77</v>
      </c>
      <c r="I276" s="84"/>
      <c r="J276" s="83">
        <v>28095</v>
      </c>
      <c r="K276" s="84">
        <v>4.65</v>
      </c>
      <c r="L276" s="84"/>
      <c r="M276" s="83">
        <v>24990</v>
      </c>
      <c r="N276" s="85">
        <v>34.7</v>
      </c>
      <c r="O276" s="80">
        <f t="shared" si="4"/>
        <v>0.04204204204204222</v>
      </c>
    </row>
    <row r="277" spans="1:15" ht="12.75">
      <c r="A277" s="83">
        <v>26115</v>
      </c>
      <c r="B277" s="84">
        <v>5.91</v>
      </c>
      <c r="D277" s="83">
        <v>27668</v>
      </c>
      <c r="E277" s="84">
        <v>8.35</v>
      </c>
      <c r="F277" s="84"/>
      <c r="G277" s="83">
        <v>15158</v>
      </c>
      <c r="H277" s="84">
        <v>2.74</v>
      </c>
      <c r="I277" s="84"/>
      <c r="J277" s="83">
        <v>28126</v>
      </c>
      <c r="K277" s="84">
        <v>4.61</v>
      </c>
      <c r="L277" s="84"/>
      <c r="M277" s="83">
        <v>25020</v>
      </c>
      <c r="N277" s="85">
        <v>34.9</v>
      </c>
      <c r="O277" s="80">
        <f t="shared" si="4"/>
        <v>0.04491017964071856</v>
      </c>
    </row>
    <row r="278" spans="1:15" ht="12.75">
      <c r="A278" s="83">
        <v>26146</v>
      </c>
      <c r="B278" s="84">
        <v>6</v>
      </c>
      <c r="D278" s="83">
        <v>27699</v>
      </c>
      <c r="E278" s="84">
        <v>8.28</v>
      </c>
      <c r="F278" s="84"/>
      <c r="G278" s="83">
        <v>15189</v>
      </c>
      <c r="H278" s="84">
        <v>2.74</v>
      </c>
      <c r="I278" s="84"/>
      <c r="J278" s="83">
        <v>28157</v>
      </c>
      <c r="K278" s="84">
        <v>4.68</v>
      </c>
      <c r="L278" s="84"/>
      <c r="M278" s="83">
        <v>25051</v>
      </c>
      <c r="N278" s="85">
        <v>35</v>
      </c>
      <c r="O278" s="80">
        <f t="shared" si="4"/>
        <v>0.04477611940298507</v>
      </c>
    </row>
    <row r="279" spans="1:15" ht="12.75">
      <c r="A279" s="83">
        <v>26177</v>
      </c>
      <c r="B279" s="84">
        <v>6</v>
      </c>
      <c r="D279" s="83">
        <v>27729</v>
      </c>
      <c r="E279" s="84">
        <v>8.23</v>
      </c>
      <c r="F279" s="84"/>
      <c r="G279" s="83">
        <v>15220</v>
      </c>
      <c r="H279" s="84">
        <v>2.75</v>
      </c>
      <c r="I279" s="84"/>
      <c r="J279" s="83">
        <v>28185</v>
      </c>
      <c r="K279" s="84">
        <v>4.69</v>
      </c>
      <c r="L279" s="84"/>
      <c r="M279" s="83">
        <v>25082</v>
      </c>
      <c r="N279" s="85">
        <v>35.1</v>
      </c>
      <c r="O279" s="80">
        <f t="shared" si="4"/>
        <v>0.044642857142857144</v>
      </c>
    </row>
    <row r="280" spans="1:15" ht="12.75">
      <c r="A280" s="83">
        <v>26207</v>
      </c>
      <c r="B280" s="84">
        <v>5.9</v>
      </c>
      <c r="D280" s="83">
        <v>27760</v>
      </c>
      <c r="E280" s="84">
        <v>8.01</v>
      </c>
      <c r="F280" s="84"/>
      <c r="G280" s="83">
        <v>15250</v>
      </c>
      <c r="H280" s="84">
        <v>2.73</v>
      </c>
      <c r="I280" s="84"/>
      <c r="J280" s="83">
        <v>28216</v>
      </c>
      <c r="K280" s="84">
        <v>4.73</v>
      </c>
      <c r="L280" s="84"/>
      <c r="M280" s="83">
        <v>25112</v>
      </c>
      <c r="N280" s="85">
        <v>35.3</v>
      </c>
      <c r="O280" s="80">
        <f t="shared" si="4"/>
        <v>0.04747774480712149</v>
      </c>
    </row>
    <row r="281" spans="1:15" ht="12.75">
      <c r="A281" s="83">
        <v>26238</v>
      </c>
      <c r="B281" s="84">
        <v>5.53</v>
      </c>
      <c r="D281" s="83">
        <v>27791</v>
      </c>
      <c r="E281" s="84">
        <v>8.03</v>
      </c>
      <c r="F281" s="84"/>
      <c r="G281" s="83">
        <v>15281</v>
      </c>
      <c r="H281" s="84">
        <v>2.72</v>
      </c>
      <c r="I281" s="84"/>
      <c r="J281" s="83">
        <v>28246</v>
      </c>
      <c r="K281" s="84">
        <v>5.35</v>
      </c>
      <c r="L281" s="84"/>
      <c r="M281" s="83">
        <v>25143</v>
      </c>
      <c r="N281" s="85">
        <v>35.4</v>
      </c>
      <c r="O281" s="80">
        <f t="shared" si="4"/>
        <v>0.04733727810650892</v>
      </c>
    </row>
    <row r="282" spans="1:15" ht="12.75">
      <c r="A282" s="83">
        <v>26268</v>
      </c>
      <c r="B282" s="84">
        <v>5.49</v>
      </c>
      <c r="D282" s="83">
        <v>27820</v>
      </c>
      <c r="E282" s="84">
        <v>7.97</v>
      </c>
      <c r="F282" s="84"/>
      <c r="G282" s="83">
        <v>15311</v>
      </c>
      <c r="H282" s="84">
        <v>2.8</v>
      </c>
      <c r="I282" s="84"/>
      <c r="J282" s="83">
        <v>28277</v>
      </c>
      <c r="K282" s="84">
        <v>5.39</v>
      </c>
      <c r="L282" s="84"/>
      <c r="M282" s="83">
        <v>25173</v>
      </c>
      <c r="N282" s="85">
        <v>35.5</v>
      </c>
      <c r="O282" s="80">
        <f t="shared" si="4"/>
        <v>0.04719764011799414</v>
      </c>
    </row>
    <row r="283" spans="1:15" ht="12.75">
      <c r="A283" s="83">
        <v>26299</v>
      </c>
      <c r="B283" s="84">
        <v>5.18</v>
      </c>
      <c r="D283" s="83">
        <v>27851</v>
      </c>
      <c r="E283" s="84">
        <v>7.86</v>
      </c>
      <c r="F283" s="84"/>
      <c r="G283" s="83">
        <v>15342</v>
      </c>
      <c r="H283" s="84">
        <v>2.83</v>
      </c>
      <c r="I283" s="84"/>
      <c r="J283" s="83">
        <v>28307</v>
      </c>
      <c r="K283" s="84">
        <v>5.42</v>
      </c>
      <c r="L283" s="84"/>
      <c r="M283" s="83">
        <v>25204</v>
      </c>
      <c r="N283" s="85">
        <v>35.6</v>
      </c>
      <c r="O283" s="80">
        <f t="shared" si="4"/>
        <v>0.0439882697947214</v>
      </c>
    </row>
    <row r="284" spans="1:15" ht="12.75">
      <c r="A284" s="83">
        <v>26330</v>
      </c>
      <c r="B284" s="84">
        <v>4.75</v>
      </c>
      <c r="D284" s="83">
        <v>27881</v>
      </c>
      <c r="E284" s="84">
        <v>8.13</v>
      </c>
      <c r="F284" s="84"/>
      <c r="G284" s="83">
        <v>15373</v>
      </c>
      <c r="H284" s="84">
        <v>2.85</v>
      </c>
      <c r="I284" s="84"/>
      <c r="J284" s="83">
        <v>28338</v>
      </c>
      <c r="K284" s="84">
        <v>5.9</v>
      </c>
      <c r="L284" s="84"/>
      <c r="M284" s="83">
        <v>25235</v>
      </c>
      <c r="N284" s="85">
        <v>35.8</v>
      </c>
      <c r="O284" s="80">
        <f t="shared" si="4"/>
        <v>0.04678362573099398</v>
      </c>
    </row>
    <row r="285" spans="1:15" ht="12.75">
      <c r="A285" s="83">
        <v>26359</v>
      </c>
      <c r="B285" s="84">
        <v>4.75</v>
      </c>
      <c r="D285" s="83">
        <v>27912</v>
      </c>
      <c r="E285" s="84">
        <v>8.03</v>
      </c>
      <c r="F285" s="84"/>
      <c r="G285" s="83">
        <v>15401</v>
      </c>
      <c r="H285" s="84">
        <v>2.86</v>
      </c>
      <c r="I285" s="84"/>
      <c r="J285" s="83">
        <v>28369</v>
      </c>
      <c r="K285" s="84">
        <v>6.14</v>
      </c>
      <c r="L285" s="84"/>
      <c r="M285" s="83">
        <v>25263</v>
      </c>
      <c r="N285" s="85">
        <v>36.1</v>
      </c>
      <c r="O285" s="80">
        <f t="shared" si="4"/>
        <v>0.0524781341107873</v>
      </c>
    </row>
    <row r="286" spans="1:15" ht="12.75">
      <c r="A286" s="83">
        <v>26390</v>
      </c>
      <c r="B286" s="84">
        <v>4.97</v>
      </c>
      <c r="D286" s="83">
        <v>27942</v>
      </c>
      <c r="E286" s="84">
        <v>8</v>
      </c>
      <c r="F286" s="84"/>
      <c r="G286" s="83">
        <v>15432</v>
      </c>
      <c r="H286" s="84">
        <v>2.83</v>
      </c>
      <c r="I286" s="84"/>
      <c r="J286" s="83">
        <v>28399</v>
      </c>
      <c r="K286" s="84">
        <v>6.47</v>
      </c>
      <c r="L286" s="84"/>
      <c r="M286" s="83">
        <v>25294</v>
      </c>
      <c r="N286" s="85">
        <v>36.3</v>
      </c>
      <c r="O286" s="80">
        <f t="shared" si="4"/>
        <v>0.05523255813953484</v>
      </c>
    </row>
    <row r="287" spans="1:15" ht="12.75">
      <c r="A287" s="83">
        <v>26420</v>
      </c>
      <c r="B287" s="84">
        <v>5</v>
      </c>
      <c r="D287" s="83">
        <v>27973</v>
      </c>
      <c r="E287" s="84">
        <v>7.91</v>
      </c>
      <c r="F287" s="84"/>
      <c r="G287" s="83">
        <v>15462</v>
      </c>
      <c r="H287" s="84">
        <v>2.85</v>
      </c>
      <c r="I287" s="84"/>
      <c r="J287" s="83">
        <v>28430</v>
      </c>
      <c r="K287" s="84">
        <v>6.51</v>
      </c>
      <c r="L287" s="84"/>
      <c r="M287" s="83">
        <v>25324</v>
      </c>
      <c r="N287" s="85">
        <v>36.4</v>
      </c>
      <c r="O287" s="80">
        <f t="shared" si="4"/>
        <v>0.0550724637681159</v>
      </c>
    </row>
    <row r="288" spans="1:15" ht="12.75">
      <c r="A288" s="83">
        <v>26451</v>
      </c>
      <c r="B288" s="84">
        <v>5.04</v>
      </c>
      <c r="D288" s="83">
        <v>28004</v>
      </c>
      <c r="E288" s="84">
        <v>7.78</v>
      </c>
      <c r="F288" s="84"/>
      <c r="G288" s="83">
        <v>15493</v>
      </c>
      <c r="H288" s="84">
        <v>2.85</v>
      </c>
      <c r="I288" s="84"/>
      <c r="J288" s="83">
        <v>28460</v>
      </c>
      <c r="K288" s="84">
        <v>6.56</v>
      </c>
      <c r="L288" s="84"/>
      <c r="M288" s="83">
        <v>25355</v>
      </c>
      <c r="N288" s="85">
        <v>36.6</v>
      </c>
      <c r="O288" s="80">
        <f t="shared" si="4"/>
        <v>0.05475504322766566</v>
      </c>
    </row>
    <row r="289" spans="1:15" ht="12.75">
      <c r="A289" s="83">
        <v>26481</v>
      </c>
      <c r="B289" s="84">
        <v>5.25</v>
      </c>
      <c r="D289" s="83">
        <v>28034</v>
      </c>
      <c r="E289" s="84">
        <v>7.7</v>
      </c>
      <c r="F289" s="84"/>
      <c r="G289" s="83">
        <v>15523</v>
      </c>
      <c r="H289" s="84">
        <v>2.83</v>
      </c>
      <c r="I289" s="84"/>
      <c r="J289" s="83">
        <v>28491</v>
      </c>
      <c r="K289" s="84">
        <v>6.7</v>
      </c>
      <c r="L289" s="84"/>
      <c r="M289" s="83">
        <v>25385</v>
      </c>
      <c r="N289" s="85">
        <v>36.8</v>
      </c>
      <c r="O289" s="80">
        <f t="shared" si="4"/>
        <v>0.054441260744985634</v>
      </c>
    </row>
    <row r="290" spans="1:15" ht="12.75">
      <c r="A290" s="83">
        <v>26512</v>
      </c>
      <c r="B290" s="84">
        <v>5.27</v>
      </c>
      <c r="D290" s="83">
        <v>28065</v>
      </c>
      <c r="E290" s="84">
        <v>7.64</v>
      </c>
      <c r="F290" s="84"/>
      <c r="G290" s="83">
        <v>15554</v>
      </c>
      <c r="H290" s="84">
        <v>2.81</v>
      </c>
      <c r="I290" s="84"/>
      <c r="J290" s="83">
        <v>28522</v>
      </c>
      <c r="K290" s="84">
        <v>6.78</v>
      </c>
      <c r="L290" s="84"/>
      <c r="M290" s="83">
        <v>25416</v>
      </c>
      <c r="N290" s="85">
        <v>37</v>
      </c>
      <c r="O290" s="80">
        <f t="shared" si="4"/>
        <v>0.05714285714285714</v>
      </c>
    </row>
    <row r="291" spans="1:15" ht="12.75">
      <c r="A291" s="83">
        <v>26543</v>
      </c>
      <c r="B291" s="84">
        <v>5.5</v>
      </c>
      <c r="D291" s="83">
        <v>28095</v>
      </c>
      <c r="E291" s="84">
        <v>7.3</v>
      </c>
      <c r="F291" s="84"/>
      <c r="G291" s="83">
        <v>15585</v>
      </c>
      <c r="H291" s="84">
        <v>2.8</v>
      </c>
      <c r="I291" s="84"/>
      <c r="J291" s="83">
        <v>28550</v>
      </c>
      <c r="K291" s="84">
        <v>6.79</v>
      </c>
      <c r="L291" s="84"/>
      <c r="M291" s="83">
        <v>25447</v>
      </c>
      <c r="N291" s="85">
        <v>37.1</v>
      </c>
      <c r="O291" s="80">
        <f t="shared" si="4"/>
        <v>0.05698005698005698</v>
      </c>
    </row>
    <row r="292" spans="1:15" ht="12.75">
      <c r="A292" s="83">
        <v>26573</v>
      </c>
      <c r="B292" s="84">
        <v>5.73</v>
      </c>
      <c r="D292" s="83">
        <v>28126</v>
      </c>
      <c r="E292" s="84">
        <v>7.48</v>
      </c>
      <c r="F292" s="84"/>
      <c r="G292" s="83">
        <v>15615</v>
      </c>
      <c r="H292" s="84">
        <v>2.8</v>
      </c>
      <c r="I292" s="84"/>
      <c r="J292" s="83">
        <v>28581</v>
      </c>
      <c r="K292" s="84">
        <v>6.89</v>
      </c>
      <c r="L292" s="84"/>
      <c r="M292" s="83">
        <v>25477</v>
      </c>
      <c r="N292" s="85">
        <v>37.3</v>
      </c>
      <c r="O292" s="80">
        <f t="shared" si="4"/>
        <v>0.056657223796034</v>
      </c>
    </row>
    <row r="293" spans="1:15" ht="12.75">
      <c r="A293" s="83">
        <v>26604</v>
      </c>
      <c r="B293" s="84">
        <v>5.75</v>
      </c>
      <c r="D293" s="83">
        <v>28157</v>
      </c>
      <c r="E293" s="84">
        <v>7.64</v>
      </c>
      <c r="F293" s="84"/>
      <c r="G293" s="83">
        <v>15646</v>
      </c>
      <c r="H293" s="84">
        <v>2.79</v>
      </c>
      <c r="I293" s="84"/>
      <c r="J293" s="83">
        <v>28611</v>
      </c>
      <c r="K293" s="84">
        <v>7.36</v>
      </c>
      <c r="L293" s="84"/>
      <c r="M293" s="83">
        <v>25508</v>
      </c>
      <c r="N293" s="85">
        <v>37.5</v>
      </c>
      <c r="O293" s="80">
        <f t="shared" si="4"/>
        <v>0.05932203389830513</v>
      </c>
    </row>
    <row r="294" spans="1:15" ht="12.75">
      <c r="A294" s="83">
        <v>26634</v>
      </c>
      <c r="B294" s="84">
        <v>5.79</v>
      </c>
      <c r="D294" s="83">
        <v>28185</v>
      </c>
      <c r="E294" s="84">
        <v>7.73</v>
      </c>
      <c r="F294" s="84"/>
      <c r="G294" s="83">
        <v>15676</v>
      </c>
      <c r="H294" s="84">
        <v>2.81</v>
      </c>
      <c r="I294" s="84"/>
      <c r="J294" s="83">
        <v>28642</v>
      </c>
      <c r="K294" s="84">
        <v>7.6</v>
      </c>
      <c r="L294" s="84"/>
      <c r="M294" s="83">
        <v>25538</v>
      </c>
      <c r="N294" s="85">
        <v>37.7</v>
      </c>
      <c r="O294" s="80">
        <f t="shared" si="4"/>
        <v>0.06197183098591557</v>
      </c>
    </row>
    <row r="295" spans="1:15" ht="12.75">
      <c r="A295" s="83">
        <v>26665</v>
      </c>
      <c r="B295" s="84">
        <v>6</v>
      </c>
      <c r="D295" s="83">
        <v>28216</v>
      </c>
      <c r="E295" s="84">
        <v>7.67</v>
      </c>
      <c r="F295" s="84"/>
      <c r="G295" s="83">
        <v>15707</v>
      </c>
      <c r="H295" s="84">
        <v>2.79</v>
      </c>
      <c r="I295" s="84"/>
      <c r="J295" s="83">
        <v>28672</v>
      </c>
      <c r="K295" s="84">
        <v>7.81</v>
      </c>
      <c r="L295" s="84"/>
      <c r="M295" s="83">
        <v>25569</v>
      </c>
      <c r="N295" s="85">
        <v>37.8</v>
      </c>
      <c r="O295" s="80">
        <f t="shared" si="4"/>
        <v>0.061797752808988644</v>
      </c>
    </row>
    <row r="296" spans="1:15" ht="12.75">
      <c r="A296" s="83">
        <v>26696</v>
      </c>
      <c r="B296" s="84">
        <v>6.02</v>
      </c>
      <c r="D296" s="83">
        <v>28246</v>
      </c>
      <c r="E296" s="84">
        <v>7.74</v>
      </c>
      <c r="F296" s="84"/>
      <c r="G296" s="83">
        <v>15738</v>
      </c>
      <c r="H296" s="84">
        <v>2.77</v>
      </c>
      <c r="I296" s="84"/>
      <c r="J296" s="83">
        <v>28703</v>
      </c>
      <c r="K296" s="84">
        <v>8.04</v>
      </c>
      <c r="L296" s="84"/>
      <c r="M296" s="83">
        <v>25600</v>
      </c>
      <c r="N296" s="85">
        <v>38</v>
      </c>
      <c r="O296" s="80">
        <f t="shared" si="4"/>
        <v>0.06145251396648053</v>
      </c>
    </row>
    <row r="297" spans="1:15" ht="12.75">
      <c r="A297" s="83">
        <v>26724</v>
      </c>
      <c r="B297" s="84">
        <v>6.3</v>
      </c>
      <c r="D297" s="83">
        <v>28277</v>
      </c>
      <c r="E297" s="84">
        <v>7.64</v>
      </c>
      <c r="F297" s="84"/>
      <c r="G297" s="83">
        <v>15766</v>
      </c>
      <c r="H297" s="84">
        <v>2.76</v>
      </c>
      <c r="I297" s="84"/>
      <c r="J297" s="83">
        <v>28734</v>
      </c>
      <c r="K297" s="84">
        <v>8.45</v>
      </c>
      <c r="L297" s="84"/>
      <c r="M297" s="83">
        <v>25628</v>
      </c>
      <c r="N297" s="85">
        <v>38.2</v>
      </c>
      <c r="O297" s="80">
        <f t="shared" si="4"/>
        <v>0.058171745152354605</v>
      </c>
    </row>
    <row r="298" spans="1:15" ht="12.75">
      <c r="A298" s="83">
        <v>26755</v>
      </c>
      <c r="B298" s="84">
        <v>6.61</v>
      </c>
      <c r="D298" s="83">
        <v>28307</v>
      </c>
      <c r="E298" s="84">
        <v>7.6</v>
      </c>
      <c r="F298" s="84"/>
      <c r="G298" s="83">
        <v>15797</v>
      </c>
      <c r="H298" s="84">
        <v>2.76</v>
      </c>
      <c r="I298" s="84"/>
      <c r="J298" s="83">
        <v>28764</v>
      </c>
      <c r="K298" s="84">
        <v>8.96</v>
      </c>
      <c r="L298" s="84"/>
      <c r="M298" s="83">
        <v>25659</v>
      </c>
      <c r="N298" s="85">
        <v>38.5</v>
      </c>
      <c r="O298" s="80">
        <f t="shared" si="4"/>
        <v>0.06060606060606069</v>
      </c>
    </row>
    <row r="299" spans="1:15" ht="12.75">
      <c r="A299" s="83">
        <v>26785</v>
      </c>
      <c r="B299" s="84">
        <v>7.01</v>
      </c>
      <c r="D299" s="83">
        <v>28338</v>
      </c>
      <c r="E299" s="84">
        <v>7.64</v>
      </c>
      <c r="F299" s="84"/>
      <c r="G299" s="83">
        <v>15827</v>
      </c>
      <c r="H299" s="84">
        <v>2.74</v>
      </c>
      <c r="I299" s="84"/>
      <c r="J299" s="83">
        <v>28795</v>
      </c>
      <c r="K299" s="84">
        <v>9.76</v>
      </c>
      <c r="L299" s="84"/>
      <c r="M299" s="83">
        <v>25689</v>
      </c>
      <c r="N299" s="85">
        <v>38.6</v>
      </c>
      <c r="O299" s="80">
        <f t="shared" si="4"/>
        <v>0.06043956043956052</v>
      </c>
    </row>
    <row r="300" spans="1:15" ht="12.75">
      <c r="A300" s="83">
        <v>26816</v>
      </c>
      <c r="B300" s="84">
        <v>7.49</v>
      </c>
      <c r="D300" s="83">
        <v>28369</v>
      </c>
      <c r="E300" s="84">
        <v>7.57</v>
      </c>
      <c r="F300" s="84"/>
      <c r="G300" s="83">
        <v>15858</v>
      </c>
      <c r="H300" s="84">
        <v>2.72</v>
      </c>
      <c r="I300" s="84"/>
      <c r="J300" s="83">
        <v>28825</v>
      </c>
      <c r="K300" s="84">
        <v>10.03</v>
      </c>
      <c r="L300" s="84"/>
      <c r="M300" s="83">
        <v>25720</v>
      </c>
      <c r="N300" s="85">
        <v>38.8</v>
      </c>
      <c r="O300" s="80">
        <f t="shared" si="4"/>
        <v>0.06010928961748622</v>
      </c>
    </row>
    <row r="301" spans="1:15" ht="12.75">
      <c r="A301" s="83">
        <v>26846</v>
      </c>
      <c r="B301" s="84">
        <v>8.3</v>
      </c>
      <c r="D301" s="83">
        <v>28399</v>
      </c>
      <c r="E301" s="84">
        <v>7.71</v>
      </c>
      <c r="F301" s="84"/>
      <c r="G301" s="83">
        <v>15888</v>
      </c>
      <c r="H301" s="84">
        <v>2.69</v>
      </c>
      <c r="I301" s="84"/>
      <c r="J301" s="83">
        <v>28856</v>
      </c>
      <c r="K301" s="84">
        <v>10.07</v>
      </c>
      <c r="L301" s="84"/>
      <c r="M301" s="83">
        <v>25750</v>
      </c>
      <c r="N301" s="85">
        <v>39</v>
      </c>
      <c r="O301" s="80">
        <f t="shared" si="4"/>
        <v>0.05978260869565226</v>
      </c>
    </row>
    <row r="302" spans="1:15" ht="12.75">
      <c r="A302" s="83">
        <v>26877</v>
      </c>
      <c r="B302" s="84">
        <v>9.23</v>
      </c>
      <c r="D302" s="83">
        <v>28430</v>
      </c>
      <c r="E302" s="84">
        <v>7.76</v>
      </c>
      <c r="F302" s="84"/>
      <c r="G302" s="83">
        <v>15919</v>
      </c>
      <c r="H302" s="84">
        <v>2.69</v>
      </c>
      <c r="I302" s="84"/>
      <c r="J302" s="83">
        <v>28887</v>
      </c>
      <c r="K302" s="84">
        <v>10.06</v>
      </c>
      <c r="L302" s="84"/>
      <c r="M302" s="83">
        <v>25781</v>
      </c>
      <c r="N302" s="85">
        <v>39</v>
      </c>
      <c r="O302" s="80">
        <f t="shared" si="4"/>
        <v>0.05405405405405406</v>
      </c>
    </row>
    <row r="303" spans="1:15" ht="12.75">
      <c r="A303" s="83">
        <v>26908</v>
      </c>
      <c r="B303" s="84">
        <v>9.86</v>
      </c>
      <c r="D303" s="83">
        <v>28460</v>
      </c>
      <c r="E303" s="84">
        <v>7.87</v>
      </c>
      <c r="F303" s="84"/>
      <c r="G303" s="83">
        <v>15950</v>
      </c>
      <c r="H303" s="84">
        <v>2.69</v>
      </c>
      <c r="I303" s="84"/>
      <c r="J303" s="83">
        <v>28915</v>
      </c>
      <c r="K303" s="84">
        <v>10.09</v>
      </c>
      <c r="L303" s="84"/>
      <c r="M303" s="83">
        <v>25812</v>
      </c>
      <c r="N303" s="85">
        <v>39.2</v>
      </c>
      <c r="O303" s="80">
        <f t="shared" si="4"/>
        <v>0.056603773584905696</v>
      </c>
    </row>
    <row r="304" spans="1:15" ht="12.75">
      <c r="A304" s="83">
        <v>26938</v>
      </c>
      <c r="B304" s="84">
        <v>9.94</v>
      </c>
      <c r="D304" s="83">
        <v>28491</v>
      </c>
      <c r="E304" s="84">
        <v>8.14</v>
      </c>
      <c r="F304" s="84"/>
      <c r="G304" s="83">
        <v>15980</v>
      </c>
      <c r="H304" s="84">
        <v>2.7</v>
      </c>
      <c r="I304" s="84"/>
      <c r="J304" s="83">
        <v>28946</v>
      </c>
      <c r="K304" s="84">
        <v>10.01</v>
      </c>
      <c r="L304" s="84"/>
      <c r="M304" s="83">
        <v>25842</v>
      </c>
      <c r="N304" s="85">
        <v>39.4</v>
      </c>
      <c r="O304" s="80">
        <f t="shared" si="4"/>
        <v>0.05630026809651479</v>
      </c>
    </row>
    <row r="305" spans="1:15" ht="12.75">
      <c r="A305" s="83">
        <v>26969</v>
      </c>
      <c r="B305" s="84">
        <v>9.75</v>
      </c>
      <c r="D305" s="83">
        <v>28522</v>
      </c>
      <c r="E305" s="84">
        <v>8.22</v>
      </c>
      <c r="F305" s="84"/>
      <c r="G305" s="83">
        <v>16011</v>
      </c>
      <c r="H305" s="84">
        <v>2.71</v>
      </c>
      <c r="I305" s="84"/>
      <c r="J305" s="83">
        <v>28976</v>
      </c>
      <c r="K305" s="84">
        <v>10.24</v>
      </c>
      <c r="L305" s="84"/>
      <c r="M305" s="83">
        <v>25873</v>
      </c>
      <c r="N305" s="85">
        <v>39.6</v>
      </c>
      <c r="O305" s="80">
        <f t="shared" si="4"/>
        <v>0.056000000000000036</v>
      </c>
    </row>
    <row r="306" spans="1:15" ht="12.75">
      <c r="A306" s="83">
        <v>26999</v>
      </c>
      <c r="B306" s="84">
        <v>9.75</v>
      </c>
      <c r="D306" s="83">
        <v>28550</v>
      </c>
      <c r="E306" s="84">
        <v>8.21</v>
      </c>
      <c r="F306" s="84"/>
      <c r="G306" s="83">
        <v>16041</v>
      </c>
      <c r="H306" s="84">
        <v>2.74</v>
      </c>
      <c r="I306" s="84"/>
      <c r="J306" s="83">
        <v>29007</v>
      </c>
      <c r="K306" s="84">
        <v>10.29</v>
      </c>
      <c r="L306" s="84"/>
      <c r="M306" s="83">
        <v>25903</v>
      </c>
      <c r="N306" s="85">
        <v>39.8</v>
      </c>
      <c r="O306" s="80">
        <f t="shared" si="4"/>
        <v>0.05570291777188313</v>
      </c>
    </row>
    <row r="307" spans="1:15" ht="12.75">
      <c r="A307" s="83">
        <v>27030</v>
      </c>
      <c r="B307" s="84">
        <v>9.73</v>
      </c>
      <c r="D307" s="83">
        <v>28581</v>
      </c>
      <c r="E307" s="84">
        <v>8.32</v>
      </c>
      <c r="F307" s="84"/>
      <c r="G307" s="83">
        <v>16072</v>
      </c>
      <c r="H307" s="84">
        <v>2.72</v>
      </c>
      <c r="I307" s="84"/>
      <c r="J307" s="83">
        <v>29037</v>
      </c>
      <c r="K307" s="84">
        <v>10.47</v>
      </c>
      <c r="L307" s="84"/>
      <c r="M307" s="83">
        <v>25934</v>
      </c>
      <c r="N307" s="85">
        <v>39.8</v>
      </c>
      <c r="O307" s="80">
        <f t="shared" si="4"/>
        <v>0.052910052910052914</v>
      </c>
    </row>
    <row r="308" spans="1:15" ht="12.75">
      <c r="A308" s="83">
        <v>27061</v>
      </c>
      <c r="B308" s="84">
        <v>9.21</v>
      </c>
      <c r="D308" s="83">
        <v>28611</v>
      </c>
      <c r="E308" s="84">
        <v>8.44</v>
      </c>
      <c r="F308" s="84"/>
      <c r="G308" s="83">
        <v>16103</v>
      </c>
      <c r="H308" s="84">
        <v>2.74</v>
      </c>
      <c r="I308" s="84"/>
      <c r="J308" s="83">
        <v>29068</v>
      </c>
      <c r="K308" s="84">
        <v>10.94</v>
      </c>
      <c r="L308" s="84"/>
      <c r="M308" s="83">
        <v>25965</v>
      </c>
      <c r="N308" s="85">
        <v>39.9</v>
      </c>
      <c r="O308" s="80">
        <f t="shared" si="4"/>
        <v>0.04999999999999996</v>
      </c>
    </row>
    <row r="309" spans="1:15" ht="12.75">
      <c r="A309" s="83">
        <v>27089</v>
      </c>
      <c r="B309" s="84">
        <v>8.85</v>
      </c>
      <c r="D309" s="83">
        <v>28642</v>
      </c>
      <c r="E309" s="84">
        <v>8.53</v>
      </c>
      <c r="F309" s="84"/>
      <c r="G309" s="83">
        <v>16132</v>
      </c>
      <c r="H309" s="84">
        <v>2.74</v>
      </c>
      <c r="I309" s="84"/>
      <c r="J309" s="83">
        <v>29099</v>
      </c>
      <c r="K309" s="84">
        <v>11.43</v>
      </c>
      <c r="L309" s="84"/>
      <c r="M309" s="83">
        <v>25993</v>
      </c>
      <c r="N309" s="85">
        <v>40</v>
      </c>
      <c r="O309" s="80">
        <f t="shared" si="4"/>
        <v>0.047120418848167464</v>
      </c>
    </row>
    <row r="310" spans="1:15" ht="12.75">
      <c r="A310" s="83">
        <v>27120</v>
      </c>
      <c r="B310" s="84">
        <v>10.02</v>
      </c>
      <c r="D310" s="83">
        <v>28672</v>
      </c>
      <c r="E310" s="84">
        <v>8.69</v>
      </c>
      <c r="F310" s="84"/>
      <c r="G310" s="83">
        <v>16163</v>
      </c>
      <c r="H310" s="84">
        <v>2.74</v>
      </c>
      <c r="I310" s="84"/>
      <c r="J310" s="83">
        <v>29129</v>
      </c>
      <c r="K310" s="84">
        <v>13.77</v>
      </c>
      <c r="L310" s="84"/>
      <c r="M310" s="83">
        <v>26024</v>
      </c>
      <c r="N310" s="85">
        <v>40.1</v>
      </c>
      <c r="O310" s="80">
        <f t="shared" si="4"/>
        <v>0.04155844155844159</v>
      </c>
    </row>
    <row r="311" spans="1:15" ht="12.75">
      <c r="A311" s="83">
        <v>27150</v>
      </c>
      <c r="B311" s="84">
        <v>11.25</v>
      </c>
      <c r="D311" s="83">
        <v>28703</v>
      </c>
      <c r="E311" s="84">
        <v>8.45</v>
      </c>
      <c r="F311" s="84"/>
      <c r="G311" s="83">
        <v>16193</v>
      </c>
      <c r="H311" s="84">
        <v>2.73</v>
      </c>
      <c r="I311" s="84"/>
      <c r="J311" s="83">
        <v>29160</v>
      </c>
      <c r="K311" s="84">
        <v>13.18</v>
      </c>
      <c r="L311" s="84"/>
      <c r="M311" s="83">
        <v>26054</v>
      </c>
      <c r="N311" s="85">
        <v>40.3</v>
      </c>
      <c r="O311" s="80">
        <f t="shared" si="4"/>
        <v>0.04404145077720196</v>
      </c>
    </row>
    <row r="312" spans="1:15" ht="12.75">
      <c r="A312" s="83">
        <v>27181</v>
      </c>
      <c r="B312" s="84">
        <v>11.54</v>
      </c>
      <c r="D312" s="83">
        <v>28734</v>
      </c>
      <c r="E312" s="84">
        <v>8.47</v>
      </c>
      <c r="F312" s="84"/>
      <c r="G312" s="83">
        <v>16224</v>
      </c>
      <c r="H312" s="84">
        <v>2.73</v>
      </c>
      <c r="I312" s="84"/>
      <c r="J312" s="83">
        <v>29190</v>
      </c>
      <c r="K312" s="84">
        <v>13.78</v>
      </c>
      <c r="L312" s="84"/>
      <c r="M312" s="83">
        <v>26085</v>
      </c>
      <c r="N312" s="85">
        <v>40.6</v>
      </c>
      <c r="O312" s="80">
        <f t="shared" si="4"/>
        <v>0.0463917525773197</v>
      </c>
    </row>
    <row r="313" spans="1:15" ht="12.75">
      <c r="A313" s="83">
        <v>27211</v>
      </c>
      <c r="B313" s="84">
        <v>11.97</v>
      </c>
      <c r="D313" s="83">
        <v>28764</v>
      </c>
      <c r="E313" s="84">
        <v>8.69</v>
      </c>
      <c r="F313" s="84"/>
      <c r="G313" s="83">
        <v>16254</v>
      </c>
      <c r="H313" s="84">
        <v>2.72</v>
      </c>
      <c r="I313" s="84"/>
      <c r="J313" s="83">
        <v>29221</v>
      </c>
      <c r="K313" s="84">
        <v>13.82</v>
      </c>
      <c r="L313" s="84"/>
      <c r="M313" s="83">
        <v>26115</v>
      </c>
      <c r="N313" s="85">
        <v>40.7</v>
      </c>
      <c r="O313" s="80">
        <f t="shared" si="4"/>
        <v>0.043589743589743664</v>
      </c>
    </row>
    <row r="314" spans="1:15" ht="12.75">
      <c r="A314" s="83">
        <v>27242</v>
      </c>
      <c r="B314" s="84">
        <v>12</v>
      </c>
      <c r="D314" s="83">
        <v>28795</v>
      </c>
      <c r="E314" s="84">
        <v>8.75</v>
      </c>
      <c r="F314" s="84"/>
      <c r="G314" s="83">
        <v>16285</v>
      </c>
      <c r="H314" s="84">
        <v>2.71</v>
      </c>
      <c r="I314" s="84"/>
      <c r="J314" s="83">
        <v>29252</v>
      </c>
      <c r="K314" s="84">
        <v>14.13</v>
      </c>
      <c r="L314" s="84"/>
      <c r="M314" s="83">
        <v>26146</v>
      </c>
      <c r="N314" s="85">
        <v>40.8</v>
      </c>
      <c r="O314" s="80">
        <f t="shared" si="4"/>
        <v>0.04615384615384608</v>
      </c>
    </row>
    <row r="315" spans="1:15" ht="12.75">
      <c r="A315" s="83">
        <v>27273</v>
      </c>
      <c r="B315" s="84">
        <v>12</v>
      </c>
      <c r="D315" s="83">
        <v>28825</v>
      </c>
      <c r="E315" s="84">
        <v>8.9</v>
      </c>
      <c r="F315" s="84"/>
      <c r="G315" s="83">
        <v>16316</v>
      </c>
      <c r="H315" s="84">
        <v>2.72</v>
      </c>
      <c r="I315" s="84"/>
      <c r="J315" s="83">
        <v>29281</v>
      </c>
      <c r="K315" s="84">
        <v>17.19</v>
      </c>
      <c r="L315" s="84"/>
      <c r="M315" s="83">
        <v>26177</v>
      </c>
      <c r="N315" s="85">
        <v>40.8</v>
      </c>
      <c r="O315" s="80">
        <f t="shared" si="4"/>
        <v>0.040816326530612096</v>
      </c>
    </row>
    <row r="316" spans="1:15" ht="12.75">
      <c r="A316" s="83">
        <v>27303</v>
      </c>
      <c r="B316" s="84">
        <v>11.68</v>
      </c>
      <c r="D316" s="83">
        <v>28856</v>
      </c>
      <c r="E316" s="84">
        <v>8.98</v>
      </c>
      <c r="F316" s="84"/>
      <c r="G316" s="83">
        <v>16346</v>
      </c>
      <c r="H316" s="84">
        <v>2.72</v>
      </c>
      <c r="I316" s="84"/>
      <c r="J316" s="83">
        <v>29312</v>
      </c>
      <c r="K316" s="84">
        <v>17.61</v>
      </c>
      <c r="L316" s="84"/>
      <c r="M316" s="83">
        <v>26207</v>
      </c>
      <c r="N316" s="85">
        <v>40.9</v>
      </c>
      <c r="O316" s="80">
        <f t="shared" si="4"/>
        <v>0.03807106598984772</v>
      </c>
    </row>
    <row r="317" spans="1:15" ht="12.75">
      <c r="A317" s="83">
        <v>27334</v>
      </c>
      <c r="B317" s="84">
        <v>10.83</v>
      </c>
      <c r="D317" s="83">
        <v>28887</v>
      </c>
      <c r="E317" s="84">
        <v>9.03</v>
      </c>
      <c r="F317" s="84"/>
      <c r="G317" s="83">
        <v>16377</v>
      </c>
      <c r="H317" s="84">
        <v>2.72</v>
      </c>
      <c r="I317" s="84"/>
      <c r="J317" s="83">
        <v>29342</v>
      </c>
      <c r="K317" s="84">
        <v>10.98</v>
      </c>
      <c r="L317" s="84"/>
      <c r="M317" s="83">
        <v>26238</v>
      </c>
      <c r="N317" s="85">
        <v>40.9</v>
      </c>
      <c r="O317" s="80">
        <f t="shared" si="4"/>
        <v>0.032828282828282755</v>
      </c>
    </row>
    <row r="318" spans="1:15" ht="12.75">
      <c r="A318" s="83">
        <v>27364</v>
      </c>
      <c r="B318" s="84">
        <v>10.5</v>
      </c>
      <c r="D318" s="83">
        <v>28915</v>
      </c>
      <c r="E318" s="84">
        <v>9.08</v>
      </c>
      <c r="F318" s="84"/>
      <c r="G318" s="83">
        <v>16407</v>
      </c>
      <c r="H318" s="84">
        <v>2.7</v>
      </c>
      <c r="I318" s="84"/>
      <c r="J318" s="83">
        <v>29373</v>
      </c>
      <c r="K318" s="84">
        <v>9.47</v>
      </c>
      <c r="L318" s="84"/>
      <c r="M318" s="83">
        <v>26268</v>
      </c>
      <c r="N318" s="85">
        <v>41.1</v>
      </c>
      <c r="O318" s="80">
        <f t="shared" si="4"/>
        <v>0.03266331658291468</v>
      </c>
    </row>
    <row r="319" spans="1:15" ht="12.75">
      <c r="A319" s="83">
        <v>27395</v>
      </c>
      <c r="B319" s="84">
        <v>10.05</v>
      </c>
      <c r="D319" s="83">
        <v>28946</v>
      </c>
      <c r="E319" s="84">
        <v>9.12</v>
      </c>
      <c r="F319" s="84"/>
      <c r="G319" s="83">
        <v>16438</v>
      </c>
      <c r="H319" s="84">
        <v>2.69</v>
      </c>
      <c r="I319" s="84"/>
      <c r="J319" s="83">
        <v>29403</v>
      </c>
      <c r="K319" s="84">
        <v>9.03</v>
      </c>
      <c r="L319" s="84"/>
      <c r="M319" s="83">
        <v>26299</v>
      </c>
      <c r="N319" s="85">
        <v>41.1</v>
      </c>
      <c r="O319" s="80">
        <f t="shared" si="4"/>
        <v>0.03266331658291468</v>
      </c>
    </row>
    <row r="320" spans="1:15" ht="12.75">
      <c r="A320" s="83">
        <v>27426</v>
      </c>
      <c r="B320" s="84">
        <v>8.96</v>
      </c>
      <c r="D320" s="83">
        <v>28976</v>
      </c>
      <c r="E320" s="84">
        <v>9.21</v>
      </c>
      <c r="F320" s="84"/>
      <c r="G320" s="83">
        <v>16469</v>
      </c>
      <c r="H320" s="84">
        <v>2.65</v>
      </c>
      <c r="I320" s="84"/>
      <c r="J320" s="83">
        <v>29434</v>
      </c>
      <c r="K320" s="84">
        <v>9.61</v>
      </c>
      <c r="L320" s="84"/>
      <c r="M320" s="83">
        <v>26330</v>
      </c>
      <c r="N320" s="85">
        <v>41.3</v>
      </c>
      <c r="O320" s="80">
        <f t="shared" si="4"/>
        <v>0.03508771929824558</v>
      </c>
    </row>
    <row r="321" spans="1:15" ht="12.75">
      <c r="A321" s="83">
        <v>27454</v>
      </c>
      <c r="B321" s="84">
        <v>7.93</v>
      </c>
      <c r="D321" s="83">
        <v>29007</v>
      </c>
      <c r="E321" s="84">
        <v>8.91</v>
      </c>
      <c r="F321" s="84"/>
      <c r="G321" s="83">
        <v>16497</v>
      </c>
      <c r="H321" s="84">
        <v>2.62</v>
      </c>
      <c r="I321" s="84"/>
      <c r="J321" s="83">
        <v>29465</v>
      </c>
      <c r="K321" s="84">
        <v>10.87</v>
      </c>
      <c r="L321" s="84"/>
      <c r="M321" s="83">
        <v>26359</v>
      </c>
      <c r="N321" s="85">
        <v>41.4</v>
      </c>
      <c r="O321" s="80">
        <f t="shared" si="4"/>
        <v>0.03499999999999996</v>
      </c>
    </row>
    <row r="322" spans="1:15" ht="12.75">
      <c r="A322" s="83">
        <v>27485</v>
      </c>
      <c r="B322" s="84">
        <v>7.5</v>
      </c>
      <c r="D322" s="83">
        <v>29037</v>
      </c>
      <c r="E322" s="84">
        <v>8.92</v>
      </c>
      <c r="F322" s="84"/>
      <c r="G322" s="83">
        <v>16528</v>
      </c>
      <c r="H322" s="84">
        <v>2.61</v>
      </c>
      <c r="I322" s="84"/>
      <c r="J322" s="83">
        <v>29495</v>
      </c>
      <c r="K322" s="84">
        <v>12.81</v>
      </c>
      <c r="L322" s="84"/>
      <c r="M322" s="83">
        <v>26390</v>
      </c>
      <c r="N322" s="85">
        <v>41.5</v>
      </c>
      <c r="O322" s="80">
        <f t="shared" si="4"/>
        <v>0.03491271820448874</v>
      </c>
    </row>
    <row r="323" spans="1:15" ht="12.75">
      <c r="A323" s="83">
        <v>27515</v>
      </c>
      <c r="B323" s="84">
        <v>7.4</v>
      </c>
      <c r="D323" s="83">
        <v>29068</v>
      </c>
      <c r="E323" s="84">
        <v>8.97</v>
      </c>
      <c r="F323" s="84"/>
      <c r="G323" s="83">
        <v>16558</v>
      </c>
      <c r="H323" s="84">
        <v>2.62</v>
      </c>
      <c r="I323" s="84"/>
      <c r="J323" s="83">
        <v>29526</v>
      </c>
      <c r="K323" s="84">
        <v>15.85</v>
      </c>
      <c r="L323" s="84"/>
      <c r="M323" s="83">
        <v>26420</v>
      </c>
      <c r="N323" s="85">
        <v>41.6</v>
      </c>
      <c r="O323" s="80">
        <f t="shared" si="4"/>
        <v>0.03225806451612914</v>
      </c>
    </row>
    <row r="324" spans="1:15" ht="12.75">
      <c r="A324" s="83">
        <v>27546</v>
      </c>
      <c r="B324" s="84">
        <v>7.07</v>
      </c>
      <c r="D324" s="83">
        <v>29099</v>
      </c>
      <c r="E324" s="84">
        <v>9.21</v>
      </c>
      <c r="F324" s="84"/>
      <c r="G324" s="83">
        <v>16589</v>
      </c>
      <c r="H324" s="84">
        <v>2.61</v>
      </c>
      <c r="I324" s="84"/>
      <c r="J324" s="83">
        <v>29556</v>
      </c>
      <c r="K324" s="84">
        <v>18.9</v>
      </c>
      <c r="L324" s="84"/>
      <c r="M324" s="83">
        <v>26451</v>
      </c>
      <c r="N324" s="85">
        <v>41.7</v>
      </c>
      <c r="O324" s="80">
        <f t="shared" si="4"/>
        <v>0.027093596059113333</v>
      </c>
    </row>
    <row r="325" spans="1:15" ht="12.75">
      <c r="A325" s="83">
        <v>27576</v>
      </c>
      <c r="B325" s="84">
        <v>7.15</v>
      </c>
      <c r="D325" s="83">
        <v>29129</v>
      </c>
      <c r="E325" s="84">
        <v>9.99</v>
      </c>
      <c r="F325" s="84"/>
      <c r="G325" s="83">
        <v>16619</v>
      </c>
      <c r="H325" s="84">
        <v>2.6</v>
      </c>
      <c r="I325" s="84"/>
      <c r="J325" s="83">
        <v>29587</v>
      </c>
      <c r="K325" s="84">
        <v>19.08</v>
      </c>
      <c r="L325" s="84"/>
      <c r="M325" s="83">
        <v>26481</v>
      </c>
      <c r="N325" s="85">
        <v>41.9</v>
      </c>
      <c r="O325" s="80">
        <f t="shared" si="4"/>
        <v>0.029484029484029377</v>
      </c>
    </row>
    <row r="326" spans="1:15" ht="12.75">
      <c r="A326" s="83">
        <v>27607</v>
      </c>
      <c r="B326" s="84">
        <v>7.66</v>
      </c>
      <c r="D326" s="83">
        <v>29160</v>
      </c>
      <c r="E326" s="84">
        <v>10.37</v>
      </c>
      <c r="F326" s="84"/>
      <c r="G326" s="83">
        <v>16650</v>
      </c>
      <c r="H326" s="84">
        <v>2.61</v>
      </c>
      <c r="I326" s="84"/>
      <c r="J326" s="83">
        <v>29618</v>
      </c>
      <c r="K326" s="84">
        <v>15.93</v>
      </c>
      <c r="L326" s="84"/>
      <c r="M326" s="83">
        <v>26512</v>
      </c>
      <c r="N326" s="85">
        <v>42</v>
      </c>
      <c r="O326" s="80">
        <f t="shared" si="4"/>
        <v>0.029411764705882425</v>
      </c>
    </row>
    <row r="327" spans="1:15" ht="12.75">
      <c r="A327" s="83">
        <v>27638</v>
      </c>
      <c r="B327" s="84">
        <v>7.88</v>
      </c>
      <c r="D327" s="83">
        <v>29190</v>
      </c>
      <c r="E327" s="84">
        <v>10.18</v>
      </c>
      <c r="F327" s="84"/>
      <c r="G327" s="83">
        <v>16681</v>
      </c>
      <c r="H327" s="84">
        <v>2.62</v>
      </c>
      <c r="I327" s="84"/>
      <c r="J327" s="83">
        <v>29646</v>
      </c>
      <c r="K327" s="84">
        <v>14.7</v>
      </c>
      <c r="L327" s="84"/>
      <c r="M327" s="83">
        <v>26543</v>
      </c>
      <c r="N327" s="85">
        <v>42.1</v>
      </c>
      <c r="O327" s="80">
        <f t="shared" si="4"/>
        <v>0.031862745098039325</v>
      </c>
    </row>
    <row r="328" spans="1:15" ht="12.75">
      <c r="A328" s="83">
        <v>27668</v>
      </c>
      <c r="B328" s="84">
        <v>7.96</v>
      </c>
      <c r="D328" s="83">
        <v>29221</v>
      </c>
      <c r="E328" s="84">
        <v>10.65</v>
      </c>
      <c r="F328" s="84"/>
      <c r="G328" s="83">
        <v>16711</v>
      </c>
      <c r="H328" s="84">
        <v>2.62</v>
      </c>
      <c r="I328" s="84"/>
      <c r="J328" s="83">
        <v>29677</v>
      </c>
      <c r="K328" s="84">
        <v>15.72</v>
      </c>
      <c r="L328" s="84"/>
      <c r="M328" s="83">
        <v>26573</v>
      </c>
      <c r="N328" s="85">
        <v>42.3</v>
      </c>
      <c r="O328" s="80">
        <f t="shared" si="4"/>
        <v>0.03422982885085571</v>
      </c>
    </row>
    <row r="329" spans="1:15" ht="12.75">
      <c r="A329" s="83">
        <v>27699</v>
      </c>
      <c r="B329" s="84">
        <v>7.53</v>
      </c>
      <c r="D329" s="83">
        <v>29252</v>
      </c>
      <c r="E329" s="84">
        <v>12.21</v>
      </c>
      <c r="F329" s="84"/>
      <c r="G329" s="83">
        <v>16742</v>
      </c>
      <c r="H329" s="84">
        <v>2.62</v>
      </c>
      <c r="I329" s="84"/>
      <c r="J329" s="83">
        <v>29707</v>
      </c>
      <c r="K329" s="84">
        <v>18.52</v>
      </c>
      <c r="L329" s="84"/>
      <c r="M329" s="83">
        <v>26604</v>
      </c>
      <c r="N329" s="85">
        <v>42.4</v>
      </c>
      <c r="O329" s="80">
        <f t="shared" si="4"/>
        <v>0.03667481662591687</v>
      </c>
    </row>
    <row r="330" spans="1:15" ht="12.75">
      <c r="A330" s="83">
        <v>27729</v>
      </c>
      <c r="B330" s="84">
        <v>7.26</v>
      </c>
      <c r="D330" s="83">
        <v>29281</v>
      </c>
      <c r="E330" s="84">
        <v>12.49</v>
      </c>
      <c r="F330" s="84"/>
      <c r="G330" s="83">
        <v>16772</v>
      </c>
      <c r="H330" s="84">
        <v>2.61</v>
      </c>
      <c r="I330" s="84"/>
      <c r="J330" s="83">
        <v>29738</v>
      </c>
      <c r="K330" s="84">
        <v>19.1</v>
      </c>
      <c r="L330" s="84"/>
      <c r="M330" s="83">
        <v>26634</v>
      </c>
      <c r="N330" s="85">
        <v>42.5</v>
      </c>
      <c r="O330" s="80">
        <f t="shared" si="4"/>
        <v>0.03406326034063257</v>
      </c>
    </row>
    <row r="331" spans="1:15" ht="12.75">
      <c r="A331" s="83">
        <v>27760</v>
      </c>
      <c r="B331" s="84">
        <v>7</v>
      </c>
      <c r="D331" s="83">
        <v>29312</v>
      </c>
      <c r="E331" s="84">
        <v>11.42</v>
      </c>
      <c r="F331" s="84"/>
      <c r="G331" s="83">
        <v>16803</v>
      </c>
      <c r="H331" s="84">
        <v>2.54</v>
      </c>
      <c r="I331" s="84"/>
      <c r="J331" s="83">
        <v>29768</v>
      </c>
      <c r="K331" s="84">
        <v>19.04</v>
      </c>
      <c r="L331" s="84"/>
      <c r="M331" s="83">
        <v>26665</v>
      </c>
      <c r="N331" s="85">
        <v>42.6</v>
      </c>
      <c r="O331" s="80">
        <f t="shared" si="4"/>
        <v>0.0364963503649635</v>
      </c>
    </row>
    <row r="332" spans="1:15" ht="12.75">
      <c r="A332" s="83">
        <v>27791</v>
      </c>
      <c r="B332" s="84">
        <v>6.75</v>
      </c>
      <c r="D332" s="83">
        <v>29342</v>
      </c>
      <c r="E332" s="84">
        <v>10.44</v>
      </c>
      <c r="F332" s="84"/>
      <c r="G332" s="83">
        <v>16834</v>
      </c>
      <c r="H332" s="84">
        <v>2.48</v>
      </c>
      <c r="I332" s="84"/>
      <c r="J332" s="83">
        <v>29799</v>
      </c>
      <c r="K332" s="84">
        <v>17.82</v>
      </c>
      <c r="L332" s="84"/>
      <c r="M332" s="83">
        <v>26696</v>
      </c>
      <c r="N332" s="85">
        <v>42.9</v>
      </c>
      <c r="O332" s="80">
        <f t="shared" si="4"/>
        <v>0.03874092009685234</v>
      </c>
    </row>
    <row r="333" spans="1:15" ht="12.75">
      <c r="A333" s="83">
        <v>27820</v>
      </c>
      <c r="B333" s="84">
        <v>6.75</v>
      </c>
      <c r="D333" s="83">
        <v>29373</v>
      </c>
      <c r="E333" s="84">
        <v>9.89</v>
      </c>
      <c r="F333" s="84"/>
      <c r="G333" s="83">
        <v>16862</v>
      </c>
      <c r="H333" s="84">
        <v>2.47</v>
      </c>
      <c r="I333" s="84"/>
      <c r="J333" s="83">
        <v>29830</v>
      </c>
      <c r="K333" s="84">
        <v>15.87</v>
      </c>
      <c r="L333" s="84"/>
      <c r="M333" s="83">
        <v>26724</v>
      </c>
      <c r="N333" s="85">
        <v>43.3</v>
      </c>
      <c r="O333" s="80">
        <f t="shared" si="4"/>
        <v>0.04589371980676325</v>
      </c>
    </row>
    <row r="334" spans="1:15" ht="12.75">
      <c r="A334" s="83">
        <v>27851</v>
      </c>
      <c r="B334" s="84">
        <v>6.75</v>
      </c>
      <c r="D334" s="83">
        <v>29403</v>
      </c>
      <c r="E334" s="84">
        <v>10.32</v>
      </c>
      <c r="F334" s="84"/>
      <c r="G334" s="83">
        <v>16893</v>
      </c>
      <c r="H334" s="84">
        <v>2.46</v>
      </c>
      <c r="I334" s="84"/>
      <c r="J334" s="83">
        <v>29860</v>
      </c>
      <c r="K334" s="84">
        <v>15.08</v>
      </c>
      <c r="L334" s="84"/>
      <c r="M334" s="83">
        <v>26755</v>
      </c>
      <c r="N334" s="85">
        <v>43.6</v>
      </c>
      <c r="O334" s="80">
        <f t="shared" si="4"/>
        <v>0.05060240963855425</v>
      </c>
    </row>
    <row r="335" spans="1:15" ht="12.75">
      <c r="A335" s="83">
        <v>27881</v>
      </c>
      <c r="B335" s="84">
        <v>6.75</v>
      </c>
      <c r="D335" s="83">
        <v>29434</v>
      </c>
      <c r="E335" s="84">
        <v>11.07</v>
      </c>
      <c r="F335" s="84"/>
      <c r="G335" s="83">
        <v>16923</v>
      </c>
      <c r="H335" s="84">
        <v>2.51</v>
      </c>
      <c r="I335" s="84"/>
      <c r="J335" s="83">
        <v>29891</v>
      </c>
      <c r="K335" s="84">
        <v>13.31</v>
      </c>
      <c r="L335" s="84"/>
      <c r="M335" s="83">
        <v>26785</v>
      </c>
      <c r="N335" s="85">
        <v>43.9</v>
      </c>
      <c r="O335" s="80">
        <f t="shared" si="4"/>
        <v>0.05528846153846147</v>
      </c>
    </row>
    <row r="336" spans="1:15" ht="12.75">
      <c r="A336" s="83">
        <v>27912</v>
      </c>
      <c r="B336" s="84">
        <v>7.2</v>
      </c>
      <c r="D336" s="83">
        <v>29465</v>
      </c>
      <c r="E336" s="84">
        <v>11.47</v>
      </c>
      <c r="F336" s="84"/>
      <c r="G336" s="83">
        <v>16954</v>
      </c>
      <c r="H336" s="84">
        <v>2.49</v>
      </c>
      <c r="I336" s="84"/>
      <c r="J336" s="83">
        <v>29921</v>
      </c>
      <c r="K336" s="84">
        <v>12.37</v>
      </c>
      <c r="L336" s="84"/>
      <c r="M336" s="83">
        <v>26816</v>
      </c>
      <c r="N336" s="85">
        <v>44.2</v>
      </c>
      <c r="O336" s="80">
        <f t="shared" si="4"/>
        <v>0.05995203836930455</v>
      </c>
    </row>
    <row r="337" spans="1:15" ht="12.75">
      <c r="A337" s="83">
        <v>27942</v>
      </c>
      <c r="B337" s="84">
        <v>7.25</v>
      </c>
      <c r="D337" s="83">
        <v>29495</v>
      </c>
      <c r="E337" s="84">
        <v>11.75</v>
      </c>
      <c r="F337" s="84"/>
      <c r="G337" s="83">
        <v>16984</v>
      </c>
      <c r="H337" s="84">
        <v>2.48</v>
      </c>
      <c r="I337" s="84"/>
      <c r="J337" s="83">
        <v>29952</v>
      </c>
      <c r="K337" s="84">
        <v>13.22</v>
      </c>
      <c r="L337" s="84"/>
      <c r="M337" s="83">
        <v>26846</v>
      </c>
      <c r="N337" s="85">
        <v>44.3</v>
      </c>
      <c r="O337" s="80">
        <f t="shared" si="4"/>
        <v>0.05727923627684961</v>
      </c>
    </row>
    <row r="338" spans="1:15" ht="12.75">
      <c r="A338" s="83">
        <v>27973</v>
      </c>
      <c r="B338" s="84">
        <v>7.01</v>
      </c>
      <c r="D338" s="83">
        <v>29526</v>
      </c>
      <c r="E338" s="84">
        <v>12.44</v>
      </c>
      <c r="F338" s="84"/>
      <c r="G338" s="83">
        <v>17015</v>
      </c>
      <c r="H338" s="84">
        <v>2.51</v>
      </c>
      <c r="I338" s="84"/>
      <c r="J338" s="83">
        <v>29983</v>
      </c>
      <c r="K338" s="84">
        <v>14.78</v>
      </c>
      <c r="L338" s="84"/>
      <c r="M338" s="83">
        <v>26877</v>
      </c>
      <c r="N338" s="85">
        <v>45.1</v>
      </c>
      <c r="O338" s="80">
        <f t="shared" si="4"/>
        <v>0.07380952380952384</v>
      </c>
    </row>
    <row r="339" spans="1:15" ht="12.75">
      <c r="A339" s="83">
        <v>28004</v>
      </c>
      <c r="B339" s="84">
        <v>7</v>
      </c>
      <c r="D339" s="83">
        <v>29556</v>
      </c>
      <c r="E339" s="84">
        <v>12.49</v>
      </c>
      <c r="F339" s="84"/>
      <c r="G339" s="83">
        <v>17046</v>
      </c>
      <c r="H339" s="84">
        <v>2.58</v>
      </c>
      <c r="I339" s="84"/>
      <c r="J339" s="83">
        <v>30011</v>
      </c>
      <c r="K339" s="84">
        <v>14.68</v>
      </c>
      <c r="L339" s="84"/>
      <c r="M339" s="83">
        <v>26908</v>
      </c>
      <c r="N339" s="85">
        <v>45.2</v>
      </c>
      <c r="O339" s="80">
        <f aca="true" t="shared" si="5" ref="O339:O402">(N339-N327)/N327</f>
        <v>0.07363420427553448</v>
      </c>
    </row>
    <row r="340" spans="1:15" ht="12.75">
      <c r="A340" s="83">
        <v>28034</v>
      </c>
      <c r="B340" s="84">
        <v>6.77</v>
      </c>
      <c r="D340" s="83">
        <v>29587</v>
      </c>
      <c r="E340" s="84">
        <v>12.29</v>
      </c>
      <c r="F340" s="84"/>
      <c r="G340" s="83">
        <v>17076</v>
      </c>
      <c r="H340" s="84">
        <v>2.6</v>
      </c>
      <c r="I340" s="84"/>
      <c r="J340" s="83">
        <v>30042</v>
      </c>
      <c r="K340" s="84">
        <v>14.94</v>
      </c>
      <c r="L340" s="84"/>
      <c r="M340" s="83">
        <v>26938</v>
      </c>
      <c r="N340" s="85">
        <v>45.6</v>
      </c>
      <c r="O340" s="80">
        <f t="shared" si="5"/>
        <v>0.07801418439716323</v>
      </c>
    </row>
    <row r="341" spans="1:15" ht="12.75">
      <c r="A341" s="83">
        <v>28065</v>
      </c>
      <c r="B341" s="84">
        <v>6.5</v>
      </c>
      <c r="D341" s="83">
        <v>29618</v>
      </c>
      <c r="E341" s="84">
        <v>12.98</v>
      </c>
      <c r="F341" s="84"/>
      <c r="G341" s="83">
        <v>17107</v>
      </c>
      <c r="H341" s="84">
        <v>2.59</v>
      </c>
      <c r="I341" s="84"/>
      <c r="J341" s="83">
        <v>30072</v>
      </c>
      <c r="K341" s="84">
        <v>14.45</v>
      </c>
      <c r="L341" s="84"/>
      <c r="M341" s="83">
        <v>26969</v>
      </c>
      <c r="N341" s="85">
        <v>45.9</v>
      </c>
      <c r="O341" s="80">
        <f t="shared" si="5"/>
        <v>0.08254716981132076</v>
      </c>
    </row>
    <row r="342" spans="1:15" ht="12.75">
      <c r="A342" s="83">
        <v>28095</v>
      </c>
      <c r="B342" s="84">
        <v>6.35</v>
      </c>
      <c r="D342" s="83">
        <v>29646</v>
      </c>
      <c r="E342" s="84">
        <v>12.94</v>
      </c>
      <c r="F342" s="84"/>
      <c r="G342" s="83">
        <v>17137</v>
      </c>
      <c r="H342" s="84">
        <v>2.61</v>
      </c>
      <c r="I342" s="84"/>
      <c r="J342" s="83">
        <v>30103</v>
      </c>
      <c r="K342" s="84">
        <v>14.15</v>
      </c>
      <c r="L342" s="84"/>
      <c r="M342" s="83">
        <v>26999</v>
      </c>
      <c r="N342" s="85">
        <v>46.2</v>
      </c>
      <c r="O342" s="80">
        <f t="shared" si="5"/>
        <v>0.08705882352941183</v>
      </c>
    </row>
    <row r="343" spans="1:15" ht="12.75">
      <c r="A343" s="83">
        <v>28126</v>
      </c>
      <c r="B343" s="84">
        <v>6.25</v>
      </c>
      <c r="D343" s="83">
        <v>29677</v>
      </c>
      <c r="E343" s="84">
        <v>13.46</v>
      </c>
      <c r="F343" s="84"/>
      <c r="G343" s="83">
        <v>17168</v>
      </c>
      <c r="H343" s="84">
        <v>2.57</v>
      </c>
      <c r="I343" s="84"/>
      <c r="J343" s="83">
        <v>30133</v>
      </c>
      <c r="K343" s="84">
        <v>12.59</v>
      </c>
      <c r="L343" s="84"/>
      <c r="M343" s="83">
        <v>27030</v>
      </c>
      <c r="N343" s="85">
        <v>46.6</v>
      </c>
      <c r="O343" s="80">
        <f t="shared" si="5"/>
        <v>0.09389671361502347</v>
      </c>
    </row>
    <row r="344" spans="1:15" ht="12.75">
      <c r="A344" s="83">
        <v>28157</v>
      </c>
      <c r="B344" s="84">
        <v>6.25</v>
      </c>
      <c r="D344" s="83">
        <v>29707</v>
      </c>
      <c r="E344" s="84">
        <v>13.82</v>
      </c>
      <c r="F344" s="84"/>
      <c r="G344" s="83">
        <v>17199</v>
      </c>
      <c r="H344" s="84">
        <v>2.55</v>
      </c>
      <c r="I344" s="84"/>
      <c r="J344" s="83">
        <v>30164</v>
      </c>
      <c r="K344" s="84">
        <v>10.12</v>
      </c>
      <c r="L344" s="84"/>
      <c r="M344" s="83">
        <v>27061</v>
      </c>
      <c r="N344" s="85">
        <v>47.2</v>
      </c>
      <c r="O344" s="80">
        <f t="shared" si="5"/>
        <v>0.10023310023310034</v>
      </c>
    </row>
    <row r="345" spans="1:15" ht="12.75">
      <c r="A345" s="83">
        <v>28185</v>
      </c>
      <c r="B345" s="84">
        <v>6.25</v>
      </c>
      <c r="D345" s="83">
        <v>29738</v>
      </c>
      <c r="E345" s="84">
        <v>13.2</v>
      </c>
      <c r="F345" s="84"/>
      <c r="G345" s="83">
        <v>17227</v>
      </c>
      <c r="H345" s="84">
        <v>2.55</v>
      </c>
      <c r="I345" s="84"/>
      <c r="J345" s="83">
        <v>30195</v>
      </c>
      <c r="K345" s="84">
        <v>10.31</v>
      </c>
      <c r="L345" s="84"/>
      <c r="M345" s="83">
        <v>27089</v>
      </c>
      <c r="N345" s="85">
        <v>47.8</v>
      </c>
      <c r="O345" s="80">
        <f t="shared" si="5"/>
        <v>0.10392609699769054</v>
      </c>
    </row>
    <row r="346" spans="1:15" ht="12.75">
      <c r="A346" s="83">
        <v>28216</v>
      </c>
      <c r="B346" s="84">
        <v>6.25</v>
      </c>
      <c r="D346" s="83">
        <v>29768</v>
      </c>
      <c r="E346" s="84">
        <v>13.92</v>
      </c>
      <c r="F346" s="84"/>
      <c r="G346" s="83">
        <v>17258</v>
      </c>
      <c r="H346" s="84">
        <v>2.53</v>
      </c>
      <c r="I346" s="84"/>
      <c r="J346" s="83">
        <v>30225</v>
      </c>
      <c r="K346" s="84">
        <v>9.71</v>
      </c>
      <c r="L346" s="84"/>
      <c r="M346" s="83">
        <v>27120</v>
      </c>
      <c r="N346" s="85">
        <v>48</v>
      </c>
      <c r="O346" s="80">
        <f t="shared" si="5"/>
        <v>0.10091743119266051</v>
      </c>
    </row>
    <row r="347" spans="1:15" ht="12.75">
      <c r="A347" s="83">
        <v>28246</v>
      </c>
      <c r="B347" s="84">
        <v>6.41</v>
      </c>
      <c r="D347" s="83">
        <v>29799</v>
      </c>
      <c r="E347" s="84">
        <v>14.52</v>
      </c>
      <c r="F347" s="84"/>
      <c r="G347" s="83">
        <v>17288</v>
      </c>
      <c r="H347" s="84">
        <v>2.53</v>
      </c>
      <c r="I347" s="84"/>
      <c r="J347" s="83">
        <v>30256</v>
      </c>
      <c r="K347" s="84">
        <v>9.2</v>
      </c>
      <c r="L347" s="84"/>
      <c r="M347" s="83">
        <v>27150</v>
      </c>
      <c r="N347" s="85">
        <v>48.6</v>
      </c>
      <c r="O347" s="80">
        <f t="shared" si="5"/>
        <v>0.10706150341685657</v>
      </c>
    </row>
    <row r="348" spans="1:15" ht="12.75">
      <c r="A348" s="83">
        <v>28277</v>
      </c>
      <c r="B348" s="84">
        <v>6.75</v>
      </c>
      <c r="D348" s="83">
        <v>29830</v>
      </c>
      <c r="E348" s="84">
        <v>15.07</v>
      </c>
      <c r="F348" s="84"/>
      <c r="G348" s="83">
        <v>17319</v>
      </c>
      <c r="H348" s="84">
        <v>2.55</v>
      </c>
      <c r="I348" s="84"/>
      <c r="J348" s="83">
        <v>30286</v>
      </c>
      <c r="K348" s="84">
        <v>8.95</v>
      </c>
      <c r="L348" s="84"/>
      <c r="M348" s="83">
        <v>27181</v>
      </c>
      <c r="N348" s="85">
        <v>49</v>
      </c>
      <c r="O348" s="80">
        <f t="shared" si="5"/>
        <v>0.10859728506787324</v>
      </c>
    </row>
    <row r="349" spans="1:15" ht="12.75">
      <c r="A349" s="83">
        <v>28307</v>
      </c>
      <c r="B349" s="84">
        <v>6.75</v>
      </c>
      <c r="D349" s="83">
        <v>29860</v>
      </c>
      <c r="E349" s="84">
        <v>15.13</v>
      </c>
      <c r="F349" s="84"/>
      <c r="G349" s="83">
        <v>17349</v>
      </c>
      <c r="H349" s="84">
        <v>2.55</v>
      </c>
      <c r="I349" s="84"/>
      <c r="J349" s="83">
        <v>30317</v>
      </c>
      <c r="K349" s="84">
        <v>8.68</v>
      </c>
      <c r="L349" s="84"/>
      <c r="M349" s="83">
        <v>27211</v>
      </c>
      <c r="N349" s="85">
        <v>49.4</v>
      </c>
      <c r="O349" s="80">
        <f t="shared" si="5"/>
        <v>0.11512415349887137</v>
      </c>
    </row>
    <row r="350" spans="1:15" ht="12.75">
      <c r="A350" s="83">
        <v>28338</v>
      </c>
      <c r="B350" s="84">
        <v>6.83</v>
      </c>
      <c r="D350" s="83">
        <v>29891</v>
      </c>
      <c r="E350" s="84">
        <v>13.56</v>
      </c>
      <c r="F350" s="84"/>
      <c r="G350" s="83">
        <v>17380</v>
      </c>
      <c r="H350" s="84">
        <v>2.56</v>
      </c>
      <c r="I350" s="84"/>
      <c r="J350" s="83">
        <v>30348</v>
      </c>
      <c r="K350" s="84">
        <v>8.51</v>
      </c>
      <c r="L350" s="84"/>
      <c r="M350" s="83">
        <v>27242</v>
      </c>
      <c r="N350" s="85">
        <v>50</v>
      </c>
      <c r="O350" s="80">
        <f t="shared" si="5"/>
        <v>0.10864745011086471</v>
      </c>
    </row>
    <row r="351" spans="1:15" ht="12.75">
      <c r="A351" s="83">
        <v>28369</v>
      </c>
      <c r="B351" s="84">
        <v>7.13</v>
      </c>
      <c r="D351" s="83">
        <v>29921</v>
      </c>
      <c r="E351" s="84">
        <v>13.73</v>
      </c>
      <c r="F351" s="84"/>
      <c r="G351" s="83">
        <v>17411</v>
      </c>
      <c r="H351" s="84">
        <v>2.61</v>
      </c>
      <c r="I351" s="84"/>
      <c r="J351" s="83">
        <v>30376</v>
      </c>
      <c r="K351" s="84">
        <v>8.77</v>
      </c>
      <c r="L351" s="84"/>
      <c r="M351" s="83">
        <v>27273</v>
      </c>
      <c r="N351" s="85">
        <v>50.6</v>
      </c>
      <c r="O351" s="80">
        <f t="shared" si="5"/>
        <v>0.11946902654867253</v>
      </c>
    </row>
    <row r="352" spans="1:15" ht="12.75">
      <c r="A352" s="83">
        <v>28399</v>
      </c>
      <c r="B352" s="84">
        <v>7.52</v>
      </c>
      <c r="D352" s="83">
        <v>29952</v>
      </c>
      <c r="E352" s="84">
        <v>14.57</v>
      </c>
      <c r="F352" s="84"/>
      <c r="G352" s="83">
        <v>17441</v>
      </c>
      <c r="H352" s="84">
        <v>2.7</v>
      </c>
      <c r="I352" s="84"/>
      <c r="J352" s="83">
        <v>30407</v>
      </c>
      <c r="K352" s="84">
        <v>8.8</v>
      </c>
      <c r="L352" s="84"/>
      <c r="M352" s="83">
        <v>27303</v>
      </c>
      <c r="N352" s="85">
        <v>51.1</v>
      </c>
      <c r="O352" s="80">
        <f t="shared" si="5"/>
        <v>0.1206140350877193</v>
      </c>
    </row>
    <row r="353" spans="1:15" ht="12.75">
      <c r="A353" s="83">
        <v>28430</v>
      </c>
      <c r="B353" s="84">
        <v>7.75</v>
      </c>
      <c r="D353" s="83">
        <v>29983</v>
      </c>
      <c r="E353" s="84">
        <v>14.48</v>
      </c>
      <c r="F353" s="84"/>
      <c r="G353" s="83">
        <v>17472</v>
      </c>
      <c r="H353" s="84">
        <v>2.77</v>
      </c>
      <c r="I353" s="84"/>
      <c r="J353" s="83">
        <v>30437</v>
      </c>
      <c r="K353" s="84">
        <v>8.63</v>
      </c>
      <c r="L353" s="84"/>
      <c r="M353" s="83">
        <v>27334</v>
      </c>
      <c r="N353" s="85">
        <v>51.5</v>
      </c>
      <c r="O353" s="80">
        <f t="shared" si="5"/>
        <v>0.12200435729847497</v>
      </c>
    </row>
    <row r="354" spans="1:15" ht="12.75">
      <c r="A354" s="83">
        <v>28460</v>
      </c>
      <c r="B354" s="84">
        <v>7.75</v>
      </c>
      <c r="D354" s="83">
        <v>30011</v>
      </c>
      <c r="E354" s="84">
        <v>13.75</v>
      </c>
      <c r="F354" s="84"/>
      <c r="G354" s="83">
        <v>17502</v>
      </c>
      <c r="H354" s="84">
        <v>2.86</v>
      </c>
      <c r="I354" s="84"/>
      <c r="J354" s="83">
        <v>30468</v>
      </c>
      <c r="K354" s="84">
        <v>8.98</v>
      </c>
      <c r="L354" s="84"/>
      <c r="M354" s="83">
        <v>27364</v>
      </c>
      <c r="N354" s="85">
        <v>51.9</v>
      </c>
      <c r="O354" s="80">
        <f t="shared" si="5"/>
        <v>0.12337662337662328</v>
      </c>
    </row>
    <row r="355" spans="1:15" ht="12.75">
      <c r="A355" s="83">
        <v>28491</v>
      </c>
      <c r="B355" s="84">
        <v>7.93</v>
      </c>
      <c r="D355" s="83">
        <v>30042</v>
      </c>
      <c r="E355" s="84">
        <v>13.57</v>
      </c>
      <c r="F355" s="84"/>
      <c r="G355" s="83">
        <v>17533</v>
      </c>
      <c r="H355" s="84">
        <v>2.86</v>
      </c>
      <c r="I355" s="84"/>
      <c r="J355" s="83">
        <v>30498</v>
      </c>
      <c r="K355" s="84">
        <v>9.37</v>
      </c>
      <c r="L355" s="84"/>
      <c r="M355" s="83">
        <v>27395</v>
      </c>
      <c r="N355" s="85">
        <v>52.1</v>
      </c>
      <c r="O355" s="80">
        <f t="shared" si="5"/>
        <v>0.11802575107296137</v>
      </c>
    </row>
    <row r="356" spans="1:15" ht="12.75">
      <c r="A356" s="83">
        <v>28522</v>
      </c>
      <c r="B356" s="84">
        <v>8</v>
      </c>
      <c r="D356" s="83">
        <v>30072</v>
      </c>
      <c r="E356" s="84">
        <v>13.46</v>
      </c>
      <c r="F356" s="84"/>
      <c r="G356" s="83">
        <v>17564</v>
      </c>
      <c r="H356" s="84">
        <v>2.85</v>
      </c>
      <c r="I356" s="84"/>
      <c r="J356" s="83">
        <v>30529</v>
      </c>
      <c r="K356" s="84">
        <v>9.56</v>
      </c>
      <c r="L356" s="84"/>
      <c r="M356" s="83">
        <v>27426</v>
      </c>
      <c r="N356" s="85">
        <v>52.5</v>
      </c>
      <c r="O356" s="80">
        <f t="shared" si="5"/>
        <v>0.11228813559322028</v>
      </c>
    </row>
    <row r="357" spans="1:15" ht="12.75">
      <c r="A357" s="83">
        <v>28550</v>
      </c>
      <c r="B357" s="84">
        <v>8</v>
      </c>
      <c r="D357" s="83">
        <v>30103</v>
      </c>
      <c r="E357" s="84">
        <v>14.18</v>
      </c>
      <c r="F357" s="84"/>
      <c r="G357" s="83">
        <v>17593</v>
      </c>
      <c r="H357" s="84">
        <v>2.83</v>
      </c>
      <c r="I357" s="84"/>
      <c r="J357" s="83">
        <v>30560</v>
      </c>
      <c r="K357" s="84">
        <v>9.45</v>
      </c>
      <c r="L357" s="84"/>
      <c r="M357" s="83">
        <v>27454</v>
      </c>
      <c r="N357" s="85">
        <v>52.7</v>
      </c>
      <c r="O357" s="80">
        <f t="shared" si="5"/>
        <v>0.10251046025104615</v>
      </c>
    </row>
    <row r="358" spans="1:15" ht="12.75">
      <c r="A358" s="83">
        <v>28581</v>
      </c>
      <c r="B358" s="84">
        <v>8</v>
      </c>
      <c r="D358" s="83">
        <v>30133</v>
      </c>
      <c r="E358" s="84">
        <v>13.76</v>
      </c>
      <c r="F358" s="84"/>
      <c r="G358" s="83">
        <v>17624</v>
      </c>
      <c r="H358" s="84">
        <v>2.78</v>
      </c>
      <c r="I358" s="84"/>
      <c r="J358" s="83">
        <v>30590</v>
      </c>
      <c r="K358" s="84">
        <v>9.48</v>
      </c>
      <c r="L358" s="84"/>
      <c r="M358" s="83">
        <v>27485</v>
      </c>
      <c r="N358" s="85">
        <v>52.9</v>
      </c>
      <c r="O358" s="80">
        <f t="shared" si="5"/>
        <v>0.1020833333333333</v>
      </c>
    </row>
    <row r="359" spans="1:15" ht="12.75">
      <c r="A359" s="83">
        <v>28611</v>
      </c>
      <c r="B359" s="84">
        <v>8.27</v>
      </c>
      <c r="D359" s="83">
        <v>30164</v>
      </c>
      <c r="E359" s="84">
        <v>12.91</v>
      </c>
      <c r="F359" s="84"/>
      <c r="G359" s="83">
        <v>17654</v>
      </c>
      <c r="H359" s="84">
        <v>2.76</v>
      </c>
      <c r="I359" s="84"/>
      <c r="J359" s="83">
        <v>30621</v>
      </c>
      <c r="K359" s="84">
        <v>9.34</v>
      </c>
      <c r="L359" s="84"/>
      <c r="M359" s="83">
        <v>27515</v>
      </c>
      <c r="N359" s="85">
        <v>53.2</v>
      </c>
      <c r="O359" s="80">
        <f t="shared" si="5"/>
        <v>0.0946502057613169</v>
      </c>
    </row>
    <row r="360" spans="1:15" ht="12.75">
      <c r="A360" s="83">
        <v>28642</v>
      </c>
      <c r="B360" s="84">
        <v>8.63</v>
      </c>
      <c r="D360" s="83">
        <v>30195</v>
      </c>
      <c r="E360" s="84">
        <v>12.16</v>
      </c>
      <c r="F360" s="84"/>
      <c r="G360" s="83">
        <v>17685</v>
      </c>
      <c r="H360" s="84">
        <v>2.76</v>
      </c>
      <c r="I360" s="84"/>
      <c r="J360" s="83">
        <v>30651</v>
      </c>
      <c r="K360" s="84">
        <v>9.47</v>
      </c>
      <c r="L360" s="84"/>
      <c r="M360" s="83">
        <v>27546</v>
      </c>
      <c r="N360" s="85">
        <v>53.6</v>
      </c>
      <c r="O360" s="80">
        <f t="shared" si="5"/>
        <v>0.09387755102040819</v>
      </c>
    </row>
    <row r="361" spans="1:15" ht="12.75">
      <c r="A361" s="83">
        <v>28672</v>
      </c>
      <c r="B361" s="84">
        <v>9</v>
      </c>
      <c r="D361" s="83">
        <v>30225</v>
      </c>
      <c r="E361" s="84">
        <v>10.97</v>
      </c>
      <c r="F361" s="84"/>
      <c r="G361" s="83">
        <v>17715</v>
      </c>
      <c r="H361" s="84">
        <v>2.81</v>
      </c>
      <c r="I361" s="84"/>
      <c r="J361" s="83">
        <v>30682</v>
      </c>
      <c r="K361" s="84">
        <v>9.56</v>
      </c>
      <c r="L361" s="84"/>
      <c r="M361" s="83">
        <v>27576</v>
      </c>
      <c r="N361" s="85">
        <v>54.2</v>
      </c>
      <c r="O361" s="80">
        <f t="shared" si="5"/>
        <v>0.09716599190283409</v>
      </c>
    </row>
    <row r="362" spans="1:15" ht="12.75">
      <c r="A362" s="83">
        <v>28703</v>
      </c>
      <c r="B362" s="84">
        <v>9.01</v>
      </c>
      <c r="D362" s="83">
        <v>30256</v>
      </c>
      <c r="E362" s="84">
        <v>10.57</v>
      </c>
      <c r="F362" s="84"/>
      <c r="G362" s="83">
        <v>17746</v>
      </c>
      <c r="H362" s="84">
        <v>2.84</v>
      </c>
      <c r="I362" s="84"/>
      <c r="J362" s="83">
        <v>30713</v>
      </c>
      <c r="K362" s="84">
        <v>9.59</v>
      </c>
      <c r="L362" s="84"/>
      <c r="M362" s="83">
        <v>27607</v>
      </c>
      <c r="N362" s="85">
        <v>54.3</v>
      </c>
      <c r="O362" s="80">
        <f t="shared" si="5"/>
        <v>0.08599999999999994</v>
      </c>
    </row>
    <row r="363" spans="1:15" ht="12.75">
      <c r="A363" s="83">
        <v>28734</v>
      </c>
      <c r="B363" s="84">
        <v>9.41</v>
      </c>
      <c r="D363" s="83">
        <v>30286</v>
      </c>
      <c r="E363" s="84">
        <v>10.62</v>
      </c>
      <c r="F363" s="84"/>
      <c r="G363" s="83">
        <v>17777</v>
      </c>
      <c r="H363" s="84">
        <v>2.84</v>
      </c>
      <c r="I363" s="84"/>
      <c r="J363" s="83">
        <v>30742</v>
      </c>
      <c r="K363" s="84">
        <v>9.91</v>
      </c>
      <c r="L363" s="84"/>
      <c r="M363" s="83">
        <v>27638</v>
      </c>
      <c r="N363" s="85">
        <v>54.6</v>
      </c>
      <c r="O363" s="80">
        <f t="shared" si="5"/>
        <v>0.07905138339920949</v>
      </c>
    </row>
    <row r="364" spans="1:15" ht="12.75">
      <c r="A364" s="83">
        <v>28764</v>
      </c>
      <c r="B364" s="84">
        <v>9.94</v>
      </c>
      <c r="D364" s="83">
        <v>30317</v>
      </c>
      <c r="E364" s="84">
        <v>10.78</v>
      </c>
      <c r="F364" s="84"/>
      <c r="G364" s="83">
        <v>17807</v>
      </c>
      <c r="H364" s="84">
        <v>2.84</v>
      </c>
      <c r="I364" s="84"/>
      <c r="J364" s="83">
        <v>30773</v>
      </c>
      <c r="K364" s="84">
        <v>10.29</v>
      </c>
      <c r="L364" s="84"/>
      <c r="M364" s="83">
        <v>27668</v>
      </c>
      <c r="N364" s="85">
        <v>54.9</v>
      </c>
      <c r="O364" s="80">
        <f t="shared" si="5"/>
        <v>0.07436399217221129</v>
      </c>
    </row>
    <row r="365" spans="1:15" ht="12.75">
      <c r="A365" s="83">
        <v>28795</v>
      </c>
      <c r="B365" s="84">
        <v>10.94</v>
      </c>
      <c r="D365" s="83">
        <v>30348</v>
      </c>
      <c r="E365" s="84">
        <v>11.03</v>
      </c>
      <c r="F365" s="84"/>
      <c r="G365" s="83">
        <v>17838</v>
      </c>
      <c r="H365" s="84">
        <v>2.84</v>
      </c>
      <c r="I365" s="84"/>
      <c r="J365" s="83">
        <v>30803</v>
      </c>
      <c r="K365" s="84">
        <v>10.32</v>
      </c>
      <c r="L365" s="84"/>
      <c r="M365" s="83">
        <v>27699</v>
      </c>
      <c r="N365" s="85">
        <v>55.3</v>
      </c>
      <c r="O365" s="80">
        <f t="shared" si="5"/>
        <v>0.07378640776699023</v>
      </c>
    </row>
    <row r="366" spans="1:15" ht="12.75">
      <c r="A366" s="83">
        <v>28825</v>
      </c>
      <c r="B366" s="84">
        <v>11.55</v>
      </c>
      <c r="D366" s="83">
        <v>30376</v>
      </c>
      <c r="E366" s="84">
        <v>10.8</v>
      </c>
      <c r="F366" s="84"/>
      <c r="G366" s="83">
        <v>17868</v>
      </c>
      <c r="H366" s="84">
        <v>2.79</v>
      </c>
      <c r="I366" s="84"/>
      <c r="J366" s="83">
        <v>30834</v>
      </c>
      <c r="K366" s="84">
        <v>11.06</v>
      </c>
      <c r="L366" s="84"/>
      <c r="M366" s="83">
        <v>27729</v>
      </c>
      <c r="N366" s="85">
        <v>55.5</v>
      </c>
      <c r="O366" s="80">
        <f t="shared" si="5"/>
        <v>0.06936416184971102</v>
      </c>
    </row>
    <row r="367" spans="1:15" ht="12.75">
      <c r="A367" s="83">
        <v>28856</v>
      </c>
      <c r="B367" s="84">
        <v>11.75</v>
      </c>
      <c r="D367" s="83">
        <v>30407</v>
      </c>
      <c r="E367" s="84">
        <v>10.63</v>
      </c>
      <c r="F367" s="84"/>
      <c r="G367" s="83">
        <v>17899</v>
      </c>
      <c r="H367" s="84">
        <v>2.71</v>
      </c>
      <c r="I367" s="84"/>
      <c r="J367" s="83">
        <v>30864</v>
      </c>
      <c r="K367" s="84">
        <v>11.23</v>
      </c>
      <c r="L367" s="84"/>
      <c r="M367" s="83">
        <v>27760</v>
      </c>
      <c r="N367" s="85">
        <v>55.6</v>
      </c>
      <c r="O367" s="80">
        <f t="shared" si="5"/>
        <v>0.0671785028790787</v>
      </c>
    </row>
    <row r="368" spans="1:15" ht="12.75">
      <c r="A368" s="83">
        <v>28887</v>
      </c>
      <c r="B368" s="84">
        <v>11.75</v>
      </c>
      <c r="D368" s="83">
        <v>30437</v>
      </c>
      <c r="E368" s="84">
        <v>10.67</v>
      </c>
      <c r="F368" s="84"/>
      <c r="G368" s="83">
        <v>17930</v>
      </c>
      <c r="H368" s="84">
        <v>2.71</v>
      </c>
      <c r="I368" s="84"/>
      <c r="J368" s="83">
        <v>30895</v>
      </c>
      <c r="K368" s="84">
        <v>11.64</v>
      </c>
      <c r="L368" s="84"/>
      <c r="M368" s="83">
        <v>27791</v>
      </c>
      <c r="N368" s="85">
        <v>55.8</v>
      </c>
      <c r="O368" s="80">
        <f t="shared" si="5"/>
        <v>0.0628571428571428</v>
      </c>
    </row>
    <row r="369" spans="1:15" ht="12.75">
      <c r="A369" s="83">
        <v>28915</v>
      </c>
      <c r="B369" s="84">
        <v>11.75</v>
      </c>
      <c r="D369" s="83">
        <v>30468</v>
      </c>
      <c r="E369" s="84">
        <v>11.12</v>
      </c>
      <c r="F369" s="84"/>
      <c r="G369" s="83">
        <v>17958</v>
      </c>
      <c r="H369" s="84">
        <v>2.7</v>
      </c>
      <c r="I369" s="84"/>
      <c r="J369" s="83">
        <v>30926</v>
      </c>
      <c r="K369" s="84">
        <v>11.3</v>
      </c>
      <c r="L369" s="84"/>
      <c r="M369" s="83">
        <v>27820</v>
      </c>
      <c r="N369" s="85">
        <v>55.9</v>
      </c>
      <c r="O369" s="80">
        <f t="shared" si="5"/>
        <v>0.06072106261859574</v>
      </c>
    </row>
    <row r="370" spans="1:15" ht="12.75">
      <c r="A370" s="83">
        <v>28946</v>
      </c>
      <c r="B370" s="84">
        <v>11.75</v>
      </c>
      <c r="D370" s="83">
        <v>30498</v>
      </c>
      <c r="E370" s="84">
        <v>11.59</v>
      </c>
      <c r="F370" s="84"/>
      <c r="G370" s="83">
        <v>17989</v>
      </c>
      <c r="H370" s="84">
        <v>2.7</v>
      </c>
      <c r="I370" s="84"/>
      <c r="J370" s="83">
        <v>30956</v>
      </c>
      <c r="K370" s="84">
        <v>9.99</v>
      </c>
      <c r="L370" s="84"/>
      <c r="M370" s="83">
        <v>27851</v>
      </c>
      <c r="N370" s="85">
        <v>56.1</v>
      </c>
      <c r="O370" s="80">
        <f t="shared" si="5"/>
        <v>0.06049149338374297</v>
      </c>
    </row>
    <row r="371" spans="1:15" ht="12.75">
      <c r="A371" s="83">
        <v>28976</v>
      </c>
      <c r="B371" s="84">
        <v>11.75</v>
      </c>
      <c r="D371" s="83">
        <v>30529</v>
      </c>
      <c r="E371" s="84">
        <v>11.96</v>
      </c>
      <c r="F371" s="84"/>
      <c r="G371" s="83">
        <v>18019</v>
      </c>
      <c r="H371" s="84">
        <v>2.71</v>
      </c>
      <c r="I371" s="84"/>
      <c r="J371" s="83">
        <v>30987</v>
      </c>
      <c r="K371" s="84">
        <v>9.43</v>
      </c>
      <c r="L371" s="84"/>
      <c r="M371" s="83">
        <v>27881</v>
      </c>
      <c r="N371" s="85">
        <v>56.5</v>
      </c>
      <c r="O371" s="80">
        <f t="shared" si="5"/>
        <v>0.062030075187969866</v>
      </c>
    </row>
    <row r="372" spans="1:15" ht="12.75">
      <c r="A372" s="83">
        <v>29007</v>
      </c>
      <c r="B372" s="84">
        <v>11.65</v>
      </c>
      <c r="D372" s="83">
        <v>30560</v>
      </c>
      <c r="E372" s="84">
        <v>11.82</v>
      </c>
      <c r="F372" s="84"/>
      <c r="G372" s="83">
        <v>18050</v>
      </c>
      <c r="H372" s="84">
        <v>2.71</v>
      </c>
      <c r="I372" s="84"/>
      <c r="J372" s="83">
        <v>31017</v>
      </c>
      <c r="K372" s="84">
        <v>8.38</v>
      </c>
      <c r="L372" s="84"/>
      <c r="M372" s="83">
        <v>27912</v>
      </c>
      <c r="N372" s="85">
        <v>56.8</v>
      </c>
      <c r="O372" s="80">
        <f t="shared" si="5"/>
        <v>0.05970149253731335</v>
      </c>
    </row>
    <row r="373" spans="1:15" ht="12.75">
      <c r="A373" s="83">
        <v>29037</v>
      </c>
      <c r="B373" s="84">
        <v>11.54</v>
      </c>
      <c r="D373" s="83">
        <v>30590</v>
      </c>
      <c r="E373" s="84">
        <v>11.77</v>
      </c>
      <c r="F373" s="84"/>
      <c r="G373" s="83">
        <v>18080</v>
      </c>
      <c r="H373" s="84">
        <v>2.67</v>
      </c>
      <c r="I373" s="84"/>
      <c r="J373" s="83">
        <v>31048</v>
      </c>
      <c r="K373" s="84">
        <v>8.35</v>
      </c>
      <c r="L373" s="84"/>
      <c r="M373" s="83">
        <v>27942</v>
      </c>
      <c r="N373" s="85">
        <v>57.1</v>
      </c>
      <c r="O373" s="80">
        <f t="shared" si="5"/>
        <v>0.05350553505535052</v>
      </c>
    </row>
    <row r="374" spans="1:15" ht="12.75">
      <c r="A374" s="83">
        <v>29068</v>
      </c>
      <c r="B374" s="84">
        <v>11.91</v>
      </c>
      <c r="D374" s="83">
        <v>30621</v>
      </c>
      <c r="E374" s="84">
        <v>11.92</v>
      </c>
      <c r="F374" s="84"/>
      <c r="G374" s="83">
        <v>18111</v>
      </c>
      <c r="H374" s="84">
        <v>2.62</v>
      </c>
      <c r="I374" s="84"/>
      <c r="J374" s="83">
        <v>31079</v>
      </c>
      <c r="K374" s="84">
        <v>8.5</v>
      </c>
      <c r="L374" s="84"/>
      <c r="M374" s="83">
        <v>27973</v>
      </c>
      <c r="N374" s="85">
        <v>57.4</v>
      </c>
      <c r="O374" s="80">
        <f t="shared" si="5"/>
        <v>0.05709023941068143</v>
      </c>
    </row>
    <row r="375" spans="1:15" ht="12.75">
      <c r="A375" s="83">
        <v>29099</v>
      </c>
      <c r="B375" s="84">
        <v>12.9</v>
      </c>
      <c r="D375" s="83">
        <v>30651</v>
      </c>
      <c r="E375" s="84">
        <v>12.02</v>
      </c>
      <c r="F375" s="84"/>
      <c r="G375" s="83">
        <v>18142</v>
      </c>
      <c r="H375" s="84">
        <v>2.6</v>
      </c>
      <c r="I375" s="84"/>
      <c r="J375" s="83">
        <v>31107</v>
      </c>
      <c r="K375" s="84">
        <v>8.58</v>
      </c>
      <c r="L375" s="84"/>
      <c r="M375" s="83">
        <v>28004</v>
      </c>
      <c r="N375" s="85">
        <v>57.6</v>
      </c>
      <c r="O375" s="80">
        <f t="shared" si="5"/>
        <v>0.054945054945054944</v>
      </c>
    </row>
    <row r="376" spans="1:15" ht="12.75">
      <c r="A376" s="83">
        <v>29129</v>
      </c>
      <c r="B376" s="84">
        <v>14.39</v>
      </c>
      <c r="D376" s="83">
        <v>30682</v>
      </c>
      <c r="E376" s="84">
        <v>11.82</v>
      </c>
      <c r="F376" s="84"/>
      <c r="G376" s="83">
        <v>18172</v>
      </c>
      <c r="H376" s="84">
        <v>2.61</v>
      </c>
      <c r="I376" s="84"/>
      <c r="J376" s="83">
        <v>31138</v>
      </c>
      <c r="K376" s="84">
        <v>8.27</v>
      </c>
      <c r="L376" s="84"/>
      <c r="M376" s="83">
        <v>28034</v>
      </c>
      <c r="N376" s="85">
        <v>57.9</v>
      </c>
      <c r="O376" s="80">
        <f t="shared" si="5"/>
        <v>0.0546448087431694</v>
      </c>
    </row>
    <row r="377" spans="1:15" ht="12.75">
      <c r="A377" s="83">
        <v>29160</v>
      </c>
      <c r="B377" s="84">
        <v>15.55</v>
      </c>
      <c r="D377" s="83">
        <v>30713</v>
      </c>
      <c r="E377" s="84">
        <v>12</v>
      </c>
      <c r="F377" s="84"/>
      <c r="G377" s="83">
        <v>18203</v>
      </c>
      <c r="H377" s="84">
        <v>2.6</v>
      </c>
      <c r="I377" s="84"/>
      <c r="J377" s="83">
        <v>31168</v>
      </c>
      <c r="K377" s="84">
        <v>7.97</v>
      </c>
      <c r="L377" s="84"/>
      <c r="M377" s="83">
        <v>28065</v>
      </c>
      <c r="N377" s="85">
        <v>58</v>
      </c>
      <c r="O377" s="80">
        <f t="shared" si="5"/>
        <v>0.04882459312839065</v>
      </c>
    </row>
    <row r="378" spans="1:15" ht="12.75">
      <c r="A378" s="83">
        <v>29190</v>
      </c>
      <c r="B378" s="84">
        <v>15.3</v>
      </c>
      <c r="D378" s="83">
        <v>30742</v>
      </c>
      <c r="E378" s="84">
        <v>12.45</v>
      </c>
      <c r="F378" s="84"/>
      <c r="G378" s="83">
        <v>18233</v>
      </c>
      <c r="H378" s="84">
        <v>2.58</v>
      </c>
      <c r="I378" s="84"/>
      <c r="J378" s="83">
        <v>31199</v>
      </c>
      <c r="K378" s="84">
        <v>7.53</v>
      </c>
      <c r="L378" s="84"/>
      <c r="M378" s="83">
        <v>28095</v>
      </c>
      <c r="N378" s="85">
        <v>58.2</v>
      </c>
      <c r="O378" s="80">
        <f t="shared" si="5"/>
        <v>0.0486486486486487</v>
      </c>
    </row>
    <row r="379" spans="1:15" ht="12.75">
      <c r="A379" s="83">
        <v>29221</v>
      </c>
      <c r="B379" s="84">
        <v>15.25</v>
      </c>
      <c r="D379" s="83">
        <v>30773</v>
      </c>
      <c r="E379" s="84">
        <v>12.65</v>
      </c>
      <c r="F379" s="84"/>
      <c r="G379" s="83">
        <v>18264</v>
      </c>
      <c r="H379" s="84">
        <v>2.57</v>
      </c>
      <c r="I379" s="84"/>
      <c r="J379" s="83">
        <v>31229</v>
      </c>
      <c r="K379" s="84">
        <v>7.88</v>
      </c>
      <c r="L379" s="84"/>
      <c r="M379" s="83">
        <v>28126</v>
      </c>
      <c r="N379" s="85">
        <v>58.5</v>
      </c>
      <c r="O379" s="80">
        <f t="shared" si="5"/>
        <v>0.05215827338129494</v>
      </c>
    </row>
    <row r="380" spans="1:15" ht="12.75">
      <c r="A380" s="83">
        <v>29252</v>
      </c>
      <c r="B380" s="84">
        <v>15.63</v>
      </c>
      <c r="D380" s="83">
        <v>30803</v>
      </c>
      <c r="E380" s="84">
        <v>13.43</v>
      </c>
      <c r="F380" s="84"/>
      <c r="G380" s="83">
        <v>18295</v>
      </c>
      <c r="H380" s="84">
        <v>2.58</v>
      </c>
      <c r="I380" s="84"/>
      <c r="J380" s="83">
        <v>31260</v>
      </c>
      <c r="K380" s="84">
        <v>7.9</v>
      </c>
      <c r="L380" s="84"/>
      <c r="M380" s="83">
        <v>28157</v>
      </c>
      <c r="N380" s="85">
        <v>59.1</v>
      </c>
      <c r="O380" s="80">
        <f t="shared" si="5"/>
        <v>0.05913978494623664</v>
      </c>
    </row>
    <row r="381" spans="1:15" ht="12.75">
      <c r="A381" s="83">
        <v>29281</v>
      </c>
      <c r="B381" s="84">
        <v>18.31</v>
      </c>
      <c r="D381" s="83">
        <v>30834</v>
      </c>
      <c r="E381" s="84">
        <v>13.54</v>
      </c>
      <c r="F381" s="84"/>
      <c r="G381" s="83">
        <v>18323</v>
      </c>
      <c r="H381" s="84">
        <v>2.58</v>
      </c>
      <c r="I381" s="84"/>
      <c r="J381" s="83">
        <v>31291</v>
      </c>
      <c r="K381" s="84">
        <v>7.92</v>
      </c>
      <c r="L381" s="84"/>
      <c r="M381" s="83">
        <v>28185</v>
      </c>
      <c r="N381" s="85">
        <v>59.5</v>
      </c>
      <c r="O381" s="80">
        <f t="shared" si="5"/>
        <v>0.0644007155635063</v>
      </c>
    </row>
    <row r="382" spans="1:15" ht="12.75">
      <c r="A382" s="83">
        <v>29312</v>
      </c>
      <c r="B382" s="84">
        <v>19.77</v>
      </c>
      <c r="D382" s="83">
        <v>30864</v>
      </c>
      <c r="E382" s="84">
        <v>13.36</v>
      </c>
      <c r="F382" s="84"/>
      <c r="G382" s="83">
        <v>18354</v>
      </c>
      <c r="H382" s="84">
        <v>2.6</v>
      </c>
      <c r="I382" s="84"/>
      <c r="J382" s="83">
        <v>31321</v>
      </c>
      <c r="K382" s="84">
        <v>7.99</v>
      </c>
      <c r="L382" s="84"/>
      <c r="M382" s="83">
        <v>28216</v>
      </c>
      <c r="N382" s="85">
        <v>60</v>
      </c>
      <c r="O382" s="80">
        <f t="shared" si="5"/>
        <v>0.06951871657754008</v>
      </c>
    </row>
    <row r="383" spans="1:15" ht="12.75">
      <c r="A383" s="83">
        <v>29342</v>
      </c>
      <c r="B383" s="84">
        <v>16.57</v>
      </c>
      <c r="D383" s="83">
        <v>30895</v>
      </c>
      <c r="E383" s="84">
        <v>12.71</v>
      </c>
      <c r="F383" s="84"/>
      <c r="G383" s="83">
        <v>18384</v>
      </c>
      <c r="H383" s="84">
        <v>2.61</v>
      </c>
      <c r="I383" s="84"/>
      <c r="J383" s="83">
        <v>31352</v>
      </c>
      <c r="K383" s="84">
        <v>8.05</v>
      </c>
      <c r="L383" s="84"/>
      <c r="M383" s="83">
        <v>28246</v>
      </c>
      <c r="N383" s="85">
        <v>60.3</v>
      </c>
      <c r="O383" s="80">
        <f t="shared" si="5"/>
        <v>0.06725663716814154</v>
      </c>
    </row>
    <row r="384" spans="1:15" ht="12.75">
      <c r="A384" s="83">
        <v>29373</v>
      </c>
      <c r="B384" s="84">
        <v>12.63</v>
      </c>
      <c r="D384" s="83">
        <v>30926</v>
      </c>
      <c r="E384" s="84">
        <v>12.42</v>
      </c>
      <c r="F384" s="84"/>
      <c r="G384" s="83">
        <v>18415</v>
      </c>
      <c r="H384" s="84">
        <v>2.62</v>
      </c>
      <c r="I384" s="84"/>
      <c r="J384" s="83">
        <v>31382</v>
      </c>
      <c r="K384" s="84">
        <v>8.27</v>
      </c>
      <c r="L384" s="84"/>
      <c r="M384" s="83">
        <v>28277</v>
      </c>
      <c r="N384" s="85">
        <v>60.7</v>
      </c>
      <c r="O384" s="80">
        <f t="shared" si="5"/>
        <v>0.06866197183098602</v>
      </c>
    </row>
    <row r="385" spans="1:15" ht="12.75">
      <c r="A385" s="83">
        <v>29403</v>
      </c>
      <c r="B385" s="84">
        <v>11.48</v>
      </c>
      <c r="D385" s="83">
        <v>30956</v>
      </c>
      <c r="E385" s="84">
        <v>12.04</v>
      </c>
      <c r="F385" s="84"/>
      <c r="G385" s="83">
        <v>18445</v>
      </c>
      <c r="H385" s="84">
        <v>2.65</v>
      </c>
      <c r="I385" s="84"/>
      <c r="J385" s="83">
        <v>31413</v>
      </c>
      <c r="K385" s="84">
        <v>8.14</v>
      </c>
      <c r="L385" s="84"/>
      <c r="M385" s="83">
        <v>28307</v>
      </c>
      <c r="N385" s="85">
        <v>61</v>
      </c>
      <c r="O385" s="80">
        <f t="shared" si="5"/>
        <v>0.06830122591943956</v>
      </c>
    </row>
    <row r="386" spans="1:15" ht="12.75">
      <c r="A386" s="83">
        <v>29434</v>
      </c>
      <c r="B386" s="84">
        <v>11.12</v>
      </c>
      <c r="D386" s="83">
        <v>30987</v>
      </c>
      <c r="E386" s="84">
        <v>11.66</v>
      </c>
      <c r="F386" s="84"/>
      <c r="G386" s="83">
        <v>18476</v>
      </c>
      <c r="H386" s="84">
        <v>2.61</v>
      </c>
      <c r="I386" s="84"/>
      <c r="J386" s="83">
        <v>31444</v>
      </c>
      <c r="K386" s="84">
        <v>7.86</v>
      </c>
      <c r="L386" s="84"/>
      <c r="M386" s="83">
        <v>28338</v>
      </c>
      <c r="N386" s="85">
        <v>61.2</v>
      </c>
      <c r="O386" s="80">
        <f t="shared" si="5"/>
        <v>0.06620209059233458</v>
      </c>
    </row>
    <row r="387" spans="1:15" ht="12.75">
      <c r="A387" s="83">
        <v>29465</v>
      </c>
      <c r="B387" s="84">
        <v>12.23</v>
      </c>
      <c r="D387" s="83">
        <v>31017</v>
      </c>
      <c r="E387" s="84">
        <v>11.64</v>
      </c>
      <c r="F387" s="84"/>
      <c r="G387" s="83">
        <v>18507</v>
      </c>
      <c r="H387" s="84">
        <v>2.64</v>
      </c>
      <c r="I387" s="84"/>
      <c r="J387" s="83">
        <v>31472</v>
      </c>
      <c r="K387" s="84">
        <v>7.48</v>
      </c>
      <c r="L387" s="84"/>
      <c r="M387" s="83">
        <v>28369</v>
      </c>
      <c r="N387" s="85">
        <v>61.4</v>
      </c>
      <c r="O387" s="80">
        <f t="shared" si="5"/>
        <v>0.06597222222222217</v>
      </c>
    </row>
    <row r="388" spans="1:15" ht="12.75">
      <c r="A388" s="83">
        <v>29495</v>
      </c>
      <c r="B388" s="84">
        <v>13.79</v>
      </c>
      <c r="D388" s="83">
        <v>31048</v>
      </c>
      <c r="E388" s="84">
        <v>11.58</v>
      </c>
      <c r="F388" s="84"/>
      <c r="G388" s="83">
        <v>18537</v>
      </c>
      <c r="H388" s="84">
        <v>2.67</v>
      </c>
      <c r="I388" s="84"/>
      <c r="J388" s="83">
        <v>31503</v>
      </c>
      <c r="K388" s="84">
        <v>6.99</v>
      </c>
      <c r="L388" s="84"/>
      <c r="M388" s="83">
        <v>28399</v>
      </c>
      <c r="N388" s="85">
        <v>61.6</v>
      </c>
      <c r="O388" s="80">
        <f t="shared" si="5"/>
        <v>0.06390328151986188</v>
      </c>
    </row>
    <row r="389" spans="1:15" ht="12.75">
      <c r="A389" s="83">
        <v>29526</v>
      </c>
      <c r="B389" s="84">
        <v>16.06</v>
      </c>
      <c r="D389" s="83">
        <v>31079</v>
      </c>
      <c r="E389" s="84">
        <v>11.7</v>
      </c>
      <c r="F389" s="84"/>
      <c r="G389" s="83">
        <v>18568</v>
      </c>
      <c r="H389" s="84">
        <v>2.67</v>
      </c>
      <c r="I389" s="84"/>
      <c r="J389" s="83">
        <v>31533</v>
      </c>
      <c r="K389" s="84">
        <v>6.85</v>
      </c>
      <c r="L389" s="84"/>
      <c r="M389" s="83">
        <v>28430</v>
      </c>
      <c r="N389" s="85">
        <v>61.9</v>
      </c>
      <c r="O389" s="80">
        <f t="shared" si="5"/>
        <v>0.06724137931034481</v>
      </c>
    </row>
    <row r="390" spans="1:15" ht="12.75">
      <c r="A390" s="83">
        <v>29556</v>
      </c>
      <c r="B390" s="84">
        <v>20.35</v>
      </c>
      <c r="D390" s="83">
        <v>31107</v>
      </c>
      <c r="E390" s="84">
        <v>12.06</v>
      </c>
      <c r="F390" s="84"/>
      <c r="G390" s="83">
        <v>18598</v>
      </c>
      <c r="H390" s="84">
        <v>2.67</v>
      </c>
      <c r="I390" s="84"/>
      <c r="J390" s="83">
        <v>31564</v>
      </c>
      <c r="K390" s="84">
        <v>6.92</v>
      </c>
      <c r="L390" s="84"/>
      <c r="M390" s="83">
        <v>28460</v>
      </c>
      <c r="N390" s="85">
        <v>62.1</v>
      </c>
      <c r="O390" s="80">
        <f t="shared" si="5"/>
        <v>0.06701030927835049</v>
      </c>
    </row>
    <row r="391" spans="1:15" ht="12.75">
      <c r="A391" s="83">
        <v>29587</v>
      </c>
      <c r="B391" s="84">
        <v>20.16</v>
      </c>
      <c r="D391" s="83">
        <v>31138</v>
      </c>
      <c r="E391" s="84">
        <v>11.69</v>
      </c>
      <c r="F391" s="84"/>
      <c r="G391" s="83">
        <v>18629</v>
      </c>
      <c r="H391" s="84">
        <v>2.66</v>
      </c>
      <c r="I391" s="84"/>
      <c r="J391" s="83">
        <v>31594</v>
      </c>
      <c r="K391" s="84">
        <v>6.56</v>
      </c>
      <c r="L391" s="84"/>
      <c r="M391" s="83">
        <v>28491</v>
      </c>
      <c r="N391" s="85">
        <v>62.5</v>
      </c>
      <c r="O391" s="80">
        <f t="shared" si="5"/>
        <v>0.06837606837606838</v>
      </c>
    </row>
    <row r="392" spans="1:15" ht="12.75">
      <c r="A392" s="83">
        <v>29618</v>
      </c>
      <c r="B392" s="84">
        <v>19.43</v>
      </c>
      <c r="D392" s="83">
        <v>31168</v>
      </c>
      <c r="E392" s="84">
        <v>11.19</v>
      </c>
      <c r="F392" s="84"/>
      <c r="G392" s="83">
        <v>18660</v>
      </c>
      <c r="H392" s="84">
        <v>2.66</v>
      </c>
      <c r="I392" s="84"/>
      <c r="J392" s="83">
        <v>31625</v>
      </c>
      <c r="K392" s="84">
        <v>6.17</v>
      </c>
      <c r="L392" s="84"/>
      <c r="M392" s="83">
        <v>28522</v>
      </c>
      <c r="N392" s="85">
        <v>62.9</v>
      </c>
      <c r="O392" s="80">
        <f t="shared" si="5"/>
        <v>0.06429780033840943</v>
      </c>
    </row>
    <row r="393" spans="1:15" ht="12.75">
      <c r="A393" s="83">
        <v>29646</v>
      </c>
      <c r="B393" s="84">
        <v>18.05</v>
      </c>
      <c r="D393" s="83">
        <v>31199</v>
      </c>
      <c r="E393" s="84">
        <v>10.57</v>
      </c>
      <c r="F393" s="84"/>
      <c r="G393" s="83">
        <v>18688</v>
      </c>
      <c r="H393" s="84">
        <v>2.78</v>
      </c>
      <c r="I393" s="84"/>
      <c r="J393" s="83">
        <v>31656</v>
      </c>
      <c r="K393" s="84">
        <v>5.89</v>
      </c>
      <c r="L393" s="84"/>
      <c r="M393" s="83">
        <v>28550</v>
      </c>
      <c r="N393" s="85">
        <v>63.4</v>
      </c>
      <c r="O393" s="80">
        <f t="shared" si="5"/>
        <v>0.06554621848739493</v>
      </c>
    </row>
    <row r="394" spans="1:15" ht="12.75">
      <c r="A394" s="83">
        <v>29677</v>
      </c>
      <c r="B394" s="84">
        <v>17.15</v>
      </c>
      <c r="D394" s="83">
        <v>31229</v>
      </c>
      <c r="E394" s="84">
        <v>10.68</v>
      </c>
      <c r="F394" s="84"/>
      <c r="G394" s="83">
        <v>18719</v>
      </c>
      <c r="H394" s="84">
        <v>2.87</v>
      </c>
      <c r="I394" s="84"/>
      <c r="J394" s="83">
        <v>31686</v>
      </c>
      <c r="K394" s="84">
        <v>5.85</v>
      </c>
      <c r="L394" s="84"/>
      <c r="M394" s="83">
        <v>28581</v>
      </c>
      <c r="N394" s="85">
        <v>63.9</v>
      </c>
      <c r="O394" s="80">
        <f t="shared" si="5"/>
        <v>0.06499999999999997</v>
      </c>
    </row>
    <row r="395" spans="1:15" ht="12.75">
      <c r="A395" s="83">
        <v>29707</v>
      </c>
      <c r="B395" s="84">
        <v>19.61</v>
      </c>
      <c r="D395" s="83">
        <v>31260</v>
      </c>
      <c r="E395" s="84">
        <v>10.73</v>
      </c>
      <c r="F395" s="84"/>
      <c r="G395" s="83">
        <v>18749</v>
      </c>
      <c r="H395" s="84">
        <v>2.89</v>
      </c>
      <c r="I395" s="84"/>
      <c r="J395" s="83">
        <v>31717</v>
      </c>
      <c r="K395" s="84">
        <v>6.04</v>
      </c>
      <c r="L395" s="84"/>
      <c r="M395" s="83">
        <v>28611</v>
      </c>
      <c r="N395" s="85">
        <v>64.5</v>
      </c>
      <c r="O395" s="80">
        <f t="shared" si="5"/>
        <v>0.06965174129353238</v>
      </c>
    </row>
    <row r="396" spans="1:15" ht="12.75">
      <c r="A396" s="83">
        <v>29738</v>
      </c>
      <c r="B396" s="84">
        <v>20.03</v>
      </c>
      <c r="D396" s="83">
        <v>31291</v>
      </c>
      <c r="E396" s="84">
        <v>10.8</v>
      </c>
      <c r="F396" s="84"/>
      <c r="G396" s="83">
        <v>18780</v>
      </c>
      <c r="H396" s="84">
        <v>2.94</v>
      </c>
      <c r="I396" s="84"/>
      <c r="J396" s="83">
        <v>31747</v>
      </c>
      <c r="K396" s="84">
        <v>6.91</v>
      </c>
      <c r="L396" s="84"/>
      <c r="M396" s="83">
        <v>28642</v>
      </c>
      <c r="N396" s="85">
        <v>65.2</v>
      </c>
      <c r="O396" s="80">
        <f t="shared" si="5"/>
        <v>0.07413509060955518</v>
      </c>
    </row>
    <row r="397" spans="1:15" ht="12.75">
      <c r="A397" s="83">
        <v>29768</v>
      </c>
      <c r="B397" s="84">
        <v>20.39</v>
      </c>
      <c r="D397" s="83">
        <v>31321</v>
      </c>
      <c r="E397" s="84">
        <v>10.67</v>
      </c>
      <c r="F397" s="84"/>
      <c r="G397" s="83">
        <v>18810</v>
      </c>
      <c r="H397" s="84">
        <v>2.94</v>
      </c>
      <c r="I397" s="84"/>
      <c r="J397" s="83">
        <v>31778</v>
      </c>
      <c r="K397" s="84">
        <v>6.43</v>
      </c>
      <c r="L397" s="84"/>
      <c r="M397" s="83">
        <v>28672</v>
      </c>
      <c r="N397" s="85">
        <v>65.7</v>
      </c>
      <c r="O397" s="80">
        <f t="shared" si="5"/>
        <v>0.0770491803278689</v>
      </c>
    </row>
    <row r="398" spans="1:15" ht="12.75">
      <c r="A398" s="83">
        <v>29799</v>
      </c>
      <c r="B398" s="84">
        <v>20.5</v>
      </c>
      <c r="D398" s="83">
        <v>31352</v>
      </c>
      <c r="E398" s="84">
        <v>10.24</v>
      </c>
      <c r="F398" s="84"/>
      <c r="G398" s="83">
        <v>18841</v>
      </c>
      <c r="H398" s="84">
        <v>2.88</v>
      </c>
      <c r="I398" s="84"/>
      <c r="J398" s="83">
        <v>31809</v>
      </c>
      <c r="K398" s="84">
        <v>6.1</v>
      </c>
      <c r="L398" s="84"/>
      <c r="M398" s="83">
        <v>28703</v>
      </c>
      <c r="N398" s="85">
        <v>66</v>
      </c>
      <c r="O398" s="80">
        <f t="shared" si="5"/>
        <v>0.07843137254901955</v>
      </c>
    </row>
    <row r="399" spans="1:15" ht="12.75">
      <c r="A399" s="83">
        <v>29830</v>
      </c>
      <c r="B399" s="84">
        <v>20.08</v>
      </c>
      <c r="D399" s="83">
        <v>31382</v>
      </c>
      <c r="E399" s="84">
        <v>9.75</v>
      </c>
      <c r="F399" s="84"/>
      <c r="G399" s="83">
        <v>18872</v>
      </c>
      <c r="H399" s="84">
        <v>2.84</v>
      </c>
      <c r="I399" s="84"/>
      <c r="J399" s="83">
        <v>31837</v>
      </c>
      <c r="K399" s="84">
        <v>6.13</v>
      </c>
      <c r="L399" s="84"/>
      <c r="M399" s="83">
        <v>28734</v>
      </c>
      <c r="N399" s="85">
        <v>66.5</v>
      </c>
      <c r="O399" s="80">
        <f t="shared" si="5"/>
        <v>0.08306188925081436</v>
      </c>
    </row>
    <row r="400" spans="1:15" ht="12.75">
      <c r="A400" s="83">
        <v>29860</v>
      </c>
      <c r="B400" s="84">
        <v>18.45</v>
      </c>
      <c r="D400" s="83">
        <v>31413</v>
      </c>
      <c r="E400" s="84">
        <v>9.59</v>
      </c>
      <c r="F400" s="84"/>
      <c r="G400" s="83">
        <v>18902</v>
      </c>
      <c r="H400" s="84">
        <v>2.89</v>
      </c>
      <c r="I400" s="84"/>
      <c r="J400" s="83">
        <v>31868</v>
      </c>
      <c r="K400" s="84">
        <v>6.37</v>
      </c>
      <c r="L400" s="84"/>
      <c r="M400" s="83">
        <v>28764</v>
      </c>
      <c r="N400" s="85">
        <v>67.1</v>
      </c>
      <c r="O400" s="80">
        <f t="shared" si="5"/>
        <v>0.08928571428571416</v>
      </c>
    </row>
    <row r="401" spans="1:15" ht="12.75">
      <c r="A401" s="83">
        <v>29891</v>
      </c>
      <c r="B401" s="84">
        <v>16.84</v>
      </c>
      <c r="D401" s="83">
        <v>31444</v>
      </c>
      <c r="E401" s="84">
        <v>9.08</v>
      </c>
      <c r="F401" s="84"/>
      <c r="G401" s="83">
        <v>18933</v>
      </c>
      <c r="H401" s="84">
        <v>2.96</v>
      </c>
      <c r="I401" s="84"/>
      <c r="J401" s="83">
        <v>31898</v>
      </c>
      <c r="K401" s="84">
        <v>6.85</v>
      </c>
      <c r="L401" s="84"/>
      <c r="M401" s="83">
        <v>28795</v>
      </c>
      <c r="N401" s="85">
        <v>67.4</v>
      </c>
      <c r="O401" s="80">
        <f t="shared" si="5"/>
        <v>0.08885298869143791</v>
      </c>
    </row>
    <row r="402" spans="1:15" ht="12.75">
      <c r="A402" s="83">
        <v>29921</v>
      </c>
      <c r="B402" s="84">
        <v>15.75</v>
      </c>
      <c r="D402" s="83">
        <v>31472</v>
      </c>
      <c r="E402" s="84">
        <v>8.09</v>
      </c>
      <c r="F402" s="84"/>
      <c r="G402" s="83">
        <v>18963</v>
      </c>
      <c r="H402" s="84">
        <v>3.01</v>
      </c>
      <c r="I402" s="84"/>
      <c r="J402" s="83">
        <v>31929</v>
      </c>
      <c r="K402" s="84">
        <v>6.73</v>
      </c>
      <c r="L402" s="84"/>
      <c r="M402" s="83">
        <v>28825</v>
      </c>
      <c r="N402" s="85">
        <v>67.7</v>
      </c>
      <c r="O402" s="80">
        <f t="shared" si="5"/>
        <v>0.09017713365539455</v>
      </c>
    </row>
    <row r="403" spans="1:15" ht="12.75">
      <c r="A403" s="83">
        <v>29952</v>
      </c>
      <c r="B403" s="84">
        <v>15.75</v>
      </c>
      <c r="D403" s="83">
        <v>31503</v>
      </c>
      <c r="E403" s="84">
        <v>7.5</v>
      </c>
      <c r="F403" s="84"/>
      <c r="G403" s="83">
        <v>18994</v>
      </c>
      <c r="H403" s="84">
        <v>2.98</v>
      </c>
      <c r="I403" s="84"/>
      <c r="J403" s="83">
        <v>31959</v>
      </c>
      <c r="K403" s="84">
        <v>6.58</v>
      </c>
      <c r="L403" s="84"/>
      <c r="M403" s="83">
        <v>28856</v>
      </c>
      <c r="N403" s="85">
        <v>68.3</v>
      </c>
      <c r="O403" s="80">
        <f aca="true" t="shared" si="6" ref="O403:O466">(N403-N391)/N391</f>
        <v>0.09279999999999995</v>
      </c>
    </row>
    <row r="404" spans="1:15" ht="12.75">
      <c r="A404" s="83">
        <v>29983</v>
      </c>
      <c r="B404" s="84">
        <v>16.56</v>
      </c>
      <c r="D404" s="83">
        <v>31533</v>
      </c>
      <c r="E404" s="84">
        <v>7.81</v>
      </c>
      <c r="F404" s="84"/>
      <c r="G404" s="83">
        <v>19025</v>
      </c>
      <c r="H404" s="84">
        <v>2.93</v>
      </c>
      <c r="I404" s="84"/>
      <c r="J404" s="83">
        <v>31990</v>
      </c>
      <c r="K404" s="84">
        <v>6.73</v>
      </c>
      <c r="L404" s="84"/>
      <c r="M404" s="83">
        <v>28887</v>
      </c>
      <c r="N404" s="85">
        <v>69.1</v>
      </c>
      <c r="O404" s="80">
        <f t="shared" si="6"/>
        <v>0.09856915739268673</v>
      </c>
    </row>
    <row r="405" spans="1:15" ht="12.75">
      <c r="A405" s="83">
        <v>30011</v>
      </c>
      <c r="B405" s="84">
        <v>16.5</v>
      </c>
      <c r="D405" s="83">
        <v>31564</v>
      </c>
      <c r="E405" s="84">
        <v>7.69</v>
      </c>
      <c r="F405" s="84"/>
      <c r="G405" s="83">
        <v>19054</v>
      </c>
      <c r="H405" s="84">
        <v>2.96</v>
      </c>
      <c r="I405" s="84"/>
      <c r="J405" s="83">
        <v>32021</v>
      </c>
      <c r="K405" s="84">
        <v>7.22</v>
      </c>
      <c r="L405" s="84"/>
      <c r="M405" s="83">
        <v>28915</v>
      </c>
      <c r="N405" s="85">
        <v>69.8</v>
      </c>
      <c r="O405" s="80">
        <f t="shared" si="6"/>
        <v>0.10094637223974762</v>
      </c>
    </row>
    <row r="406" spans="1:15" ht="12.75">
      <c r="A406" s="83">
        <v>30042</v>
      </c>
      <c r="B406" s="84">
        <v>16.5</v>
      </c>
      <c r="D406" s="83">
        <v>31594</v>
      </c>
      <c r="E406" s="84">
        <v>7.29</v>
      </c>
      <c r="F406" s="84"/>
      <c r="G406" s="83">
        <v>19085</v>
      </c>
      <c r="H406" s="84">
        <v>2.93</v>
      </c>
      <c r="I406" s="84"/>
      <c r="J406" s="83">
        <v>32051</v>
      </c>
      <c r="K406" s="84">
        <v>7.29</v>
      </c>
      <c r="L406" s="84"/>
      <c r="M406" s="83">
        <v>28946</v>
      </c>
      <c r="N406" s="85">
        <v>70.6</v>
      </c>
      <c r="O406" s="80">
        <f t="shared" si="6"/>
        <v>0.10485133020344281</v>
      </c>
    </row>
    <row r="407" spans="1:15" ht="12.75">
      <c r="A407" s="83">
        <v>30072</v>
      </c>
      <c r="B407" s="84">
        <v>16.5</v>
      </c>
      <c r="D407" s="83">
        <v>31625</v>
      </c>
      <c r="E407" s="84">
        <v>7.28</v>
      </c>
      <c r="F407" s="84"/>
      <c r="G407" s="83">
        <v>19115</v>
      </c>
      <c r="H407" s="84">
        <v>2.93</v>
      </c>
      <c r="I407" s="84"/>
      <c r="J407" s="83">
        <v>32082</v>
      </c>
      <c r="K407" s="84">
        <v>6.69</v>
      </c>
      <c r="L407" s="84"/>
      <c r="M407" s="83">
        <v>28976</v>
      </c>
      <c r="N407" s="85">
        <v>71.5</v>
      </c>
      <c r="O407" s="80">
        <f t="shared" si="6"/>
        <v>0.10852713178294573</v>
      </c>
    </row>
    <row r="408" spans="1:15" ht="12.75">
      <c r="A408" s="83">
        <v>30103</v>
      </c>
      <c r="B408" s="84">
        <v>16.5</v>
      </c>
      <c r="D408" s="83">
        <v>31656</v>
      </c>
      <c r="E408" s="84">
        <v>7.56</v>
      </c>
      <c r="F408" s="84"/>
      <c r="G408" s="83">
        <v>19146</v>
      </c>
      <c r="H408" s="84">
        <v>2.94</v>
      </c>
      <c r="I408" s="84"/>
      <c r="J408" s="83">
        <v>32112</v>
      </c>
      <c r="K408" s="84">
        <v>6.77</v>
      </c>
      <c r="L408" s="84"/>
      <c r="M408" s="83">
        <v>29007</v>
      </c>
      <c r="N408" s="85">
        <v>72.3</v>
      </c>
      <c r="O408" s="80">
        <f t="shared" si="6"/>
        <v>0.1088957055214723</v>
      </c>
    </row>
    <row r="409" spans="1:15" ht="12.75">
      <c r="A409" s="83">
        <v>30133</v>
      </c>
      <c r="B409" s="84">
        <v>16.26</v>
      </c>
      <c r="D409" s="83">
        <v>31686</v>
      </c>
      <c r="E409" s="84">
        <v>7.61</v>
      </c>
      <c r="F409" s="84"/>
      <c r="G409" s="83">
        <v>19176</v>
      </c>
      <c r="H409" s="84">
        <v>2.95</v>
      </c>
      <c r="I409" s="84"/>
      <c r="J409" s="83">
        <v>32143</v>
      </c>
      <c r="K409" s="84">
        <v>6.83</v>
      </c>
      <c r="L409" s="84"/>
      <c r="M409" s="83">
        <v>29037</v>
      </c>
      <c r="N409" s="85">
        <v>73.1</v>
      </c>
      <c r="O409" s="80">
        <f t="shared" si="6"/>
        <v>0.11263318112633168</v>
      </c>
    </row>
    <row r="410" spans="1:15" ht="12.75">
      <c r="A410" s="83">
        <v>30164</v>
      </c>
      <c r="B410" s="84">
        <v>14.39</v>
      </c>
      <c r="D410" s="83">
        <v>31717</v>
      </c>
      <c r="E410" s="84">
        <v>7.42</v>
      </c>
      <c r="F410" s="84"/>
      <c r="G410" s="83">
        <v>19207</v>
      </c>
      <c r="H410" s="84">
        <v>2.94</v>
      </c>
      <c r="I410" s="84"/>
      <c r="J410" s="83">
        <v>32174</v>
      </c>
      <c r="K410" s="84">
        <v>6.58</v>
      </c>
      <c r="L410" s="84"/>
      <c r="M410" s="83">
        <v>29068</v>
      </c>
      <c r="N410" s="85">
        <v>73.8</v>
      </c>
      <c r="O410" s="80">
        <f t="shared" si="6"/>
        <v>0.11818181818181814</v>
      </c>
    </row>
    <row r="411" spans="1:15" ht="12.75">
      <c r="A411" s="83">
        <v>30195</v>
      </c>
      <c r="B411" s="84">
        <v>13.5</v>
      </c>
      <c r="D411" s="83">
        <v>31747</v>
      </c>
      <c r="E411" s="84">
        <v>7.28</v>
      </c>
      <c r="F411" s="84"/>
      <c r="G411" s="83">
        <v>19238</v>
      </c>
      <c r="H411" s="84">
        <v>2.95</v>
      </c>
      <c r="I411" s="84"/>
      <c r="J411" s="83">
        <v>32203</v>
      </c>
      <c r="K411" s="84">
        <v>6.58</v>
      </c>
      <c r="L411" s="84"/>
      <c r="M411" s="83">
        <v>29099</v>
      </c>
      <c r="N411" s="85">
        <v>74.6</v>
      </c>
      <c r="O411" s="80">
        <f t="shared" si="6"/>
        <v>0.1218045112781954</v>
      </c>
    </row>
    <row r="412" spans="1:15" ht="12.75">
      <c r="A412" s="83">
        <v>30225</v>
      </c>
      <c r="B412" s="84">
        <v>12.52</v>
      </c>
      <c r="D412" s="83">
        <v>31778</v>
      </c>
      <c r="E412" s="80" t="e">
        <f>NA()</f>
        <v>#N/A</v>
      </c>
      <c r="F412" s="84"/>
      <c r="G412" s="83">
        <v>19268</v>
      </c>
      <c r="H412" s="84">
        <v>3.01</v>
      </c>
      <c r="I412" s="84"/>
      <c r="J412" s="83">
        <v>32234</v>
      </c>
      <c r="K412" s="84">
        <v>6.87</v>
      </c>
      <c r="L412" s="84"/>
      <c r="M412" s="83">
        <v>29129</v>
      </c>
      <c r="N412" s="85">
        <v>75.2</v>
      </c>
      <c r="O412" s="80">
        <f t="shared" si="6"/>
        <v>0.12071535022354708</v>
      </c>
    </row>
    <row r="413" spans="1:15" ht="12.75">
      <c r="A413" s="83">
        <v>30256</v>
      </c>
      <c r="B413" s="84">
        <v>11.85</v>
      </c>
      <c r="D413" s="83">
        <v>31809</v>
      </c>
      <c r="E413" s="80" t="e">
        <f>NA()</f>
        <v>#N/A</v>
      </c>
      <c r="F413" s="84"/>
      <c r="G413" s="83">
        <v>19299</v>
      </c>
      <c r="H413" s="84">
        <v>2.98</v>
      </c>
      <c r="I413" s="84"/>
      <c r="J413" s="83">
        <v>32264</v>
      </c>
      <c r="K413" s="84">
        <v>7.09</v>
      </c>
      <c r="L413" s="84"/>
      <c r="M413" s="83">
        <v>29160</v>
      </c>
      <c r="N413" s="85">
        <v>75.9</v>
      </c>
      <c r="O413" s="80">
        <f t="shared" si="6"/>
        <v>0.1261127596439169</v>
      </c>
    </row>
    <row r="414" spans="1:15" ht="12.75">
      <c r="A414" s="83">
        <v>30286</v>
      </c>
      <c r="B414" s="84">
        <v>11.5</v>
      </c>
      <c r="D414" s="83">
        <v>31837</v>
      </c>
      <c r="E414" s="80" t="e">
        <f>NA()</f>
        <v>#N/A</v>
      </c>
      <c r="F414" s="84"/>
      <c r="G414" s="83">
        <v>19329</v>
      </c>
      <c r="H414" s="84">
        <v>2.97</v>
      </c>
      <c r="I414" s="84"/>
      <c r="J414" s="83">
        <v>32295</v>
      </c>
      <c r="K414" s="84">
        <v>7.51</v>
      </c>
      <c r="L414" s="84"/>
      <c r="M414" s="83">
        <v>29190</v>
      </c>
      <c r="N414" s="85">
        <v>76.7</v>
      </c>
      <c r="O414" s="80">
        <f t="shared" si="6"/>
        <v>0.1329394387001477</v>
      </c>
    </row>
    <row r="415" spans="1:15" ht="12.75">
      <c r="A415" s="83">
        <v>30317</v>
      </c>
      <c r="B415" s="84">
        <v>11.16</v>
      </c>
      <c r="D415" s="83">
        <v>31868</v>
      </c>
      <c r="E415" s="80" t="e">
        <f>NA()</f>
        <v>#N/A</v>
      </c>
      <c r="F415" s="84"/>
      <c r="G415" s="83">
        <v>19360</v>
      </c>
      <c r="H415" s="84">
        <v>3.02</v>
      </c>
      <c r="I415" s="84"/>
      <c r="J415" s="83">
        <v>32325</v>
      </c>
      <c r="K415" s="84">
        <v>7.75</v>
      </c>
      <c r="L415" s="84"/>
      <c r="M415" s="83">
        <v>29221</v>
      </c>
      <c r="N415" s="85">
        <v>77.8</v>
      </c>
      <c r="O415" s="80">
        <f t="shared" si="6"/>
        <v>0.1390922401171303</v>
      </c>
    </row>
    <row r="416" spans="1:15" ht="12.75">
      <c r="A416" s="83">
        <v>30348</v>
      </c>
      <c r="B416" s="84">
        <v>10.98</v>
      </c>
      <c r="D416" s="83">
        <v>31898</v>
      </c>
      <c r="E416" s="80" t="e">
        <f>NA()</f>
        <v>#N/A</v>
      </c>
      <c r="F416" s="84"/>
      <c r="G416" s="83">
        <v>19391</v>
      </c>
      <c r="H416" s="84">
        <v>3.07</v>
      </c>
      <c r="I416" s="84"/>
      <c r="J416" s="83">
        <v>32356</v>
      </c>
      <c r="K416" s="84">
        <v>8.01</v>
      </c>
      <c r="L416" s="84"/>
      <c r="M416" s="83">
        <v>29252</v>
      </c>
      <c r="N416" s="85">
        <v>78.9</v>
      </c>
      <c r="O416" s="80">
        <f t="shared" si="6"/>
        <v>0.14182344428364707</v>
      </c>
    </row>
    <row r="417" spans="1:15" ht="12.75">
      <c r="A417" s="83">
        <v>30376</v>
      </c>
      <c r="B417" s="84">
        <v>10.5</v>
      </c>
      <c r="D417" s="83">
        <v>31929</v>
      </c>
      <c r="E417" s="80" t="e">
        <f>NA()</f>
        <v>#N/A</v>
      </c>
      <c r="F417" s="84"/>
      <c r="G417" s="83">
        <v>19419</v>
      </c>
      <c r="H417" s="84">
        <v>3.12</v>
      </c>
      <c r="I417" s="84"/>
      <c r="J417" s="83">
        <v>32387</v>
      </c>
      <c r="K417" s="84">
        <v>8.19</v>
      </c>
      <c r="L417" s="84"/>
      <c r="M417" s="83">
        <v>29281</v>
      </c>
      <c r="N417" s="85">
        <v>80.1</v>
      </c>
      <c r="O417" s="80">
        <f t="shared" si="6"/>
        <v>0.14756446991404007</v>
      </c>
    </row>
    <row r="418" spans="1:15" ht="12.75">
      <c r="A418" s="83">
        <v>30407</v>
      </c>
      <c r="B418" s="84">
        <v>10.5</v>
      </c>
      <c r="D418" s="83">
        <v>31959</v>
      </c>
      <c r="E418" s="80" t="e">
        <f>NA()</f>
        <v>#N/A</v>
      </c>
      <c r="F418" s="84"/>
      <c r="G418" s="83">
        <v>19450</v>
      </c>
      <c r="H418" s="84">
        <v>3.23</v>
      </c>
      <c r="I418" s="84"/>
      <c r="J418" s="83">
        <v>32417</v>
      </c>
      <c r="K418" s="84">
        <v>8.3</v>
      </c>
      <c r="L418" s="84"/>
      <c r="M418" s="83">
        <v>29312</v>
      </c>
      <c r="N418" s="85">
        <v>81</v>
      </c>
      <c r="O418" s="80">
        <f t="shared" si="6"/>
        <v>0.1473087818696885</v>
      </c>
    </row>
    <row r="419" spans="1:15" ht="12.75">
      <c r="A419" s="83">
        <v>30437</v>
      </c>
      <c r="B419" s="84">
        <v>10.5</v>
      </c>
      <c r="D419" s="83">
        <v>31990</v>
      </c>
      <c r="E419" s="80" t="e">
        <f>NA()</f>
        <v>#N/A</v>
      </c>
      <c r="F419" s="84"/>
      <c r="G419" s="83">
        <v>19480</v>
      </c>
      <c r="H419" s="84">
        <v>3.34</v>
      </c>
      <c r="I419" s="84"/>
      <c r="J419" s="83">
        <v>32448</v>
      </c>
      <c r="K419" s="84">
        <v>8.35</v>
      </c>
      <c r="L419" s="84"/>
      <c r="M419" s="83">
        <v>29342</v>
      </c>
      <c r="N419" s="85">
        <v>81.8</v>
      </c>
      <c r="O419" s="80">
        <f t="shared" si="6"/>
        <v>0.14405594405594402</v>
      </c>
    </row>
    <row r="420" spans="1:15" ht="12.75">
      <c r="A420" s="83">
        <v>30468</v>
      </c>
      <c r="B420" s="84">
        <v>10.5</v>
      </c>
      <c r="D420" s="83">
        <v>32021</v>
      </c>
      <c r="E420" s="80" t="e">
        <f>NA()</f>
        <v>#N/A</v>
      </c>
      <c r="F420" s="84"/>
      <c r="G420" s="83">
        <v>19511</v>
      </c>
      <c r="H420" s="84">
        <v>3.4</v>
      </c>
      <c r="I420" s="84"/>
      <c r="J420" s="83">
        <v>32478</v>
      </c>
      <c r="K420" s="84">
        <v>8.76</v>
      </c>
      <c r="L420" s="84"/>
      <c r="M420" s="83">
        <v>29373</v>
      </c>
      <c r="N420" s="85">
        <v>82.7</v>
      </c>
      <c r="O420" s="80">
        <f t="shared" si="6"/>
        <v>0.14384508990318126</v>
      </c>
    </row>
    <row r="421" spans="1:15" ht="12.75">
      <c r="A421" s="83">
        <v>30498</v>
      </c>
      <c r="B421" s="84">
        <v>10.5</v>
      </c>
      <c r="D421" s="83">
        <v>32051</v>
      </c>
      <c r="E421" s="80" t="e">
        <f>NA()</f>
        <v>#N/A</v>
      </c>
      <c r="F421" s="84"/>
      <c r="G421" s="83">
        <v>19541</v>
      </c>
      <c r="H421" s="84">
        <v>3.28</v>
      </c>
      <c r="I421" s="84"/>
      <c r="J421" s="83">
        <v>32509</v>
      </c>
      <c r="K421" s="84">
        <v>9.12</v>
      </c>
      <c r="L421" s="84"/>
      <c r="M421" s="83">
        <v>29403</v>
      </c>
      <c r="N421" s="85">
        <v>82.7</v>
      </c>
      <c r="O421" s="80">
        <f t="shared" si="6"/>
        <v>0.13132694938440506</v>
      </c>
    </row>
    <row r="422" spans="1:15" ht="12.75">
      <c r="A422" s="83">
        <v>30529</v>
      </c>
      <c r="B422" s="84">
        <v>10.89</v>
      </c>
      <c r="D422" s="83">
        <v>32082</v>
      </c>
      <c r="E422" s="80" t="e">
        <f>NA()</f>
        <v>#N/A</v>
      </c>
      <c r="F422" s="84"/>
      <c r="G422" s="83">
        <v>19572</v>
      </c>
      <c r="H422" s="84">
        <v>3.24</v>
      </c>
      <c r="I422" s="84"/>
      <c r="J422" s="83">
        <v>32540</v>
      </c>
      <c r="K422" s="84">
        <v>9.36</v>
      </c>
      <c r="L422" s="84"/>
      <c r="M422" s="83">
        <v>29434</v>
      </c>
      <c r="N422" s="85">
        <v>83.3</v>
      </c>
      <c r="O422" s="80">
        <f t="shared" si="6"/>
        <v>0.12872628726287264</v>
      </c>
    </row>
    <row r="423" spans="1:15" ht="12.75">
      <c r="A423" s="83">
        <v>30560</v>
      </c>
      <c r="B423" s="84">
        <v>11</v>
      </c>
      <c r="D423" s="83">
        <v>32112</v>
      </c>
      <c r="E423" s="80" t="e">
        <f>NA()</f>
        <v>#N/A</v>
      </c>
      <c r="F423" s="84"/>
      <c r="G423" s="83">
        <v>19603</v>
      </c>
      <c r="H423" s="84">
        <v>3.29</v>
      </c>
      <c r="I423" s="84"/>
      <c r="J423" s="83">
        <v>32568</v>
      </c>
      <c r="K423" s="84">
        <v>9.85</v>
      </c>
      <c r="L423" s="84"/>
      <c r="M423" s="83">
        <v>29465</v>
      </c>
      <c r="N423" s="85">
        <v>84</v>
      </c>
      <c r="O423" s="80">
        <f t="shared" si="6"/>
        <v>0.126005361930295</v>
      </c>
    </row>
    <row r="424" spans="1:15" ht="12.75">
      <c r="A424" s="83">
        <v>30590</v>
      </c>
      <c r="B424" s="84">
        <v>11</v>
      </c>
      <c r="D424" s="83">
        <v>32143</v>
      </c>
      <c r="E424" s="80" t="e">
        <f>NA()</f>
        <v>#N/A</v>
      </c>
      <c r="F424" s="84"/>
      <c r="G424" s="83">
        <v>19633</v>
      </c>
      <c r="H424" s="84">
        <v>3.16</v>
      </c>
      <c r="I424" s="84"/>
      <c r="J424" s="83">
        <v>32599</v>
      </c>
      <c r="K424" s="84">
        <v>9.84</v>
      </c>
      <c r="L424" s="84"/>
      <c r="M424" s="83">
        <v>29495</v>
      </c>
      <c r="N424" s="85">
        <v>84.8</v>
      </c>
      <c r="O424" s="80">
        <f t="shared" si="6"/>
        <v>0.127659574468085</v>
      </c>
    </row>
    <row r="425" spans="1:15" ht="12.75">
      <c r="A425" s="83">
        <v>30621</v>
      </c>
      <c r="B425" s="84">
        <v>11</v>
      </c>
      <c r="D425" s="83">
        <v>32174</v>
      </c>
      <c r="E425" s="80" t="e">
        <f>NA()</f>
        <v>#N/A</v>
      </c>
      <c r="F425" s="84"/>
      <c r="G425" s="83">
        <v>19664</v>
      </c>
      <c r="H425" s="84">
        <v>3.11</v>
      </c>
      <c r="I425" s="84"/>
      <c r="J425" s="83">
        <v>32629</v>
      </c>
      <c r="K425" s="84">
        <v>9.81</v>
      </c>
      <c r="L425" s="84"/>
      <c r="M425" s="83">
        <v>29526</v>
      </c>
      <c r="N425" s="85">
        <v>85.5</v>
      </c>
      <c r="O425" s="80">
        <f t="shared" si="6"/>
        <v>0.12648221343873509</v>
      </c>
    </row>
    <row r="426" spans="1:15" ht="12.75">
      <c r="A426" s="83">
        <v>30651</v>
      </c>
      <c r="B426" s="84">
        <v>11</v>
      </c>
      <c r="D426" s="83">
        <v>32203</v>
      </c>
      <c r="E426" s="80" t="e">
        <f>NA()</f>
        <v>#N/A</v>
      </c>
      <c r="F426" s="84"/>
      <c r="G426" s="83">
        <v>19694</v>
      </c>
      <c r="H426" s="84">
        <v>3.13</v>
      </c>
      <c r="I426" s="84"/>
      <c r="J426" s="83">
        <v>32660</v>
      </c>
      <c r="K426" s="84">
        <v>9.53</v>
      </c>
      <c r="L426" s="84"/>
      <c r="M426" s="83">
        <v>29556</v>
      </c>
      <c r="N426" s="85">
        <v>86.3</v>
      </c>
      <c r="O426" s="80">
        <f t="shared" si="6"/>
        <v>0.12516297262059967</v>
      </c>
    </row>
    <row r="427" spans="1:15" ht="12.75">
      <c r="A427" s="83">
        <v>30682</v>
      </c>
      <c r="B427" s="84">
        <v>11</v>
      </c>
      <c r="D427" s="83">
        <v>32234</v>
      </c>
      <c r="E427" s="80" t="e">
        <f>NA()</f>
        <v>#N/A</v>
      </c>
      <c r="F427" s="84"/>
      <c r="G427" s="83">
        <v>19725</v>
      </c>
      <c r="H427" s="84">
        <v>3.06</v>
      </c>
      <c r="I427" s="84"/>
      <c r="J427" s="83">
        <v>32690</v>
      </c>
      <c r="K427" s="84">
        <v>9.24</v>
      </c>
      <c r="L427" s="84"/>
      <c r="M427" s="83">
        <v>29587</v>
      </c>
      <c r="N427" s="85">
        <v>87</v>
      </c>
      <c r="O427" s="80">
        <f t="shared" si="6"/>
        <v>0.1182519280205656</v>
      </c>
    </row>
    <row r="428" spans="1:15" ht="12.75">
      <c r="A428" s="83">
        <v>30713</v>
      </c>
      <c r="B428" s="84">
        <v>11</v>
      </c>
      <c r="D428" s="83">
        <v>32264</v>
      </c>
      <c r="E428" s="80" t="e">
        <f>NA()</f>
        <v>#N/A</v>
      </c>
      <c r="F428" s="84"/>
      <c r="G428" s="83">
        <v>19756</v>
      </c>
      <c r="H428" s="84">
        <v>2.95</v>
      </c>
      <c r="I428" s="84"/>
      <c r="J428" s="83">
        <v>32721</v>
      </c>
      <c r="K428" s="84">
        <v>8.99</v>
      </c>
      <c r="L428" s="84"/>
      <c r="M428" s="83">
        <v>29618</v>
      </c>
      <c r="N428" s="85">
        <v>87.9</v>
      </c>
      <c r="O428" s="80">
        <f t="shared" si="6"/>
        <v>0.11406844106463877</v>
      </c>
    </row>
    <row r="429" spans="1:15" ht="12.75">
      <c r="A429" s="83">
        <v>30742</v>
      </c>
      <c r="B429" s="84">
        <v>11.21</v>
      </c>
      <c r="D429" s="83">
        <v>32295</v>
      </c>
      <c r="E429" s="80" t="e">
        <f>NA()</f>
        <v>#N/A</v>
      </c>
      <c r="F429" s="84"/>
      <c r="G429" s="83">
        <v>19784</v>
      </c>
      <c r="H429" s="84">
        <v>2.86</v>
      </c>
      <c r="I429" s="84"/>
      <c r="J429" s="83">
        <v>32752</v>
      </c>
      <c r="K429" s="84">
        <v>9.02</v>
      </c>
      <c r="L429" s="84"/>
      <c r="M429" s="83">
        <v>29646</v>
      </c>
      <c r="N429" s="85">
        <v>88.5</v>
      </c>
      <c r="O429" s="80">
        <f t="shared" si="6"/>
        <v>0.10486891385767798</v>
      </c>
    </row>
    <row r="430" spans="1:15" ht="12.75">
      <c r="A430" s="83">
        <v>30773</v>
      </c>
      <c r="B430" s="84">
        <v>11.93</v>
      </c>
      <c r="D430" s="83">
        <v>32325</v>
      </c>
      <c r="E430" s="80" t="e">
        <f>NA()</f>
        <v>#N/A</v>
      </c>
      <c r="F430" s="84"/>
      <c r="G430" s="83">
        <v>19815</v>
      </c>
      <c r="H430" s="84">
        <v>2.85</v>
      </c>
      <c r="I430" s="84"/>
      <c r="J430" s="83">
        <v>32782</v>
      </c>
      <c r="K430" s="84">
        <v>8.84</v>
      </c>
      <c r="L430" s="84"/>
      <c r="M430" s="83">
        <v>29677</v>
      </c>
      <c r="N430" s="85">
        <v>89.1</v>
      </c>
      <c r="O430" s="80">
        <f t="shared" si="6"/>
        <v>0.09999999999999994</v>
      </c>
    </row>
    <row r="431" spans="1:15" ht="12.75">
      <c r="A431" s="83">
        <v>30803</v>
      </c>
      <c r="B431" s="84">
        <v>12.39</v>
      </c>
      <c r="D431" s="83">
        <v>32356</v>
      </c>
      <c r="E431" s="80" t="e">
        <f>NA()</f>
        <v>#N/A</v>
      </c>
      <c r="F431" s="84"/>
      <c r="G431" s="83">
        <v>19845</v>
      </c>
      <c r="H431" s="84">
        <v>2.88</v>
      </c>
      <c r="I431" s="84"/>
      <c r="J431" s="83">
        <v>32813</v>
      </c>
      <c r="K431" s="84">
        <v>8.55</v>
      </c>
      <c r="L431" s="84"/>
      <c r="M431" s="83">
        <v>29707</v>
      </c>
      <c r="N431" s="85">
        <v>89.8</v>
      </c>
      <c r="O431" s="80">
        <f t="shared" si="6"/>
        <v>0.097799511002445</v>
      </c>
    </row>
    <row r="432" spans="1:15" ht="12.75">
      <c r="A432" s="83">
        <v>30834</v>
      </c>
      <c r="B432" s="84">
        <v>12.6</v>
      </c>
      <c r="D432" s="83">
        <v>32387</v>
      </c>
      <c r="E432" s="80" t="e">
        <f>NA()</f>
        <v>#N/A</v>
      </c>
      <c r="F432" s="84"/>
      <c r="G432" s="83">
        <v>19876</v>
      </c>
      <c r="H432" s="84">
        <v>2.9</v>
      </c>
      <c r="I432" s="84"/>
      <c r="J432" s="83">
        <v>32843</v>
      </c>
      <c r="K432" s="84">
        <v>8.45</v>
      </c>
      <c r="L432" s="84"/>
      <c r="M432" s="83">
        <v>29738</v>
      </c>
      <c r="N432" s="85">
        <v>90.6</v>
      </c>
      <c r="O432" s="80">
        <f t="shared" si="6"/>
        <v>0.09552599758162021</v>
      </c>
    </row>
    <row r="433" spans="1:15" ht="12.75">
      <c r="A433" s="83">
        <v>30864</v>
      </c>
      <c r="B433" s="84">
        <v>13</v>
      </c>
      <c r="D433" s="83">
        <v>32417</v>
      </c>
      <c r="E433" s="80" t="e">
        <f>NA()</f>
        <v>#N/A</v>
      </c>
      <c r="F433" s="84"/>
      <c r="G433" s="83">
        <v>19906</v>
      </c>
      <c r="H433" s="84">
        <v>2.89</v>
      </c>
      <c r="I433" s="84"/>
      <c r="J433" s="83">
        <v>32874</v>
      </c>
      <c r="K433" s="84">
        <v>8.23</v>
      </c>
      <c r="L433" s="84"/>
      <c r="M433" s="83">
        <v>29768</v>
      </c>
      <c r="N433" s="85">
        <v>91.6</v>
      </c>
      <c r="O433" s="80">
        <f t="shared" si="6"/>
        <v>0.1076178960096734</v>
      </c>
    </row>
    <row r="434" spans="1:15" ht="12.75">
      <c r="A434" s="83">
        <v>30895</v>
      </c>
      <c r="B434" s="84">
        <v>13</v>
      </c>
      <c r="D434" s="83">
        <v>32448</v>
      </c>
      <c r="E434" s="80" t="e">
        <f>NA()</f>
        <v>#N/A</v>
      </c>
      <c r="F434" s="84"/>
      <c r="G434" s="83">
        <v>19937</v>
      </c>
      <c r="H434" s="84">
        <v>2.87</v>
      </c>
      <c r="I434" s="84"/>
      <c r="J434" s="83">
        <v>32905</v>
      </c>
      <c r="K434" s="84">
        <v>8.24</v>
      </c>
      <c r="L434" s="84"/>
      <c r="M434" s="83">
        <v>29799</v>
      </c>
      <c r="N434" s="85">
        <v>92.3</v>
      </c>
      <c r="O434" s="80">
        <f t="shared" si="6"/>
        <v>0.10804321728691477</v>
      </c>
    </row>
    <row r="435" spans="1:15" ht="12.75">
      <c r="A435" s="83">
        <v>30926</v>
      </c>
      <c r="B435" s="84">
        <v>12.97</v>
      </c>
      <c r="D435" s="83">
        <v>32478</v>
      </c>
      <c r="E435" s="80" t="e">
        <f>NA()</f>
        <v>#N/A</v>
      </c>
      <c r="F435" s="84"/>
      <c r="G435" s="83">
        <v>19968</v>
      </c>
      <c r="H435" s="84">
        <v>2.89</v>
      </c>
      <c r="I435" s="84"/>
      <c r="J435" s="83">
        <v>32933</v>
      </c>
      <c r="K435" s="84">
        <v>8.28</v>
      </c>
      <c r="L435" s="84"/>
      <c r="M435" s="83">
        <v>29830</v>
      </c>
      <c r="N435" s="85">
        <v>93.2</v>
      </c>
      <c r="O435" s="80">
        <f t="shared" si="6"/>
        <v>0.10952380952380955</v>
      </c>
    </row>
    <row r="436" spans="1:15" ht="12.75">
      <c r="A436" s="83">
        <v>30956</v>
      </c>
      <c r="B436" s="84">
        <v>12.58</v>
      </c>
      <c r="D436" s="83">
        <v>32509</v>
      </c>
      <c r="E436" s="80" t="e">
        <f>NA()</f>
        <v>#N/A</v>
      </c>
      <c r="F436" s="84"/>
      <c r="G436" s="83">
        <v>19998</v>
      </c>
      <c r="H436" s="84">
        <v>2.87</v>
      </c>
      <c r="I436" s="84"/>
      <c r="J436" s="83">
        <v>32964</v>
      </c>
      <c r="K436" s="84">
        <v>8.26</v>
      </c>
      <c r="L436" s="84"/>
      <c r="M436" s="83">
        <v>29860</v>
      </c>
      <c r="N436" s="85">
        <v>93.4</v>
      </c>
      <c r="O436" s="80">
        <f t="shared" si="6"/>
        <v>0.10141509433962274</v>
      </c>
    </row>
    <row r="437" spans="1:15" ht="12.75">
      <c r="A437" s="83">
        <v>30987</v>
      </c>
      <c r="B437" s="84">
        <v>11.77</v>
      </c>
      <c r="D437" s="83">
        <v>32540</v>
      </c>
      <c r="E437" s="80" t="e">
        <f>NA()</f>
        <v>#N/A</v>
      </c>
      <c r="F437" s="84"/>
      <c r="G437" s="83">
        <v>20029</v>
      </c>
      <c r="H437" s="84">
        <v>2.89</v>
      </c>
      <c r="I437" s="84"/>
      <c r="J437" s="83">
        <v>32994</v>
      </c>
      <c r="K437" s="84">
        <v>8.18</v>
      </c>
      <c r="L437" s="84"/>
      <c r="M437" s="83">
        <v>29891</v>
      </c>
      <c r="N437" s="85">
        <v>93.7</v>
      </c>
      <c r="O437" s="80">
        <f t="shared" si="6"/>
        <v>0.09590643274853805</v>
      </c>
    </row>
    <row r="438" spans="1:15" ht="12.75">
      <c r="A438" s="83">
        <v>31017</v>
      </c>
      <c r="B438" s="84">
        <v>11.06</v>
      </c>
      <c r="D438" s="83">
        <v>32568</v>
      </c>
      <c r="E438" s="80" t="e">
        <f>NA()</f>
        <v>#N/A</v>
      </c>
      <c r="F438" s="84"/>
      <c r="G438" s="83">
        <v>20059</v>
      </c>
      <c r="H438" s="84">
        <v>2.9</v>
      </c>
      <c r="I438" s="84"/>
      <c r="J438" s="83">
        <v>33025</v>
      </c>
      <c r="K438" s="84">
        <v>8.29</v>
      </c>
      <c r="L438" s="84"/>
      <c r="M438" s="83">
        <v>29921</v>
      </c>
      <c r="N438" s="85">
        <v>94</v>
      </c>
      <c r="O438" s="80">
        <f t="shared" si="6"/>
        <v>0.08922363847045195</v>
      </c>
    </row>
    <row r="439" spans="1:15" ht="12.75">
      <c r="A439" s="83">
        <v>31048</v>
      </c>
      <c r="B439" s="84">
        <v>10.61</v>
      </c>
      <c r="D439" s="83">
        <v>32599</v>
      </c>
      <c r="E439" s="80" t="e">
        <f>NA()</f>
        <v>#N/A</v>
      </c>
      <c r="F439" s="84"/>
      <c r="G439" s="83">
        <v>20090</v>
      </c>
      <c r="H439" s="84">
        <v>2.93</v>
      </c>
      <c r="I439" s="84"/>
      <c r="J439" s="83">
        <v>33055</v>
      </c>
      <c r="K439" s="84">
        <v>8.15</v>
      </c>
      <c r="L439" s="84"/>
      <c r="M439" s="83">
        <v>29952</v>
      </c>
      <c r="N439" s="85">
        <v>94.3</v>
      </c>
      <c r="O439" s="80">
        <f t="shared" si="6"/>
        <v>0.08390804597701146</v>
      </c>
    </row>
    <row r="440" spans="1:15" ht="12.75">
      <c r="A440" s="83">
        <v>31079</v>
      </c>
      <c r="B440" s="84">
        <v>10.5</v>
      </c>
      <c r="D440" s="83">
        <v>32629</v>
      </c>
      <c r="E440" s="80" t="e">
        <f>NA()</f>
        <v>#N/A</v>
      </c>
      <c r="F440" s="84"/>
      <c r="G440" s="83">
        <v>20121</v>
      </c>
      <c r="H440" s="84">
        <v>2.93</v>
      </c>
      <c r="I440" s="84"/>
      <c r="J440" s="83">
        <v>33086</v>
      </c>
      <c r="K440" s="84">
        <v>8.13</v>
      </c>
      <c r="L440" s="84"/>
      <c r="M440" s="83">
        <v>29983</v>
      </c>
      <c r="N440" s="85">
        <v>94.6</v>
      </c>
      <c r="O440" s="80">
        <f t="shared" si="6"/>
        <v>0.0762229806598406</v>
      </c>
    </row>
    <row r="441" spans="1:15" ht="12.75">
      <c r="A441" s="83">
        <v>31107</v>
      </c>
      <c r="B441" s="84">
        <v>10.5</v>
      </c>
      <c r="D441" s="83">
        <v>32660</v>
      </c>
      <c r="E441" s="80" t="e">
        <f>NA()</f>
        <v>#N/A</v>
      </c>
      <c r="F441" s="84"/>
      <c r="G441" s="83">
        <v>20149</v>
      </c>
      <c r="H441" s="84">
        <v>3.02</v>
      </c>
      <c r="I441" s="84"/>
      <c r="J441" s="83">
        <v>33117</v>
      </c>
      <c r="K441" s="84">
        <v>8.2</v>
      </c>
      <c r="L441" s="84"/>
      <c r="M441" s="83">
        <v>30011</v>
      </c>
      <c r="N441" s="85">
        <v>94.5</v>
      </c>
      <c r="O441" s="80">
        <f t="shared" si="6"/>
        <v>0.06779661016949153</v>
      </c>
    </row>
    <row r="442" spans="1:15" ht="12.75">
      <c r="A442" s="83">
        <v>31138</v>
      </c>
      <c r="B442" s="84">
        <v>10.5</v>
      </c>
      <c r="D442" s="83">
        <v>32690</v>
      </c>
      <c r="E442" s="80" t="e">
        <f>NA()</f>
        <v>#N/A</v>
      </c>
      <c r="F442" s="84"/>
      <c r="G442" s="83">
        <v>20180</v>
      </c>
      <c r="H442" s="84">
        <v>3.01</v>
      </c>
      <c r="I442" s="84"/>
      <c r="J442" s="83">
        <v>33147</v>
      </c>
      <c r="K442" s="84">
        <v>8.11</v>
      </c>
      <c r="L442" s="84"/>
      <c r="M442" s="83">
        <v>30042</v>
      </c>
      <c r="N442" s="85">
        <v>94.9</v>
      </c>
      <c r="O442" s="80">
        <f t="shared" si="6"/>
        <v>0.0650953984287319</v>
      </c>
    </row>
    <row r="443" spans="1:15" ht="12.75">
      <c r="A443" s="83">
        <v>31168</v>
      </c>
      <c r="B443" s="84">
        <v>10.31</v>
      </c>
      <c r="D443" s="83">
        <v>32721</v>
      </c>
      <c r="E443" s="80" t="e">
        <f>NA()</f>
        <v>#N/A</v>
      </c>
      <c r="F443" s="84"/>
      <c r="G443" s="83">
        <v>20210</v>
      </c>
      <c r="H443" s="84">
        <v>3.04</v>
      </c>
      <c r="I443" s="84"/>
      <c r="J443" s="83">
        <v>33178</v>
      </c>
      <c r="K443" s="84">
        <v>7.81</v>
      </c>
      <c r="L443" s="84"/>
      <c r="M443" s="83">
        <v>30072</v>
      </c>
      <c r="N443" s="85">
        <v>95.8</v>
      </c>
      <c r="O443" s="80">
        <f t="shared" si="6"/>
        <v>0.066815144766147</v>
      </c>
    </row>
    <row r="444" spans="1:15" ht="12.75">
      <c r="A444" s="83">
        <v>31199</v>
      </c>
      <c r="B444" s="84">
        <v>9.78</v>
      </c>
      <c r="D444" s="83">
        <v>32752</v>
      </c>
      <c r="E444" s="80" t="e">
        <f>NA()</f>
        <v>#N/A</v>
      </c>
      <c r="F444" s="84"/>
      <c r="G444" s="83">
        <v>20241</v>
      </c>
      <c r="H444" s="84">
        <v>3.05</v>
      </c>
      <c r="I444" s="84"/>
      <c r="J444" s="83">
        <v>33208</v>
      </c>
      <c r="K444" s="84">
        <v>7.31</v>
      </c>
      <c r="L444" s="84"/>
      <c r="M444" s="83">
        <v>30103</v>
      </c>
      <c r="N444" s="85">
        <v>97</v>
      </c>
      <c r="O444" s="80">
        <f t="shared" si="6"/>
        <v>0.07064017660044157</v>
      </c>
    </row>
    <row r="445" spans="1:15" ht="12.75">
      <c r="A445" s="83">
        <v>31229</v>
      </c>
      <c r="B445" s="84">
        <v>9.5</v>
      </c>
      <c r="D445" s="83">
        <v>32782</v>
      </c>
      <c r="E445" s="80" t="e">
        <f>NA()</f>
        <v>#N/A</v>
      </c>
      <c r="F445" s="84"/>
      <c r="G445" s="83">
        <v>20271</v>
      </c>
      <c r="H445" s="84">
        <v>3.06</v>
      </c>
      <c r="I445" s="84"/>
      <c r="J445" s="83">
        <v>33239</v>
      </c>
      <c r="K445" s="84">
        <v>6.91</v>
      </c>
      <c r="L445" s="84"/>
      <c r="M445" s="83">
        <v>30133</v>
      </c>
      <c r="N445" s="85">
        <v>97.5</v>
      </c>
      <c r="O445" s="80">
        <f t="shared" si="6"/>
        <v>0.06441048034934505</v>
      </c>
    </row>
    <row r="446" spans="1:15" ht="12.75">
      <c r="A446" s="83">
        <v>31260</v>
      </c>
      <c r="B446" s="84">
        <v>9.5</v>
      </c>
      <c r="D446" s="83">
        <v>32813</v>
      </c>
      <c r="E446" s="80" t="e">
        <f>NA()</f>
        <v>#N/A</v>
      </c>
      <c r="F446" s="84"/>
      <c r="G446" s="83">
        <v>20302</v>
      </c>
      <c r="H446" s="84">
        <v>3.11</v>
      </c>
      <c r="I446" s="84"/>
      <c r="J446" s="83">
        <v>33270</v>
      </c>
      <c r="K446" s="84">
        <v>6.25</v>
      </c>
      <c r="L446" s="84"/>
      <c r="M446" s="83">
        <v>30164</v>
      </c>
      <c r="N446" s="85">
        <v>97.7</v>
      </c>
      <c r="O446" s="80">
        <f t="shared" si="6"/>
        <v>0.05850487540628392</v>
      </c>
    </row>
    <row r="447" spans="1:15" ht="12.75">
      <c r="A447" s="83">
        <v>31291</v>
      </c>
      <c r="B447" s="84">
        <v>9.5</v>
      </c>
      <c r="D447" s="83">
        <v>32843</v>
      </c>
      <c r="E447" s="80" t="e">
        <f>NA()</f>
        <v>#N/A</v>
      </c>
      <c r="F447" s="84"/>
      <c r="G447" s="83">
        <v>20333</v>
      </c>
      <c r="H447" s="84">
        <v>3.13</v>
      </c>
      <c r="I447" s="84"/>
      <c r="J447" s="83">
        <v>33298</v>
      </c>
      <c r="K447" s="84">
        <v>6.12</v>
      </c>
      <c r="L447" s="84"/>
      <c r="M447" s="83">
        <v>30195</v>
      </c>
      <c r="N447" s="85">
        <v>97.9</v>
      </c>
      <c r="O447" s="80">
        <f t="shared" si="6"/>
        <v>0.05042918454935625</v>
      </c>
    </row>
    <row r="448" spans="1:15" ht="12.75">
      <c r="A448" s="83">
        <v>31321</v>
      </c>
      <c r="B448" s="84">
        <v>9.5</v>
      </c>
      <c r="D448" s="83">
        <v>32874</v>
      </c>
      <c r="E448" s="80" t="e">
        <f>NA()</f>
        <v>#N/A</v>
      </c>
      <c r="F448" s="84"/>
      <c r="G448" s="83">
        <v>20363</v>
      </c>
      <c r="H448" s="84">
        <v>3.1</v>
      </c>
      <c r="I448" s="84"/>
      <c r="J448" s="83">
        <v>33329</v>
      </c>
      <c r="K448" s="84">
        <v>5.91</v>
      </c>
      <c r="L448" s="84"/>
      <c r="M448" s="83">
        <v>30225</v>
      </c>
      <c r="N448" s="85">
        <v>98.2</v>
      </c>
      <c r="O448" s="80">
        <f t="shared" si="6"/>
        <v>0.051391862955032085</v>
      </c>
    </row>
    <row r="449" spans="1:15" ht="12.75">
      <c r="A449" s="83">
        <v>31352</v>
      </c>
      <c r="B449" s="84">
        <v>9.5</v>
      </c>
      <c r="D449" s="83">
        <v>32905</v>
      </c>
      <c r="E449" s="80" t="e">
        <f>NA()</f>
        <v>#N/A</v>
      </c>
      <c r="F449" s="84"/>
      <c r="G449" s="83">
        <v>20394</v>
      </c>
      <c r="H449" s="84">
        <v>3.1</v>
      </c>
      <c r="I449" s="84"/>
      <c r="J449" s="83">
        <v>33359</v>
      </c>
      <c r="K449" s="84">
        <v>5.78</v>
      </c>
      <c r="L449" s="84"/>
      <c r="M449" s="83">
        <v>30256</v>
      </c>
      <c r="N449" s="85">
        <v>98</v>
      </c>
      <c r="O449" s="80">
        <f t="shared" si="6"/>
        <v>0.045891141942369235</v>
      </c>
    </row>
    <row r="450" spans="1:15" ht="12.75">
      <c r="A450" s="83">
        <v>31382</v>
      </c>
      <c r="B450" s="84">
        <v>9.5</v>
      </c>
      <c r="D450" s="83">
        <v>32933</v>
      </c>
      <c r="E450" s="80" t="e">
        <f>NA()</f>
        <v>#N/A</v>
      </c>
      <c r="F450" s="84"/>
      <c r="G450" s="83">
        <v>20424</v>
      </c>
      <c r="H450" s="84">
        <v>3.15</v>
      </c>
      <c r="I450" s="84"/>
      <c r="J450" s="83">
        <v>33390</v>
      </c>
      <c r="K450" s="84">
        <v>5.9</v>
      </c>
      <c r="L450" s="84"/>
      <c r="M450" s="83">
        <v>30286</v>
      </c>
      <c r="N450" s="85">
        <v>97.6</v>
      </c>
      <c r="O450" s="80">
        <f t="shared" si="6"/>
        <v>0.03829787234042547</v>
      </c>
    </row>
    <row r="451" spans="1:15" ht="12.75">
      <c r="A451" s="83">
        <v>31413</v>
      </c>
      <c r="B451" s="84">
        <v>9.5</v>
      </c>
      <c r="D451" s="83">
        <v>32964</v>
      </c>
      <c r="E451" s="80" t="e">
        <f>NA()</f>
        <v>#N/A</v>
      </c>
      <c r="F451" s="84"/>
      <c r="G451" s="83">
        <v>20455</v>
      </c>
      <c r="H451" s="84">
        <v>3.11</v>
      </c>
      <c r="I451" s="84"/>
      <c r="J451" s="83">
        <v>33420</v>
      </c>
      <c r="K451" s="84">
        <v>5.82</v>
      </c>
      <c r="L451" s="84"/>
      <c r="M451" s="83">
        <v>30317</v>
      </c>
      <c r="N451" s="85">
        <v>97.8</v>
      </c>
      <c r="O451" s="80">
        <f t="shared" si="6"/>
        <v>0.03711558854718982</v>
      </c>
    </row>
    <row r="452" spans="1:15" ht="12.75">
      <c r="A452" s="83">
        <v>31444</v>
      </c>
      <c r="B452" s="84">
        <v>9.5</v>
      </c>
      <c r="D452" s="83">
        <v>32994</v>
      </c>
      <c r="E452" s="80" t="e">
        <f>NA()</f>
        <v>#N/A</v>
      </c>
      <c r="F452" s="84"/>
      <c r="G452" s="83">
        <v>20486</v>
      </c>
      <c r="H452" s="84">
        <v>3.08</v>
      </c>
      <c r="I452" s="84"/>
      <c r="J452" s="83">
        <v>33451</v>
      </c>
      <c r="K452" s="84">
        <v>5.66</v>
      </c>
      <c r="L452" s="84"/>
      <c r="M452" s="83">
        <v>30348</v>
      </c>
      <c r="N452" s="85">
        <v>97.9</v>
      </c>
      <c r="O452" s="80">
        <f t="shared" si="6"/>
        <v>0.03488372093023268</v>
      </c>
    </row>
    <row r="453" spans="1:15" ht="12.75">
      <c r="A453" s="83">
        <v>31472</v>
      </c>
      <c r="B453" s="84">
        <v>9.1</v>
      </c>
      <c r="D453" s="83">
        <v>33025</v>
      </c>
      <c r="E453" s="80" t="e">
        <f>NA()</f>
        <v>#N/A</v>
      </c>
      <c r="F453" s="84"/>
      <c r="G453" s="83">
        <v>20515</v>
      </c>
      <c r="H453" s="84">
        <v>3.1</v>
      </c>
      <c r="I453" s="84"/>
      <c r="J453" s="83">
        <v>33482</v>
      </c>
      <c r="K453" s="84">
        <v>5.45</v>
      </c>
      <c r="L453" s="84"/>
      <c r="M453" s="83">
        <v>30376</v>
      </c>
      <c r="N453" s="85">
        <v>97.9</v>
      </c>
      <c r="O453" s="80">
        <f t="shared" si="6"/>
        <v>0.03597883597883604</v>
      </c>
    </row>
    <row r="454" spans="1:15" ht="12.75">
      <c r="A454" s="83">
        <v>31503</v>
      </c>
      <c r="B454" s="84">
        <v>8.83</v>
      </c>
      <c r="D454" s="83">
        <v>33055</v>
      </c>
      <c r="E454" s="80" t="e">
        <f>NA()</f>
        <v>#N/A</v>
      </c>
      <c r="F454" s="84"/>
      <c r="G454" s="83">
        <v>20546</v>
      </c>
      <c r="H454" s="84">
        <v>3.24</v>
      </c>
      <c r="I454" s="84"/>
      <c r="J454" s="83">
        <v>33512</v>
      </c>
      <c r="K454" s="84">
        <v>5.21</v>
      </c>
      <c r="L454" s="84"/>
      <c r="M454" s="83">
        <v>30407</v>
      </c>
      <c r="N454" s="85">
        <v>98.6</v>
      </c>
      <c r="O454" s="80">
        <f t="shared" si="6"/>
        <v>0.03898840885142243</v>
      </c>
    </row>
    <row r="455" spans="1:15" ht="12.75">
      <c r="A455" s="83">
        <v>31533</v>
      </c>
      <c r="B455" s="84">
        <v>8.5</v>
      </c>
      <c r="D455" s="83">
        <v>33086</v>
      </c>
      <c r="E455" s="80" t="e">
        <f>NA()</f>
        <v>#N/A</v>
      </c>
      <c r="F455" s="84"/>
      <c r="G455" s="83">
        <v>20576</v>
      </c>
      <c r="H455" s="84">
        <v>3.28</v>
      </c>
      <c r="I455" s="84"/>
      <c r="J455" s="83">
        <v>33543</v>
      </c>
      <c r="K455" s="84">
        <v>4.81</v>
      </c>
      <c r="L455" s="84"/>
      <c r="M455" s="83">
        <v>30437</v>
      </c>
      <c r="N455" s="85">
        <v>99.2</v>
      </c>
      <c r="O455" s="80">
        <f t="shared" si="6"/>
        <v>0.03549060542797501</v>
      </c>
    </row>
    <row r="456" spans="1:15" ht="12.75">
      <c r="A456" s="83">
        <v>31564</v>
      </c>
      <c r="B456" s="84">
        <v>8.5</v>
      </c>
      <c r="D456" s="83">
        <v>33117</v>
      </c>
      <c r="E456" s="80" t="e">
        <f>NA()</f>
        <v>#N/A</v>
      </c>
      <c r="F456" s="84"/>
      <c r="G456" s="83">
        <v>20607</v>
      </c>
      <c r="H456" s="84">
        <v>3.26</v>
      </c>
      <c r="I456" s="84"/>
      <c r="J456" s="83">
        <v>33573</v>
      </c>
      <c r="K456" s="84">
        <v>4.43</v>
      </c>
      <c r="L456" s="84"/>
      <c r="M456" s="83">
        <v>30468</v>
      </c>
      <c r="N456" s="85">
        <v>99.5</v>
      </c>
      <c r="O456" s="80">
        <f t="shared" si="6"/>
        <v>0.02577319587628866</v>
      </c>
    </row>
    <row r="457" spans="1:15" ht="12.75">
      <c r="A457" s="83">
        <v>31594</v>
      </c>
      <c r="B457" s="84">
        <v>8.16</v>
      </c>
      <c r="D457" s="83">
        <v>33147</v>
      </c>
      <c r="E457" s="80" t="e">
        <f>NA()</f>
        <v>#N/A</v>
      </c>
      <c r="F457" s="84"/>
      <c r="G457" s="83">
        <v>20637</v>
      </c>
      <c r="H457" s="84">
        <v>3.28</v>
      </c>
      <c r="I457" s="84"/>
      <c r="J457" s="83">
        <v>33604</v>
      </c>
      <c r="K457" s="84">
        <v>4.03</v>
      </c>
      <c r="L457" s="84"/>
      <c r="M457" s="83">
        <v>30498</v>
      </c>
      <c r="N457" s="85">
        <v>99.9</v>
      </c>
      <c r="O457" s="80">
        <f t="shared" si="6"/>
        <v>0.024615384615384674</v>
      </c>
    </row>
    <row r="458" spans="1:15" ht="12.75">
      <c r="A458" s="83">
        <v>31625</v>
      </c>
      <c r="B458" s="84">
        <v>7.9</v>
      </c>
      <c r="D458" s="83">
        <v>33178</v>
      </c>
      <c r="E458" s="80" t="e">
        <f>NA()</f>
        <v>#N/A</v>
      </c>
      <c r="F458" s="84"/>
      <c r="G458" s="83">
        <v>20668</v>
      </c>
      <c r="H458" s="84">
        <v>3.43</v>
      </c>
      <c r="I458" s="84"/>
      <c r="J458" s="83">
        <v>33635</v>
      </c>
      <c r="K458" s="84">
        <v>4.06</v>
      </c>
      <c r="L458" s="84"/>
      <c r="M458" s="83">
        <v>30529</v>
      </c>
      <c r="N458" s="85">
        <v>100.2</v>
      </c>
      <c r="O458" s="80">
        <f t="shared" si="6"/>
        <v>0.025588536335721595</v>
      </c>
    </row>
    <row r="459" spans="1:15" ht="12.75">
      <c r="A459" s="83">
        <v>31656</v>
      </c>
      <c r="B459" s="84">
        <v>7.5</v>
      </c>
      <c r="D459" s="83">
        <v>33208</v>
      </c>
      <c r="E459" s="80" t="e">
        <f>NA()</f>
        <v>#N/A</v>
      </c>
      <c r="F459" s="84"/>
      <c r="G459" s="83">
        <v>20699</v>
      </c>
      <c r="H459" s="84">
        <v>3.56</v>
      </c>
      <c r="I459" s="84"/>
      <c r="J459" s="83">
        <v>33664</v>
      </c>
      <c r="K459" s="84">
        <v>3.98</v>
      </c>
      <c r="L459" s="84"/>
      <c r="M459" s="83">
        <v>30560</v>
      </c>
      <c r="N459" s="85">
        <v>100.7</v>
      </c>
      <c r="O459" s="80">
        <f t="shared" si="6"/>
        <v>0.028600612870275762</v>
      </c>
    </row>
    <row r="460" spans="1:15" ht="12.75">
      <c r="A460" s="83">
        <v>31686</v>
      </c>
      <c r="B460" s="84">
        <v>7.5</v>
      </c>
      <c r="D460" s="83">
        <v>33239</v>
      </c>
      <c r="E460" s="80" t="e">
        <f>NA()</f>
        <v>#N/A</v>
      </c>
      <c r="F460" s="84"/>
      <c r="G460" s="83">
        <v>20729</v>
      </c>
      <c r="H460" s="84">
        <v>3.59</v>
      </c>
      <c r="I460" s="84"/>
      <c r="J460" s="83">
        <v>33695</v>
      </c>
      <c r="K460" s="84">
        <v>3.73</v>
      </c>
      <c r="L460" s="84"/>
      <c r="M460" s="83">
        <v>30590</v>
      </c>
      <c r="N460" s="85">
        <v>101</v>
      </c>
      <c r="O460" s="80">
        <f t="shared" si="6"/>
        <v>0.028513238289205673</v>
      </c>
    </row>
    <row r="461" spans="1:15" ht="12.75">
      <c r="A461" s="83">
        <v>31717</v>
      </c>
      <c r="B461" s="84">
        <v>7.5</v>
      </c>
      <c r="D461" s="83">
        <v>33270</v>
      </c>
      <c r="E461" s="80" t="e">
        <f>NA()</f>
        <v>#N/A</v>
      </c>
      <c r="F461" s="84"/>
      <c r="G461" s="83">
        <v>20760</v>
      </c>
      <c r="H461" s="84">
        <v>3.69</v>
      </c>
      <c r="I461" s="84"/>
      <c r="J461" s="83">
        <v>33725</v>
      </c>
      <c r="K461" s="84">
        <v>3.82</v>
      </c>
      <c r="L461" s="84"/>
      <c r="M461" s="83">
        <v>30621</v>
      </c>
      <c r="N461" s="85">
        <v>101.2</v>
      </c>
      <c r="O461" s="80">
        <f t="shared" si="6"/>
        <v>0.03265306122448983</v>
      </c>
    </row>
    <row r="462" spans="1:15" ht="12.75">
      <c r="A462" s="83">
        <v>31747</v>
      </c>
      <c r="B462" s="84">
        <v>7.5</v>
      </c>
      <c r="D462" s="83">
        <v>33298</v>
      </c>
      <c r="E462" s="80" t="e">
        <f>NA()</f>
        <v>#N/A</v>
      </c>
      <c r="F462" s="84"/>
      <c r="G462" s="83">
        <v>20790</v>
      </c>
      <c r="H462" s="84">
        <v>3.75</v>
      </c>
      <c r="I462" s="84"/>
      <c r="J462" s="83">
        <v>33756</v>
      </c>
      <c r="K462" s="84">
        <v>3.76</v>
      </c>
      <c r="L462" s="84"/>
      <c r="M462" s="83">
        <v>30651</v>
      </c>
      <c r="N462" s="85">
        <v>101.3</v>
      </c>
      <c r="O462" s="80">
        <f t="shared" si="6"/>
        <v>0.0379098360655738</v>
      </c>
    </row>
    <row r="463" spans="1:15" ht="12.75">
      <c r="A463" s="83">
        <v>31778</v>
      </c>
      <c r="B463" s="84">
        <v>7.5</v>
      </c>
      <c r="D463" s="83">
        <v>33329</v>
      </c>
      <c r="E463" s="80" t="e">
        <f>NA()</f>
        <v>#N/A</v>
      </c>
      <c r="F463" s="84"/>
      <c r="G463" s="83">
        <v>20821</v>
      </c>
      <c r="H463" s="84">
        <v>3.77</v>
      </c>
      <c r="I463" s="84"/>
      <c r="J463" s="83">
        <v>33786</v>
      </c>
      <c r="K463" s="84">
        <v>3.25</v>
      </c>
      <c r="L463" s="84"/>
      <c r="M463" s="83">
        <v>30682</v>
      </c>
      <c r="N463" s="85">
        <v>101.9</v>
      </c>
      <c r="O463" s="80">
        <f t="shared" si="6"/>
        <v>0.041922290388548146</v>
      </c>
    </row>
    <row r="464" spans="1:15" ht="12.75">
      <c r="A464" s="83">
        <v>31809</v>
      </c>
      <c r="B464" s="84">
        <v>7.5</v>
      </c>
      <c r="D464" s="83">
        <v>33359</v>
      </c>
      <c r="E464" s="80" t="e">
        <f>NA()</f>
        <v>#N/A</v>
      </c>
      <c r="F464" s="84"/>
      <c r="G464" s="83">
        <v>20852</v>
      </c>
      <c r="H464" s="84">
        <v>3.67</v>
      </c>
      <c r="I464" s="84"/>
      <c r="J464" s="83">
        <v>33817</v>
      </c>
      <c r="K464" s="84">
        <v>3.3</v>
      </c>
      <c r="L464" s="84"/>
      <c r="M464" s="83">
        <v>30713</v>
      </c>
      <c r="N464" s="85">
        <v>102.4</v>
      </c>
      <c r="O464" s="80">
        <f t="shared" si="6"/>
        <v>0.045965270684371805</v>
      </c>
    </row>
    <row r="465" spans="1:15" ht="12.75">
      <c r="A465" s="83">
        <v>31837</v>
      </c>
      <c r="B465" s="84">
        <v>7.5</v>
      </c>
      <c r="D465" s="83">
        <v>33390</v>
      </c>
      <c r="E465" s="80" t="e">
        <f>NA()</f>
        <v>#N/A</v>
      </c>
      <c r="F465" s="84"/>
      <c r="G465" s="83">
        <v>20880</v>
      </c>
      <c r="H465" s="84">
        <v>3.66</v>
      </c>
      <c r="I465" s="84"/>
      <c r="J465" s="83">
        <v>33848</v>
      </c>
      <c r="K465" s="84">
        <v>3.22</v>
      </c>
      <c r="L465" s="84"/>
      <c r="M465" s="83">
        <v>30742</v>
      </c>
      <c r="N465" s="85">
        <v>102.6</v>
      </c>
      <c r="O465" s="80">
        <f t="shared" si="6"/>
        <v>0.048008171603677104</v>
      </c>
    </row>
    <row r="466" spans="1:15" ht="12.75">
      <c r="A466" s="83">
        <v>31868</v>
      </c>
      <c r="B466" s="84">
        <v>7.75</v>
      </c>
      <c r="D466" s="83">
        <v>33420</v>
      </c>
      <c r="E466" s="80" t="e">
        <f>NA()</f>
        <v>#N/A</v>
      </c>
      <c r="F466" s="84"/>
      <c r="G466" s="83">
        <v>20911</v>
      </c>
      <c r="H466" s="84">
        <v>3.67</v>
      </c>
      <c r="I466" s="84"/>
      <c r="J466" s="83">
        <v>33878</v>
      </c>
      <c r="K466" s="84">
        <v>3.1</v>
      </c>
      <c r="L466" s="84"/>
      <c r="M466" s="83">
        <v>30773</v>
      </c>
      <c r="N466" s="85">
        <v>103.1</v>
      </c>
      <c r="O466" s="80">
        <f t="shared" si="6"/>
        <v>0.04563894523326572</v>
      </c>
    </row>
    <row r="467" spans="1:15" ht="12.75">
      <c r="A467" s="83">
        <v>31898</v>
      </c>
      <c r="B467" s="84">
        <v>8.14</v>
      </c>
      <c r="D467" s="83">
        <v>33451</v>
      </c>
      <c r="E467" s="80" t="e">
        <f>NA()</f>
        <v>#N/A</v>
      </c>
      <c r="F467" s="84"/>
      <c r="G467" s="83">
        <v>20941</v>
      </c>
      <c r="H467" s="84">
        <v>3.74</v>
      </c>
      <c r="I467" s="84"/>
      <c r="J467" s="83">
        <v>33909</v>
      </c>
      <c r="K467" s="84">
        <v>3.09</v>
      </c>
      <c r="L467" s="84"/>
      <c r="M467" s="83">
        <v>30803</v>
      </c>
      <c r="N467" s="85">
        <v>103.4</v>
      </c>
      <c r="O467" s="80">
        <f aca="true" t="shared" si="7" ref="O467:O530">(N467-N455)/N455</f>
        <v>0.04233870967741938</v>
      </c>
    </row>
    <row r="468" spans="1:15" ht="12.75">
      <c r="A468" s="83">
        <v>31929</v>
      </c>
      <c r="B468" s="84">
        <v>8.25</v>
      </c>
      <c r="D468" s="83">
        <v>33482</v>
      </c>
      <c r="E468" s="80" t="e">
        <f>NA()</f>
        <v>#N/A</v>
      </c>
      <c r="F468" s="84"/>
      <c r="G468" s="83">
        <v>20972</v>
      </c>
      <c r="H468" s="84">
        <v>3.91</v>
      </c>
      <c r="I468" s="84"/>
      <c r="J468" s="83">
        <v>33939</v>
      </c>
      <c r="K468" s="84">
        <v>2.92</v>
      </c>
      <c r="L468" s="84"/>
      <c r="M468" s="83">
        <v>30834</v>
      </c>
      <c r="N468" s="85">
        <v>103.7</v>
      </c>
      <c r="O468" s="80">
        <f t="shared" si="7"/>
        <v>0.042211055276381935</v>
      </c>
    </row>
    <row r="469" spans="1:15" ht="12.75">
      <c r="A469" s="83">
        <v>31959</v>
      </c>
      <c r="B469" s="84">
        <v>8.25</v>
      </c>
      <c r="D469" s="83">
        <v>33512</v>
      </c>
      <c r="E469" s="80" t="e">
        <f>NA()</f>
        <v>#N/A</v>
      </c>
      <c r="F469" s="84"/>
      <c r="G469" s="83">
        <v>21002</v>
      </c>
      <c r="H469" s="84">
        <v>3.99</v>
      </c>
      <c r="I469" s="84"/>
      <c r="J469" s="83">
        <v>33970</v>
      </c>
      <c r="K469" s="84">
        <v>3.02</v>
      </c>
      <c r="L469" s="84"/>
      <c r="M469" s="83">
        <v>30864</v>
      </c>
      <c r="N469" s="85">
        <v>104.1</v>
      </c>
      <c r="O469" s="80">
        <f t="shared" si="7"/>
        <v>0.04204204204204193</v>
      </c>
    </row>
    <row r="470" spans="1:15" ht="12.75">
      <c r="A470" s="83">
        <v>31990</v>
      </c>
      <c r="B470" s="84">
        <v>8.25</v>
      </c>
      <c r="D470" s="83">
        <v>33543</v>
      </c>
      <c r="E470" s="80" t="e">
        <f>NA()</f>
        <v>#N/A</v>
      </c>
      <c r="F470" s="84"/>
      <c r="G470" s="83">
        <v>21033</v>
      </c>
      <c r="H470" s="84">
        <v>4.1</v>
      </c>
      <c r="I470" s="84"/>
      <c r="J470" s="83">
        <v>34001</v>
      </c>
      <c r="K470" s="84">
        <v>3.03</v>
      </c>
      <c r="L470" s="84"/>
      <c r="M470" s="83">
        <v>30895</v>
      </c>
      <c r="N470" s="85">
        <v>104.5</v>
      </c>
      <c r="O470" s="80">
        <f t="shared" si="7"/>
        <v>0.042914171656686595</v>
      </c>
    </row>
    <row r="471" spans="1:15" ht="12.75">
      <c r="A471" s="83">
        <v>32021</v>
      </c>
      <c r="B471" s="84">
        <v>8.7</v>
      </c>
      <c r="D471" s="83">
        <v>33573</v>
      </c>
      <c r="E471" s="80" t="e">
        <f>NA()</f>
        <v>#N/A</v>
      </c>
      <c r="F471" s="84"/>
      <c r="G471" s="83">
        <v>21064</v>
      </c>
      <c r="H471" s="84">
        <v>4.12</v>
      </c>
      <c r="I471" s="84"/>
      <c r="J471" s="83">
        <v>34029</v>
      </c>
      <c r="K471" s="84">
        <v>3.07</v>
      </c>
      <c r="L471" s="84"/>
      <c r="M471" s="83">
        <v>30926</v>
      </c>
      <c r="N471" s="85">
        <v>105</v>
      </c>
      <c r="O471" s="80">
        <f t="shared" si="7"/>
        <v>0.042701092353525295</v>
      </c>
    </row>
    <row r="472" spans="1:15" ht="12.75">
      <c r="A472" s="83">
        <v>32051</v>
      </c>
      <c r="B472" s="84">
        <v>9.07</v>
      </c>
      <c r="D472" s="83">
        <v>33604</v>
      </c>
      <c r="E472" s="80" t="e">
        <f>NA()</f>
        <v>#N/A</v>
      </c>
      <c r="F472" s="84"/>
      <c r="G472" s="83">
        <v>21094</v>
      </c>
      <c r="H472" s="84">
        <v>4.1</v>
      </c>
      <c r="I472" s="84"/>
      <c r="J472" s="83">
        <v>34060</v>
      </c>
      <c r="K472" s="84">
        <v>2.96</v>
      </c>
      <c r="L472" s="84"/>
      <c r="M472" s="83">
        <v>30956</v>
      </c>
      <c r="N472" s="85">
        <v>105.3</v>
      </c>
      <c r="O472" s="80">
        <f t="shared" si="7"/>
        <v>0.04257425742574254</v>
      </c>
    </row>
    <row r="473" spans="1:15" ht="12.75">
      <c r="A473" s="83">
        <v>32082</v>
      </c>
      <c r="B473" s="84">
        <v>8.78</v>
      </c>
      <c r="D473" s="83">
        <v>33635</v>
      </c>
      <c r="E473" s="80" t="e">
        <f>NA()</f>
        <v>#N/A</v>
      </c>
      <c r="F473" s="84"/>
      <c r="G473" s="83">
        <v>21125</v>
      </c>
      <c r="H473" s="84">
        <v>4.08</v>
      </c>
      <c r="I473" s="84"/>
      <c r="J473" s="83">
        <v>34090</v>
      </c>
      <c r="K473" s="84">
        <v>3</v>
      </c>
      <c r="L473" s="84"/>
      <c r="M473" s="83">
        <v>30987</v>
      </c>
      <c r="N473" s="85">
        <v>105.3</v>
      </c>
      <c r="O473" s="80">
        <f t="shared" si="7"/>
        <v>0.0405138339920948</v>
      </c>
    </row>
    <row r="474" spans="1:15" ht="12.75">
      <c r="A474" s="83">
        <v>32112</v>
      </c>
      <c r="B474" s="84">
        <v>8.75</v>
      </c>
      <c r="D474" s="83">
        <v>33664</v>
      </c>
      <c r="E474" s="80" t="e">
        <f>NA()</f>
        <v>#N/A</v>
      </c>
      <c r="F474" s="84"/>
      <c r="G474" s="83">
        <v>21155</v>
      </c>
      <c r="H474" s="84">
        <v>3.81</v>
      </c>
      <c r="I474" s="84"/>
      <c r="J474" s="83">
        <v>34121</v>
      </c>
      <c r="K474" s="84">
        <v>3.04</v>
      </c>
      <c r="L474" s="84"/>
      <c r="M474" s="83">
        <v>31017</v>
      </c>
      <c r="N474" s="85">
        <v>105.3</v>
      </c>
      <c r="O474" s="80">
        <f t="shared" si="7"/>
        <v>0.039486673247778874</v>
      </c>
    </row>
    <row r="475" spans="1:15" ht="12.75">
      <c r="A475" s="83">
        <v>32143</v>
      </c>
      <c r="B475" s="84">
        <v>8.75</v>
      </c>
      <c r="D475" s="83">
        <v>33695</v>
      </c>
      <c r="E475" s="80" t="e">
        <f>NA()</f>
        <v>#N/A</v>
      </c>
      <c r="F475" s="84"/>
      <c r="G475" s="83">
        <v>21186</v>
      </c>
      <c r="H475" s="84">
        <v>3.6</v>
      </c>
      <c r="I475" s="84"/>
      <c r="J475" s="83">
        <v>34151</v>
      </c>
      <c r="K475" s="84">
        <v>3.06</v>
      </c>
      <c r="L475" s="84"/>
      <c r="M475" s="83">
        <v>31048</v>
      </c>
      <c r="N475" s="85">
        <v>105.5</v>
      </c>
      <c r="O475" s="80">
        <f t="shared" si="7"/>
        <v>0.03532875368007845</v>
      </c>
    </row>
    <row r="476" spans="1:15" ht="12.75">
      <c r="A476" s="83">
        <v>32174</v>
      </c>
      <c r="B476" s="84">
        <v>8.51</v>
      </c>
      <c r="D476" s="83">
        <v>33725</v>
      </c>
      <c r="E476" s="80" t="e">
        <f>NA()</f>
        <v>#N/A</v>
      </c>
      <c r="F476" s="84"/>
      <c r="G476" s="83">
        <v>21217</v>
      </c>
      <c r="H476" s="84">
        <v>3.59</v>
      </c>
      <c r="I476" s="84"/>
      <c r="J476" s="83">
        <v>34182</v>
      </c>
      <c r="K476" s="84">
        <v>3.03</v>
      </c>
      <c r="L476" s="84"/>
      <c r="M476" s="83">
        <v>31079</v>
      </c>
      <c r="N476" s="85">
        <v>106</v>
      </c>
      <c r="O476" s="80">
        <f t="shared" si="7"/>
        <v>0.035156249999999944</v>
      </c>
    </row>
    <row r="477" spans="1:15" ht="12.75">
      <c r="A477" s="83">
        <v>32203</v>
      </c>
      <c r="B477" s="84">
        <v>8.5</v>
      </c>
      <c r="D477" s="83">
        <v>33756</v>
      </c>
      <c r="E477" s="80" t="e">
        <f>NA()</f>
        <v>#N/A</v>
      </c>
      <c r="F477" s="84"/>
      <c r="G477" s="83">
        <v>21245</v>
      </c>
      <c r="H477" s="84">
        <v>3.63</v>
      </c>
      <c r="I477" s="84"/>
      <c r="J477" s="83">
        <v>34213</v>
      </c>
      <c r="K477" s="84">
        <v>3.09</v>
      </c>
      <c r="L477" s="84"/>
      <c r="M477" s="83">
        <v>31107</v>
      </c>
      <c r="N477" s="85">
        <v>106.4</v>
      </c>
      <c r="O477" s="80">
        <f t="shared" si="7"/>
        <v>0.03703703703703715</v>
      </c>
    </row>
    <row r="478" spans="1:15" ht="12.75">
      <c r="A478" s="83">
        <v>32234</v>
      </c>
      <c r="B478" s="84">
        <v>8.5</v>
      </c>
      <c r="D478" s="83">
        <v>33786</v>
      </c>
      <c r="E478" s="80" t="e">
        <f>NA()</f>
        <v>#N/A</v>
      </c>
      <c r="F478" s="84"/>
      <c r="G478" s="83">
        <v>21276</v>
      </c>
      <c r="H478" s="84">
        <v>3.6</v>
      </c>
      <c r="I478" s="84"/>
      <c r="J478" s="83">
        <v>34243</v>
      </c>
      <c r="K478" s="84">
        <v>2.99</v>
      </c>
      <c r="L478" s="84"/>
      <c r="M478" s="83">
        <v>31138</v>
      </c>
      <c r="N478" s="85">
        <v>106.9</v>
      </c>
      <c r="O478" s="80">
        <f t="shared" si="7"/>
        <v>0.03685741998060147</v>
      </c>
    </row>
    <row r="479" spans="1:15" ht="12.75">
      <c r="A479" s="83">
        <v>32264</v>
      </c>
      <c r="B479" s="84">
        <v>8.84</v>
      </c>
      <c r="D479" s="83">
        <v>33817</v>
      </c>
      <c r="E479" s="80" t="e">
        <f>NA()</f>
        <v>#N/A</v>
      </c>
      <c r="F479" s="84"/>
      <c r="G479" s="83">
        <v>21306</v>
      </c>
      <c r="H479" s="84">
        <v>3.57</v>
      </c>
      <c r="I479" s="84"/>
      <c r="J479" s="83">
        <v>34274</v>
      </c>
      <c r="K479" s="84">
        <v>3.02</v>
      </c>
      <c r="L479" s="84"/>
      <c r="M479" s="83">
        <v>31168</v>
      </c>
      <c r="N479" s="85">
        <v>107.3</v>
      </c>
      <c r="O479" s="80">
        <f t="shared" si="7"/>
        <v>0.0377176015473887</v>
      </c>
    </row>
    <row r="480" spans="1:15" ht="12.75">
      <c r="A480" s="83">
        <v>32295</v>
      </c>
      <c r="B480" s="84">
        <v>9</v>
      </c>
      <c r="D480" s="83">
        <v>33848</v>
      </c>
      <c r="E480" s="80" t="e">
        <f>NA()</f>
        <v>#N/A</v>
      </c>
      <c r="F480" s="84"/>
      <c r="G480" s="83">
        <v>21337</v>
      </c>
      <c r="H480" s="84">
        <v>3.57</v>
      </c>
      <c r="I480" s="84"/>
      <c r="J480" s="83">
        <v>34304</v>
      </c>
      <c r="K480" s="84">
        <v>2.96</v>
      </c>
      <c r="L480" s="84"/>
      <c r="M480" s="83">
        <v>31199</v>
      </c>
      <c r="N480" s="85">
        <v>107.6</v>
      </c>
      <c r="O480" s="80">
        <f t="shared" si="7"/>
        <v>0.03760848601735768</v>
      </c>
    </row>
    <row r="481" spans="1:15" ht="12.75">
      <c r="A481" s="83">
        <v>32325</v>
      </c>
      <c r="B481" s="84">
        <v>9.29</v>
      </c>
      <c r="D481" s="83">
        <v>33878</v>
      </c>
      <c r="E481" s="80" t="e">
        <f>NA()</f>
        <v>#N/A</v>
      </c>
      <c r="F481" s="84"/>
      <c r="G481" s="83">
        <v>21367</v>
      </c>
      <c r="H481" s="84">
        <v>3.67</v>
      </c>
      <c r="I481" s="84"/>
      <c r="J481" s="83">
        <v>34335</v>
      </c>
      <c r="K481" s="84">
        <v>3.05</v>
      </c>
      <c r="L481" s="84"/>
      <c r="M481" s="83">
        <v>31229</v>
      </c>
      <c r="N481" s="85">
        <v>107.8</v>
      </c>
      <c r="O481" s="80">
        <f t="shared" si="7"/>
        <v>0.03554274735830935</v>
      </c>
    </row>
    <row r="482" spans="1:15" ht="12.75">
      <c r="A482" s="83">
        <v>32356</v>
      </c>
      <c r="B482" s="84">
        <v>9.84</v>
      </c>
      <c r="D482" s="83">
        <v>33909</v>
      </c>
      <c r="E482" s="80" t="e">
        <f>NA()</f>
        <v>#N/A</v>
      </c>
      <c r="F482" s="84"/>
      <c r="G482" s="83">
        <v>21398</v>
      </c>
      <c r="H482" s="84">
        <v>3.85</v>
      </c>
      <c r="I482" s="84"/>
      <c r="J482" s="83">
        <v>34366</v>
      </c>
      <c r="K482" s="84">
        <v>3.25</v>
      </c>
      <c r="L482" s="84"/>
      <c r="M482" s="83">
        <v>31260</v>
      </c>
      <c r="N482" s="85">
        <v>108</v>
      </c>
      <c r="O482" s="80">
        <f t="shared" si="7"/>
        <v>0.03349282296650718</v>
      </c>
    </row>
    <row r="483" spans="1:15" ht="12.75">
      <c r="A483" s="83">
        <v>32387</v>
      </c>
      <c r="B483" s="84">
        <v>10</v>
      </c>
      <c r="D483" s="83">
        <v>33939</v>
      </c>
      <c r="E483" s="80" t="e">
        <f>NA()</f>
        <v>#N/A</v>
      </c>
      <c r="F483" s="84"/>
      <c r="G483" s="83">
        <v>21429</v>
      </c>
      <c r="H483" s="84">
        <v>4.09</v>
      </c>
      <c r="I483" s="84"/>
      <c r="J483" s="83">
        <v>34394</v>
      </c>
      <c r="K483" s="84">
        <v>3.34</v>
      </c>
      <c r="L483" s="84"/>
      <c r="M483" s="83">
        <v>31291</v>
      </c>
      <c r="N483" s="85">
        <v>108.3</v>
      </c>
      <c r="O483" s="80">
        <f t="shared" si="7"/>
        <v>0.0314285714285714</v>
      </c>
    </row>
    <row r="484" spans="1:15" ht="12.75">
      <c r="A484" s="83">
        <v>32417</v>
      </c>
      <c r="B484" s="84">
        <v>10</v>
      </c>
      <c r="D484" s="83">
        <v>33970</v>
      </c>
      <c r="E484" s="80" t="e">
        <f>NA()</f>
        <v>#N/A</v>
      </c>
      <c r="F484" s="84"/>
      <c r="G484" s="83">
        <v>21459</v>
      </c>
      <c r="H484" s="84">
        <v>4.11</v>
      </c>
      <c r="I484" s="84"/>
      <c r="J484" s="83">
        <v>34425</v>
      </c>
      <c r="K484" s="84">
        <v>3.56</v>
      </c>
      <c r="L484" s="84"/>
      <c r="M484" s="83">
        <v>31321</v>
      </c>
      <c r="N484" s="85">
        <v>108.7</v>
      </c>
      <c r="O484" s="80">
        <f t="shared" si="7"/>
        <v>0.03228869895536568</v>
      </c>
    </row>
    <row r="485" spans="1:15" ht="12.75">
      <c r="A485" s="83">
        <v>32448</v>
      </c>
      <c r="B485" s="84">
        <v>10.05</v>
      </c>
      <c r="D485" s="83">
        <v>34001</v>
      </c>
      <c r="E485" s="80" t="e">
        <f>NA()</f>
        <v>#N/A</v>
      </c>
      <c r="F485" s="84"/>
      <c r="G485" s="83">
        <v>21490</v>
      </c>
      <c r="H485" s="84">
        <v>4.09</v>
      </c>
      <c r="I485" s="84"/>
      <c r="J485" s="83">
        <v>34455</v>
      </c>
      <c r="K485" s="84">
        <v>4.01</v>
      </c>
      <c r="L485" s="84"/>
      <c r="M485" s="83">
        <v>31352</v>
      </c>
      <c r="N485" s="85">
        <v>109</v>
      </c>
      <c r="O485" s="80">
        <f t="shared" si="7"/>
        <v>0.035137701804368496</v>
      </c>
    </row>
    <row r="486" spans="1:15" ht="12.75">
      <c r="A486" s="83">
        <v>32478</v>
      </c>
      <c r="B486" s="84">
        <v>10.5</v>
      </c>
      <c r="D486" s="83">
        <v>34029</v>
      </c>
      <c r="E486" s="80" t="e">
        <f>NA()</f>
        <v>#N/A</v>
      </c>
      <c r="F486" s="84"/>
      <c r="G486" s="83">
        <v>21520</v>
      </c>
      <c r="H486" s="84">
        <v>4.08</v>
      </c>
      <c r="I486" s="84"/>
      <c r="J486" s="83">
        <v>34486</v>
      </c>
      <c r="K486" s="84">
        <v>4.25</v>
      </c>
      <c r="L486" s="84"/>
      <c r="M486" s="83">
        <v>31382</v>
      </c>
      <c r="N486" s="85">
        <v>109.3</v>
      </c>
      <c r="O486" s="80">
        <f t="shared" si="7"/>
        <v>0.03798670465337132</v>
      </c>
    </row>
    <row r="487" spans="1:15" ht="12.75">
      <c r="A487" s="83">
        <v>32509</v>
      </c>
      <c r="B487" s="84">
        <v>10.5</v>
      </c>
      <c r="D487" s="83">
        <v>34060</v>
      </c>
      <c r="E487" s="80" t="e">
        <f>NA()</f>
        <v>#N/A</v>
      </c>
      <c r="F487" s="84"/>
      <c r="G487" s="83">
        <v>21551</v>
      </c>
      <c r="H487" s="84">
        <v>4.12</v>
      </c>
      <c r="I487" s="84"/>
      <c r="J487" s="83">
        <v>34516</v>
      </c>
      <c r="K487" s="84">
        <v>4.26</v>
      </c>
      <c r="L487" s="84"/>
      <c r="M487" s="83">
        <v>31413</v>
      </c>
      <c r="N487" s="85">
        <v>109.6</v>
      </c>
      <c r="O487" s="80">
        <f t="shared" si="7"/>
        <v>0.038862559241706104</v>
      </c>
    </row>
    <row r="488" spans="1:15" ht="12.75">
      <c r="A488" s="83">
        <v>32540</v>
      </c>
      <c r="B488" s="84">
        <v>10.93</v>
      </c>
      <c r="D488" s="83">
        <v>34090</v>
      </c>
      <c r="E488" s="80" t="e">
        <f>NA()</f>
        <v>#N/A</v>
      </c>
      <c r="F488" s="84"/>
      <c r="G488" s="83">
        <v>21582</v>
      </c>
      <c r="H488" s="84">
        <v>4.14</v>
      </c>
      <c r="I488" s="84"/>
      <c r="J488" s="83">
        <v>34547</v>
      </c>
      <c r="K488" s="84">
        <v>4.47</v>
      </c>
      <c r="L488" s="84"/>
      <c r="M488" s="83">
        <v>31444</v>
      </c>
      <c r="N488" s="85">
        <v>109.3</v>
      </c>
      <c r="O488" s="80">
        <f t="shared" si="7"/>
        <v>0.031132075471698085</v>
      </c>
    </row>
    <row r="489" spans="1:15" ht="12.75">
      <c r="A489" s="83">
        <v>32568</v>
      </c>
      <c r="B489" s="84">
        <v>11.5</v>
      </c>
      <c r="D489" s="83">
        <v>34121</v>
      </c>
      <c r="E489" s="80" t="e">
        <f>NA()</f>
        <v>#N/A</v>
      </c>
      <c r="F489" s="84"/>
      <c r="G489" s="83">
        <v>21610</v>
      </c>
      <c r="H489" s="84">
        <v>4.13</v>
      </c>
      <c r="I489" s="84"/>
      <c r="J489" s="83">
        <v>34578</v>
      </c>
      <c r="K489" s="84">
        <v>4.73</v>
      </c>
      <c r="L489" s="84"/>
      <c r="M489" s="83">
        <v>31472</v>
      </c>
      <c r="N489" s="85">
        <v>108.8</v>
      </c>
      <c r="O489" s="80">
        <f t="shared" si="7"/>
        <v>0.022556390977443528</v>
      </c>
    </row>
    <row r="490" spans="1:15" ht="12.75">
      <c r="A490" s="83">
        <v>32599</v>
      </c>
      <c r="B490" s="84">
        <v>11.5</v>
      </c>
      <c r="D490" s="83">
        <v>34151</v>
      </c>
      <c r="E490" s="80" t="e">
        <f>NA()</f>
        <v>#N/A</v>
      </c>
      <c r="F490" s="84"/>
      <c r="G490" s="83">
        <v>21641</v>
      </c>
      <c r="H490" s="84">
        <v>4.23</v>
      </c>
      <c r="I490" s="84"/>
      <c r="J490" s="83">
        <v>34608</v>
      </c>
      <c r="K490" s="84">
        <v>4.76</v>
      </c>
      <c r="L490" s="84"/>
      <c r="M490" s="83">
        <v>31503</v>
      </c>
      <c r="N490" s="85">
        <v>108.6</v>
      </c>
      <c r="O490" s="80">
        <f t="shared" si="7"/>
        <v>0.015902712815715515</v>
      </c>
    </row>
    <row r="491" spans="1:15" ht="12.75">
      <c r="A491" s="83">
        <v>32629</v>
      </c>
      <c r="B491" s="84">
        <v>11.5</v>
      </c>
      <c r="D491" s="83">
        <v>34182</v>
      </c>
      <c r="E491" s="80" t="e">
        <f>NA()</f>
        <v>#N/A</v>
      </c>
      <c r="F491" s="84"/>
      <c r="G491" s="83">
        <v>21671</v>
      </c>
      <c r="H491" s="84">
        <v>4.37</v>
      </c>
      <c r="I491" s="84"/>
      <c r="J491" s="83">
        <v>34639</v>
      </c>
      <c r="K491" s="84">
        <v>5.29</v>
      </c>
      <c r="L491" s="84"/>
      <c r="M491" s="83">
        <v>31533</v>
      </c>
      <c r="N491" s="85">
        <v>108.9</v>
      </c>
      <c r="O491" s="80">
        <f t="shared" si="7"/>
        <v>0.014911463187325336</v>
      </c>
    </row>
    <row r="492" spans="1:15" ht="12.75">
      <c r="A492" s="83">
        <v>32660</v>
      </c>
      <c r="B492" s="84">
        <v>11.07</v>
      </c>
      <c r="D492" s="83">
        <v>34213</v>
      </c>
      <c r="E492" s="80" t="e">
        <f>NA()</f>
        <v>#N/A</v>
      </c>
      <c r="F492" s="84"/>
      <c r="G492" s="83">
        <v>21702</v>
      </c>
      <c r="H492" s="84">
        <v>4.46</v>
      </c>
      <c r="I492" s="84"/>
      <c r="J492" s="83">
        <v>34669</v>
      </c>
      <c r="K492" s="84">
        <v>5.45</v>
      </c>
      <c r="L492" s="84"/>
      <c r="M492" s="83">
        <v>31564</v>
      </c>
      <c r="N492" s="85">
        <v>109.5</v>
      </c>
      <c r="O492" s="80">
        <f t="shared" si="7"/>
        <v>0.017657992565055815</v>
      </c>
    </row>
    <row r="493" spans="1:15" ht="12.75">
      <c r="A493" s="83">
        <v>32690</v>
      </c>
      <c r="B493" s="84">
        <v>10.98</v>
      </c>
      <c r="D493" s="83">
        <v>34243</v>
      </c>
      <c r="E493" s="84">
        <v>6.07</v>
      </c>
      <c r="F493" s="84"/>
      <c r="G493" s="83">
        <v>21732</v>
      </c>
      <c r="H493" s="84">
        <v>4.47</v>
      </c>
      <c r="I493" s="84"/>
      <c r="J493" s="83">
        <v>34700</v>
      </c>
      <c r="K493" s="84">
        <v>5.53</v>
      </c>
      <c r="L493" s="84"/>
      <c r="M493" s="83">
        <v>31594</v>
      </c>
      <c r="N493" s="85">
        <v>109.5</v>
      </c>
      <c r="O493" s="80">
        <f t="shared" si="7"/>
        <v>0.015769944341372938</v>
      </c>
    </row>
    <row r="494" spans="1:15" ht="12.75">
      <c r="A494" s="83">
        <v>32721</v>
      </c>
      <c r="B494" s="84">
        <v>10.5</v>
      </c>
      <c r="D494" s="83">
        <v>34274</v>
      </c>
      <c r="E494" s="84">
        <v>6.38</v>
      </c>
      <c r="F494" s="84"/>
      <c r="G494" s="83">
        <v>21763</v>
      </c>
      <c r="H494" s="84">
        <v>4.43</v>
      </c>
      <c r="I494" s="84"/>
      <c r="J494" s="83">
        <v>34731</v>
      </c>
      <c r="K494" s="84">
        <v>5.92</v>
      </c>
      <c r="L494" s="84"/>
      <c r="M494" s="83">
        <v>31625</v>
      </c>
      <c r="N494" s="85">
        <v>109.7</v>
      </c>
      <c r="O494" s="80">
        <f t="shared" si="7"/>
        <v>0.015740740740740767</v>
      </c>
    </row>
    <row r="495" spans="1:15" ht="12.75">
      <c r="A495" s="83">
        <v>32752</v>
      </c>
      <c r="B495" s="84">
        <v>10.5</v>
      </c>
      <c r="D495" s="83">
        <v>34304</v>
      </c>
      <c r="E495" s="84">
        <v>6.4</v>
      </c>
      <c r="F495" s="84"/>
      <c r="G495" s="83">
        <v>21794</v>
      </c>
      <c r="H495" s="84">
        <v>4.52</v>
      </c>
      <c r="I495" s="84"/>
      <c r="J495" s="83">
        <v>34759</v>
      </c>
      <c r="K495" s="84">
        <v>5.98</v>
      </c>
      <c r="L495" s="84"/>
      <c r="M495" s="83">
        <v>31656</v>
      </c>
      <c r="N495" s="85">
        <v>110.2</v>
      </c>
      <c r="O495" s="80">
        <f t="shared" si="7"/>
        <v>0.01754385964912286</v>
      </c>
    </row>
    <row r="496" spans="1:15" ht="12.75">
      <c r="A496" s="83">
        <v>32782</v>
      </c>
      <c r="B496" s="84">
        <v>10.5</v>
      </c>
      <c r="D496" s="83">
        <v>34335</v>
      </c>
      <c r="E496" s="84">
        <v>6.39</v>
      </c>
      <c r="F496" s="84"/>
      <c r="G496" s="83">
        <v>21824</v>
      </c>
      <c r="H496" s="84">
        <v>4.57</v>
      </c>
      <c r="I496" s="84"/>
      <c r="J496" s="83">
        <v>34790</v>
      </c>
      <c r="K496" s="84">
        <v>6.05</v>
      </c>
      <c r="L496" s="84"/>
      <c r="M496" s="83">
        <v>31686</v>
      </c>
      <c r="N496" s="85">
        <v>110.3</v>
      </c>
      <c r="O496" s="80">
        <f t="shared" si="7"/>
        <v>0.014719411223551006</v>
      </c>
    </row>
    <row r="497" spans="1:15" ht="12.75">
      <c r="A497" s="83">
        <v>32813</v>
      </c>
      <c r="B497" s="84">
        <v>10.5</v>
      </c>
      <c r="D497" s="83">
        <v>34366</v>
      </c>
      <c r="E497" s="84">
        <v>6.57</v>
      </c>
      <c r="F497" s="84"/>
      <c r="G497" s="83">
        <v>21855</v>
      </c>
      <c r="H497" s="84">
        <v>4.56</v>
      </c>
      <c r="I497" s="84"/>
      <c r="J497" s="83">
        <v>34820</v>
      </c>
      <c r="K497" s="84">
        <v>6.01</v>
      </c>
      <c r="L497" s="84"/>
      <c r="M497" s="83">
        <v>31717</v>
      </c>
      <c r="N497" s="85">
        <v>110.4</v>
      </c>
      <c r="O497" s="80">
        <f t="shared" si="7"/>
        <v>0.01284403669724776</v>
      </c>
    </row>
    <row r="498" spans="1:15" ht="12.75">
      <c r="A498" s="83">
        <v>32843</v>
      </c>
      <c r="B498" s="84">
        <v>10.5</v>
      </c>
      <c r="D498" s="83">
        <v>34394</v>
      </c>
      <c r="E498" s="84">
        <v>7</v>
      </c>
      <c r="F498" s="84"/>
      <c r="G498" s="83">
        <v>21885</v>
      </c>
      <c r="H498" s="84">
        <v>4.58</v>
      </c>
      <c r="I498" s="84"/>
      <c r="J498" s="83">
        <v>34851</v>
      </c>
      <c r="K498" s="84">
        <v>6</v>
      </c>
      <c r="L498" s="84"/>
      <c r="M498" s="83">
        <v>31747</v>
      </c>
      <c r="N498" s="85">
        <v>110.5</v>
      </c>
      <c r="O498" s="80">
        <f t="shared" si="7"/>
        <v>0.010978956999085113</v>
      </c>
    </row>
    <row r="499" spans="1:15" ht="12.75">
      <c r="A499" s="83">
        <v>32874</v>
      </c>
      <c r="B499" s="84">
        <v>10.11</v>
      </c>
      <c r="D499" s="83">
        <v>34425</v>
      </c>
      <c r="E499" s="84">
        <v>7.4</v>
      </c>
      <c r="F499" s="84"/>
      <c r="G499" s="83">
        <v>21916</v>
      </c>
      <c r="H499" s="84">
        <v>4.61</v>
      </c>
      <c r="I499" s="84"/>
      <c r="J499" s="83">
        <v>34881</v>
      </c>
      <c r="K499" s="84">
        <v>5.85</v>
      </c>
      <c r="L499" s="84"/>
      <c r="M499" s="83">
        <v>31778</v>
      </c>
      <c r="N499" s="85">
        <v>111.2</v>
      </c>
      <c r="O499" s="80">
        <f t="shared" si="7"/>
        <v>0.01459854014598548</v>
      </c>
    </row>
    <row r="500" spans="1:15" ht="12.75">
      <c r="A500" s="83">
        <v>32905</v>
      </c>
      <c r="B500" s="84">
        <v>10</v>
      </c>
      <c r="D500" s="83">
        <v>34455</v>
      </c>
      <c r="E500" s="84">
        <v>7.54</v>
      </c>
      <c r="F500" s="84"/>
      <c r="G500" s="83">
        <v>21947</v>
      </c>
      <c r="H500" s="84">
        <v>4.56</v>
      </c>
      <c r="I500" s="84"/>
      <c r="J500" s="83">
        <v>34912</v>
      </c>
      <c r="K500" s="84">
        <v>5.74</v>
      </c>
      <c r="L500" s="84"/>
      <c r="M500" s="83">
        <v>31809</v>
      </c>
      <c r="N500" s="85">
        <v>111.6</v>
      </c>
      <c r="O500" s="80">
        <f t="shared" si="7"/>
        <v>0.021043000914913058</v>
      </c>
    </row>
    <row r="501" spans="1:15" ht="12.75">
      <c r="A501" s="83">
        <v>32933</v>
      </c>
      <c r="B501" s="84">
        <v>10</v>
      </c>
      <c r="D501" s="83">
        <v>34486</v>
      </c>
      <c r="E501" s="84">
        <v>7.51</v>
      </c>
      <c r="F501" s="84"/>
      <c r="G501" s="83">
        <v>21976</v>
      </c>
      <c r="H501" s="84">
        <v>4.49</v>
      </c>
      <c r="I501" s="84"/>
      <c r="J501" s="83">
        <v>34943</v>
      </c>
      <c r="K501" s="84">
        <v>5.8</v>
      </c>
      <c r="L501" s="84"/>
      <c r="M501" s="83">
        <v>31837</v>
      </c>
      <c r="N501" s="85">
        <v>112.1</v>
      </c>
      <c r="O501" s="80">
        <f t="shared" si="7"/>
        <v>0.030330882352941152</v>
      </c>
    </row>
    <row r="502" spans="1:15" ht="12.75">
      <c r="A502" s="83">
        <v>32964</v>
      </c>
      <c r="B502" s="84">
        <v>10</v>
      </c>
      <c r="D502" s="83">
        <v>34516</v>
      </c>
      <c r="E502" s="84">
        <v>7.67</v>
      </c>
      <c r="F502" s="84"/>
      <c r="G502" s="83">
        <v>22007</v>
      </c>
      <c r="H502" s="84">
        <v>4.45</v>
      </c>
      <c r="I502" s="84"/>
      <c r="J502" s="83">
        <v>34973</v>
      </c>
      <c r="K502" s="84">
        <v>5.76</v>
      </c>
      <c r="L502" s="84"/>
      <c r="M502" s="83">
        <v>31868</v>
      </c>
      <c r="N502" s="85">
        <v>112.7</v>
      </c>
      <c r="O502" s="80">
        <f t="shared" si="7"/>
        <v>0.03775322283609584</v>
      </c>
    </row>
    <row r="503" spans="1:15" ht="12.75">
      <c r="A503" s="83">
        <v>32994</v>
      </c>
      <c r="B503" s="84">
        <v>10</v>
      </c>
      <c r="D503" s="83">
        <v>34547</v>
      </c>
      <c r="E503" s="84">
        <v>7.62</v>
      </c>
      <c r="F503" s="84"/>
      <c r="G503" s="83">
        <v>22037</v>
      </c>
      <c r="H503" s="84">
        <v>4.46</v>
      </c>
      <c r="I503" s="84"/>
      <c r="J503" s="83">
        <v>35004</v>
      </c>
      <c r="K503" s="84">
        <v>5.8</v>
      </c>
      <c r="L503" s="84"/>
      <c r="M503" s="83">
        <v>31898</v>
      </c>
      <c r="N503" s="85">
        <v>113.1</v>
      </c>
      <c r="O503" s="80">
        <f t="shared" si="7"/>
        <v>0.038567493112947555</v>
      </c>
    </row>
    <row r="504" spans="1:15" ht="12.75">
      <c r="A504" s="83">
        <v>33025</v>
      </c>
      <c r="B504" s="84">
        <v>10</v>
      </c>
      <c r="D504" s="83">
        <v>34578</v>
      </c>
      <c r="E504" s="84">
        <v>7.87</v>
      </c>
      <c r="F504" s="84"/>
      <c r="G504" s="83">
        <v>22068</v>
      </c>
      <c r="H504" s="84">
        <v>4.45</v>
      </c>
      <c r="I504" s="84"/>
      <c r="J504" s="83">
        <v>35034</v>
      </c>
      <c r="K504" s="84">
        <v>5.6</v>
      </c>
      <c r="L504" s="84"/>
      <c r="M504" s="83">
        <v>31929</v>
      </c>
      <c r="N504" s="85">
        <v>113.5</v>
      </c>
      <c r="O504" s="80">
        <f t="shared" si="7"/>
        <v>0.0365296803652968</v>
      </c>
    </row>
    <row r="505" spans="1:15" ht="12.75">
      <c r="A505" s="83">
        <v>33055</v>
      </c>
      <c r="B505" s="84">
        <v>10</v>
      </c>
      <c r="D505" s="83">
        <v>34608</v>
      </c>
      <c r="E505" s="84">
        <v>8.08</v>
      </c>
      <c r="F505" s="84"/>
      <c r="G505" s="83">
        <v>22098</v>
      </c>
      <c r="H505" s="84">
        <v>4.41</v>
      </c>
      <c r="I505" s="84"/>
      <c r="J505" s="83">
        <v>35065</v>
      </c>
      <c r="K505" s="84">
        <v>5.56</v>
      </c>
      <c r="L505" s="84"/>
      <c r="M505" s="83">
        <v>31959</v>
      </c>
      <c r="N505" s="85">
        <v>113.8</v>
      </c>
      <c r="O505" s="80">
        <f t="shared" si="7"/>
        <v>0.03926940639269404</v>
      </c>
    </row>
    <row r="506" spans="1:15" ht="12.75">
      <c r="A506" s="83">
        <v>33086</v>
      </c>
      <c r="B506" s="84">
        <v>10</v>
      </c>
      <c r="D506" s="83">
        <v>34639</v>
      </c>
      <c r="E506" s="84">
        <v>8.2</v>
      </c>
      <c r="F506" s="84"/>
      <c r="G506" s="83">
        <v>22129</v>
      </c>
      <c r="H506" s="84">
        <v>4.28</v>
      </c>
      <c r="I506" s="84"/>
      <c r="J506" s="83">
        <v>35096</v>
      </c>
      <c r="K506" s="84">
        <v>5.22</v>
      </c>
      <c r="L506" s="84"/>
      <c r="M506" s="83">
        <v>31990</v>
      </c>
      <c r="N506" s="85">
        <v>114.4</v>
      </c>
      <c r="O506" s="80">
        <f t="shared" si="7"/>
        <v>0.042844120328167756</v>
      </c>
    </row>
    <row r="507" spans="1:15" ht="12.75">
      <c r="A507" s="83">
        <v>33117</v>
      </c>
      <c r="B507" s="84">
        <v>10</v>
      </c>
      <c r="D507" s="83">
        <v>34669</v>
      </c>
      <c r="E507" s="84">
        <v>7.99</v>
      </c>
      <c r="F507" s="84"/>
      <c r="G507" s="83">
        <v>22160</v>
      </c>
      <c r="H507" s="84">
        <v>4.25</v>
      </c>
      <c r="I507" s="84"/>
      <c r="J507" s="83">
        <v>35125</v>
      </c>
      <c r="K507" s="84">
        <v>5.31</v>
      </c>
      <c r="L507" s="84"/>
      <c r="M507" s="83">
        <v>32021</v>
      </c>
      <c r="N507" s="85">
        <v>115</v>
      </c>
      <c r="O507" s="80">
        <f t="shared" si="7"/>
        <v>0.04355716878402901</v>
      </c>
    </row>
    <row r="508" spans="1:15" ht="12.75">
      <c r="A508" s="83">
        <v>33147</v>
      </c>
      <c r="B508" s="84">
        <v>10</v>
      </c>
      <c r="D508" s="83">
        <v>34700</v>
      </c>
      <c r="E508" s="84">
        <v>7.97</v>
      </c>
      <c r="F508" s="84"/>
      <c r="G508" s="83">
        <v>22190</v>
      </c>
      <c r="H508" s="84">
        <v>4.3</v>
      </c>
      <c r="I508" s="84"/>
      <c r="J508" s="83">
        <v>35156</v>
      </c>
      <c r="K508" s="84">
        <v>5.22</v>
      </c>
      <c r="L508" s="84"/>
      <c r="M508" s="83">
        <v>32051</v>
      </c>
      <c r="N508" s="85">
        <v>115.3</v>
      </c>
      <c r="O508" s="80">
        <f t="shared" si="7"/>
        <v>0.04533091568449683</v>
      </c>
    </row>
    <row r="509" spans="1:15" ht="12.75">
      <c r="A509" s="83">
        <v>33178</v>
      </c>
      <c r="B509" s="84">
        <v>10</v>
      </c>
      <c r="D509" s="83">
        <v>34731</v>
      </c>
      <c r="E509" s="84">
        <v>7.73</v>
      </c>
      <c r="F509" s="84"/>
      <c r="G509" s="83">
        <v>22221</v>
      </c>
      <c r="H509" s="84">
        <v>4.31</v>
      </c>
      <c r="I509" s="84"/>
      <c r="J509" s="83">
        <v>35186</v>
      </c>
      <c r="K509" s="84">
        <v>5.24</v>
      </c>
      <c r="L509" s="84"/>
      <c r="M509" s="83">
        <v>32082</v>
      </c>
      <c r="N509" s="85">
        <v>115.4</v>
      </c>
      <c r="O509" s="80">
        <f t="shared" si="7"/>
        <v>0.04528985507246377</v>
      </c>
    </row>
    <row r="510" spans="1:15" ht="12.75">
      <c r="A510" s="83">
        <v>33208</v>
      </c>
      <c r="B510" s="84">
        <v>10</v>
      </c>
      <c r="D510" s="83">
        <v>34759</v>
      </c>
      <c r="E510" s="84">
        <v>7.57</v>
      </c>
      <c r="F510" s="84"/>
      <c r="G510" s="83">
        <v>22251</v>
      </c>
      <c r="H510" s="84">
        <v>4.35</v>
      </c>
      <c r="I510" s="84"/>
      <c r="J510" s="83">
        <v>35217</v>
      </c>
      <c r="K510" s="84">
        <v>5.27</v>
      </c>
      <c r="L510" s="84"/>
      <c r="M510" s="83">
        <v>32112</v>
      </c>
      <c r="N510" s="85">
        <v>115.4</v>
      </c>
      <c r="O510" s="80">
        <f t="shared" si="7"/>
        <v>0.04434389140271498</v>
      </c>
    </row>
    <row r="511" spans="1:15" ht="12.75">
      <c r="A511" s="83">
        <v>33239</v>
      </c>
      <c r="B511" s="84">
        <v>9.52</v>
      </c>
      <c r="D511" s="83">
        <v>34790</v>
      </c>
      <c r="E511" s="84">
        <v>7.45</v>
      </c>
      <c r="F511" s="84"/>
      <c r="G511" s="83">
        <v>22282</v>
      </c>
      <c r="H511" s="84">
        <v>4.32</v>
      </c>
      <c r="I511" s="84"/>
      <c r="J511" s="83">
        <v>35247</v>
      </c>
      <c r="K511" s="84">
        <v>5.4</v>
      </c>
      <c r="L511" s="84"/>
      <c r="M511" s="83">
        <v>32143</v>
      </c>
      <c r="N511" s="85">
        <v>115.7</v>
      </c>
      <c r="O511" s="80">
        <f t="shared" si="7"/>
        <v>0.040467625899280574</v>
      </c>
    </row>
    <row r="512" spans="1:15" ht="12.75">
      <c r="A512" s="83">
        <v>33270</v>
      </c>
      <c r="B512" s="84">
        <v>9.05</v>
      </c>
      <c r="D512" s="83">
        <v>34820</v>
      </c>
      <c r="E512" s="84">
        <v>7.01</v>
      </c>
      <c r="F512" s="84"/>
      <c r="G512" s="83">
        <v>22313</v>
      </c>
      <c r="H512" s="84">
        <v>4.27</v>
      </c>
      <c r="I512" s="84"/>
      <c r="J512" s="83">
        <v>35278</v>
      </c>
      <c r="K512" s="84">
        <v>5.22</v>
      </c>
      <c r="L512" s="84"/>
      <c r="M512" s="83">
        <v>32174</v>
      </c>
      <c r="N512" s="85">
        <v>116</v>
      </c>
      <c r="O512" s="80">
        <f t="shared" si="7"/>
        <v>0.03942652329749109</v>
      </c>
    </row>
    <row r="513" spans="1:15" ht="12.75">
      <c r="A513" s="83">
        <v>33298</v>
      </c>
      <c r="B513" s="84">
        <v>9</v>
      </c>
      <c r="D513" s="83">
        <v>34851</v>
      </c>
      <c r="E513" s="84">
        <v>6.59</v>
      </c>
      <c r="F513" s="84"/>
      <c r="G513" s="83">
        <v>22341</v>
      </c>
      <c r="H513" s="84">
        <v>4.22</v>
      </c>
      <c r="I513" s="84"/>
      <c r="J513" s="83">
        <v>35309</v>
      </c>
      <c r="K513" s="84">
        <v>5.3</v>
      </c>
      <c r="L513" s="84"/>
      <c r="M513" s="83">
        <v>32203</v>
      </c>
      <c r="N513" s="85">
        <v>116.5</v>
      </c>
      <c r="O513" s="80">
        <f t="shared" si="7"/>
        <v>0.039250669045495144</v>
      </c>
    </row>
    <row r="514" spans="1:15" ht="12.75">
      <c r="A514" s="83">
        <v>33329</v>
      </c>
      <c r="B514" s="84">
        <v>9</v>
      </c>
      <c r="D514" s="83">
        <v>34881</v>
      </c>
      <c r="E514" s="84">
        <v>6.74</v>
      </c>
      <c r="F514" s="84"/>
      <c r="G514" s="83">
        <v>22372</v>
      </c>
      <c r="H514" s="84">
        <v>4.25</v>
      </c>
      <c r="I514" s="84"/>
      <c r="J514" s="83">
        <v>35339</v>
      </c>
      <c r="K514" s="84">
        <v>5.24</v>
      </c>
      <c r="L514" s="84"/>
      <c r="M514" s="83">
        <v>32234</v>
      </c>
      <c r="N514" s="85">
        <v>117.1</v>
      </c>
      <c r="O514" s="80">
        <f t="shared" si="7"/>
        <v>0.039041703637976856</v>
      </c>
    </row>
    <row r="515" spans="1:15" ht="12.75">
      <c r="A515" s="83">
        <v>33359</v>
      </c>
      <c r="B515" s="84">
        <v>8.5</v>
      </c>
      <c r="D515" s="83">
        <v>34912</v>
      </c>
      <c r="E515" s="84">
        <v>6.92</v>
      </c>
      <c r="F515" s="84"/>
      <c r="G515" s="83">
        <v>22402</v>
      </c>
      <c r="H515" s="84">
        <v>4.27</v>
      </c>
      <c r="I515" s="84"/>
      <c r="J515" s="83">
        <v>35370</v>
      </c>
      <c r="K515" s="84">
        <v>5.31</v>
      </c>
      <c r="L515" s="84"/>
      <c r="M515" s="83">
        <v>32264</v>
      </c>
      <c r="N515" s="85">
        <v>117.5</v>
      </c>
      <c r="O515" s="80">
        <f t="shared" si="7"/>
        <v>0.038903625110521714</v>
      </c>
    </row>
    <row r="516" spans="1:15" ht="12.75">
      <c r="A516" s="83">
        <v>33390</v>
      </c>
      <c r="B516" s="84">
        <v>8.5</v>
      </c>
      <c r="D516" s="83">
        <v>34943</v>
      </c>
      <c r="E516" s="84">
        <v>6.65</v>
      </c>
      <c r="F516" s="84"/>
      <c r="G516" s="83">
        <v>22433</v>
      </c>
      <c r="H516" s="84">
        <v>4.33</v>
      </c>
      <c r="I516" s="84"/>
      <c r="J516" s="83">
        <v>35400</v>
      </c>
      <c r="K516" s="84">
        <v>5.29</v>
      </c>
      <c r="L516" s="84"/>
      <c r="M516" s="83">
        <v>32295</v>
      </c>
      <c r="N516" s="85">
        <v>118</v>
      </c>
      <c r="O516" s="80">
        <f t="shared" si="7"/>
        <v>0.039647577092511016</v>
      </c>
    </row>
    <row r="517" spans="1:15" ht="12.75">
      <c r="A517" s="83">
        <v>33420</v>
      </c>
      <c r="B517" s="84">
        <v>8.5</v>
      </c>
      <c r="D517" s="83">
        <v>34973</v>
      </c>
      <c r="E517" s="84">
        <v>6.45</v>
      </c>
      <c r="F517" s="84"/>
      <c r="G517" s="83">
        <v>22463</v>
      </c>
      <c r="H517" s="84">
        <v>4.41</v>
      </c>
      <c r="I517" s="84"/>
      <c r="J517" s="83">
        <v>35431</v>
      </c>
      <c r="K517" s="84">
        <v>5.25</v>
      </c>
      <c r="L517" s="84"/>
      <c r="M517" s="83">
        <v>32325</v>
      </c>
      <c r="N517" s="85">
        <v>118.5</v>
      </c>
      <c r="O517" s="80">
        <f t="shared" si="7"/>
        <v>0.041300527240773315</v>
      </c>
    </row>
    <row r="518" spans="1:15" ht="12.75">
      <c r="A518" s="83">
        <v>33451</v>
      </c>
      <c r="B518" s="84">
        <v>8.5</v>
      </c>
      <c r="D518" s="83">
        <v>35004</v>
      </c>
      <c r="E518" s="84">
        <v>6.33</v>
      </c>
      <c r="F518" s="84"/>
      <c r="G518" s="83">
        <v>22494</v>
      </c>
      <c r="H518" s="84">
        <v>4.45</v>
      </c>
      <c r="I518" s="84"/>
      <c r="J518" s="83">
        <v>35462</v>
      </c>
      <c r="K518" s="84">
        <v>5.19</v>
      </c>
      <c r="L518" s="84"/>
      <c r="M518" s="83">
        <v>32356</v>
      </c>
      <c r="N518" s="85">
        <v>119</v>
      </c>
      <c r="O518" s="80">
        <f t="shared" si="7"/>
        <v>0.04020979020979016</v>
      </c>
    </row>
    <row r="519" spans="1:15" ht="12.75">
      <c r="A519" s="83">
        <v>33482</v>
      </c>
      <c r="B519" s="84">
        <v>8.2</v>
      </c>
      <c r="D519" s="83">
        <v>35034</v>
      </c>
      <c r="E519" s="84">
        <v>6.12</v>
      </c>
      <c r="F519" s="84"/>
      <c r="G519" s="83">
        <v>22525</v>
      </c>
      <c r="H519" s="84">
        <v>4.45</v>
      </c>
      <c r="I519" s="84"/>
      <c r="J519" s="83">
        <v>35490</v>
      </c>
      <c r="K519" s="84">
        <v>5.39</v>
      </c>
      <c r="L519" s="84"/>
      <c r="M519" s="83">
        <v>32387</v>
      </c>
      <c r="N519" s="85">
        <v>119.8</v>
      </c>
      <c r="O519" s="80">
        <f t="shared" si="7"/>
        <v>0.041739130434782584</v>
      </c>
    </row>
    <row r="520" spans="1:15" ht="12.75">
      <c r="A520" s="83">
        <v>33512</v>
      </c>
      <c r="B520" s="84">
        <v>8</v>
      </c>
      <c r="D520" s="83">
        <v>35065</v>
      </c>
      <c r="E520" s="84">
        <v>6.11</v>
      </c>
      <c r="F520" s="84"/>
      <c r="G520" s="83">
        <v>22555</v>
      </c>
      <c r="H520" s="84">
        <v>4.42</v>
      </c>
      <c r="I520" s="84"/>
      <c r="J520" s="83">
        <v>35521</v>
      </c>
      <c r="K520" s="84">
        <v>5.51</v>
      </c>
      <c r="L520" s="84"/>
      <c r="M520" s="83">
        <v>32417</v>
      </c>
      <c r="N520" s="85">
        <v>120.2</v>
      </c>
      <c r="O520" s="80">
        <f t="shared" si="7"/>
        <v>0.04249783174327845</v>
      </c>
    </row>
    <row r="521" spans="1:15" ht="12.75">
      <c r="A521" s="83">
        <v>33543</v>
      </c>
      <c r="B521" s="84">
        <v>7.58</v>
      </c>
      <c r="D521" s="83">
        <v>35096</v>
      </c>
      <c r="E521" s="84">
        <v>6.3</v>
      </c>
      <c r="F521" s="84"/>
      <c r="G521" s="83">
        <v>22586</v>
      </c>
      <c r="H521" s="84">
        <v>4.39</v>
      </c>
      <c r="I521" s="84"/>
      <c r="J521" s="83">
        <v>35551</v>
      </c>
      <c r="K521" s="84">
        <v>5.5</v>
      </c>
      <c r="L521" s="84"/>
      <c r="M521" s="83">
        <v>32448</v>
      </c>
      <c r="N521" s="85">
        <v>120.3</v>
      </c>
      <c r="O521" s="80">
        <f t="shared" si="7"/>
        <v>0.042461005199306685</v>
      </c>
    </row>
    <row r="522" spans="1:15" ht="12.75">
      <c r="A522" s="83">
        <v>33573</v>
      </c>
      <c r="B522" s="84">
        <v>7.21</v>
      </c>
      <c r="D522" s="83">
        <v>35125</v>
      </c>
      <c r="E522" s="84">
        <v>6.74</v>
      </c>
      <c r="F522" s="84"/>
      <c r="G522" s="83">
        <v>22616</v>
      </c>
      <c r="H522" s="84">
        <v>4.42</v>
      </c>
      <c r="I522" s="84"/>
      <c r="J522" s="83">
        <v>35582</v>
      </c>
      <c r="K522" s="84">
        <v>5.56</v>
      </c>
      <c r="L522" s="84"/>
      <c r="M522" s="83">
        <v>32478</v>
      </c>
      <c r="N522" s="85">
        <v>120.5</v>
      </c>
      <c r="O522" s="80">
        <f t="shared" si="7"/>
        <v>0.044194107452339634</v>
      </c>
    </row>
    <row r="523" spans="1:15" ht="12.75">
      <c r="A523" s="83">
        <v>33604</v>
      </c>
      <c r="B523" s="84">
        <v>6.5</v>
      </c>
      <c r="D523" s="83">
        <v>35156</v>
      </c>
      <c r="E523" s="84">
        <v>6.98</v>
      </c>
      <c r="F523" s="84"/>
      <c r="G523" s="83">
        <v>22647</v>
      </c>
      <c r="H523" s="84">
        <v>4.42</v>
      </c>
      <c r="I523" s="84"/>
      <c r="J523" s="83">
        <v>35612</v>
      </c>
      <c r="K523" s="84">
        <v>5.52</v>
      </c>
      <c r="L523" s="84"/>
      <c r="M523" s="83">
        <v>32509</v>
      </c>
      <c r="N523" s="85">
        <v>121.1</v>
      </c>
      <c r="O523" s="80">
        <f t="shared" si="7"/>
        <v>0.04667242869490053</v>
      </c>
    </row>
    <row r="524" spans="1:15" ht="12.75">
      <c r="A524" s="83">
        <v>33635</v>
      </c>
      <c r="B524" s="84">
        <v>6.5</v>
      </c>
      <c r="D524" s="83">
        <v>35186</v>
      </c>
      <c r="E524" s="84">
        <v>7.11</v>
      </c>
      <c r="F524" s="84"/>
      <c r="G524" s="83">
        <v>22678</v>
      </c>
      <c r="H524" s="84">
        <v>4.42</v>
      </c>
      <c r="I524" s="84"/>
      <c r="J524" s="83">
        <v>35643</v>
      </c>
      <c r="K524" s="84">
        <v>5.54</v>
      </c>
      <c r="L524" s="84"/>
      <c r="M524" s="83">
        <v>32540</v>
      </c>
      <c r="N524" s="85">
        <v>121.6</v>
      </c>
      <c r="O524" s="80">
        <f t="shared" si="7"/>
        <v>0.04827586206896547</v>
      </c>
    </row>
    <row r="525" spans="1:15" ht="12.75">
      <c r="A525" s="83">
        <v>33664</v>
      </c>
      <c r="B525" s="84">
        <v>6.5</v>
      </c>
      <c r="D525" s="83">
        <v>35217</v>
      </c>
      <c r="E525" s="84">
        <v>7.22</v>
      </c>
      <c r="F525" s="84"/>
      <c r="G525" s="83">
        <v>22706</v>
      </c>
      <c r="H525" s="84">
        <v>4.39</v>
      </c>
      <c r="I525" s="84"/>
      <c r="J525" s="83">
        <v>35674</v>
      </c>
      <c r="K525" s="84">
        <v>5.54</v>
      </c>
      <c r="L525" s="84"/>
      <c r="M525" s="83">
        <v>32568</v>
      </c>
      <c r="N525" s="85">
        <v>122.3</v>
      </c>
      <c r="O525" s="80">
        <f t="shared" si="7"/>
        <v>0.04978540772532186</v>
      </c>
    </row>
    <row r="526" spans="1:15" ht="12.75">
      <c r="A526" s="83">
        <v>33695</v>
      </c>
      <c r="B526" s="84">
        <v>6.5</v>
      </c>
      <c r="D526" s="83">
        <v>35247</v>
      </c>
      <c r="E526" s="84">
        <v>7.14</v>
      </c>
      <c r="F526" s="84"/>
      <c r="G526" s="83">
        <v>22737</v>
      </c>
      <c r="H526" s="84">
        <v>4.33</v>
      </c>
      <c r="I526" s="84"/>
      <c r="J526" s="83">
        <v>35704</v>
      </c>
      <c r="K526" s="84">
        <v>5.5</v>
      </c>
      <c r="L526" s="84"/>
      <c r="M526" s="83">
        <v>32599</v>
      </c>
      <c r="N526" s="85">
        <v>123.1</v>
      </c>
      <c r="O526" s="80">
        <f t="shared" si="7"/>
        <v>0.05123825789923143</v>
      </c>
    </row>
    <row r="527" spans="1:15" ht="12.75">
      <c r="A527" s="83">
        <v>33725</v>
      </c>
      <c r="B527" s="84">
        <v>6.5</v>
      </c>
      <c r="D527" s="83">
        <v>35278</v>
      </c>
      <c r="E527" s="84">
        <v>6.97</v>
      </c>
      <c r="F527" s="84"/>
      <c r="G527" s="83">
        <v>22767</v>
      </c>
      <c r="H527" s="84">
        <v>4.28</v>
      </c>
      <c r="I527" s="84"/>
      <c r="J527" s="83">
        <v>35735</v>
      </c>
      <c r="K527" s="84">
        <v>5.52</v>
      </c>
      <c r="L527" s="84"/>
      <c r="M527" s="83">
        <v>32629</v>
      </c>
      <c r="N527" s="85">
        <v>123.8</v>
      </c>
      <c r="O527" s="80">
        <f t="shared" si="7"/>
        <v>0.05361702127659572</v>
      </c>
    </row>
    <row r="528" spans="1:15" ht="12.75">
      <c r="A528" s="83">
        <v>33756</v>
      </c>
      <c r="B528" s="84">
        <v>6.5</v>
      </c>
      <c r="D528" s="83">
        <v>35309</v>
      </c>
      <c r="E528" s="84">
        <v>7.17</v>
      </c>
      <c r="F528" s="84"/>
      <c r="G528" s="83">
        <v>22798</v>
      </c>
      <c r="H528" s="84">
        <v>4.28</v>
      </c>
      <c r="I528" s="84"/>
      <c r="J528" s="83">
        <v>35765</v>
      </c>
      <c r="K528" s="84">
        <v>5.5</v>
      </c>
      <c r="L528" s="84"/>
      <c r="M528" s="83">
        <v>32660</v>
      </c>
      <c r="N528" s="85">
        <v>124.1</v>
      </c>
      <c r="O528" s="80">
        <f t="shared" si="7"/>
        <v>0.05169491525423724</v>
      </c>
    </row>
    <row r="529" spans="1:15" ht="12.75">
      <c r="A529" s="83">
        <v>33786</v>
      </c>
      <c r="B529" s="84">
        <v>6.02</v>
      </c>
      <c r="D529" s="83">
        <v>35339</v>
      </c>
      <c r="E529" s="84">
        <v>6.9</v>
      </c>
      <c r="F529" s="84"/>
      <c r="G529" s="83">
        <v>22828</v>
      </c>
      <c r="H529" s="84">
        <v>4.34</v>
      </c>
      <c r="I529" s="84"/>
      <c r="J529" s="83">
        <v>35796</v>
      </c>
      <c r="K529" s="84">
        <v>5.56</v>
      </c>
      <c r="L529" s="84"/>
      <c r="M529" s="83">
        <v>32690</v>
      </c>
      <c r="N529" s="85">
        <v>124.4</v>
      </c>
      <c r="O529" s="80">
        <f t="shared" si="7"/>
        <v>0.049789029535865025</v>
      </c>
    </row>
    <row r="530" spans="1:15" ht="12.75">
      <c r="A530" s="83">
        <v>33817</v>
      </c>
      <c r="B530" s="84">
        <v>6</v>
      </c>
      <c r="D530" s="83">
        <v>35370</v>
      </c>
      <c r="E530" s="84">
        <v>6.58</v>
      </c>
      <c r="F530" s="84"/>
      <c r="G530" s="83">
        <v>22859</v>
      </c>
      <c r="H530" s="84">
        <v>4.35</v>
      </c>
      <c r="I530" s="84"/>
      <c r="J530" s="83">
        <v>35827</v>
      </c>
      <c r="K530" s="84">
        <v>5.51</v>
      </c>
      <c r="L530" s="84"/>
      <c r="M530" s="83">
        <v>32721</v>
      </c>
      <c r="N530" s="85">
        <v>124.6</v>
      </c>
      <c r="O530" s="80">
        <f t="shared" si="7"/>
        <v>0.047058823529411715</v>
      </c>
    </row>
    <row r="531" spans="1:15" ht="12.75">
      <c r="A531" s="83">
        <v>33848</v>
      </c>
      <c r="B531" s="84">
        <v>6</v>
      </c>
      <c r="D531" s="83">
        <v>35400</v>
      </c>
      <c r="E531" s="84">
        <v>6.65</v>
      </c>
      <c r="F531" s="84"/>
      <c r="G531" s="83">
        <v>22890</v>
      </c>
      <c r="H531" s="84">
        <v>4.32</v>
      </c>
      <c r="I531" s="84"/>
      <c r="J531" s="83">
        <v>35855</v>
      </c>
      <c r="K531" s="84">
        <v>5.49</v>
      </c>
      <c r="L531" s="84"/>
      <c r="M531" s="83">
        <v>32752</v>
      </c>
      <c r="N531" s="85">
        <v>125</v>
      </c>
      <c r="O531" s="80">
        <f aca="true" t="shared" si="8" ref="O531:O594">(N531-N519)/N519</f>
        <v>0.04340567612687816</v>
      </c>
    </row>
    <row r="532" spans="1:15" ht="12.75">
      <c r="A532" s="83">
        <v>33878</v>
      </c>
      <c r="B532" s="84">
        <v>6</v>
      </c>
      <c r="D532" s="83">
        <v>35431</v>
      </c>
      <c r="E532" s="84">
        <v>6.91</v>
      </c>
      <c r="F532" s="84"/>
      <c r="G532" s="83">
        <v>22920</v>
      </c>
      <c r="H532" s="84">
        <v>4.28</v>
      </c>
      <c r="I532" s="84"/>
      <c r="J532" s="83">
        <v>35886</v>
      </c>
      <c r="K532" s="84">
        <v>5.45</v>
      </c>
      <c r="L532" s="84"/>
      <c r="M532" s="83">
        <v>32782</v>
      </c>
      <c r="N532" s="85">
        <v>125.6</v>
      </c>
      <c r="O532" s="80">
        <f t="shared" si="8"/>
        <v>0.04492512479201324</v>
      </c>
    </row>
    <row r="533" spans="1:15" ht="12.75">
      <c r="A533" s="83">
        <v>33909</v>
      </c>
      <c r="B533" s="84">
        <v>6</v>
      </c>
      <c r="D533" s="83">
        <v>35462</v>
      </c>
      <c r="E533" s="84">
        <v>6.77</v>
      </c>
      <c r="F533" s="84"/>
      <c r="G533" s="83">
        <v>22951</v>
      </c>
      <c r="H533" s="84">
        <v>4.25</v>
      </c>
      <c r="I533" s="84"/>
      <c r="J533" s="83">
        <v>35916</v>
      </c>
      <c r="K533" s="84">
        <v>5.49</v>
      </c>
      <c r="L533" s="84"/>
      <c r="M533" s="83">
        <v>32813</v>
      </c>
      <c r="N533" s="85">
        <v>125.9</v>
      </c>
      <c r="O533" s="80">
        <f t="shared" si="8"/>
        <v>0.046550290939318444</v>
      </c>
    </row>
    <row r="534" spans="1:15" ht="12.75">
      <c r="A534" s="83">
        <v>33939</v>
      </c>
      <c r="B534" s="84">
        <v>6</v>
      </c>
      <c r="D534" s="83">
        <v>35490</v>
      </c>
      <c r="E534" s="84">
        <v>7.05</v>
      </c>
      <c r="F534" s="84"/>
      <c r="G534" s="83">
        <v>22981</v>
      </c>
      <c r="H534" s="84">
        <v>4.24</v>
      </c>
      <c r="I534" s="84"/>
      <c r="J534" s="83">
        <v>35947</v>
      </c>
      <c r="K534" s="84">
        <v>5.56</v>
      </c>
      <c r="L534" s="84"/>
      <c r="M534" s="83">
        <v>32843</v>
      </c>
      <c r="N534" s="85">
        <v>126.1</v>
      </c>
      <c r="O534" s="80">
        <f t="shared" si="8"/>
        <v>0.046473029045643106</v>
      </c>
    </row>
    <row r="535" spans="1:15" ht="12.75">
      <c r="A535" s="83">
        <v>33970</v>
      </c>
      <c r="B535" s="84">
        <v>6</v>
      </c>
      <c r="D535" s="83">
        <v>35521</v>
      </c>
      <c r="E535" s="84">
        <v>7.2</v>
      </c>
      <c r="F535" s="84"/>
      <c r="G535" s="83">
        <v>23012</v>
      </c>
      <c r="H535" s="84">
        <v>4.21</v>
      </c>
      <c r="I535" s="84"/>
      <c r="J535" s="83">
        <v>35977</v>
      </c>
      <c r="K535" s="84">
        <v>5.54</v>
      </c>
      <c r="L535" s="84"/>
      <c r="M535" s="83">
        <v>32874</v>
      </c>
      <c r="N535" s="85">
        <v>127.4</v>
      </c>
      <c r="O535" s="80">
        <f t="shared" si="8"/>
        <v>0.052023121387283336</v>
      </c>
    </row>
    <row r="536" spans="1:15" ht="12.75">
      <c r="A536" s="83">
        <v>34001</v>
      </c>
      <c r="B536" s="84">
        <v>6</v>
      </c>
      <c r="D536" s="83">
        <v>35551</v>
      </c>
      <c r="E536" s="84">
        <v>7.02</v>
      </c>
      <c r="F536" s="84"/>
      <c r="G536" s="83">
        <v>23043</v>
      </c>
      <c r="H536" s="84">
        <v>4.19</v>
      </c>
      <c r="I536" s="84"/>
      <c r="J536" s="83">
        <v>36008</v>
      </c>
      <c r="K536" s="84">
        <v>5.55</v>
      </c>
      <c r="L536" s="84"/>
      <c r="M536" s="83">
        <v>32905</v>
      </c>
      <c r="N536" s="85">
        <v>128</v>
      </c>
      <c r="O536" s="80">
        <f t="shared" si="8"/>
        <v>0.052631578947368474</v>
      </c>
    </row>
    <row r="537" spans="1:15" ht="12.75">
      <c r="A537" s="83">
        <v>34029</v>
      </c>
      <c r="B537" s="84">
        <v>6</v>
      </c>
      <c r="D537" s="83">
        <v>35582</v>
      </c>
      <c r="E537" s="84">
        <v>6.84</v>
      </c>
      <c r="F537" s="84"/>
      <c r="G537" s="83">
        <v>23071</v>
      </c>
      <c r="H537" s="84">
        <v>4.19</v>
      </c>
      <c r="I537" s="84"/>
      <c r="J537" s="83">
        <v>36039</v>
      </c>
      <c r="K537" s="84">
        <v>5.51</v>
      </c>
      <c r="L537" s="84"/>
      <c r="M537" s="83">
        <v>32933</v>
      </c>
      <c r="N537" s="85">
        <v>128.7</v>
      </c>
      <c r="O537" s="80">
        <f t="shared" si="8"/>
        <v>0.05233033524121007</v>
      </c>
    </row>
    <row r="538" spans="1:15" ht="12.75">
      <c r="A538" s="83">
        <v>34060</v>
      </c>
      <c r="B538" s="84">
        <v>6</v>
      </c>
      <c r="D538" s="83">
        <v>35612</v>
      </c>
      <c r="E538" s="84">
        <v>6.56</v>
      </c>
      <c r="F538" s="84"/>
      <c r="G538" s="83">
        <v>23102</v>
      </c>
      <c r="H538" s="84">
        <v>4.21</v>
      </c>
      <c r="I538" s="84"/>
      <c r="J538" s="83">
        <v>36069</v>
      </c>
      <c r="K538" s="84">
        <v>5.07</v>
      </c>
      <c r="L538" s="84"/>
      <c r="M538" s="83">
        <v>32964</v>
      </c>
      <c r="N538" s="85">
        <v>128.9</v>
      </c>
      <c r="O538" s="80">
        <f t="shared" si="8"/>
        <v>0.047116165718927794</v>
      </c>
    </row>
    <row r="539" spans="1:15" ht="12.75">
      <c r="A539" s="83">
        <v>34090</v>
      </c>
      <c r="B539" s="84">
        <v>6</v>
      </c>
      <c r="D539" s="83">
        <v>35643</v>
      </c>
      <c r="E539" s="84">
        <v>6.65</v>
      </c>
      <c r="F539" s="84"/>
      <c r="G539" s="83">
        <v>23132</v>
      </c>
      <c r="H539" s="84">
        <v>4.22</v>
      </c>
      <c r="I539" s="84"/>
      <c r="J539" s="83">
        <v>36100</v>
      </c>
      <c r="K539" s="84">
        <v>4.83</v>
      </c>
      <c r="L539" s="84"/>
      <c r="M539" s="83">
        <v>32994</v>
      </c>
      <c r="N539" s="85">
        <v>129.2</v>
      </c>
      <c r="O539" s="80">
        <f t="shared" si="8"/>
        <v>0.0436187399030694</v>
      </c>
    </row>
    <row r="540" spans="1:15" ht="12.75">
      <c r="A540" s="83">
        <v>34121</v>
      </c>
      <c r="B540" s="84">
        <v>6</v>
      </c>
      <c r="D540" s="83">
        <v>35674</v>
      </c>
      <c r="E540" s="84">
        <v>6.56</v>
      </c>
      <c r="F540" s="84"/>
      <c r="G540" s="83">
        <v>23163</v>
      </c>
      <c r="H540" s="84">
        <v>4.23</v>
      </c>
      <c r="I540" s="84"/>
      <c r="J540" s="83">
        <v>36130</v>
      </c>
      <c r="K540" s="84">
        <v>4.68</v>
      </c>
      <c r="L540" s="84"/>
      <c r="M540" s="83">
        <v>33025</v>
      </c>
      <c r="N540" s="85">
        <v>129.9</v>
      </c>
      <c r="O540" s="80">
        <f t="shared" si="8"/>
        <v>0.0467365028203063</v>
      </c>
    </row>
    <row r="541" spans="1:15" ht="12.75">
      <c r="A541" s="83">
        <v>34151</v>
      </c>
      <c r="B541" s="84">
        <v>6</v>
      </c>
      <c r="D541" s="83">
        <v>35704</v>
      </c>
      <c r="E541" s="84">
        <v>6.38</v>
      </c>
      <c r="F541" s="84"/>
      <c r="G541" s="83">
        <v>23193</v>
      </c>
      <c r="H541" s="84">
        <v>4.26</v>
      </c>
      <c r="I541" s="84"/>
      <c r="J541" s="83">
        <v>36161</v>
      </c>
      <c r="K541" s="84">
        <v>4.63</v>
      </c>
      <c r="L541" s="84"/>
      <c r="M541" s="83">
        <v>33055</v>
      </c>
      <c r="N541" s="85">
        <v>130.4</v>
      </c>
      <c r="O541" s="80">
        <f t="shared" si="8"/>
        <v>0.04823151125401929</v>
      </c>
    </row>
    <row r="542" spans="1:15" ht="12.75">
      <c r="A542" s="83">
        <v>34182</v>
      </c>
      <c r="B542" s="84">
        <v>6</v>
      </c>
      <c r="D542" s="83">
        <v>35735</v>
      </c>
      <c r="E542" s="84">
        <v>6.2</v>
      </c>
      <c r="F542" s="84"/>
      <c r="G542" s="83">
        <v>23224</v>
      </c>
      <c r="H542" s="84">
        <v>4.29</v>
      </c>
      <c r="I542" s="84"/>
      <c r="J542" s="83">
        <v>36192</v>
      </c>
      <c r="K542" s="84">
        <v>4.76</v>
      </c>
      <c r="L542" s="84"/>
      <c r="M542" s="83">
        <v>33086</v>
      </c>
      <c r="N542" s="85">
        <v>131.6</v>
      </c>
      <c r="O542" s="80">
        <f t="shared" si="8"/>
        <v>0.05617977528089888</v>
      </c>
    </row>
    <row r="543" spans="1:15" ht="12.75">
      <c r="A543" s="83">
        <v>34213</v>
      </c>
      <c r="B543" s="84">
        <v>6</v>
      </c>
      <c r="D543" s="83">
        <v>35765</v>
      </c>
      <c r="E543" s="84">
        <v>6.07</v>
      </c>
      <c r="F543" s="84"/>
      <c r="G543" s="83">
        <v>23255</v>
      </c>
      <c r="H543" s="84">
        <v>4.31</v>
      </c>
      <c r="I543" s="84"/>
      <c r="J543" s="83">
        <v>36220</v>
      </c>
      <c r="K543" s="84">
        <v>4.81</v>
      </c>
      <c r="L543" s="84"/>
      <c r="M543" s="83">
        <v>33117</v>
      </c>
      <c r="N543" s="85">
        <v>132.7</v>
      </c>
      <c r="O543" s="80">
        <f t="shared" si="8"/>
        <v>0.06159999999999991</v>
      </c>
    </row>
    <row r="544" spans="1:15" ht="12.75">
      <c r="A544" s="83">
        <v>34243</v>
      </c>
      <c r="B544" s="84">
        <v>6</v>
      </c>
      <c r="D544" s="83">
        <v>35796</v>
      </c>
      <c r="E544" s="84">
        <v>5.88</v>
      </c>
      <c r="F544" s="84"/>
      <c r="G544" s="83">
        <v>23285</v>
      </c>
      <c r="H544" s="84">
        <v>4.32</v>
      </c>
      <c r="I544" s="84"/>
      <c r="J544" s="83">
        <v>36251</v>
      </c>
      <c r="K544" s="84">
        <v>4.74</v>
      </c>
      <c r="L544" s="84"/>
      <c r="M544" s="83">
        <v>33147</v>
      </c>
      <c r="N544" s="85">
        <v>133.5</v>
      </c>
      <c r="O544" s="80">
        <f t="shared" si="8"/>
        <v>0.06289808917197456</v>
      </c>
    </row>
    <row r="545" spans="1:15" ht="12.75">
      <c r="A545" s="83">
        <v>34274</v>
      </c>
      <c r="B545" s="84">
        <v>6</v>
      </c>
      <c r="D545" s="83">
        <v>35827</v>
      </c>
      <c r="E545" s="84">
        <v>5.96</v>
      </c>
      <c r="F545" s="84"/>
      <c r="G545" s="83">
        <v>23316</v>
      </c>
      <c r="H545" s="84">
        <v>4.33</v>
      </c>
      <c r="I545" s="84"/>
      <c r="J545" s="83">
        <v>36281</v>
      </c>
      <c r="K545" s="84">
        <v>4.74</v>
      </c>
      <c r="L545" s="84"/>
      <c r="M545" s="83">
        <v>33178</v>
      </c>
      <c r="N545" s="85">
        <v>133.8</v>
      </c>
      <c r="O545" s="80">
        <f t="shared" si="8"/>
        <v>0.06274821286735509</v>
      </c>
    </row>
    <row r="546" spans="1:15" ht="12.75">
      <c r="A546" s="83">
        <v>34304</v>
      </c>
      <c r="B546" s="84">
        <v>6</v>
      </c>
      <c r="D546" s="83">
        <v>35855</v>
      </c>
      <c r="E546" s="84">
        <v>6.01</v>
      </c>
      <c r="F546" s="84"/>
      <c r="G546" s="83">
        <v>23346</v>
      </c>
      <c r="H546" s="84">
        <v>4.35</v>
      </c>
      <c r="I546" s="84"/>
      <c r="J546" s="83">
        <v>36312</v>
      </c>
      <c r="K546" s="84">
        <v>4.76</v>
      </c>
      <c r="L546" s="84"/>
      <c r="M546" s="83">
        <v>33208</v>
      </c>
      <c r="N546" s="85">
        <v>133.8</v>
      </c>
      <c r="O546" s="80">
        <f t="shared" si="8"/>
        <v>0.06106264869151481</v>
      </c>
    </row>
    <row r="547" spans="1:15" ht="12.75">
      <c r="A547" s="83">
        <v>34335</v>
      </c>
      <c r="B547" s="84">
        <v>6</v>
      </c>
      <c r="D547" s="83">
        <v>35886</v>
      </c>
      <c r="E547" s="84">
        <v>6</v>
      </c>
      <c r="F547" s="84"/>
      <c r="G547" s="83">
        <v>23377</v>
      </c>
      <c r="H547" s="84">
        <v>4.39</v>
      </c>
      <c r="I547" s="84"/>
      <c r="J547" s="83">
        <v>36342</v>
      </c>
      <c r="K547" s="84">
        <v>4.99</v>
      </c>
      <c r="L547" s="84"/>
      <c r="M547" s="83">
        <v>33239</v>
      </c>
      <c r="N547" s="85">
        <v>134.6</v>
      </c>
      <c r="O547" s="80">
        <f t="shared" si="8"/>
        <v>0.056514913657770706</v>
      </c>
    </row>
    <row r="548" spans="1:15" ht="12.75">
      <c r="A548" s="83">
        <v>34366</v>
      </c>
      <c r="B548" s="84">
        <v>6</v>
      </c>
      <c r="D548" s="83">
        <v>35916</v>
      </c>
      <c r="E548" s="84">
        <v>6.01</v>
      </c>
      <c r="F548" s="84"/>
      <c r="G548" s="83">
        <v>23408</v>
      </c>
      <c r="H548" s="84">
        <v>4.36</v>
      </c>
      <c r="I548" s="84"/>
      <c r="J548" s="83">
        <v>36373</v>
      </c>
      <c r="K548" s="84">
        <v>5.07</v>
      </c>
      <c r="L548" s="84"/>
      <c r="M548" s="83">
        <v>33270</v>
      </c>
      <c r="N548" s="85">
        <v>134.8</v>
      </c>
      <c r="O548" s="80">
        <f t="shared" si="8"/>
        <v>0.05312500000000009</v>
      </c>
    </row>
    <row r="549" spans="1:15" ht="12.75">
      <c r="A549" s="83">
        <v>34394</v>
      </c>
      <c r="B549" s="84">
        <v>6.06</v>
      </c>
      <c r="D549" s="83">
        <v>35947</v>
      </c>
      <c r="E549" s="84">
        <v>5.8</v>
      </c>
      <c r="F549" s="84"/>
      <c r="G549" s="83">
        <v>23437</v>
      </c>
      <c r="H549" s="84">
        <v>4.38</v>
      </c>
      <c r="I549" s="84"/>
      <c r="J549" s="83">
        <v>36404</v>
      </c>
      <c r="K549" s="84">
        <v>5.22</v>
      </c>
      <c r="L549" s="84"/>
      <c r="M549" s="83">
        <v>33298</v>
      </c>
      <c r="N549" s="85">
        <v>135</v>
      </c>
      <c r="O549" s="80">
        <f t="shared" si="8"/>
        <v>0.04895104895104904</v>
      </c>
    </row>
    <row r="550" spans="1:15" ht="12.75">
      <c r="A550" s="83">
        <v>34425</v>
      </c>
      <c r="B550" s="84">
        <v>6.45</v>
      </c>
      <c r="D550" s="83">
        <v>35977</v>
      </c>
      <c r="E550" s="84">
        <v>5.78</v>
      </c>
      <c r="F550" s="84"/>
      <c r="G550" s="83">
        <v>23468</v>
      </c>
      <c r="H550" s="84">
        <v>4.4</v>
      </c>
      <c r="I550" s="84"/>
      <c r="J550" s="83">
        <v>36434</v>
      </c>
      <c r="K550" s="84">
        <v>5.2</v>
      </c>
      <c r="L550" s="84"/>
      <c r="M550" s="83">
        <v>33329</v>
      </c>
      <c r="N550" s="85">
        <v>135.2</v>
      </c>
      <c r="O550" s="80">
        <f t="shared" si="8"/>
        <v>0.048875096974398624</v>
      </c>
    </row>
    <row r="551" spans="1:15" ht="12.75">
      <c r="A551" s="83">
        <v>34455</v>
      </c>
      <c r="B551" s="84">
        <v>6.99</v>
      </c>
      <c r="D551" s="83">
        <v>36008</v>
      </c>
      <c r="E551" s="84">
        <v>5.66</v>
      </c>
      <c r="F551" s="84"/>
      <c r="G551" s="83">
        <v>23498</v>
      </c>
      <c r="H551" s="84">
        <v>4.41</v>
      </c>
      <c r="I551" s="84"/>
      <c r="J551" s="83">
        <v>36465</v>
      </c>
      <c r="K551" s="84">
        <v>5.42</v>
      </c>
      <c r="L551" s="84"/>
      <c r="M551" s="83">
        <v>33359</v>
      </c>
      <c r="N551" s="85">
        <v>135.6</v>
      </c>
      <c r="O551" s="80">
        <f t="shared" si="8"/>
        <v>0.04953560371517033</v>
      </c>
    </row>
    <row r="552" spans="1:15" ht="12.75">
      <c r="A552" s="83">
        <v>34486</v>
      </c>
      <c r="B552" s="84">
        <v>7.25</v>
      </c>
      <c r="D552" s="83">
        <v>36039</v>
      </c>
      <c r="E552" s="84">
        <v>5.38</v>
      </c>
      <c r="F552" s="84"/>
      <c r="G552" s="83">
        <v>23529</v>
      </c>
      <c r="H552" s="84">
        <v>4.41</v>
      </c>
      <c r="I552" s="84"/>
      <c r="J552" s="83">
        <v>36495</v>
      </c>
      <c r="K552" s="84">
        <v>5.3</v>
      </c>
      <c r="L552" s="84"/>
      <c r="M552" s="83">
        <v>33390</v>
      </c>
      <c r="N552" s="85">
        <v>136</v>
      </c>
      <c r="O552" s="80">
        <f t="shared" si="8"/>
        <v>0.0469591993841416</v>
      </c>
    </row>
    <row r="553" spans="1:15" ht="12.75">
      <c r="A553" s="83">
        <v>34516</v>
      </c>
      <c r="B553" s="84">
        <v>7.25</v>
      </c>
      <c r="D553" s="83">
        <v>36069</v>
      </c>
      <c r="E553" s="84">
        <v>5.3</v>
      </c>
      <c r="F553" s="84"/>
      <c r="G553" s="83">
        <v>23559</v>
      </c>
      <c r="H553" s="84">
        <v>4.4</v>
      </c>
      <c r="I553" s="84"/>
      <c r="J553" s="83">
        <v>36526</v>
      </c>
      <c r="K553" s="84">
        <v>5.45</v>
      </c>
      <c r="L553" s="84"/>
      <c r="M553" s="83">
        <v>33420</v>
      </c>
      <c r="N553" s="85">
        <v>136.2</v>
      </c>
      <c r="O553" s="80">
        <f t="shared" si="8"/>
        <v>0.04447852760736183</v>
      </c>
    </row>
    <row r="554" spans="1:15" ht="12.75">
      <c r="A554" s="83">
        <v>34547</v>
      </c>
      <c r="B554" s="84">
        <v>7.51</v>
      </c>
      <c r="D554" s="83">
        <v>36100</v>
      </c>
      <c r="E554" s="84">
        <v>5.48</v>
      </c>
      <c r="F554" s="84"/>
      <c r="G554" s="83">
        <v>23590</v>
      </c>
      <c r="H554" s="84">
        <v>4.41</v>
      </c>
      <c r="I554" s="84"/>
      <c r="J554" s="83">
        <v>36557</v>
      </c>
      <c r="K554" s="84">
        <v>5.73</v>
      </c>
      <c r="L554" s="84"/>
      <c r="M554" s="83">
        <v>33451</v>
      </c>
      <c r="N554" s="85">
        <v>136.6</v>
      </c>
      <c r="O554" s="80">
        <f t="shared" si="8"/>
        <v>0.037993920972644375</v>
      </c>
    </row>
    <row r="555" spans="1:15" ht="12.75">
      <c r="A555" s="83">
        <v>34578</v>
      </c>
      <c r="B555" s="84">
        <v>7.75</v>
      </c>
      <c r="D555" s="83">
        <v>36130</v>
      </c>
      <c r="E555" s="84">
        <v>5.36</v>
      </c>
      <c r="F555" s="84"/>
      <c r="G555" s="83">
        <v>23621</v>
      </c>
      <c r="H555" s="84">
        <v>4.42</v>
      </c>
      <c r="I555" s="84"/>
      <c r="J555" s="83">
        <v>36586</v>
      </c>
      <c r="K555" s="84">
        <v>5.85</v>
      </c>
      <c r="L555" s="84"/>
      <c r="M555" s="83">
        <v>33482</v>
      </c>
      <c r="N555" s="85">
        <v>137.2</v>
      </c>
      <c r="O555" s="80">
        <f t="shared" si="8"/>
        <v>0.03391107761868877</v>
      </c>
    </row>
    <row r="556" spans="1:15" ht="12.75">
      <c r="A556" s="83">
        <v>34608</v>
      </c>
      <c r="B556" s="84">
        <v>7.75</v>
      </c>
      <c r="D556" s="83">
        <v>36161</v>
      </c>
      <c r="E556" s="84">
        <v>5.45</v>
      </c>
      <c r="F556" s="84"/>
      <c r="G556" s="83">
        <v>23651</v>
      </c>
      <c r="H556" s="84">
        <v>4.42</v>
      </c>
      <c r="I556" s="84"/>
      <c r="J556" s="83">
        <v>36617</v>
      </c>
      <c r="K556" s="84">
        <v>6.02</v>
      </c>
      <c r="L556" s="84"/>
      <c r="M556" s="83">
        <v>33512</v>
      </c>
      <c r="N556" s="85">
        <v>137.4</v>
      </c>
      <c r="O556" s="80">
        <f t="shared" si="8"/>
        <v>0.02921348314606746</v>
      </c>
    </row>
    <row r="557" spans="1:15" ht="12.75">
      <c r="A557" s="83">
        <v>34639</v>
      </c>
      <c r="B557" s="84">
        <v>8.15</v>
      </c>
      <c r="D557" s="83">
        <v>36192</v>
      </c>
      <c r="E557" s="84">
        <v>5.66</v>
      </c>
      <c r="F557" s="84"/>
      <c r="G557" s="83">
        <v>23682</v>
      </c>
      <c r="H557" s="84">
        <v>4.43</v>
      </c>
      <c r="I557" s="84"/>
      <c r="J557" s="83">
        <v>36647</v>
      </c>
      <c r="K557" s="84">
        <v>6.27</v>
      </c>
      <c r="L557" s="84"/>
      <c r="M557" s="83">
        <v>33543</v>
      </c>
      <c r="N557" s="85">
        <v>137.8</v>
      </c>
      <c r="O557" s="80">
        <f t="shared" si="8"/>
        <v>0.029895366218236172</v>
      </c>
    </row>
    <row r="558" spans="1:15" ht="12.75">
      <c r="A558" s="83">
        <v>34669</v>
      </c>
      <c r="B558" s="84">
        <v>8.5</v>
      </c>
      <c r="D558" s="83">
        <v>36220</v>
      </c>
      <c r="E558" s="84">
        <v>5.87</v>
      </c>
      <c r="F558" s="84"/>
      <c r="G558" s="83">
        <v>23712</v>
      </c>
      <c r="H558" s="84">
        <v>4.44</v>
      </c>
      <c r="I558" s="84"/>
      <c r="J558" s="83">
        <v>36678</v>
      </c>
      <c r="K558" s="84">
        <v>6.53</v>
      </c>
      <c r="L558" s="84"/>
      <c r="M558" s="83">
        <v>33573</v>
      </c>
      <c r="N558" s="85">
        <v>137.9</v>
      </c>
      <c r="O558" s="80">
        <f t="shared" si="8"/>
        <v>0.030642750373692032</v>
      </c>
    </row>
    <row r="559" spans="1:15" ht="12.75">
      <c r="A559" s="83">
        <v>34700</v>
      </c>
      <c r="B559" s="84">
        <v>8.5</v>
      </c>
      <c r="D559" s="83">
        <v>36251</v>
      </c>
      <c r="E559" s="84">
        <v>5.82</v>
      </c>
      <c r="F559" s="84"/>
      <c r="G559" s="83">
        <v>23743</v>
      </c>
      <c r="H559" s="84">
        <v>4.43</v>
      </c>
      <c r="I559" s="84"/>
      <c r="J559" s="83">
        <v>36708</v>
      </c>
      <c r="K559" s="84">
        <v>6.54</v>
      </c>
      <c r="L559" s="84"/>
      <c r="M559" s="83">
        <v>33604</v>
      </c>
      <c r="N559" s="85">
        <v>138.1</v>
      </c>
      <c r="O559" s="80">
        <f t="shared" si="8"/>
        <v>0.02600297176820208</v>
      </c>
    </row>
    <row r="560" spans="1:15" ht="12.75">
      <c r="A560" s="83">
        <v>34731</v>
      </c>
      <c r="B560" s="84">
        <v>9</v>
      </c>
      <c r="D560" s="83">
        <v>36281</v>
      </c>
      <c r="E560" s="84">
        <v>6.08</v>
      </c>
      <c r="F560" s="84"/>
      <c r="G560" s="83">
        <v>23774</v>
      </c>
      <c r="H560" s="84">
        <v>4.41</v>
      </c>
      <c r="I560" s="84"/>
      <c r="J560" s="83">
        <v>36739</v>
      </c>
      <c r="K560" s="84">
        <v>6.5</v>
      </c>
      <c r="L560" s="84"/>
      <c r="M560" s="83">
        <v>33635</v>
      </c>
      <c r="N560" s="85">
        <v>138.6</v>
      </c>
      <c r="O560" s="80">
        <f t="shared" si="8"/>
        <v>0.028189910979228357</v>
      </c>
    </row>
    <row r="561" spans="1:15" ht="12.75">
      <c r="A561" s="83">
        <v>34759</v>
      </c>
      <c r="B561" s="84">
        <v>9</v>
      </c>
      <c r="D561" s="83">
        <v>36312</v>
      </c>
      <c r="E561" s="84">
        <v>6.36</v>
      </c>
      <c r="F561" s="84"/>
      <c r="G561" s="83">
        <v>23802</v>
      </c>
      <c r="H561" s="84">
        <v>4.42</v>
      </c>
      <c r="I561" s="84"/>
      <c r="J561" s="83">
        <v>36770</v>
      </c>
      <c r="K561" s="84">
        <v>6.52</v>
      </c>
      <c r="L561" s="84"/>
      <c r="M561" s="83">
        <v>33664</v>
      </c>
      <c r="N561" s="85">
        <v>139.3</v>
      </c>
      <c r="O561" s="80">
        <f t="shared" si="8"/>
        <v>0.03185185185185194</v>
      </c>
    </row>
    <row r="562" spans="1:15" ht="12.75">
      <c r="A562" s="83">
        <v>34790</v>
      </c>
      <c r="B562" s="84">
        <v>9</v>
      </c>
      <c r="D562" s="83">
        <v>36342</v>
      </c>
      <c r="E562" s="84">
        <v>6.28</v>
      </c>
      <c r="F562" s="84"/>
      <c r="G562" s="83">
        <v>23833</v>
      </c>
      <c r="H562" s="84">
        <v>4.43</v>
      </c>
      <c r="I562" s="84"/>
      <c r="J562" s="83">
        <v>36800</v>
      </c>
      <c r="K562" s="84">
        <v>6.51</v>
      </c>
      <c r="L562" s="84"/>
      <c r="M562" s="83">
        <v>33695</v>
      </c>
      <c r="N562" s="85">
        <v>139.5</v>
      </c>
      <c r="O562" s="80">
        <f t="shared" si="8"/>
        <v>0.03180473372781074</v>
      </c>
    </row>
    <row r="563" spans="1:15" ht="12.75">
      <c r="A563" s="83">
        <v>34820</v>
      </c>
      <c r="B563" s="84">
        <v>9</v>
      </c>
      <c r="D563" s="83">
        <v>36373</v>
      </c>
      <c r="E563" s="84">
        <v>6.43</v>
      </c>
      <c r="F563" s="84"/>
      <c r="G563" s="83">
        <v>23863</v>
      </c>
      <c r="H563" s="84">
        <v>4.44</v>
      </c>
      <c r="I563" s="84"/>
      <c r="J563" s="83">
        <v>36831</v>
      </c>
      <c r="K563" s="84">
        <v>6.51</v>
      </c>
      <c r="L563" s="84"/>
      <c r="M563" s="83">
        <v>33725</v>
      </c>
      <c r="N563" s="85">
        <v>139.7</v>
      </c>
      <c r="O563" s="80">
        <f t="shared" si="8"/>
        <v>0.03023598820058993</v>
      </c>
    </row>
    <row r="564" spans="1:15" ht="12.75">
      <c r="A564" s="83">
        <v>34851</v>
      </c>
      <c r="B564" s="84">
        <v>9</v>
      </c>
      <c r="D564" s="83">
        <v>36404</v>
      </c>
      <c r="E564" s="84">
        <v>6.5</v>
      </c>
      <c r="F564" s="84"/>
      <c r="G564" s="83">
        <v>23894</v>
      </c>
      <c r="H564" s="84">
        <v>4.46</v>
      </c>
      <c r="I564" s="84"/>
      <c r="J564" s="83">
        <v>36861</v>
      </c>
      <c r="K564" s="84">
        <v>6.4</v>
      </c>
      <c r="L564" s="84"/>
      <c r="M564" s="83">
        <v>33756</v>
      </c>
      <c r="N564" s="85">
        <v>140.2</v>
      </c>
      <c r="O564" s="80">
        <f t="shared" si="8"/>
        <v>0.03088235294117639</v>
      </c>
    </row>
    <row r="565" spans="1:15" ht="12.75">
      <c r="A565" s="83">
        <v>34881</v>
      </c>
      <c r="B565" s="84">
        <v>8.8</v>
      </c>
      <c r="D565" s="83">
        <v>36434</v>
      </c>
      <c r="E565" s="84">
        <v>6.66</v>
      </c>
      <c r="F565" s="84"/>
      <c r="G565" s="83">
        <v>23924</v>
      </c>
      <c r="H565" s="84">
        <v>4.48</v>
      </c>
      <c r="I565" s="84"/>
      <c r="J565" s="83">
        <v>36892</v>
      </c>
      <c r="K565" s="84">
        <v>5.98</v>
      </c>
      <c r="L565" s="84"/>
      <c r="M565" s="83">
        <v>33786</v>
      </c>
      <c r="N565" s="85">
        <v>140.5</v>
      </c>
      <c r="O565" s="80">
        <f t="shared" si="8"/>
        <v>0.031571218795888485</v>
      </c>
    </row>
    <row r="566" spans="1:15" ht="12.75">
      <c r="A566" s="83">
        <v>34912</v>
      </c>
      <c r="B566" s="84">
        <v>8.75</v>
      </c>
      <c r="D566" s="83">
        <v>36465</v>
      </c>
      <c r="E566" s="84">
        <v>6.48</v>
      </c>
      <c r="F566" s="84"/>
      <c r="G566" s="83">
        <v>23955</v>
      </c>
      <c r="H566" s="84">
        <v>4.49</v>
      </c>
      <c r="I566" s="84"/>
      <c r="J566" s="83">
        <v>36923</v>
      </c>
      <c r="K566" s="84">
        <v>5.49</v>
      </c>
      <c r="L566" s="84"/>
      <c r="M566" s="83">
        <v>33817</v>
      </c>
      <c r="N566" s="85">
        <v>140.9</v>
      </c>
      <c r="O566" s="80">
        <f t="shared" si="8"/>
        <v>0.03147877013177168</v>
      </c>
    </row>
    <row r="567" spans="1:15" ht="12.75">
      <c r="A567" s="83">
        <v>34943</v>
      </c>
      <c r="B567" s="84">
        <v>8.75</v>
      </c>
      <c r="D567" s="83">
        <v>36495</v>
      </c>
      <c r="E567" s="84">
        <v>6.69</v>
      </c>
      <c r="F567" s="84"/>
      <c r="G567" s="83">
        <v>23986</v>
      </c>
      <c r="H567" s="84">
        <v>4.52</v>
      </c>
      <c r="I567" s="84"/>
      <c r="J567" s="83">
        <v>36951</v>
      </c>
      <c r="K567" s="84">
        <v>5.31</v>
      </c>
      <c r="L567" s="84"/>
      <c r="M567" s="83">
        <v>33848</v>
      </c>
      <c r="N567" s="85">
        <v>141.3</v>
      </c>
      <c r="O567" s="80">
        <f t="shared" si="8"/>
        <v>0.02988338192419842</v>
      </c>
    </row>
    <row r="568" spans="1:15" ht="12.75">
      <c r="A568" s="83">
        <v>34973</v>
      </c>
      <c r="B568" s="84">
        <v>8.75</v>
      </c>
      <c r="D568" s="83">
        <v>36526</v>
      </c>
      <c r="E568" s="84">
        <v>6.86</v>
      </c>
      <c r="F568" s="84"/>
      <c r="G568" s="83">
        <v>24016</v>
      </c>
      <c r="H568" s="84">
        <v>4.56</v>
      </c>
      <c r="I568" s="84"/>
      <c r="J568" s="83">
        <v>36982</v>
      </c>
      <c r="K568" s="84">
        <v>4.8</v>
      </c>
      <c r="L568" s="84"/>
      <c r="M568" s="83">
        <v>33878</v>
      </c>
      <c r="N568" s="85">
        <v>141.8</v>
      </c>
      <c r="O568" s="80">
        <f t="shared" si="8"/>
        <v>0.032023289665211105</v>
      </c>
    </row>
    <row r="569" spans="1:15" ht="12.75">
      <c r="A569" s="83">
        <v>35004</v>
      </c>
      <c r="B569" s="84">
        <v>8.75</v>
      </c>
      <c r="D569" s="83">
        <v>36557</v>
      </c>
      <c r="E569" s="84">
        <v>6.54</v>
      </c>
      <c r="F569" s="84"/>
      <c r="G569" s="83">
        <v>24047</v>
      </c>
      <c r="H569" s="84">
        <v>4.6</v>
      </c>
      <c r="I569" s="84"/>
      <c r="J569" s="83">
        <v>37012</v>
      </c>
      <c r="K569" s="84">
        <v>4.21</v>
      </c>
      <c r="L569" s="84"/>
      <c r="M569" s="83">
        <v>33909</v>
      </c>
      <c r="N569" s="85">
        <v>142</v>
      </c>
      <c r="O569" s="80">
        <f t="shared" si="8"/>
        <v>0.03047895500725681</v>
      </c>
    </row>
    <row r="570" spans="1:15" ht="12.75">
      <c r="A570" s="83">
        <v>35034</v>
      </c>
      <c r="B570" s="84">
        <v>8.65</v>
      </c>
      <c r="D570" s="83">
        <v>36586</v>
      </c>
      <c r="E570" s="84">
        <v>6.38</v>
      </c>
      <c r="F570" s="84"/>
      <c r="G570" s="83">
        <v>24077</v>
      </c>
      <c r="H570" s="84">
        <v>4.68</v>
      </c>
      <c r="I570" s="84"/>
      <c r="J570" s="83">
        <v>37043</v>
      </c>
      <c r="K570" s="84">
        <v>3.97</v>
      </c>
      <c r="L570" s="84"/>
      <c r="M570" s="83">
        <v>33939</v>
      </c>
      <c r="N570" s="85">
        <v>141.9</v>
      </c>
      <c r="O570" s="80">
        <f t="shared" si="8"/>
        <v>0.0290065264684554</v>
      </c>
    </row>
    <row r="571" spans="1:15" ht="12.75">
      <c r="A571" s="83">
        <v>35065</v>
      </c>
      <c r="B571" s="84">
        <v>8.5</v>
      </c>
      <c r="D571" s="83">
        <v>36617</v>
      </c>
      <c r="E571" s="84">
        <v>6.18</v>
      </c>
      <c r="F571" s="84"/>
      <c r="G571" s="83">
        <v>24108</v>
      </c>
      <c r="H571" s="84">
        <v>4.74</v>
      </c>
      <c r="I571" s="84"/>
      <c r="J571" s="83">
        <v>37073</v>
      </c>
      <c r="K571" s="84">
        <v>3.77</v>
      </c>
      <c r="L571" s="84"/>
      <c r="M571" s="83">
        <v>33970</v>
      </c>
      <c r="N571" s="85">
        <v>142.6</v>
      </c>
      <c r="O571" s="80">
        <f t="shared" si="8"/>
        <v>0.03258508327299059</v>
      </c>
    </row>
    <row r="572" spans="1:15" ht="12.75">
      <c r="A572" s="83">
        <v>35096</v>
      </c>
      <c r="B572" s="84">
        <v>8.25</v>
      </c>
      <c r="D572" s="83">
        <v>36647</v>
      </c>
      <c r="E572" s="84">
        <v>6.55</v>
      </c>
      <c r="F572" s="84"/>
      <c r="G572" s="83">
        <v>24139</v>
      </c>
      <c r="H572" s="84">
        <v>4.78</v>
      </c>
      <c r="I572" s="84"/>
      <c r="J572" s="83">
        <v>37104</v>
      </c>
      <c r="K572" s="84">
        <v>3.65</v>
      </c>
      <c r="L572" s="84"/>
      <c r="M572" s="83">
        <v>34001</v>
      </c>
      <c r="N572" s="85">
        <v>143.1</v>
      </c>
      <c r="O572" s="80">
        <f t="shared" si="8"/>
        <v>0.03246753246753247</v>
      </c>
    </row>
    <row r="573" spans="1:15" ht="12.75">
      <c r="A573" s="83">
        <v>35125</v>
      </c>
      <c r="B573" s="84">
        <v>8.25</v>
      </c>
      <c r="D573" s="83">
        <v>36678</v>
      </c>
      <c r="E573" s="84">
        <v>6.28</v>
      </c>
      <c r="F573" s="84"/>
      <c r="G573" s="83">
        <v>24167</v>
      </c>
      <c r="H573" s="84">
        <v>4.92</v>
      </c>
      <c r="I573" s="84"/>
      <c r="J573" s="83">
        <v>37135</v>
      </c>
      <c r="K573" s="84">
        <v>3.07</v>
      </c>
      <c r="L573" s="84"/>
      <c r="M573" s="83">
        <v>34029</v>
      </c>
      <c r="N573" s="85">
        <v>143.6</v>
      </c>
      <c r="O573" s="80">
        <f t="shared" si="8"/>
        <v>0.03086862885857848</v>
      </c>
    </row>
    <row r="574" spans="1:15" ht="12.75">
      <c r="A574" s="83">
        <v>35156</v>
      </c>
      <c r="B574" s="84">
        <v>8.25</v>
      </c>
      <c r="D574" s="83">
        <v>36708</v>
      </c>
      <c r="E574" s="84">
        <v>6.2</v>
      </c>
      <c r="F574" s="84"/>
      <c r="G574" s="83">
        <v>24198</v>
      </c>
      <c r="H574" s="84">
        <v>4.96</v>
      </c>
      <c r="I574" s="84"/>
      <c r="J574" s="83">
        <v>37165</v>
      </c>
      <c r="K574" s="84">
        <v>2.49</v>
      </c>
      <c r="L574" s="84"/>
      <c r="M574" s="83">
        <v>34060</v>
      </c>
      <c r="N574" s="85">
        <v>144</v>
      </c>
      <c r="O574" s="80">
        <f t="shared" si="8"/>
        <v>0.03225806451612903</v>
      </c>
    </row>
    <row r="575" spans="1:15" ht="12.75">
      <c r="A575" s="83">
        <v>35186</v>
      </c>
      <c r="B575" s="84">
        <v>8.25</v>
      </c>
      <c r="D575" s="83">
        <v>36739</v>
      </c>
      <c r="E575" s="84">
        <v>6.02</v>
      </c>
      <c r="F575" s="84"/>
      <c r="G575" s="83">
        <v>24228</v>
      </c>
      <c r="H575" s="84">
        <v>4.98</v>
      </c>
      <c r="I575" s="84"/>
      <c r="J575" s="83">
        <v>37196</v>
      </c>
      <c r="K575" s="84">
        <v>2.09</v>
      </c>
      <c r="L575" s="84"/>
      <c r="M575" s="83">
        <v>34090</v>
      </c>
      <c r="N575" s="85">
        <v>144.2</v>
      </c>
      <c r="O575" s="80">
        <f t="shared" si="8"/>
        <v>0.03221188260558339</v>
      </c>
    </row>
    <row r="576" spans="1:15" ht="12.75">
      <c r="A576" s="83">
        <v>35217</v>
      </c>
      <c r="B576" s="84">
        <v>8.25</v>
      </c>
      <c r="D576" s="83">
        <v>36770</v>
      </c>
      <c r="E576" s="84">
        <v>6.09</v>
      </c>
      <c r="F576" s="84"/>
      <c r="G576" s="83">
        <v>24259</v>
      </c>
      <c r="H576" s="84">
        <v>5.07</v>
      </c>
      <c r="I576" s="84"/>
      <c r="J576" s="83">
        <v>37226</v>
      </c>
      <c r="K576" s="84">
        <v>1.82</v>
      </c>
      <c r="L576" s="84"/>
      <c r="M576" s="83">
        <v>34121</v>
      </c>
      <c r="N576" s="85">
        <v>144.4</v>
      </c>
      <c r="O576" s="80">
        <f t="shared" si="8"/>
        <v>0.02995720399429399</v>
      </c>
    </row>
    <row r="577" spans="1:15" ht="12.75">
      <c r="A577" s="83">
        <v>35247</v>
      </c>
      <c r="B577" s="84">
        <v>8.25</v>
      </c>
      <c r="D577" s="83">
        <v>36800</v>
      </c>
      <c r="E577" s="84">
        <v>6.04</v>
      </c>
      <c r="F577" s="84"/>
      <c r="G577" s="83">
        <v>24289</v>
      </c>
      <c r="H577" s="84">
        <v>5.16</v>
      </c>
      <c r="I577" s="84"/>
      <c r="J577" s="83">
        <v>37257</v>
      </c>
      <c r="K577" s="84">
        <v>1.73</v>
      </c>
      <c r="L577" s="84"/>
      <c r="M577" s="83">
        <v>34151</v>
      </c>
      <c r="N577" s="85">
        <v>144.4</v>
      </c>
      <c r="O577" s="80">
        <f t="shared" si="8"/>
        <v>0.027758007117437762</v>
      </c>
    </row>
    <row r="578" spans="1:15" ht="12.75">
      <c r="A578" s="83">
        <v>35278</v>
      </c>
      <c r="B578" s="84">
        <v>8.25</v>
      </c>
      <c r="D578" s="83">
        <v>36831</v>
      </c>
      <c r="E578" s="84">
        <v>5.98</v>
      </c>
      <c r="F578" s="84"/>
      <c r="G578" s="83">
        <v>24320</v>
      </c>
      <c r="H578" s="84">
        <v>5.31</v>
      </c>
      <c r="I578" s="84"/>
      <c r="J578" s="83">
        <v>37288</v>
      </c>
      <c r="K578" s="84">
        <v>1.74</v>
      </c>
      <c r="L578" s="84"/>
      <c r="M578" s="83">
        <v>34182</v>
      </c>
      <c r="N578" s="85">
        <v>144.8</v>
      </c>
      <c r="O578" s="80">
        <f t="shared" si="8"/>
        <v>0.027679205110007137</v>
      </c>
    </row>
    <row r="579" spans="1:15" ht="12.75">
      <c r="A579" s="83">
        <v>35309</v>
      </c>
      <c r="B579" s="84">
        <v>8.25</v>
      </c>
      <c r="D579" s="83">
        <v>36861</v>
      </c>
      <c r="E579" s="84">
        <v>5.64</v>
      </c>
      <c r="F579" s="84"/>
      <c r="G579" s="83">
        <v>24351</v>
      </c>
      <c r="H579" s="84">
        <v>5.49</v>
      </c>
      <c r="I579" s="84"/>
      <c r="J579" s="83">
        <v>37316</v>
      </c>
      <c r="K579" s="84">
        <v>1.73</v>
      </c>
      <c r="L579" s="84"/>
      <c r="M579" s="83">
        <v>34213</v>
      </c>
      <c r="N579" s="85">
        <v>145.1</v>
      </c>
      <c r="O579" s="80">
        <f t="shared" si="8"/>
        <v>0.02689313517338983</v>
      </c>
    </row>
    <row r="580" spans="1:15" ht="12.75">
      <c r="A580" s="83">
        <v>35339</v>
      </c>
      <c r="B580" s="84">
        <v>8.25</v>
      </c>
      <c r="D580" s="83">
        <v>36892</v>
      </c>
      <c r="E580" s="84">
        <v>5.65</v>
      </c>
      <c r="F580" s="84"/>
      <c r="G580" s="83">
        <v>24381</v>
      </c>
      <c r="H580" s="84">
        <v>5.41</v>
      </c>
      <c r="I580" s="84"/>
      <c r="J580" s="83">
        <v>37347</v>
      </c>
      <c r="K580" s="84">
        <v>1.75</v>
      </c>
      <c r="L580" s="84"/>
      <c r="M580" s="83">
        <v>34243</v>
      </c>
      <c r="N580" s="85">
        <v>145.7</v>
      </c>
      <c r="O580" s="80">
        <f t="shared" si="8"/>
        <v>0.027503526093088693</v>
      </c>
    </row>
    <row r="581" spans="1:15" ht="12.75">
      <c r="A581" s="83">
        <v>35370</v>
      </c>
      <c r="B581" s="84">
        <v>8.25</v>
      </c>
      <c r="D581" s="83">
        <v>36923</v>
      </c>
      <c r="E581" s="84">
        <v>5.62</v>
      </c>
      <c r="F581" s="84"/>
      <c r="G581" s="83">
        <v>24412</v>
      </c>
      <c r="H581" s="84">
        <v>5.35</v>
      </c>
      <c r="I581" s="84"/>
      <c r="J581" s="83">
        <v>37377</v>
      </c>
      <c r="K581" s="84">
        <v>1.75</v>
      </c>
      <c r="L581" s="84"/>
      <c r="M581" s="83">
        <v>34274</v>
      </c>
      <c r="N581" s="85">
        <v>145.8</v>
      </c>
      <c r="O581" s="80">
        <f t="shared" si="8"/>
        <v>0.02676056338028177</v>
      </c>
    </row>
    <row r="582" spans="1:15" ht="12.75">
      <c r="A582" s="83">
        <v>35400</v>
      </c>
      <c r="B582" s="84">
        <v>8.25</v>
      </c>
      <c r="D582" s="83">
        <v>36951</v>
      </c>
      <c r="E582" s="84">
        <v>5.49</v>
      </c>
      <c r="F582" s="84"/>
      <c r="G582" s="83">
        <v>24442</v>
      </c>
      <c r="H582" s="84">
        <v>5.39</v>
      </c>
      <c r="I582" s="84"/>
      <c r="J582" s="83">
        <v>37408</v>
      </c>
      <c r="K582" s="84">
        <v>1.75</v>
      </c>
      <c r="L582" s="84"/>
      <c r="M582" s="83">
        <v>34304</v>
      </c>
      <c r="N582" s="85">
        <v>145.8</v>
      </c>
      <c r="O582" s="80">
        <f t="shared" si="8"/>
        <v>0.02748414376321357</v>
      </c>
    </row>
    <row r="583" spans="1:15" ht="12.75">
      <c r="A583" s="83">
        <v>35431</v>
      </c>
      <c r="B583" s="84">
        <v>8.25</v>
      </c>
      <c r="D583" s="83">
        <v>36982</v>
      </c>
      <c r="E583" s="84">
        <v>5.78</v>
      </c>
      <c r="F583" s="84"/>
      <c r="G583" s="83">
        <v>24473</v>
      </c>
      <c r="H583" s="84">
        <v>5.2</v>
      </c>
      <c r="I583" s="84"/>
      <c r="J583" s="83">
        <v>37438</v>
      </c>
      <c r="K583" s="84">
        <v>1.73</v>
      </c>
      <c r="L583" s="84"/>
      <c r="M583" s="83">
        <v>34335</v>
      </c>
      <c r="N583" s="85">
        <v>146.2</v>
      </c>
      <c r="O583" s="80">
        <f t="shared" si="8"/>
        <v>0.025245441795231378</v>
      </c>
    </row>
    <row r="584" spans="1:15" ht="12.75">
      <c r="A584" s="83">
        <v>35462</v>
      </c>
      <c r="B584" s="84">
        <v>8.25</v>
      </c>
      <c r="D584" s="83">
        <v>37012</v>
      </c>
      <c r="E584" s="84">
        <v>5.92</v>
      </c>
      <c r="F584" s="84"/>
      <c r="G584" s="83">
        <v>24504</v>
      </c>
      <c r="H584" s="84">
        <v>5.03</v>
      </c>
      <c r="I584" s="84"/>
      <c r="J584" s="83">
        <v>37469</v>
      </c>
      <c r="K584" s="84">
        <v>1.74</v>
      </c>
      <c r="L584" s="84"/>
      <c r="M584" s="83">
        <v>34366</v>
      </c>
      <c r="N584" s="85">
        <v>146.7</v>
      </c>
      <c r="O584" s="80">
        <f t="shared" si="8"/>
        <v>0.025157232704402475</v>
      </c>
    </row>
    <row r="585" spans="1:15" ht="12.75">
      <c r="A585" s="83">
        <v>35490</v>
      </c>
      <c r="B585" s="84">
        <v>8.3</v>
      </c>
      <c r="D585" s="83">
        <v>37043</v>
      </c>
      <c r="E585" s="84">
        <v>5.82</v>
      </c>
      <c r="F585" s="84"/>
      <c r="G585" s="83">
        <v>24532</v>
      </c>
      <c r="H585" s="84">
        <v>5.13</v>
      </c>
      <c r="I585" s="84"/>
      <c r="J585" s="83">
        <v>37500</v>
      </c>
      <c r="K585" s="84">
        <v>1.75</v>
      </c>
      <c r="L585" s="84"/>
      <c r="M585" s="83">
        <v>34394</v>
      </c>
      <c r="N585" s="85">
        <v>147.2</v>
      </c>
      <c r="O585" s="80">
        <f t="shared" si="8"/>
        <v>0.025069637883008318</v>
      </c>
    </row>
    <row r="586" spans="1:15" ht="12.75">
      <c r="A586" s="83">
        <v>35521</v>
      </c>
      <c r="B586" s="84">
        <v>8.5</v>
      </c>
      <c r="D586" s="83">
        <v>37073</v>
      </c>
      <c r="E586" s="84">
        <v>5.75</v>
      </c>
      <c r="F586" s="84"/>
      <c r="G586" s="83">
        <v>24563</v>
      </c>
      <c r="H586" s="84">
        <v>5.11</v>
      </c>
      <c r="I586" s="84"/>
      <c r="J586" s="83">
        <v>37530</v>
      </c>
      <c r="K586" s="84">
        <v>1.75</v>
      </c>
      <c r="L586" s="84"/>
      <c r="M586" s="83">
        <v>34425</v>
      </c>
      <c r="N586" s="85">
        <v>147.4</v>
      </c>
      <c r="O586" s="80">
        <f t="shared" si="8"/>
        <v>0.023611111111111152</v>
      </c>
    </row>
    <row r="587" spans="1:15" ht="12.75">
      <c r="A587" s="83">
        <v>35551</v>
      </c>
      <c r="B587" s="84">
        <v>8.5</v>
      </c>
      <c r="D587" s="83">
        <v>37104</v>
      </c>
      <c r="E587" s="84">
        <v>5.58</v>
      </c>
      <c r="F587" s="84"/>
      <c r="G587" s="83">
        <v>24593</v>
      </c>
      <c r="H587" s="84">
        <v>5.24</v>
      </c>
      <c r="I587" s="84"/>
      <c r="J587" s="83">
        <v>37561</v>
      </c>
      <c r="K587" s="84">
        <v>1.34</v>
      </c>
      <c r="L587" s="84"/>
      <c r="M587" s="83">
        <v>34455</v>
      </c>
      <c r="N587" s="85">
        <v>147.5</v>
      </c>
      <c r="O587" s="80">
        <f t="shared" si="8"/>
        <v>0.02288488210818316</v>
      </c>
    </row>
    <row r="588" spans="1:15" ht="12.75">
      <c r="A588" s="83">
        <v>35582</v>
      </c>
      <c r="B588" s="84">
        <v>8.5</v>
      </c>
      <c r="D588" s="83">
        <v>37135</v>
      </c>
      <c r="E588" s="84">
        <v>5.53</v>
      </c>
      <c r="F588" s="84"/>
      <c r="G588" s="83">
        <v>24624</v>
      </c>
      <c r="H588" s="84">
        <v>5.44</v>
      </c>
      <c r="I588" s="84"/>
      <c r="J588" s="83">
        <v>37591</v>
      </c>
      <c r="K588" s="84">
        <v>1.24</v>
      </c>
      <c r="L588" s="84"/>
      <c r="M588" s="83">
        <v>34486</v>
      </c>
      <c r="N588" s="85">
        <v>148</v>
      </c>
      <c r="O588" s="80">
        <f t="shared" si="8"/>
        <v>0.024930747922437633</v>
      </c>
    </row>
    <row r="589" spans="1:15" ht="12.75">
      <c r="A589" s="83">
        <v>35612</v>
      </c>
      <c r="B589" s="84">
        <v>8.5</v>
      </c>
      <c r="D589" s="83">
        <v>37165</v>
      </c>
      <c r="E589" s="84">
        <v>5.34</v>
      </c>
      <c r="F589" s="84"/>
      <c r="G589" s="83">
        <v>24654</v>
      </c>
      <c r="H589" s="84">
        <v>5.58</v>
      </c>
      <c r="I589" s="84"/>
      <c r="J589" s="83">
        <v>37622</v>
      </c>
      <c r="K589" s="84">
        <v>1.24</v>
      </c>
      <c r="L589" s="84"/>
      <c r="M589" s="83">
        <v>34516</v>
      </c>
      <c r="N589" s="85">
        <v>148.4</v>
      </c>
      <c r="O589" s="80">
        <f t="shared" si="8"/>
        <v>0.027700831024930747</v>
      </c>
    </row>
    <row r="590" spans="1:15" ht="12.75">
      <c r="A590" s="83">
        <v>35643</v>
      </c>
      <c r="B590" s="84">
        <v>8.5</v>
      </c>
      <c r="D590" s="83">
        <v>37196</v>
      </c>
      <c r="E590" s="84">
        <v>5.33</v>
      </c>
      <c r="G590" s="83">
        <v>24685</v>
      </c>
      <c r="H590" s="84">
        <v>5.62</v>
      </c>
      <c r="I590" s="84"/>
      <c r="J590" s="83">
        <v>37653</v>
      </c>
      <c r="K590" s="84">
        <v>1.26</v>
      </c>
      <c r="L590" s="84"/>
      <c r="M590" s="83">
        <v>34547</v>
      </c>
      <c r="N590" s="85">
        <v>149</v>
      </c>
      <c r="O590" s="80">
        <f t="shared" si="8"/>
        <v>0.029005524861878372</v>
      </c>
    </row>
    <row r="591" spans="1:15" ht="12.75">
      <c r="A591" s="83">
        <v>35674</v>
      </c>
      <c r="B591" s="84">
        <v>8.5</v>
      </c>
      <c r="D591" s="83">
        <v>37226</v>
      </c>
      <c r="E591" s="84">
        <v>5.76</v>
      </c>
      <c r="G591" s="83">
        <v>24716</v>
      </c>
      <c r="H591" s="84">
        <v>5.65</v>
      </c>
      <c r="I591" s="84"/>
      <c r="J591" s="83">
        <v>37681</v>
      </c>
      <c r="K591" s="84">
        <v>1.25</v>
      </c>
      <c r="L591" s="84"/>
      <c r="M591" s="83">
        <v>34578</v>
      </c>
      <c r="N591" s="85">
        <v>149.4</v>
      </c>
      <c r="O591" s="80">
        <f t="shared" si="8"/>
        <v>0.029634734665747838</v>
      </c>
    </row>
    <row r="592" spans="1:15" ht="12.75">
      <c r="A592" s="83">
        <v>35704</v>
      </c>
      <c r="B592" s="84">
        <v>8.5</v>
      </c>
      <c r="D592" s="83">
        <v>37257</v>
      </c>
      <c r="E592" s="84">
        <v>5.69</v>
      </c>
      <c r="G592" s="83">
        <v>24746</v>
      </c>
      <c r="H592" s="84">
        <v>5.82</v>
      </c>
      <c r="I592" s="84"/>
      <c r="J592" s="83">
        <v>37712</v>
      </c>
      <c r="K592" s="84">
        <v>1.26</v>
      </c>
      <c r="L592" s="84"/>
      <c r="M592" s="83">
        <v>34608</v>
      </c>
      <c r="N592" s="85">
        <v>149.5</v>
      </c>
      <c r="O592" s="80">
        <f t="shared" si="8"/>
        <v>0.02608098833218951</v>
      </c>
    </row>
    <row r="593" spans="1:15" ht="12.75">
      <c r="A593" s="83">
        <v>35735</v>
      </c>
      <c r="B593" s="84">
        <v>8.5</v>
      </c>
      <c r="D593" s="83">
        <v>37288</v>
      </c>
      <c r="E593" s="84">
        <v>5.61</v>
      </c>
      <c r="G593" s="83">
        <v>24777</v>
      </c>
      <c r="H593" s="84">
        <v>6.07</v>
      </c>
      <c r="I593" s="84"/>
      <c r="J593" s="83">
        <v>37742</v>
      </c>
      <c r="K593" s="84">
        <v>1.26</v>
      </c>
      <c r="L593" s="84"/>
      <c r="M593" s="83">
        <v>34639</v>
      </c>
      <c r="N593" s="85">
        <v>149.7</v>
      </c>
      <c r="O593" s="80">
        <f t="shared" si="8"/>
        <v>0.02674897119341548</v>
      </c>
    </row>
    <row r="594" spans="1:15" ht="12.75">
      <c r="A594" s="83">
        <v>35765</v>
      </c>
      <c r="B594" s="84">
        <v>8.5</v>
      </c>
      <c r="D594" s="83">
        <v>37316</v>
      </c>
      <c r="E594" s="84">
        <v>5.93</v>
      </c>
      <c r="G594" s="83">
        <v>24807</v>
      </c>
      <c r="H594" s="84">
        <v>6.19</v>
      </c>
      <c r="I594" s="84"/>
      <c r="J594" s="83">
        <v>37773</v>
      </c>
      <c r="K594" s="84">
        <v>1.22</v>
      </c>
      <c r="L594" s="84"/>
      <c r="M594" s="83">
        <v>34669</v>
      </c>
      <c r="N594" s="85">
        <v>149.7</v>
      </c>
      <c r="O594" s="80">
        <f t="shared" si="8"/>
        <v>0.02674897119341548</v>
      </c>
    </row>
    <row r="595" spans="1:15" ht="12.75">
      <c r="A595" s="83">
        <v>35796</v>
      </c>
      <c r="B595" s="84">
        <v>8.5</v>
      </c>
      <c r="D595" s="83">
        <v>37347</v>
      </c>
      <c r="E595" s="84">
        <v>5.85</v>
      </c>
      <c r="G595" s="83">
        <v>24838</v>
      </c>
      <c r="H595" s="84">
        <v>6.17</v>
      </c>
      <c r="I595" s="84"/>
      <c r="J595" s="83">
        <v>37803</v>
      </c>
      <c r="K595" s="84">
        <v>1.01</v>
      </c>
      <c r="L595" s="84"/>
      <c r="M595" s="83">
        <v>34700</v>
      </c>
      <c r="N595" s="85">
        <v>150.3</v>
      </c>
      <c r="O595" s="80">
        <f aca="true" t="shared" si="9" ref="O595:O658">(N595-N583)/N583</f>
        <v>0.02804377564979496</v>
      </c>
    </row>
    <row r="596" spans="1:15" ht="12.75">
      <c r="A596" s="83">
        <v>35827</v>
      </c>
      <c r="B596" s="84">
        <v>8.5</v>
      </c>
      <c r="D596" s="83">
        <v>37377</v>
      </c>
      <c r="E596" s="84">
        <v>5.81</v>
      </c>
      <c r="G596" s="83">
        <v>24869</v>
      </c>
      <c r="H596" s="84">
        <v>6.1</v>
      </c>
      <c r="I596" s="84"/>
      <c r="J596" s="83">
        <v>37834</v>
      </c>
      <c r="K596" s="84">
        <v>1.03</v>
      </c>
      <c r="L596" s="84"/>
      <c r="M596" s="83">
        <v>34731</v>
      </c>
      <c r="N596" s="85">
        <v>150.9</v>
      </c>
      <c r="O596" s="80">
        <f t="shared" si="9"/>
        <v>0.028629856850715864</v>
      </c>
    </row>
    <row r="597" spans="1:15" ht="12.75">
      <c r="A597" s="83">
        <v>35855</v>
      </c>
      <c r="B597" s="84">
        <v>8.5</v>
      </c>
      <c r="D597" s="83">
        <v>37408</v>
      </c>
      <c r="E597" s="84">
        <v>5.65</v>
      </c>
      <c r="G597" s="83">
        <v>24898</v>
      </c>
      <c r="H597" s="84">
        <v>6.11</v>
      </c>
      <c r="I597" s="84"/>
      <c r="J597" s="83">
        <v>37865</v>
      </c>
      <c r="K597" s="84">
        <v>1.01</v>
      </c>
      <c r="L597" s="84"/>
      <c r="M597" s="83">
        <v>34759</v>
      </c>
      <c r="N597" s="85">
        <v>151.4</v>
      </c>
      <c r="O597" s="80">
        <f t="shared" si="9"/>
        <v>0.028532608695652294</v>
      </c>
    </row>
    <row r="598" spans="1:15" ht="12.75">
      <c r="A598" s="83">
        <v>35886</v>
      </c>
      <c r="B598" s="84">
        <v>8.5</v>
      </c>
      <c r="D598" s="83">
        <v>37438</v>
      </c>
      <c r="E598" s="84">
        <v>5.51</v>
      </c>
      <c r="G598" s="83">
        <v>24929</v>
      </c>
      <c r="H598" s="84">
        <v>6.21</v>
      </c>
      <c r="I598" s="84"/>
      <c r="J598" s="83">
        <v>37895</v>
      </c>
      <c r="K598" s="84">
        <v>1.01</v>
      </c>
      <c r="L598" s="84"/>
      <c r="M598" s="83">
        <v>34790</v>
      </c>
      <c r="N598" s="85">
        <v>151.9</v>
      </c>
      <c r="O598" s="80">
        <f t="shared" si="9"/>
        <v>0.030529172320217096</v>
      </c>
    </row>
    <row r="599" spans="1:15" ht="12.75">
      <c r="A599" s="83">
        <v>35916</v>
      </c>
      <c r="B599" s="84">
        <v>8.5</v>
      </c>
      <c r="D599" s="83">
        <v>37469</v>
      </c>
      <c r="E599" s="84">
        <v>5.19</v>
      </c>
      <c r="G599" s="83">
        <v>24959</v>
      </c>
      <c r="H599" s="84">
        <v>6.27</v>
      </c>
      <c r="I599" s="84"/>
      <c r="J599" s="83">
        <v>37926</v>
      </c>
      <c r="K599" s="84">
        <v>1</v>
      </c>
      <c r="L599" s="84"/>
      <c r="M599" s="83">
        <v>34820</v>
      </c>
      <c r="N599" s="85">
        <v>152.2</v>
      </c>
      <c r="O599" s="80">
        <f t="shared" si="9"/>
        <v>0.03186440677966094</v>
      </c>
    </row>
    <row r="600" spans="1:15" ht="12.75">
      <c r="A600" s="83">
        <v>35947</v>
      </c>
      <c r="B600" s="84">
        <v>8.5</v>
      </c>
      <c r="D600" s="83">
        <v>37500</v>
      </c>
      <c r="E600" s="84">
        <v>4.87</v>
      </c>
      <c r="G600" s="83">
        <v>24990</v>
      </c>
      <c r="H600" s="84">
        <v>6.28</v>
      </c>
      <c r="I600" s="84"/>
      <c r="J600" s="83">
        <v>37956</v>
      </c>
      <c r="K600" s="84">
        <v>0.98</v>
      </c>
      <c r="L600" s="84"/>
      <c r="M600" s="83">
        <v>34851</v>
      </c>
      <c r="N600" s="85">
        <v>152.5</v>
      </c>
      <c r="O600" s="80">
        <f t="shared" si="9"/>
        <v>0.030405405405405407</v>
      </c>
    </row>
    <row r="601" spans="1:15" ht="12.75">
      <c r="A601" s="83">
        <v>35977</v>
      </c>
      <c r="B601" s="84">
        <v>8.5</v>
      </c>
      <c r="D601" s="83">
        <v>37530</v>
      </c>
      <c r="E601" s="84">
        <v>5</v>
      </c>
      <c r="G601" s="83">
        <v>25020</v>
      </c>
      <c r="H601" s="84">
        <v>6.24</v>
      </c>
      <c r="I601" s="84"/>
      <c r="J601" s="83">
        <v>37987</v>
      </c>
      <c r="K601" s="84">
        <v>1</v>
      </c>
      <c r="L601" s="84"/>
      <c r="M601" s="83">
        <v>34881</v>
      </c>
      <c r="N601" s="85">
        <v>152.5</v>
      </c>
      <c r="O601" s="80">
        <f t="shared" si="9"/>
        <v>0.027628032345013438</v>
      </c>
    </row>
    <row r="602" spans="1:15" ht="12.75">
      <c r="A602" s="83">
        <v>36008</v>
      </c>
      <c r="B602" s="84">
        <v>8.5</v>
      </c>
      <c r="D602" s="83">
        <v>37561</v>
      </c>
      <c r="E602" s="84">
        <v>5.04</v>
      </c>
      <c r="G602" s="83">
        <v>25051</v>
      </c>
      <c r="H602" s="84">
        <v>6.02</v>
      </c>
      <c r="I602" s="84"/>
      <c r="J602" s="83">
        <v>38018</v>
      </c>
      <c r="K602" s="84">
        <v>1.01</v>
      </c>
      <c r="L602" s="84"/>
      <c r="M602" s="83">
        <v>34912</v>
      </c>
      <c r="N602" s="85">
        <v>152.9</v>
      </c>
      <c r="O602" s="80">
        <f t="shared" si="9"/>
        <v>0.02617449664429534</v>
      </c>
    </row>
    <row r="603" spans="1:15" ht="12.75">
      <c r="A603" s="83">
        <v>36039</v>
      </c>
      <c r="B603" s="84">
        <v>8.49</v>
      </c>
      <c r="D603" s="83">
        <v>37591</v>
      </c>
      <c r="E603" s="84">
        <v>5.01</v>
      </c>
      <c r="G603" s="83">
        <v>25082</v>
      </c>
      <c r="H603" s="84">
        <v>5.97</v>
      </c>
      <c r="I603" s="84"/>
      <c r="J603" s="83">
        <v>38047</v>
      </c>
      <c r="K603" s="84">
        <v>1</v>
      </c>
      <c r="L603" s="84"/>
      <c r="M603" s="83">
        <v>34943</v>
      </c>
      <c r="N603" s="85">
        <v>153.2</v>
      </c>
      <c r="O603" s="80">
        <f t="shared" si="9"/>
        <v>0.025435073627844598</v>
      </c>
    </row>
    <row r="604" spans="1:15" ht="12.75">
      <c r="A604" s="83">
        <v>36069</v>
      </c>
      <c r="B604" s="84">
        <v>8.12</v>
      </c>
      <c r="D604" s="83">
        <v>37622</v>
      </c>
      <c r="E604" s="84">
        <v>5.02</v>
      </c>
      <c r="G604" s="83">
        <v>25112</v>
      </c>
      <c r="H604" s="84">
        <v>6.09</v>
      </c>
      <c r="I604" s="84"/>
      <c r="J604" s="83">
        <v>38078</v>
      </c>
      <c r="K604" s="84">
        <v>1</v>
      </c>
      <c r="L604" s="84"/>
      <c r="M604" s="83">
        <v>34973</v>
      </c>
      <c r="N604" s="85">
        <v>153.7</v>
      </c>
      <c r="O604" s="80">
        <f t="shared" si="9"/>
        <v>0.028093645484949758</v>
      </c>
    </row>
    <row r="605" spans="1:15" ht="12.75">
      <c r="A605" s="83">
        <v>36100</v>
      </c>
      <c r="B605" s="84">
        <v>7.89</v>
      </c>
      <c r="D605" s="83">
        <v>37653</v>
      </c>
      <c r="E605" s="84">
        <v>4.87</v>
      </c>
      <c r="G605" s="83">
        <v>25143</v>
      </c>
      <c r="H605" s="84">
        <v>6.19</v>
      </c>
      <c r="I605" s="84"/>
      <c r="J605" s="83">
        <v>38108</v>
      </c>
      <c r="K605" s="84">
        <v>1</v>
      </c>
      <c r="L605" s="84"/>
      <c r="M605" s="83">
        <v>35004</v>
      </c>
      <c r="N605" s="85">
        <v>153.6</v>
      </c>
      <c r="O605" s="80">
        <f t="shared" si="9"/>
        <v>0.026052104208416874</v>
      </c>
    </row>
    <row r="606" spans="1:15" ht="12.75">
      <c r="A606" s="83">
        <v>36130</v>
      </c>
      <c r="B606" s="84">
        <v>7.75</v>
      </c>
      <c r="D606" s="83">
        <v>37681</v>
      </c>
      <c r="E606" s="84">
        <v>4.82</v>
      </c>
      <c r="G606" s="83">
        <v>25173</v>
      </c>
      <c r="H606" s="84">
        <v>6.45</v>
      </c>
      <c r="I606" s="84"/>
      <c r="J606" s="83">
        <v>38139</v>
      </c>
      <c r="K606" s="84">
        <v>1.03</v>
      </c>
      <c r="L606" s="84"/>
      <c r="M606" s="83">
        <v>35034</v>
      </c>
      <c r="N606" s="85">
        <v>153.5</v>
      </c>
      <c r="O606" s="80">
        <f t="shared" si="9"/>
        <v>0.025384101536406224</v>
      </c>
    </row>
    <row r="607" spans="1:15" ht="12.75">
      <c r="A607" s="83">
        <v>36161</v>
      </c>
      <c r="B607" s="84">
        <v>7.75</v>
      </c>
      <c r="D607" s="83">
        <v>37712</v>
      </c>
      <c r="E607" s="84">
        <v>4.91</v>
      </c>
      <c r="G607" s="83">
        <v>25204</v>
      </c>
      <c r="H607" s="84">
        <v>6.59</v>
      </c>
      <c r="I607" s="84"/>
      <c r="J607" s="83">
        <v>38169</v>
      </c>
      <c r="K607" s="84">
        <v>1.26</v>
      </c>
      <c r="L607" s="84"/>
      <c r="M607" s="83">
        <v>35065</v>
      </c>
      <c r="N607" s="85">
        <v>154.4</v>
      </c>
      <c r="O607" s="80">
        <f t="shared" si="9"/>
        <v>0.027278775781769755</v>
      </c>
    </row>
    <row r="608" spans="1:15" ht="12.75">
      <c r="A608" s="83">
        <v>36192</v>
      </c>
      <c r="B608" s="84">
        <v>7.75</v>
      </c>
      <c r="D608" s="83">
        <v>37742</v>
      </c>
      <c r="E608" s="84">
        <v>4.52</v>
      </c>
      <c r="G608" s="83">
        <v>25235</v>
      </c>
      <c r="H608" s="84">
        <v>6.66</v>
      </c>
      <c r="I608" s="84"/>
      <c r="J608" s="83">
        <v>38200</v>
      </c>
      <c r="K608" s="84">
        <v>1.43</v>
      </c>
      <c r="L608" s="84"/>
      <c r="M608" s="83">
        <v>35096</v>
      </c>
      <c r="N608" s="85">
        <v>154.9</v>
      </c>
      <c r="O608" s="80">
        <f t="shared" si="9"/>
        <v>0.026507620941020542</v>
      </c>
    </row>
    <row r="609" spans="1:15" ht="12.75">
      <c r="A609" s="83">
        <v>36220</v>
      </c>
      <c r="B609" s="84">
        <v>7.75</v>
      </c>
      <c r="D609" s="83">
        <v>37773</v>
      </c>
      <c r="E609" s="84">
        <v>4.34</v>
      </c>
      <c r="G609" s="83">
        <v>25263</v>
      </c>
      <c r="H609" s="84">
        <v>6.85</v>
      </c>
      <c r="I609" s="84"/>
      <c r="J609" s="83">
        <v>38231</v>
      </c>
      <c r="K609" s="84">
        <v>1.61</v>
      </c>
      <c r="L609" s="84"/>
      <c r="M609" s="83">
        <v>35125</v>
      </c>
      <c r="N609" s="85">
        <v>155.7</v>
      </c>
      <c r="O609" s="80">
        <f t="shared" si="9"/>
        <v>0.0284015852047555</v>
      </c>
    </row>
    <row r="610" spans="1:15" ht="12.75">
      <c r="A610" s="83">
        <v>36251</v>
      </c>
      <c r="B610" s="84">
        <v>7.75</v>
      </c>
      <c r="D610" s="83">
        <v>37803</v>
      </c>
      <c r="E610" s="84">
        <v>4.92</v>
      </c>
      <c r="G610" s="83">
        <v>25294</v>
      </c>
      <c r="H610" s="84">
        <v>6.89</v>
      </c>
      <c r="I610" s="84"/>
      <c r="J610" s="83">
        <v>38261</v>
      </c>
      <c r="K610" s="84">
        <v>1.76</v>
      </c>
      <c r="L610" s="84"/>
      <c r="M610" s="83">
        <v>35156</v>
      </c>
      <c r="N610" s="85">
        <v>156.3</v>
      </c>
      <c r="O610" s="80">
        <f t="shared" si="9"/>
        <v>0.028966425279789373</v>
      </c>
    </row>
    <row r="611" spans="1:15" ht="12.75">
      <c r="A611" s="83">
        <v>36281</v>
      </c>
      <c r="B611" s="84">
        <v>7.75</v>
      </c>
      <c r="D611" s="83">
        <v>37834</v>
      </c>
      <c r="E611" s="84">
        <v>5.39</v>
      </c>
      <c r="G611" s="83">
        <v>25324</v>
      </c>
      <c r="H611" s="84">
        <v>6.79</v>
      </c>
      <c r="I611" s="84"/>
      <c r="M611" s="83">
        <v>35186</v>
      </c>
      <c r="N611" s="85">
        <v>156.6</v>
      </c>
      <c r="O611" s="80">
        <f t="shared" si="9"/>
        <v>0.02890932982917218</v>
      </c>
    </row>
    <row r="612" spans="1:15" ht="12.75">
      <c r="A612" s="83">
        <v>36312</v>
      </c>
      <c r="B612" s="84">
        <v>7.75</v>
      </c>
      <c r="D612" s="83">
        <v>37865</v>
      </c>
      <c r="E612" s="84">
        <v>5.21</v>
      </c>
      <c r="G612" s="83">
        <v>25355</v>
      </c>
      <c r="H612" s="84">
        <v>6.98</v>
      </c>
      <c r="I612" s="84"/>
      <c r="M612" s="83">
        <v>35217</v>
      </c>
      <c r="N612" s="85">
        <v>156.7</v>
      </c>
      <c r="O612" s="80">
        <f t="shared" si="9"/>
        <v>0.027540983606557302</v>
      </c>
    </row>
    <row r="613" spans="1:15" ht="12.75">
      <c r="A613" s="83">
        <v>36342</v>
      </c>
      <c r="B613" s="84">
        <v>8</v>
      </c>
      <c r="D613" s="83">
        <v>37895</v>
      </c>
      <c r="E613" s="84">
        <v>5.21</v>
      </c>
      <c r="G613" s="83">
        <v>25385</v>
      </c>
      <c r="H613" s="84">
        <v>7.08</v>
      </c>
      <c r="I613" s="84"/>
      <c r="M613" s="83">
        <v>35247</v>
      </c>
      <c r="N613" s="85">
        <v>157</v>
      </c>
      <c r="O613" s="80">
        <f t="shared" si="9"/>
        <v>0.029508196721311476</v>
      </c>
    </row>
    <row r="614" spans="1:15" ht="12.75">
      <c r="A614" s="83">
        <v>36373</v>
      </c>
      <c r="B614" s="84">
        <v>8.06</v>
      </c>
      <c r="D614" s="83">
        <v>37926</v>
      </c>
      <c r="E614" s="84">
        <v>5.17</v>
      </c>
      <c r="G614" s="83">
        <v>25416</v>
      </c>
      <c r="H614" s="84">
        <v>6.97</v>
      </c>
      <c r="I614" s="84"/>
      <c r="M614" s="83">
        <v>35278</v>
      </c>
      <c r="N614" s="85">
        <v>157.3</v>
      </c>
      <c r="O614" s="80">
        <f t="shared" si="9"/>
        <v>0.028776978417266223</v>
      </c>
    </row>
    <row r="615" spans="1:15" ht="12.75">
      <c r="A615" s="83">
        <v>36404</v>
      </c>
      <c r="B615" s="84">
        <v>8.25</v>
      </c>
      <c r="D615" s="83">
        <v>37956</v>
      </c>
      <c r="E615" s="84">
        <v>5.11</v>
      </c>
      <c r="G615" s="83">
        <v>25447</v>
      </c>
      <c r="H615" s="84">
        <v>7.14</v>
      </c>
      <c r="I615" s="84"/>
      <c r="M615" s="83">
        <v>35309</v>
      </c>
      <c r="N615" s="85">
        <v>157.8</v>
      </c>
      <c r="O615" s="80">
        <f t="shared" si="9"/>
        <v>0.030026109660574563</v>
      </c>
    </row>
    <row r="616" spans="1:15" ht="12.75">
      <c r="A616" s="83">
        <v>36434</v>
      </c>
      <c r="B616" s="84">
        <v>8.25</v>
      </c>
      <c r="D616" s="83">
        <v>37987</v>
      </c>
      <c r="E616" s="84">
        <v>5.01</v>
      </c>
      <c r="G616" s="83">
        <v>25477</v>
      </c>
      <c r="H616" s="84">
        <v>7.33</v>
      </c>
      <c r="I616" s="84"/>
      <c r="M616" s="83">
        <v>35339</v>
      </c>
      <c r="N616" s="85">
        <v>158.3</v>
      </c>
      <c r="O616" s="80">
        <f t="shared" si="9"/>
        <v>0.02992843201041004</v>
      </c>
    </row>
    <row r="617" spans="1:15" ht="12.75">
      <c r="A617" s="83">
        <v>36465</v>
      </c>
      <c r="B617" s="84">
        <v>8.37</v>
      </c>
      <c r="D617" s="83">
        <v>38018</v>
      </c>
      <c r="E617" s="84">
        <v>4.94</v>
      </c>
      <c r="G617" s="83">
        <v>25508</v>
      </c>
      <c r="H617" s="84">
        <v>7.35</v>
      </c>
      <c r="I617" s="84"/>
      <c r="M617" s="83">
        <v>35370</v>
      </c>
      <c r="N617" s="85">
        <v>158.6</v>
      </c>
      <c r="O617" s="80">
        <f t="shared" si="9"/>
        <v>0.032552083333333336</v>
      </c>
    </row>
    <row r="618" spans="1:15" ht="12.75">
      <c r="A618" s="83">
        <v>36495</v>
      </c>
      <c r="B618" s="84">
        <v>8.5</v>
      </c>
      <c r="D618" s="83">
        <v>38047</v>
      </c>
      <c r="E618" s="84">
        <v>4.72</v>
      </c>
      <c r="G618" s="83">
        <v>25538</v>
      </c>
      <c r="H618" s="84">
        <v>7.72</v>
      </c>
      <c r="I618" s="84"/>
      <c r="M618" s="83">
        <v>35400</v>
      </c>
      <c r="N618" s="85">
        <v>158.6</v>
      </c>
      <c r="O618" s="80">
        <f t="shared" si="9"/>
        <v>0.033224755700325695</v>
      </c>
    </row>
    <row r="619" spans="1:15" ht="12.75">
      <c r="A619" s="83">
        <v>36526</v>
      </c>
      <c r="B619" s="84">
        <v>8.5</v>
      </c>
      <c r="D619" s="83">
        <v>38078</v>
      </c>
      <c r="E619" s="84">
        <v>5.16</v>
      </c>
      <c r="G619" s="83">
        <v>25569</v>
      </c>
      <c r="H619" s="84">
        <v>7.91</v>
      </c>
      <c r="I619" s="84"/>
      <c r="M619" s="83">
        <v>35431</v>
      </c>
      <c r="N619" s="85">
        <v>159.1</v>
      </c>
      <c r="O619" s="80">
        <f t="shared" si="9"/>
        <v>0.030440414507771945</v>
      </c>
    </row>
    <row r="620" spans="1:15" ht="12.75">
      <c r="A620" s="83">
        <v>36557</v>
      </c>
      <c r="B620" s="84">
        <v>8.73</v>
      </c>
      <c r="D620" s="83">
        <v>38108</v>
      </c>
      <c r="E620" s="84">
        <v>5.46</v>
      </c>
      <c r="G620" s="83">
        <v>25600</v>
      </c>
      <c r="H620" s="84">
        <v>7.93</v>
      </c>
      <c r="I620" s="84"/>
      <c r="M620" s="83">
        <v>35462</v>
      </c>
      <c r="N620" s="85">
        <v>159.6</v>
      </c>
      <c r="O620" s="80">
        <f t="shared" si="9"/>
        <v>0.03034215622982562</v>
      </c>
    </row>
    <row r="621" spans="1:15" ht="12.75">
      <c r="A621" s="83">
        <v>36586</v>
      </c>
      <c r="B621" s="84">
        <v>8.83</v>
      </c>
      <c r="D621" s="83">
        <v>38139</v>
      </c>
      <c r="E621" s="84">
        <v>5.45</v>
      </c>
      <c r="G621" s="83">
        <v>25628</v>
      </c>
      <c r="H621" s="84">
        <v>7.84</v>
      </c>
      <c r="I621" s="84"/>
      <c r="M621" s="83">
        <v>35490</v>
      </c>
      <c r="N621" s="85">
        <v>160</v>
      </c>
      <c r="O621" s="80">
        <f t="shared" si="9"/>
        <v>0.02761721258831093</v>
      </c>
    </row>
    <row r="622" spans="1:15" ht="12.75">
      <c r="A622" s="83">
        <v>36617</v>
      </c>
      <c r="B622" s="84">
        <v>9</v>
      </c>
      <c r="D622" s="83">
        <v>38169</v>
      </c>
      <c r="E622" s="84">
        <v>5.24</v>
      </c>
      <c r="G622" s="83">
        <v>25659</v>
      </c>
      <c r="H622" s="84">
        <v>7.83</v>
      </c>
      <c r="I622" s="84"/>
      <c r="M622" s="83">
        <v>35521</v>
      </c>
      <c r="N622" s="85">
        <v>160.2</v>
      </c>
      <c r="O622" s="80">
        <f t="shared" si="9"/>
        <v>0.024952015355086225</v>
      </c>
    </row>
    <row r="623" spans="1:15" ht="12.75">
      <c r="A623" s="83">
        <v>36647</v>
      </c>
      <c r="B623" s="84">
        <v>9.24</v>
      </c>
      <c r="D623" s="83">
        <v>38200</v>
      </c>
      <c r="E623" s="84">
        <v>5.07</v>
      </c>
      <c r="G623" s="83">
        <v>25689</v>
      </c>
      <c r="H623" s="84">
        <v>8.11</v>
      </c>
      <c r="I623" s="84"/>
      <c r="M623" s="83">
        <v>35551</v>
      </c>
      <c r="N623" s="85">
        <v>160.1</v>
      </c>
      <c r="O623" s="80">
        <f t="shared" si="9"/>
        <v>0.02234993614303959</v>
      </c>
    </row>
    <row r="624" spans="1:15" ht="12.75">
      <c r="A624" s="83">
        <v>36678</v>
      </c>
      <c r="B624" s="84">
        <v>9.5</v>
      </c>
      <c r="D624" s="83">
        <v>38231</v>
      </c>
      <c r="E624" s="84">
        <v>4.89</v>
      </c>
      <c r="G624" s="83">
        <v>25720</v>
      </c>
      <c r="H624" s="84">
        <v>8.48</v>
      </c>
      <c r="I624" s="84"/>
      <c r="M624" s="83">
        <v>35582</v>
      </c>
      <c r="N624" s="85">
        <v>160.3</v>
      </c>
      <c r="O624" s="80">
        <f t="shared" si="9"/>
        <v>0.022973835354180107</v>
      </c>
    </row>
    <row r="625" spans="1:15" ht="12.75">
      <c r="A625" s="83">
        <v>36708</v>
      </c>
      <c r="B625" s="84">
        <v>9.5</v>
      </c>
      <c r="D625" s="83">
        <v>38261</v>
      </c>
      <c r="E625" s="84">
        <v>4.85</v>
      </c>
      <c r="G625" s="83">
        <v>25750</v>
      </c>
      <c r="H625" s="84">
        <v>8.44</v>
      </c>
      <c r="I625" s="84"/>
      <c r="M625" s="83">
        <v>35612</v>
      </c>
      <c r="N625" s="85">
        <v>160.5</v>
      </c>
      <c r="O625" s="80">
        <f t="shared" si="9"/>
        <v>0.022292993630573247</v>
      </c>
    </row>
    <row r="626" spans="1:15" ht="12.75">
      <c r="A626" s="83">
        <v>36739</v>
      </c>
      <c r="B626" s="84">
        <v>9.5</v>
      </c>
      <c r="G626" s="83">
        <v>25781</v>
      </c>
      <c r="H626" s="84">
        <v>8.13</v>
      </c>
      <c r="I626" s="84"/>
      <c r="M626" s="83">
        <v>35643</v>
      </c>
      <c r="N626" s="85">
        <v>160.8</v>
      </c>
      <c r="O626" s="80">
        <f t="shared" si="9"/>
        <v>0.02225047679593134</v>
      </c>
    </row>
    <row r="627" spans="1:15" ht="12.75">
      <c r="A627" s="83">
        <v>36770</v>
      </c>
      <c r="B627" s="84">
        <v>9.5</v>
      </c>
      <c r="G627" s="83">
        <v>25812</v>
      </c>
      <c r="H627" s="84">
        <v>8.09</v>
      </c>
      <c r="I627" s="84"/>
      <c r="M627" s="83">
        <v>35674</v>
      </c>
      <c r="N627" s="85">
        <v>161.2</v>
      </c>
      <c r="O627" s="80">
        <f t="shared" si="9"/>
        <v>0.02154626108998718</v>
      </c>
    </row>
    <row r="628" spans="1:15" ht="12.75">
      <c r="A628" s="83">
        <v>36800</v>
      </c>
      <c r="B628" s="84">
        <v>9.5</v>
      </c>
      <c r="G628" s="83">
        <v>25842</v>
      </c>
      <c r="H628" s="84">
        <v>8.03</v>
      </c>
      <c r="I628" s="84"/>
      <c r="M628" s="83">
        <v>35704</v>
      </c>
      <c r="N628" s="85">
        <v>161.6</v>
      </c>
      <c r="O628" s="80">
        <f t="shared" si="9"/>
        <v>0.020846493998736466</v>
      </c>
    </row>
    <row r="629" spans="1:15" ht="12.75">
      <c r="A629" s="83">
        <v>36831</v>
      </c>
      <c r="B629" s="84">
        <v>9.5</v>
      </c>
      <c r="G629" s="83">
        <v>25873</v>
      </c>
      <c r="H629" s="84">
        <v>8.05</v>
      </c>
      <c r="I629" s="84"/>
      <c r="M629" s="83">
        <v>35735</v>
      </c>
      <c r="N629" s="85">
        <v>161.5</v>
      </c>
      <c r="O629" s="80">
        <f t="shared" si="9"/>
        <v>0.018284993694829797</v>
      </c>
    </row>
    <row r="630" spans="1:15" ht="12.75">
      <c r="A630" s="83">
        <v>36861</v>
      </c>
      <c r="B630" s="84">
        <v>9.5</v>
      </c>
      <c r="G630" s="83">
        <v>25903</v>
      </c>
      <c r="H630" s="84">
        <v>7.64</v>
      </c>
      <c r="I630" s="84"/>
      <c r="M630" s="83">
        <v>35765</v>
      </c>
      <c r="N630" s="85">
        <v>161.3</v>
      </c>
      <c r="O630" s="80">
        <f t="shared" si="9"/>
        <v>0.017023959646910575</v>
      </c>
    </row>
    <row r="631" spans="1:15" ht="12.75">
      <c r="A631" s="83">
        <v>36892</v>
      </c>
      <c r="B631" s="84">
        <v>9.05</v>
      </c>
      <c r="G631" s="83">
        <v>25934</v>
      </c>
      <c r="H631" s="84">
        <v>7.36</v>
      </c>
      <c r="I631" s="84"/>
      <c r="M631" s="83">
        <v>35796</v>
      </c>
      <c r="N631" s="85">
        <v>161.6</v>
      </c>
      <c r="O631" s="80">
        <f t="shared" si="9"/>
        <v>0.01571338780641106</v>
      </c>
    </row>
    <row r="632" spans="1:15" ht="12.75">
      <c r="A632" s="83">
        <v>36923</v>
      </c>
      <c r="B632" s="84">
        <v>8.5</v>
      </c>
      <c r="G632" s="83">
        <v>25965</v>
      </c>
      <c r="H632" s="84">
        <v>7.08</v>
      </c>
      <c r="I632" s="84"/>
      <c r="M632" s="83">
        <v>35827</v>
      </c>
      <c r="N632" s="85">
        <v>161.9</v>
      </c>
      <c r="O632" s="80">
        <f t="shared" si="9"/>
        <v>0.014411027568922378</v>
      </c>
    </row>
    <row r="633" spans="1:15" ht="12.75">
      <c r="A633" s="83">
        <v>36951</v>
      </c>
      <c r="B633" s="84">
        <v>8.32</v>
      </c>
      <c r="G633" s="83">
        <v>25993</v>
      </c>
      <c r="H633" s="84">
        <v>7.21</v>
      </c>
      <c r="I633" s="84"/>
      <c r="M633" s="83">
        <v>35855</v>
      </c>
      <c r="N633" s="85">
        <v>162.2</v>
      </c>
      <c r="O633" s="80">
        <f t="shared" si="9"/>
        <v>0.013749999999999929</v>
      </c>
    </row>
    <row r="634" spans="1:15" ht="12.75">
      <c r="A634" s="83">
        <v>36982</v>
      </c>
      <c r="B634" s="84">
        <v>7.8</v>
      </c>
      <c r="G634" s="83">
        <v>26024</v>
      </c>
      <c r="H634" s="84">
        <v>7.25</v>
      </c>
      <c r="I634" s="84"/>
      <c r="M634" s="83">
        <v>35886</v>
      </c>
      <c r="N634" s="85">
        <v>162.5</v>
      </c>
      <c r="O634" s="80">
        <f t="shared" si="9"/>
        <v>0.014357053682896451</v>
      </c>
    </row>
    <row r="635" spans="1:15" ht="12.75">
      <c r="A635" s="83">
        <v>37012</v>
      </c>
      <c r="B635" s="84">
        <v>7.24</v>
      </c>
      <c r="G635" s="83">
        <v>26054</v>
      </c>
      <c r="H635" s="84">
        <v>7.53</v>
      </c>
      <c r="I635" s="84"/>
      <c r="M635" s="83">
        <v>35916</v>
      </c>
      <c r="N635" s="85">
        <v>162.8</v>
      </c>
      <c r="O635" s="80">
        <f t="shared" si="9"/>
        <v>0.01686445971267968</v>
      </c>
    </row>
    <row r="636" spans="1:15" ht="12.75">
      <c r="A636" s="83">
        <v>37043</v>
      </c>
      <c r="B636" s="84">
        <v>6.98</v>
      </c>
      <c r="G636" s="83">
        <v>26085</v>
      </c>
      <c r="H636" s="84">
        <v>7.64</v>
      </c>
      <c r="I636" s="84"/>
      <c r="M636" s="83">
        <v>35947</v>
      </c>
      <c r="N636" s="85">
        <v>163</v>
      </c>
      <c r="O636" s="80">
        <f t="shared" si="9"/>
        <v>0.01684341859014341</v>
      </c>
    </row>
    <row r="637" spans="1:15" ht="12.75">
      <c r="A637" s="83">
        <v>37073</v>
      </c>
      <c r="B637" s="84">
        <v>6.75</v>
      </c>
      <c r="G637" s="83">
        <v>26115</v>
      </c>
      <c r="H637" s="84">
        <v>7.64</v>
      </c>
      <c r="I637" s="84"/>
      <c r="M637" s="83">
        <v>35977</v>
      </c>
      <c r="N637" s="85">
        <v>163.2</v>
      </c>
      <c r="O637" s="80">
        <f t="shared" si="9"/>
        <v>0.016822429906541984</v>
      </c>
    </row>
    <row r="638" spans="1:15" ht="12.75">
      <c r="A638" s="83">
        <v>37104</v>
      </c>
      <c r="B638" s="84">
        <v>6.67</v>
      </c>
      <c r="G638" s="83">
        <v>26146</v>
      </c>
      <c r="H638" s="84">
        <v>7.59</v>
      </c>
      <c r="I638" s="84"/>
      <c r="M638" s="83">
        <v>36008</v>
      </c>
      <c r="N638" s="85">
        <v>163.4</v>
      </c>
      <c r="O638" s="80">
        <f t="shared" si="9"/>
        <v>0.016169154228855686</v>
      </c>
    </row>
    <row r="639" spans="1:15" ht="12.75">
      <c r="A639" s="83">
        <v>37135</v>
      </c>
      <c r="B639" s="84">
        <v>6.28</v>
      </c>
      <c r="G639" s="83">
        <v>26177</v>
      </c>
      <c r="H639" s="84">
        <v>7.44</v>
      </c>
      <c r="I639" s="84"/>
      <c r="M639" s="83">
        <v>36039</v>
      </c>
      <c r="N639" s="85">
        <v>163.6</v>
      </c>
      <c r="O639" s="80">
        <f t="shared" si="9"/>
        <v>0.014888337468982667</v>
      </c>
    </row>
    <row r="640" spans="1:15" ht="12.75">
      <c r="A640" s="83">
        <v>37165</v>
      </c>
      <c r="B640" s="84">
        <v>5.53</v>
      </c>
      <c r="G640" s="83">
        <v>26207</v>
      </c>
      <c r="H640" s="84">
        <v>7.39</v>
      </c>
      <c r="I640" s="84"/>
      <c r="M640" s="83">
        <v>36069</v>
      </c>
      <c r="N640" s="85">
        <v>164</v>
      </c>
      <c r="O640" s="80">
        <f t="shared" si="9"/>
        <v>0.014851485148514887</v>
      </c>
    </row>
    <row r="641" spans="1:15" ht="12.75">
      <c r="A641" s="83">
        <v>37196</v>
      </c>
      <c r="B641" s="84">
        <v>5.1</v>
      </c>
      <c r="G641" s="83">
        <v>26238</v>
      </c>
      <c r="H641" s="84">
        <v>7.26</v>
      </c>
      <c r="I641" s="84"/>
      <c r="M641" s="83">
        <v>36100</v>
      </c>
      <c r="N641" s="85">
        <v>164</v>
      </c>
      <c r="O641" s="80">
        <f t="shared" si="9"/>
        <v>0.015479876160990712</v>
      </c>
    </row>
    <row r="642" spans="1:15" ht="12.75">
      <c r="A642" s="83">
        <v>37226</v>
      </c>
      <c r="B642" s="84">
        <v>4.84</v>
      </c>
      <c r="G642" s="83">
        <v>26268</v>
      </c>
      <c r="H642" s="84">
        <v>7.25</v>
      </c>
      <c r="I642" s="84"/>
      <c r="M642" s="83">
        <v>36130</v>
      </c>
      <c r="N642" s="85">
        <v>163.9</v>
      </c>
      <c r="O642" s="80">
        <f t="shared" si="9"/>
        <v>0.016119032858028483</v>
      </c>
    </row>
    <row r="643" spans="1:15" ht="12.75">
      <c r="A643" s="83">
        <v>37257</v>
      </c>
      <c r="B643" s="84">
        <v>4.75</v>
      </c>
      <c r="G643" s="83">
        <v>26299</v>
      </c>
      <c r="H643" s="84">
        <v>7.19</v>
      </c>
      <c r="I643" s="84"/>
      <c r="M643" s="83">
        <v>36161</v>
      </c>
      <c r="N643" s="85">
        <v>164.3</v>
      </c>
      <c r="O643" s="80">
        <f t="shared" si="9"/>
        <v>0.016707920792079313</v>
      </c>
    </row>
    <row r="644" spans="1:15" ht="12.75">
      <c r="A644" s="83">
        <v>37288</v>
      </c>
      <c r="B644" s="84">
        <v>4.75</v>
      </c>
      <c r="G644" s="83">
        <v>26330</v>
      </c>
      <c r="H644" s="84">
        <v>7.27</v>
      </c>
      <c r="I644" s="84"/>
      <c r="M644" s="83">
        <v>36192</v>
      </c>
      <c r="N644" s="85">
        <v>164.5</v>
      </c>
      <c r="O644" s="80">
        <f t="shared" si="9"/>
        <v>0.016059295861642953</v>
      </c>
    </row>
    <row r="645" spans="1:15" ht="12.75">
      <c r="A645" s="83">
        <v>37316</v>
      </c>
      <c r="B645" s="84">
        <v>4.75</v>
      </c>
      <c r="G645" s="83">
        <v>26359</v>
      </c>
      <c r="H645" s="84">
        <v>7.24</v>
      </c>
      <c r="I645" s="84"/>
      <c r="M645" s="83">
        <v>36220</v>
      </c>
      <c r="N645" s="85">
        <v>165</v>
      </c>
      <c r="O645" s="80">
        <f t="shared" si="9"/>
        <v>0.017262638717632624</v>
      </c>
    </row>
    <row r="646" spans="1:15" ht="12.75">
      <c r="A646" s="83">
        <v>37347</v>
      </c>
      <c r="B646" s="84">
        <v>4.75</v>
      </c>
      <c r="G646" s="83">
        <v>26390</v>
      </c>
      <c r="H646" s="84">
        <v>7.3</v>
      </c>
      <c r="I646" s="84"/>
      <c r="M646" s="83">
        <v>36251</v>
      </c>
      <c r="N646" s="85">
        <v>166.2</v>
      </c>
      <c r="O646" s="80">
        <f t="shared" si="9"/>
        <v>0.022769230769230698</v>
      </c>
    </row>
    <row r="647" spans="1:15" ht="12.75">
      <c r="A647" s="83">
        <v>37377</v>
      </c>
      <c r="B647" s="84">
        <v>4.75</v>
      </c>
      <c r="G647" s="83">
        <v>26420</v>
      </c>
      <c r="H647" s="84">
        <v>7.3</v>
      </c>
      <c r="I647" s="84"/>
      <c r="M647" s="83">
        <v>36281</v>
      </c>
      <c r="N647" s="85">
        <v>166.2</v>
      </c>
      <c r="O647" s="80">
        <f t="shared" si="9"/>
        <v>0.020884520884520745</v>
      </c>
    </row>
    <row r="648" spans="1:15" ht="12.75">
      <c r="A648" s="83">
        <v>37408</v>
      </c>
      <c r="B648" s="84">
        <v>4.75</v>
      </c>
      <c r="G648" s="83">
        <v>26451</v>
      </c>
      <c r="H648" s="84">
        <v>7.23</v>
      </c>
      <c r="I648" s="84"/>
      <c r="M648" s="83">
        <v>36312</v>
      </c>
      <c r="N648" s="85">
        <v>166.2</v>
      </c>
      <c r="O648" s="80">
        <f t="shared" si="9"/>
        <v>0.01963190184049073</v>
      </c>
    </row>
    <row r="649" spans="1:15" ht="12.75">
      <c r="A649" s="83">
        <v>37438</v>
      </c>
      <c r="B649" s="84">
        <v>4.75</v>
      </c>
      <c r="G649" s="83">
        <v>26481</v>
      </c>
      <c r="H649" s="84">
        <v>7.21</v>
      </c>
      <c r="I649" s="84"/>
      <c r="M649" s="83">
        <v>36342</v>
      </c>
      <c r="N649" s="85">
        <v>166.7</v>
      </c>
      <c r="O649" s="80">
        <f t="shared" si="9"/>
        <v>0.02144607843137255</v>
      </c>
    </row>
    <row r="650" spans="1:15" ht="12.75">
      <c r="A650" s="83">
        <v>37469</v>
      </c>
      <c r="B650" s="84">
        <v>4.75</v>
      </c>
      <c r="G650" s="83">
        <v>26512</v>
      </c>
      <c r="H650" s="84">
        <v>7.19</v>
      </c>
      <c r="I650" s="84"/>
      <c r="M650" s="83">
        <v>36373</v>
      </c>
      <c r="N650" s="85">
        <v>167.1</v>
      </c>
      <c r="O650" s="80">
        <f t="shared" si="9"/>
        <v>0.022643818849449136</v>
      </c>
    </row>
    <row r="651" spans="1:15" ht="12.75">
      <c r="A651" s="83">
        <v>37500</v>
      </c>
      <c r="B651" s="84">
        <v>4.75</v>
      </c>
      <c r="G651" s="83">
        <v>26543</v>
      </c>
      <c r="H651" s="84">
        <v>7.22</v>
      </c>
      <c r="I651" s="84"/>
      <c r="M651" s="83">
        <v>36404</v>
      </c>
      <c r="N651" s="85">
        <v>167.9</v>
      </c>
      <c r="O651" s="80">
        <f t="shared" si="9"/>
        <v>0.02628361858190716</v>
      </c>
    </row>
    <row r="652" spans="1:15" ht="12.75">
      <c r="A652" s="83">
        <v>37530</v>
      </c>
      <c r="B652" s="84">
        <v>4.75</v>
      </c>
      <c r="G652" s="83">
        <v>26573</v>
      </c>
      <c r="H652" s="84">
        <v>7.21</v>
      </c>
      <c r="I652" s="84"/>
      <c r="M652" s="83">
        <v>36434</v>
      </c>
      <c r="N652" s="85">
        <v>168.2</v>
      </c>
      <c r="O652" s="80">
        <f t="shared" si="9"/>
        <v>0.025609756097560905</v>
      </c>
    </row>
    <row r="653" spans="1:15" ht="12.75">
      <c r="A653" s="83">
        <v>37561</v>
      </c>
      <c r="B653" s="84">
        <v>4.35</v>
      </c>
      <c r="G653" s="83">
        <v>26604</v>
      </c>
      <c r="H653" s="84">
        <v>7.12</v>
      </c>
      <c r="I653" s="84"/>
      <c r="M653" s="83">
        <v>36465</v>
      </c>
      <c r="N653" s="85">
        <v>168.3</v>
      </c>
      <c r="O653" s="80">
        <f t="shared" si="9"/>
        <v>0.02621951219512202</v>
      </c>
    </row>
    <row r="654" spans="1:15" ht="12.75">
      <c r="A654" s="83">
        <v>37591</v>
      </c>
      <c r="B654" s="84">
        <v>4.25</v>
      </c>
      <c r="G654" s="83">
        <v>26634</v>
      </c>
      <c r="H654" s="84">
        <v>7.08</v>
      </c>
      <c r="I654" s="84"/>
      <c r="M654" s="83">
        <v>36495</v>
      </c>
      <c r="N654" s="85">
        <v>168.3</v>
      </c>
      <c r="O654" s="80">
        <f t="shared" si="9"/>
        <v>0.02684563758389265</v>
      </c>
    </row>
    <row r="655" spans="1:15" ht="12.75">
      <c r="A655" s="83">
        <v>37622</v>
      </c>
      <c r="B655" s="84">
        <v>4.25</v>
      </c>
      <c r="G655" s="83">
        <v>26665</v>
      </c>
      <c r="H655" s="84">
        <v>7.15</v>
      </c>
      <c r="I655" s="84"/>
      <c r="M655" s="83">
        <v>36526</v>
      </c>
      <c r="N655" s="85">
        <v>168.8</v>
      </c>
      <c r="O655" s="80">
        <f t="shared" si="9"/>
        <v>0.027388922702373704</v>
      </c>
    </row>
    <row r="656" spans="1:15" ht="12.75">
      <c r="A656" s="83">
        <v>37653</v>
      </c>
      <c r="B656" s="84">
        <v>4.25</v>
      </c>
      <c r="G656" s="83">
        <v>26696</v>
      </c>
      <c r="H656" s="84">
        <v>7.22</v>
      </c>
      <c r="I656" s="84"/>
      <c r="M656" s="83">
        <v>36557</v>
      </c>
      <c r="N656" s="85">
        <v>169.8</v>
      </c>
      <c r="O656" s="80">
        <f t="shared" si="9"/>
        <v>0.0322188449848025</v>
      </c>
    </row>
    <row r="657" spans="1:15" ht="12.75">
      <c r="A657" s="83">
        <v>37681</v>
      </c>
      <c r="B657" s="84">
        <v>4.25</v>
      </c>
      <c r="G657" s="83">
        <v>26724</v>
      </c>
      <c r="H657" s="84">
        <v>7.29</v>
      </c>
      <c r="I657" s="84"/>
      <c r="M657" s="83">
        <v>36586</v>
      </c>
      <c r="N657" s="85">
        <v>171.2</v>
      </c>
      <c r="O657" s="80">
        <f t="shared" si="9"/>
        <v>0.037575757575757505</v>
      </c>
    </row>
    <row r="658" spans="1:15" ht="12.75">
      <c r="A658" s="83">
        <v>37712</v>
      </c>
      <c r="B658" s="84">
        <v>4.25</v>
      </c>
      <c r="G658" s="83">
        <v>26755</v>
      </c>
      <c r="H658" s="84">
        <v>7.26</v>
      </c>
      <c r="I658" s="84"/>
      <c r="M658" s="83">
        <v>36617</v>
      </c>
      <c r="N658" s="85">
        <v>171.3</v>
      </c>
      <c r="O658" s="80">
        <f t="shared" si="9"/>
        <v>0.030685920577617466</v>
      </c>
    </row>
    <row r="659" spans="1:15" ht="12.75">
      <c r="A659" s="83">
        <v>37742</v>
      </c>
      <c r="B659" s="84">
        <v>4.25</v>
      </c>
      <c r="G659" s="83">
        <v>26785</v>
      </c>
      <c r="H659" s="84">
        <v>7.29</v>
      </c>
      <c r="I659" s="84"/>
      <c r="M659" s="83">
        <v>36647</v>
      </c>
      <c r="N659" s="85">
        <v>171.5</v>
      </c>
      <c r="O659" s="80">
        <f aca="true" t="shared" si="10" ref="O659:O712">(N659-N647)/N647</f>
        <v>0.031889290012033764</v>
      </c>
    </row>
    <row r="660" spans="1:15" ht="12.75">
      <c r="A660" s="83">
        <v>37773</v>
      </c>
      <c r="B660" s="84">
        <v>4.22</v>
      </c>
      <c r="G660" s="83">
        <v>26816</v>
      </c>
      <c r="H660" s="84">
        <v>7.37</v>
      </c>
      <c r="I660" s="84"/>
      <c r="M660" s="83">
        <v>36678</v>
      </c>
      <c r="N660" s="85">
        <v>172.4</v>
      </c>
      <c r="O660" s="80">
        <f t="shared" si="10"/>
        <v>0.037304452466907445</v>
      </c>
    </row>
    <row r="661" spans="1:15" ht="12.75">
      <c r="A661" s="83">
        <v>37803</v>
      </c>
      <c r="B661" s="84">
        <v>4</v>
      </c>
      <c r="G661" s="83">
        <v>26846</v>
      </c>
      <c r="H661" s="84">
        <v>7.45</v>
      </c>
      <c r="I661" s="84"/>
      <c r="M661" s="83">
        <v>36708</v>
      </c>
      <c r="N661" s="85">
        <v>172.8</v>
      </c>
      <c r="O661" s="80">
        <f t="shared" si="10"/>
        <v>0.0365926814637074</v>
      </c>
    </row>
    <row r="662" spans="1:15" ht="12.75">
      <c r="A662" s="83">
        <v>37834</v>
      </c>
      <c r="B662" s="84">
        <v>4</v>
      </c>
      <c r="G662" s="83">
        <v>26877</v>
      </c>
      <c r="H662" s="84">
        <v>7.68</v>
      </c>
      <c r="I662" s="84"/>
      <c r="M662" s="83">
        <v>36739</v>
      </c>
      <c r="N662" s="85">
        <v>172.8</v>
      </c>
      <c r="O662" s="80">
        <f t="shared" si="10"/>
        <v>0.034111310592459705</v>
      </c>
    </row>
    <row r="663" spans="1:15" ht="12.75">
      <c r="A663" s="83">
        <v>37865</v>
      </c>
      <c r="B663" s="84">
        <v>4</v>
      </c>
      <c r="G663" s="83">
        <v>26908</v>
      </c>
      <c r="H663" s="84">
        <v>7.63</v>
      </c>
      <c r="I663" s="84"/>
      <c r="M663" s="83">
        <v>36770</v>
      </c>
      <c r="N663" s="85">
        <v>173.7</v>
      </c>
      <c r="O663" s="80">
        <f t="shared" si="10"/>
        <v>0.03454437164979144</v>
      </c>
    </row>
    <row r="664" spans="1:15" ht="12.75">
      <c r="A664" s="83">
        <v>37895</v>
      </c>
      <c r="B664" s="84">
        <v>4</v>
      </c>
      <c r="G664" s="83">
        <v>26938</v>
      </c>
      <c r="H664" s="84">
        <v>7.6</v>
      </c>
      <c r="I664" s="84"/>
      <c r="M664" s="83">
        <v>36800</v>
      </c>
      <c r="N664" s="85">
        <v>174</v>
      </c>
      <c r="O664" s="80">
        <f t="shared" si="10"/>
        <v>0.034482758620689724</v>
      </c>
    </row>
    <row r="665" spans="1:15" ht="12.75">
      <c r="A665" s="83">
        <v>37926</v>
      </c>
      <c r="B665" s="84">
        <v>4</v>
      </c>
      <c r="G665" s="83">
        <v>26969</v>
      </c>
      <c r="H665" s="84">
        <v>7.67</v>
      </c>
      <c r="I665" s="84"/>
      <c r="M665" s="83">
        <v>36831</v>
      </c>
      <c r="N665" s="85">
        <v>174.1</v>
      </c>
      <c r="O665" s="80">
        <f t="shared" si="10"/>
        <v>0.0344622697563873</v>
      </c>
    </row>
    <row r="666" spans="1:15" ht="12.75">
      <c r="A666" s="83">
        <v>37956</v>
      </c>
      <c r="B666" s="84">
        <v>4</v>
      </c>
      <c r="G666" s="83">
        <v>26999</v>
      </c>
      <c r="H666" s="84">
        <v>7.68</v>
      </c>
      <c r="I666" s="84"/>
      <c r="M666" s="83">
        <v>36861</v>
      </c>
      <c r="N666" s="85">
        <v>174</v>
      </c>
      <c r="O666" s="80">
        <f t="shared" si="10"/>
        <v>0.03386809269162203</v>
      </c>
    </row>
    <row r="667" spans="1:15" ht="12.75">
      <c r="A667" s="83">
        <v>37987</v>
      </c>
      <c r="B667" s="84">
        <v>4</v>
      </c>
      <c r="G667" s="83">
        <v>27030</v>
      </c>
      <c r="H667" s="84">
        <v>7.83</v>
      </c>
      <c r="I667" s="84"/>
      <c r="M667" s="83">
        <v>36892</v>
      </c>
      <c r="N667" s="85">
        <v>175.1</v>
      </c>
      <c r="O667" s="80">
        <f t="shared" si="10"/>
        <v>0.03732227488151649</v>
      </c>
    </row>
    <row r="668" spans="1:15" ht="12.75">
      <c r="A668" s="83">
        <v>38018</v>
      </c>
      <c r="B668" s="84">
        <v>4</v>
      </c>
      <c r="G668" s="83">
        <v>27061</v>
      </c>
      <c r="H668" s="84">
        <v>7.85</v>
      </c>
      <c r="I668" s="84"/>
      <c r="M668" s="83">
        <v>36923</v>
      </c>
      <c r="N668" s="85">
        <v>175.8</v>
      </c>
      <c r="O668" s="80">
        <f t="shared" si="10"/>
        <v>0.03533568904593639</v>
      </c>
    </row>
    <row r="669" spans="1:15" ht="12.75">
      <c r="A669" s="83">
        <v>38047</v>
      </c>
      <c r="B669" s="84">
        <v>4</v>
      </c>
      <c r="G669" s="83">
        <v>27089</v>
      </c>
      <c r="H669" s="84">
        <v>8.01</v>
      </c>
      <c r="I669" s="84"/>
      <c r="M669" s="83">
        <v>36951</v>
      </c>
      <c r="N669" s="85">
        <v>176.2</v>
      </c>
      <c r="O669" s="80">
        <f t="shared" si="10"/>
        <v>0.029205607476635517</v>
      </c>
    </row>
    <row r="670" spans="1:15" ht="12.75">
      <c r="A670" s="83">
        <v>38078</v>
      </c>
      <c r="B670" s="84">
        <v>4</v>
      </c>
      <c r="G670" s="83">
        <v>27120</v>
      </c>
      <c r="H670" s="84">
        <v>8.25</v>
      </c>
      <c r="I670" s="84"/>
      <c r="M670" s="83">
        <v>36982</v>
      </c>
      <c r="N670" s="85">
        <v>176.9</v>
      </c>
      <c r="O670" s="80">
        <f t="shared" si="10"/>
        <v>0.032691185055458226</v>
      </c>
    </row>
    <row r="671" spans="1:15" ht="12.75">
      <c r="A671" s="83">
        <v>38108</v>
      </c>
      <c r="B671" s="84">
        <v>4</v>
      </c>
      <c r="G671" s="83">
        <v>27150</v>
      </c>
      <c r="H671" s="84">
        <v>8.37</v>
      </c>
      <c r="I671" s="84"/>
      <c r="M671" s="83">
        <v>37012</v>
      </c>
      <c r="N671" s="85">
        <v>177.7</v>
      </c>
      <c r="O671" s="80">
        <f t="shared" si="10"/>
        <v>0.036151603498542205</v>
      </c>
    </row>
    <row r="672" spans="1:15" ht="12.75">
      <c r="A672" s="83">
        <v>38139</v>
      </c>
      <c r="B672" s="84">
        <v>4.01</v>
      </c>
      <c r="G672" s="83">
        <v>27181</v>
      </c>
      <c r="H672" s="84">
        <v>8.47</v>
      </c>
      <c r="I672" s="84"/>
      <c r="M672" s="83">
        <v>37043</v>
      </c>
      <c r="N672" s="85">
        <v>178</v>
      </c>
      <c r="O672" s="80">
        <f t="shared" si="10"/>
        <v>0.032482598607888595</v>
      </c>
    </row>
    <row r="673" spans="1:15" ht="12.75">
      <c r="A673" s="83">
        <v>38169</v>
      </c>
      <c r="B673" s="84">
        <v>4.25</v>
      </c>
      <c r="G673" s="83">
        <v>27211</v>
      </c>
      <c r="H673" s="84">
        <v>8.72</v>
      </c>
      <c r="I673" s="84"/>
      <c r="M673" s="83">
        <v>37073</v>
      </c>
      <c r="N673" s="85">
        <v>177.5</v>
      </c>
      <c r="O673" s="80">
        <f t="shared" si="10"/>
        <v>0.027199074074074008</v>
      </c>
    </row>
    <row r="674" spans="1:15" ht="12.75">
      <c r="A674" s="83">
        <v>38200</v>
      </c>
      <c r="B674" s="84">
        <v>4.43</v>
      </c>
      <c r="G674" s="83">
        <v>27242</v>
      </c>
      <c r="H674" s="84">
        <v>9</v>
      </c>
      <c r="I674" s="84"/>
      <c r="M674" s="83">
        <v>37104</v>
      </c>
      <c r="N674" s="85">
        <v>177.5</v>
      </c>
      <c r="O674" s="80">
        <f t="shared" si="10"/>
        <v>0.027199074074074008</v>
      </c>
    </row>
    <row r="675" spans="1:15" ht="12.75">
      <c r="A675" s="83">
        <v>38231</v>
      </c>
      <c r="B675" s="84">
        <v>4.58</v>
      </c>
      <c r="G675" s="83">
        <v>27273</v>
      </c>
      <c r="H675" s="84">
        <v>9.24</v>
      </c>
      <c r="I675" s="84"/>
      <c r="M675" s="83">
        <v>37135</v>
      </c>
      <c r="N675" s="85">
        <v>178.3</v>
      </c>
      <c r="O675" s="80">
        <f t="shared" si="10"/>
        <v>0.026482440990213144</v>
      </c>
    </row>
    <row r="676" spans="1:15" ht="12.75">
      <c r="A676" s="83">
        <v>38261</v>
      </c>
      <c r="B676" s="84">
        <v>4.75</v>
      </c>
      <c r="G676" s="83">
        <v>27303</v>
      </c>
      <c r="H676" s="84">
        <v>9.27</v>
      </c>
      <c r="I676" s="84"/>
      <c r="M676" s="83">
        <v>37165</v>
      </c>
      <c r="N676" s="85">
        <v>177.7</v>
      </c>
      <c r="O676" s="80">
        <f t="shared" si="10"/>
        <v>0.021264367816091888</v>
      </c>
    </row>
    <row r="677" spans="1:15" ht="12.75">
      <c r="A677" s="83"/>
      <c r="B677" s="84"/>
      <c r="G677" s="83">
        <v>27334</v>
      </c>
      <c r="H677" s="84">
        <v>8.89</v>
      </c>
      <c r="I677" s="84"/>
      <c r="M677" s="83">
        <v>37196</v>
      </c>
      <c r="N677" s="85">
        <v>177.4</v>
      </c>
      <c r="O677" s="80">
        <f t="shared" si="10"/>
        <v>0.01895462377943717</v>
      </c>
    </row>
    <row r="678" spans="1:15" ht="12.75">
      <c r="A678" s="83"/>
      <c r="B678" s="84"/>
      <c r="G678" s="83">
        <v>27364</v>
      </c>
      <c r="H678" s="84">
        <v>8.89</v>
      </c>
      <c r="I678" s="84"/>
      <c r="M678" s="83">
        <v>37226</v>
      </c>
      <c r="N678" s="85">
        <v>176.7</v>
      </c>
      <c r="O678" s="80">
        <f t="shared" si="10"/>
        <v>0.015517241379310279</v>
      </c>
    </row>
    <row r="679" spans="1:15" ht="12.75">
      <c r="A679" s="83"/>
      <c r="B679" s="84"/>
      <c r="G679" s="83">
        <v>27395</v>
      </c>
      <c r="H679" s="84">
        <v>8.83</v>
      </c>
      <c r="I679" s="84"/>
      <c r="M679" s="83">
        <v>37257</v>
      </c>
      <c r="N679" s="85">
        <v>177.1</v>
      </c>
      <c r="O679" s="80">
        <f t="shared" si="10"/>
        <v>0.011422044545973729</v>
      </c>
    </row>
    <row r="680" spans="1:15" ht="12.75">
      <c r="A680" s="83"/>
      <c r="B680" s="84"/>
      <c r="G680" s="83">
        <v>27426</v>
      </c>
      <c r="H680" s="84">
        <v>8.62</v>
      </c>
      <c r="I680" s="84"/>
      <c r="M680" s="83">
        <v>37288</v>
      </c>
      <c r="N680" s="85">
        <v>177.8</v>
      </c>
      <c r="O680" s="80">
        <f t="shared" si="10"/>
        <v>0.011376564277588168</v>
      </c>
    </row>
    <row r="681" spans="1:15" ht="12.75">
      <c r="A681" s="83"/>
      <c r="B681" s="84"/>
      <c r="G681" s="83">
        <v>27454</v>
      </c>
      <c r="H681" s="84">
        <v>8.67</v>
      </c>
      <c r="I681" s="84"/>
      <c r="M681" s="83">
        <v>37316</v>
      </c>
      <c r="N681" s="85">
        <v>178.8</v>
      </c>
      <c r="O681" s="80">
        <f t="shared" si="10"/>
        <v>0.014755959137344057</v>
      </c>
    </row>
    <row r="682" spans="1:15" ht="12.75">
      <c r="A682" s="83"/>
      <c r="B682" s="84"/>
      <c r="G682" s="83">
        <v>27485</v>
      </c>
      <c r="H682" s="84">
        <v>8.95</v>
      </c>
      <c r="I682" s="84"/>
      <c r="M682" s="83">
        <v>37347</v>
      </c>
      <c r="N682" s="85">
        <v>179.8</v>
      </c>
      <c r="O682" s="80">
        <f t="shared" si="10"/>
        <v>0.016393442622950852</v>
      </c>
    </row>
    <row r="683" spans="1:15" ht="12.75">
      <c r="A683" s="83"/>
      <c r="B683" s="84"/>
      <c r="G683" s="83">
        <v>27515</v>
      </c>
      <c r="H683" s="84">
        <v>8.9</v>
      </c>
      <c r="I683" s="84"/>
      <c r="M683" s="83">
        <v>37377</v>
      </c>
      <c r="N683" s="85">
        <v>179.8</v>
      </c>
      <c r="O683" s="80">
        <f t="shared" si="10"/>
        <v>0.01181767023072607</v>
      </c>
    </row>
    <row r="684" spans="1:15" ht="12.75">
      <c r="A684" s="83"/>
      <c r="B684" s="84"/>
      <c r="G684" s="83">
        <v>27546</v>
      </c>
      <c r="H684" s="84">
        <v>8.77</v>
      </c>
      <c r="I684" s="84"/>
      <c r="M684" s="83">
        <v>37408</v>
      </c>
      <c r="N684" s="85">
        <v>179.9</v>
      </c>
      <c r="O684" s="80">
        <f t="shared" si="10"/>
        <v>0.010674157303370818</v>
      </c>
    </row>
    <row r="685" spans="1:15" ht="12.75">
      <c r="A685" s="83"/>
      <c r="B685" s="84"/>
      <c r="G685" s="83">
        <v>27576</v>
      </c>
      <c r="H685" s="84">
        <v>8.84</v>
      </c>
      <c r="I685" s="84"/>
      <c r="M685" s="83">
        <v>37438</v>
      </c>
      <c r="N685" s="85">
        <v>180.1</v>
      </c>
      <c r="O685" s="80">
        <f t="shared" si="10"/>
        <v>0.01464788732394363</v>
      </c>
    </row>
    <row r="686" spans="1:15" ht="12.75">
      <c r="A686" s="83"/>
      <c r="B686" s="84"/>
      <c r="G686" s="83">
        <v>27607</v>
      </c>
      <c r="H686" s="84">
        <v>8.95</v>
      </c>
      <c r="I686" s="84"/>
      <c r="M686" s="83">
        <v>37469</v>
      </c>
      <c r="N686" s="85">
        <v>180.7</v>
      </c>
      <c r="O686" s="80">
        <f t="shared" si="10"/>
        <v>0.018028169014084442</v>
      </c>
    </row>
    <row r="687" spans="1:15" ht="12.75">
      <c r="A687" s="83"/>
      <c r="B687" s="84"/>
      <c r="G687" s="83">
        <v>27638</v>
      </c>
      <c r="H687" s="84">
        <v>8.95</v>
      </c>
      <c r="I687" s="84"/>
      <c r="M687" s="83">
        <v>37500</v>
      </c>
      <c r="N687" s="85">
        <v>181</v>
      </c>
      <c r="O687" s="80">
        <f t="shared" si="10"/>
        <v>0.015143017386427305</v>
      </c>
    </row>
    <row r="688" spans="1:15" ht="12.75">
      <c r="A688" s="83"/>
      <c r="B688" s="84"/>
      <c r="G688" s="83">
        <v>27668</v>
      </c>
      <c r="H688" s="84">
        <v>8.86</v>
      </c>
      <c r="I688" s="84"/>
      <c r="M688" s="83">
        <v>37530</v>
      </c>
      <c r="N688" s="85">
        <v>181.3</v>
      </c>
      <c r="O688" s="80">
        <f t="shared" si="10"/>
        <v>0.020258863252673173</v>
      </c>
    </row>
    <row r="689" spans="1:15" ht="12.75">
      <c r="A689" s="83"/>
      <c r="B689" s="84"/>
      <c r="G689" s="83">
        <v>27699</v>
      </c>
      <c r="H689" s="84">
        <v>8.78</v>
      </c>
      <c r="I689" s="84"/>
      <c r="M689" s="83">
        <v>37561</v>
      </c>
      <c r="N689" s="85">
        <v>181.3</v>
      </c>
      <c r="O689" s="95">
        <f t="shared" si="10"/>
        <v>0.021984216459977484</v>
      </c>
    </row>
    <row r="690" spans="1:15" ht="12.75">
      <c r="A690" s="83"/>
      <c r="B690" s="84"/>
      <c r="G690" s="83">
        <v>27729</v>
      </c>
      <c r="H690" s="84">
        <v>8.79</v>
      </c>
      <c r="I690" s="84"/>
      <c r="M690" s="83">
        <v>37591</v>
      </c>
      <c r="N690" s="85">
        <v>180.9</v>
      </c>
      <c r="O690" s="95">
        <f t="shared" si="10"/>
        <v>0.023769100169779386</v>
      </c>
    </row>
    <row r="691" spans="1:15" ht="12.75">
      <c r="A691" s="83"/>
      <c r="B691" s="84"/>
      <c r="G691" s="83">
        <v>27760</v>
      </c>
      <c r="H691" s="84">
        <v>8.6</v>
      </c>
      <c r="I691" s="84"/>
      <c r="M691" s="83">
        <v>37622</v>
      </c>
      <c r="N691" s="85">
        <v>181.7</v>
      </c>
      <c r="O691" s="95">
        <f t="shared" si="10"/>
        <v>0.02597402597402594</v>
      </c>
    </row>
    <row r="692" spans="1:15" ht="12.75">
      <c r="A692" s="83"/>
      <c r="B692" s="84"/>
      <c r="G692" s="83">
        <v>27791</v>
      </c>
      <c r="H692" s="84">
        <v>8.55</v>
      </c>
      <c r="I692" s="84"/>
      <c r="M692" s="83">
        <v>37653</v>
      </c>
      <c r="N692" s="85">
        <v>183.1</v>
      </c>
      <c r="O692" s="95">
        <f t="shared" si="10"/>
        <v>0.029808773903261993</v>
      </c>
    </row>
    <row r="693" spans="1:15" ht="12.75">
      <c r="A693" s="83"/>
      <c r="B693" s="84"/>
      <c r="G693" s="83">
        <v>27820</v>
      </c>
      <c r="H693" s="84">
        <v>8.52</v>
      </c>
      <c r="I693" s="84"/>
      <c r="M693" s="83">
        <v>37681</v>
      </c>
      <c r="N693" s="85">
        <v>184.2</v>
      </c>
      <c r="O693" s="95">
        <f t="shared" si="10"/>
        <v>0.030201342281879064</v>
      </c>
    </row>
    <row r="694" spans="1:15" ht="12.75">
      <c r="A694" s="83"/>
      <c r="B694" s="84"/>
      <c r="G694" s="83">
        <v>27851</v>
      </c>
      <c r="H694" s="84">
        <v>8.4</v>
      </c>
      <c r="I694" s="84"/>
      <c r="M694" s="83">
        <v>37712</v>
      </c>
      <c r="N694" s="85">
        <v>183.8</v>
      </c>
      <c r="O694" s="95">
        <f t="shared" si="10"/>
        <v>0.022246941045606226</v>
      </c>
    </row>
    <row r="695" spans="1:15" ht="12.75">
      <c r="A695" s="83"/>
      <c r="B695" s="84"/>
      <c r="G695" s="83">
        <v>27881</v>
      </c>
      <c r="H695" s="84">
        <v>8.58</v>
      </c>
      <c r="I695" s="84"/>
      <c r="M695" s="83">
        <v>37742</v>
      </c>
      <c r="N695" s="85">
        <v>183.5</v>
      </c>
      <c r="O695" s="95">
        <f t="shared" si="10"/>
        <v>0.020578420467185696</v>
      </c>
    </row>
    <row r="696" spans="1:15" ht="12.75">
      <c r="A696" s="83"/>
      <c r="B696" s="84"/>
      <c r="G696" s="83">
        <v>27912</v>
      </c>
      <c r="H696" s="84">
        <v>8.62</v>
      </c>
      <c r="I696" s="84"/>
      <c r="M696" s="83">
        <v>37773</v>
      </c>
      <c r="N696" s="85">
        <v>183.7</v>
      </c>
      <c r="O696" s="95">
        <f t="shared" si="10"/>
        <v>0.021122846025569665</v>
      </c>
    </row>
    <row r="697" spans="1:15" ht="12.75">
      <c r="A697" s="83"/>
      <c r="B697" s="84"/>
      <c r="G697" s="83">
        <v>27942</v>
      </c>
      <c r="H697" s="84">
        <v>8.56</v>
      </c>
      <c r="I697" s="84"/>
      <c r="M697" s="83">
        <v>37803</v>
      </c>
      <c r="N697" s="85">
        <v>183.9</v>
      </c>
      <c r="O697" s="95">
        <f t="shared" si="10"/>
        <v>0.021099389228206616</v>
      </c>
    </row>
    <row r="698" spans="1:15" ht="12.75">
      <c r="A698" s="83"/>
      <c r="B698" s="84"/>
      <c r="G698" s="83">
        <v>27973</v>
      </c>
      <c r="H698" s="84">
        <v>8.45</v>
      </c>
      <c r="I698" s="84"/>
      <c r="M698" s="83">
        <v>37834</v>
      </c>
      <c r="N698" s="85">
        <v>184.6</v>
      </c>
      <c r="O698" s="95">
        <f t="shared" si="10"/>
        <v>0.021582733812949673</v>
      </c>
    </row>
    <row r="699" spans="1:15" ht="12.75">
      <c r="A699" s="83"/>
      <c r="B699" s="84"/>
      <c r="G699" s="83">
        <v>28004</v>
      </c>
      <c r="H699" s="84">
        <v>8.38</v>
      </c>
      <c r="I699" s="84"/>
      <c r="M699" s="83">
        <v>37865</v>
      </c>
      <c r="N699" s="85">
        <v>185.2</v>
      </c>
      <c r="O699" s="95">
        <f t="shared" si="10"/>
        <v>0.0232044198895027</v>
      </c>
    </row>
    <row r="700" spans="1:15" ht="12.75">
      <c r="A700" s="83"/>
      <c r="B700" s="84"/>
      <c r="G700" s="83">
        <v>28034</v>
      </c>
      <c r="H700" s="84">
        <v>8.32</v>
      </c>
      <c r="I700" s="84"/>
      <c r="M700" s="83">
        <v>37895</v>
      </c>
      <c r="N700" s="85">
        <v>185</v>
      </c>
      <c r="O700" s="95">
        <f t="shared" si="10"/>
        <v>0.02040816326530606</v>
      </c>
    </row>
    <row r="701" spans="1:15" ht="12.75">
      <c r="A701" s="83"/>
      <c r="B701" s="84"/>
      <c r="G701" s="83">
        <v>28065</v>
      </c>
      <c r="H701" s="84">
        <v>8.25</v>
      </c>
      <c r="I701" s="84"/>
      <c r="M701" s="83">
        <v>37926</v>
      </c>
      <c r="N701" s="85">
        <v>184.5</v>
      </c>
      <c r="O701" s="95">
        <f t="shared" si="10"/>
        <v>0.017650303364589014</v>
      </c>
    </row>
    <row r="702" spans="1:15" ht="12.75">
      <c r="A702" s="83"/>
      <c r="B702" s="84"/>
      <c r="G702" s="83">
        <v>28095</v>
      </c>
      <c r="H702" s="84">
        <v>7.98</v>
      </c>
      <c r="I702" s="84"/>
      <c r="M702" s="83">
        <v>37956</v>
      </c>
      <c r="N702" s="85">
        <v>184.3</v>
      </c>
      <c r="O702" s="80">
        <f t="shared" si="10"/>
        <v>0.01879491431730241</v>
      </c>
    </row>
    <row r="703" spans="1:15" ht="12.75">
      <c r="A703" s="83"/>
      <c r="B703" s="84"/>
      <c r="G703" s="83">
        <v>28126</v>
      </c>
      <c r="H703" s="84">
        <v>7.96</v>
      </c>
      <c r="I703" s="84"/>
      <c r="M703" s="83">
        <v>37987</v>
      </c>
      <c r="N703" s="85">
        <v>185.2</v>
      </c>
      <c r="O703" s="80">
        <f t="shared" si="10"/>
        <v>0.019262520638414972</v>
      </c>
    </row>
    <row r="704" spans="1:15" ht="12.75">
      <c r="A704" s="83"/>
      <c r="B704" s="84"/>
      <c r="G704" s="83">
        <v>28157</v>
      </c>
      <c r="H704" s="84">
        <v>8.04</v>
      </c>
      <c r="I704" s="84"/>
      <c r="M704" s="83">
        <v>38018</v>
      </c>
      <c r="N704" s="85">
        <v>186.2</v>
      </c>
      <c r="O704" s="94">
        <f t="shared" si="10"/>
        <v>0.016930638995084624</v>
      </c>
    </row>
    <row r="705" spans="1:15" ht="12.75">
      <c r="A705" s="83"/>
      <c r="B705" s="84"/>
      <c r="G705" s="83">
        <v>28185</v>
      </c>
      <c r="H705" s="84">
        <v>8.1</v>
      </c>
      <c r="I705" s="84"/>
      <c r="M705" s="83">
        <v>38047</v>
      </c>
      <c r="N705" s="85">
        <v>187.4</v>
      </c>
      <c r="O705" s="94">
        <f t="shared" si="10"/>
        <v>0.017372421281216164</v>
      </c>
    </row>
    <row r="706" spans="1:15" ht="12.75">
      <c r="A706" s="83"/>
      <c r="B706" s="84"/>
      <c r="G706" s="83">
        <v>28216</v>
      </c>
      <c r="H706" s="84">
        <v>8.04</v>
      </c>
      <c r="I706" s="84"/>
      <c r="M706" s="83">
        <v>38078</v>
      </c>
      <c r="N706" s="85">
        <v>188</v>
      </c>
      <c r="O706" s="94">
        <f t="shared" si="10"/>
        <v>0.02285092491838949</v>
      </c>
    </row>
    <row r="707" spans="1:15" ht="12.75">
      <c r="A707" s="83"/>
      <c r="B707" s="84"/>
      <c r="G707" s="83">
        <v>28246</v>
      </c>
      <c r="H707" s="84">
        <v>8.05</v>
      </c>
      <c r="I707" s="84"/>
      <c r="M707" s="83">
        <v>38108</v>
      </c>
      <c r="N707" s="85">
        <v>189.1</v>
      </c>
      <c r="O707" s="94">
        <f t="shared" si="10"/>
        <v>0.030517711171662094</v>
      </c>
    </row>
    <row r="708" spans="1:15" ht="12.75">
      <c r="A708" s="83"/>
      <c r="B708" s="84"/>
      <c r="G708" s="83">
        <v>28277</v>
      </c>
      <c r="H708" s="84">
        <v>7.95</v>
      </c>
      <c r="I708" s="84"/>
      <c r="M708" s="83">
        <v>38139</v>
      </c>
      <c r="N708" s="85">
        <v>189.7</v>
      </c>
      <c r="O708" s="94">
        <f t="shared" si="10"/>
        <v>0.0326619488296135</v>
      </c>
    </row>
    <row r="709" spans="1:15" ht="12.75">
      <c r="A709" s="83"/>
      <c r="B709" s="84"/>
      <c r="G709" s="83">
        <v>28307</v>
      </c>
      <c r="H709" s="84">
        <v>7.94</v>
      </c>
      <c r="I709" s="84"/>
      <c r="M709" s="83">
        <v>38169</v>
      </c>
      <c r="N709" s="85">
        <v>189.4</v>
      </c>
      <c r="O709" s="94">
        <f t="shared" si="10"/>
        <v>0.029907558455682434</v>
      </c>
    </row>
    <row r="710" spans="1:15" ht="12.75">
      <c r="A710" s="83"/>
      <c r="B710" s="84"/>
      <c r="G710" s="83">
        <v>28338</v>
      </c>
      <c r="H710" s="84">
        <v>7.98</v>
      </c>
      <c r="I710" s="84"/>
      <c r="M710" s="83">
        <v>38200</v>
      </c>
      <c r="N710" s="85">
        <v>189.5</v>
      </c>
      <c r="O710" s="94">
        <f t="shared" si="10"/>
        <v>0.026543878656554745</v>
      </c>
    </row>
    <row r="711" spans="1:15" ht="12.75">
      <c r="A711" s="83"/>
      <c r="B711" s="84"/>
      <c r="G711" s="83">
        <v>28369</v>
      </c>
      <c r="H711" s="84">
        <v>7.92</v>
      </c>
      <c r="I711" s="84"/>
      <c r="M711" s="83">
        <v>38231</v>
      </c>
      <c r="N711" s="85">
        <v>189.9</v>
      </c>
      <c r="O711" s="94">
        <f t="shared" si="10"/>
        <v>0.0253779697624191</v>
      </c>
    </row>
    <row r="712" spans="1:15" ht="12.75">
      <c r="A712" s="83"/>
      <c r="B712" s="84"/>
      <c r="G712" s="83">
        <v>28399</v>
      </c>
      <c r="H712" s="84">
        <v>8.04</v>
      </c>
      <c r="I712" s="84"/>
      <c r="M712" s="83">
        <v>38261</v>
      </c>
      <c r="N712" s="85">
        <v>190.9</v>
      </c>
      <c r="O712" s="94">
        <f t="shared" si="10"/>
        <v>0.03189189189189192</v>
      </c>
    </row>
    <row r="713" spans="1:15" ht="12.75">
      <c r="A713" s="83"/>
      <c r="B713" s="84"/>
      <c r="G713" s="83">
        <v>28430</v>
      </c>
      <c r="H713" s="84">
        <v>8.08</v>
      </c>
      <c r="I713" s="84"/>
      <c r="M713" s="83">
        <v>38262</v>
      </c>
      <c r="N713" s="85">
        <v>191.2</v>
      </c>
      <c r="O713" s="94">
        <f>(N713-N701)/N701</f>
        <v>0.03631436314363137</v>
      </c>
    </row>
    <row r="714" spans="1:9" ht="12.75">
      <c r="A714" s="83"/>
      <c r="B714" s="84"/>
      <c r="G714" s="83">
        <v>28460</v>
      </c>
      <c r="H714" s="84">
        <v>8.19</v>
      </c>
      <c r="I714" s="84"/>
    </row>
    <row r="715" spans="1:9" ht="12.75">
      <c r="A715" s="83"/>
      <c r="B715" s="84"/>
      <c r="G715" s="83">
        <v>28491</v>
      </c>
      <c r="H715" s="84">
        <v>8.41</v>
      </c>
      <c r="I715" s="84"/>
    </row>
    <row r="716" spans="1:9" ht="12.75">
      <c r="A716" s="83"/>
      <c r="B716" s="84"/>
      <c r="G716" s="83">
        <v>28522</v>
      </c>
      <c r="H716" s="84">
        <v>8.47</v>
      </c>
      <c r="I716" s="84"/>
    </row>
    <row r="717" spans="1:9" ht="12.75">
      <c r="A717" s="83"/>
      <c r="B717" s="84"/>
      <c r="G717" s="83">
        <v>28550</v>
      </c>
      <c r="H717" s="84">
        <v>8.47</v>
      </c>
      <c r="I717" s="84"/>
    </row>
    <row r="718" spans="1:9" ht="12.75">
      <c r="A718" s="83"/>
      <c r="B718" s="84"/>
      <c r="G718" s="83">
        <v>28581</v>
      </c>
      <c r="H718" s="84">
        <v>8.56</v>
      </c>
      <c r="I718" s="84"/>
    </row>
    <row r="719" spans="1:9" ht="12.75">
      <c r="A719" s="83"/>
      <c r="B719" s="84"/>
      <c r="G719" s="83">
        <v>28611</v>
      </c>
      <c r="H719" s="84">
        <v>8.69</v>
      </c>
      <c r="I719" s="84"/>
    </row>
    <row r="720" spans="1:9" ht="12.75">
      <c r="A720" s="83"/>
      <c r="B720" s="84"/>
      <c r="G720" s="83">
        <v>28642</v>
      </c>
      <c r="H720" s="84">
        <v>8.76</v>
      </c>
      <c r="I720" s="84"/>
    </row>
    <row r="721" spans="1:9" ht="12.75">
      <c r="A721" s="83"/>
      <c r="B721" s="84"/>
      <c r="G721" s="83">
        <v>28672</v>
      </c>
      <c r="H721" s="84">
        <v>8.88</v>
      </c>
      <c r="I721" s="84"/>
    </row>
    <row r="722" spans="1:9" ht="12.75">
      <c r="A722" s="83"/>
      <c r="B722" s="84"/>
      <c r="G722" s="83">
        <v>28703</v>
      </c>
      <c r="H722" s="84">
        <v>8.69</v>
      </c>
      <c r="I722" s="84"/>
    </row>
    <row r="723" spans="1:9" ht="12.75">
      <c r="A723" s="83"/>
      <c r="B723" s="84"/>
      <c r="G723" s="83">
        <v>28734</v>
      </c>
      <c r="H723" s="84">
        <v>8.69</v>
      </c>
      <c r="I723" s="84"/>
    </row>
    <row r="724" spans="1:9" ht="12.75">
      <c r="A724" s="83"/>
      <c r="B724" s="84"/>
      <c r="G724" s="83">
        <v>28764</v>
      </c>
      <c r="H724" s="84">
        <v>8.89</v>
      </c>
      <c r="I724" s="84"/>
    </row>
    <row r="725" spans="1:9" ht="12.75">
      <c r="A725" s="83"/>
      <c r="B725" s="84"/>
      <c r="G725" s="83">
        <v>28795</v>
      </c>
      <c r="H725" s="84">
        <v>9.03</v>
      </c>
      <c r="I725" s="84"/>
    </row>
    <row r="726" spans="1:9" ht="12.75">
      <c r="A726" s="83"/>
      <c r="B726" s="84"/>
      <c r="G726" s="83">
        <v>28825</v>
      </c>
      <c r="H726" s="84">
        <v>9.16</v>
      </c>
      <c r="I726" s="84"/>
    </row>
    <row r="727" spans="1:9" ht="12.75">
      <c r="A727" s="83"/>
      <c r="B727" s="84"/>
      <c r="G727" s="83">
        <v>28856</v>
      </c>
      <c r="H727" s="84">
        <v>9.25</v>
      </c>
      <c r="I727" s="84"/>
    </row>
    <row r="728" spans="1:9" ht="12.75">
      <c r="A728" s="83"/>
      <c r="B728" s="84"/>
      <c r="G728" s="83">
        <v>28887</v>
      </c>
      <c r="H728" s="84">
        <v>9.26</v>
      </c>
      <c r="I728" s="84"/>
    </row>
    <row r="729" spans="1:9" ht="12.75">
      <c r="A729" s="83"/>
      <c r="B729" s="84"/>
      <c r="G729" s="83">
        <v>28915</v>
      </c>
      <c r="H729" s="84">
        <v>9.37</v>
      </c>
      <c r="I729" s="84"/>
    </row>
    <row r="730" spans="1:9" ht="12.75">
      <c r="A730" s="83"/>
      <c r="B730" s="84"/>
      <c r="G730" s="83">
        <v>28946</v>
      </c>
      <c r="H730" s="84">
        <v>9.38</v>
      </c>
      <c r="I730" s="84"/>
    </row>
    <row r="731" spans="1:9" ht="12.75">
      <c r="A731" s="83"/>
      <c r="B731" s="84"/>
      <c r="G731" s="83">
        <v>28976</v>
      </c>
      <c r="H731" s="84">
        <v>9.5</v>
      </c>
      <c r="I731" s="84"/>
    </row>
    <row r="732" spans="1:9" ht="12.75">
      <c r="A732" s="83"/>
      <c r="B732" s="84"/>
      <c r="G732" s="83">
        <v>29007</v>
      </c>
      <c r="H732" s="84">
        <v>9.29</v>
      </c>
      <c r="I732" s="84"/>
    </row>
    <row r="733" spans="1:9" ht="12.75">
      <c r="A733" s="83"/>
      <c r="B733" s="84"/>
      <c r="G733" s="83">
        <v>29037</v>
      </c>
      <c r="H733" s="84">
        <v>9.2</v>
      </c>
      <c r="I733" s="84"/>
    </row>
    <row r="734" spans="1:9" ht="12.75">
      <c r="A734" s="83"/>
      <c r="B734" s="84"/>
      <c r="G734" s="83">
        <v>29068</v>
      </c>
      <c r="H734" s="84">
        <v>9.23</v>
      </c>
      <c r="I734" s="84"/>
    </row>
    <row r="735" spans="1:9" ht="12.75">
      <c r="A735" s="83"/>
      <c r="B735" s="84"/>
      <c r="G735" s="83">
        <v>29099</v>
      </c>
      <c r="H735" s="84">
        <v>9.44</v>
      </c>
      <c r="I735" s="84"/>
    </row>
    <row r="736" spans="1:9" ht="12.75">
      <c r="A736" s="83"/>
      <c r="B736" s="84"/>
      <c r="G736" s="83">
        <v>29129</v>
      </c>
      <c r="H736" s="84">
        <v>10.13</v>
      </c>
      <c r="I736" s="84"/>
    </row>
    <row r="737" spans="1:9" ht="12.75">
      <c r="A737" s="83"/>
      <c r="B737" s="84"/>
      <c r="G737" s="83">
        <v>29160</v>
      </c>
      <c r="H737" s="84">
        <v>10.76</v>
      </c>
      <c r="I737" s="84"/>
    </row>
    <row r="738" spans="1:9" ht="12.75">
      <c r="A738" s="83"/>
      <c r="B738" s="84"/>
      <c r="G738" s="83">
        <v>29190</v>
      </c>
      <c r="H738" s="84">
        <v>10.74</v>
      </c>
      <c r="I738" s="84"/>
    </row>
    <row r="739" spans="1:9" ht="12.75">
      <c r="A739" s="83"/>
      <c r="B739" s="84"/>
      <c r="G739" s="83">
        <v>29221</v>
      </c>
      <c r="H739" s="84">
        <v>11.09</v>
      </c>
      <c r="I739" s="84"/>
    </row>
    <row r="740" spans="1:9" ht="12.75">
      <c r="A740" s="83"/>
      <c r="B740" s="84"/>
      <c r="G740" s="83">
        <v>29252</v>
      </c>
      <c r="H740" s="84">
        <v>12.38</v>
      </c>
      <c r="I740" s="84"/>
    </row>
    <row r="741" spans="1:9" ht="12.75">
      <c r="A741" s="83"/>
      <c r="B741" s="84"/>
      <c r="G741" s="83">
        <v>29281</v>
      </c>
      <c r="H741" s="84">
        <v>12.96</v>
      </c>
      <c r="I741" s="84"/>
    </row>
    <row r="742" spans="1:9" ht="12.75">
      <c r="A742" s="83"/>
      <c r="B742" s="84"/>
      <c r="G742" s="83">
        <v>29312</v>
      </c>
      <c r="H742" s="84">
        <v>12.04</v>
      </c>
      <c r="I742" s="84"/>
    </row>
    <row r="743" spans="1:9" ht="12.75">
      <c r="A743" s="83"/>
      <c r="B743" s="84"/>
      <c r="G743" s="83">
        <v>29342</v>
      </c>
      <c r="H743" s="84">
        <v>10.99</v>
      </c>
      <c r="I743" s="84"/>
    </row>
    <row r="744" spans="1:9" ht="12.75">
      <c r="A744" s="83"/>
      <c r="B744" s="84"/>
      <c r="G744" s="83">
        <v>29373</v>
      </c>
      <c r="H744" s="84">
        <v>10.58</v>
      </c>
      <c r="I744" s="84"/>
    </row>
    <row r="745" spans="1:9" ht="12.75">
      <c r="A745" s="83"/>
      <c r="B745" s="84"/>
      <c r="G745" s="83">
        <v>29403</v>
      </c>
      <c r="H745" s="84">
        <v>11.07</v>
      </c>
      <c r="I745" s="84"/>
    </row>
    <row r="746" spans="1:9" ht="12.75">
      <c r="A746" s="83"/>
      <c r="B746" s="84"/>
      <c r="G746" s="83">
        <v>29434</v>
      </c>
      <c r="H746" s="84">
        <v>11.64</v>
      </c>
      <c r="I746" s="84"/>
    </row>
    <row r="747" spans="1:9" ht="12.75">
      <c r="A747" s="83"/>
      <c r="B747" s="84"/>
      <c r="G747" s="83">
        <v>29465</v>
      </c>
      <c r="H747" s="84">
        <v>12.02</v>
      </c>
      <c r="I747" s="84"/>
    </row>
    <row r="748" spans="1:9" ht="12.75">
      <c r="A748" s="83"/>
      <c r="B748" s="84"/>
      <c r="G748" s="83">
        <v>29495</v>
      </c>
      <c r="H748" s="84">
        <v>12.31</v>
      </c>
      <c r="I748" s="84"/>
    </row>
    <row r="749" spans="1:9" ht="12.75">
      <c r="A749" s="83"/>
      <c r="B749" s="84"/>
      <c r="G749" s="83">
        <v>29526</v>
      </c>
      <c r="H749" s="84">
        <v>12.97</v>
      </c>
      <c r="I749" s="84"/>
    </row>
    <row r="750" spans="1:9" ht="12.75">
      <c r="A750" s="83"/>
      <c r="B750" s="84"/>
      <c r="G750" s="83">
        <v>29556</v>
      </c>
      <c r="H750" s="84">
        <v>13.21</v>
      </c>
      <c r="I750" s="84"/>
    </row>
    <row r="751" spans="1:9" ht="12.75">
      <c r="A751" s="83"/>
      <c r="B751" s="84"/>
      <c r="G751" s="83">
        <v>29587</v>
      </c>
      <c r="H751" s="84">
        <v>12.81</v>
      </c>
      <c r="I751" s="84"/>
    </row>
    <row r="752" spans="1:9" ht="12.75">
      <c r="A752" s="83"/>
      <c r="B752" s="84"/>
      <c r="G752" s="83">
        <v>29618</v>
      </c>
      <c r="H752" s="84">
        <v>13.35</v>
      </c>
      <c r="I752" s="84"/>
    </row>
    <row r="753" spans="1:9" ht="12.75">
      <c r="A753" s="83"/>
      <c r="B753" s="84"/>
      <c r="G753" s="83">
        <v>29646</v>
      </c>
      <c r="H753" s="84">
        <v>13.33</v>
      </c>
      <c r="I753" s="84"/>
    </row>
    <row r="754" spans="1:9" ht="12.75">
      <c r="A754" s="83"/>
      <c r="B754" s="84"/>
      <c r="G754" s="83">
        <v>29677</v>
      </c>
      <c r="H754" s="84">
        <v>13.88</v>
      </c>
      <c r="I754" s="84"/>
    </row>
    <row r="755" spans="1:9" ht="12.75">
      <c r="A755" s="83"/>
      <c r="B755" s="84"/>
      <c r="G755" s="83">
        <v>29707</v>
      </c>
      <c r="H755" s="84">
        <v>14.32</v>
      </c>
      <c r="I755" s="84"/>
    </row>
    <row r="756" spans="1:9" ht="12.75">
      <c r="A756" s="83"/>
      <c r="B756" s="84"/>
      <c r="G756" s="83">
        <v>29738</v>
      </c>
      <c r="H756" s="84">
        <v>13.75</v>
      </c>
      <c r="I756" s="84"/>
    </row>
    <row r="757" spans="1:9" ht="12.75">
      <c r="A757" s="83"/>
      <c r="B757" s="84"/>
      <c r="G757" s="83">
        <v>29768</v>
      </c>
      <c r="H757" s="84">
        <v>14.38</v>
      </c>
      <c r="I757" s="84"/>
    </row>
    <row r="758" spans="1:9" ht="12.75">
      <c r="A758" s="83"/>
      <c r="B758" s="84"/>
      <c r="G758" s="83">
        <v>29799</v>
      </c>
      <c r="H758" s="84">
        <v>14.89</v>
      </c>
      <c r="I758" s="84"/>
    </row>
    <row r="759" spans="1:9" ht="12.75">
      <c r="A759" s="83"/>
      <c r="B759" s="84"/>
      <c r="G759" s="83">
        <v>29830</v>
      </c>
      <c r="H759" s="84">
        <v>15.49</v>
      </c>
      <c r="I759" s="84"/>
    </row>
    <row r="760" spans="1:9" ht="12.75">
      <c r="A760" s="83"/>
      <c r="B760" s="84"/>
      <c r="G760" s="83">
        <v>29860</v>
      </c>
      <c r="H760" s="84">
        <v>15.4</v>
      </c>
      <c r="I760" s="84"/>
    </row>
    <row r="761" spans="1:9" ht="12.75">
      <c r="A761" s="83"/>
      <c r="B761" s="84"/>
      <c r="G761" s="83">
        <v>29891</v>
      </c>
      <c r="H761" s="84">
        <v>14.22</v>
      </c>
      <c r="I761" s="84"/>
    </row>
    <row r="762" spans="1:9" ht="12.75">
      <c r="A762" s="83"/>
      <c r="B762" s="84"/>
      <c r="G762" s="83">
        <v>29921</v>
      </c>
      <c r="H762" s="84">
        <v>14.23</v>
      </c>
      <c r="I762" s="84"/>
    </row>
    <row r="763" spans="1:9" ht="12.75">
      <c r="A763" s="83"/>
      <c r="B763" s="84"/>
      <c r="G763" s="83">
        <v>29952</v>
      </c>
      <c r="H763" s="84">
        <v>15.18</v>
      </c>
      <c r="I763" s="84"/>
    </row>
    <row r="764" spans="1:9" ht="12.75">
      <c r="A764" s="83"/>
      <c r="B764" s="84"/>
      <c r="G764" s="83">
        <v>29983</v>
      </c>
      <c r="H764" s="84">
        <v>15.27</v>
      </c>
      <c r="I764" s="84"/>
    </row>
    <row r="765" spans="1:9" ht="12.75">
      <c r="A765" s="83"/>
      <c r="B765" s="84"/>
      <c r="G765" s="83">
        <v>30011</v>
      </c>
      <c r="H765" s="84">
        <v>14.58</v>
      </c>
      <c r="I765" s="84"/>
    </row>
    <row r="766" spans="1:9" ht="12.75">
      <c r="A766" s="83"/>
      <c r="B766" s="84"/>
      <c r="G766" s="83">
        <v>30042</v>
      </c>
      <c r="H766" s="84">
        <v>14.46</v>
      </c>
      <c r="I766" s="84"/>
    </row>
    <row r="767" spans="1:9" ht="12.75">
      <c r="A767" s="83"/>
      <c r="B767" s="84"/>
      <c r="G767" s="83">
        <v>30072</v>
      </c>
      <c r="H767" s="84">
        <v>14.26</v>
      </c>
      <c r="I767" s="84"/>
    </row>
    <row r="768" spans="1:9" ht="12.75">
      <c r="A768" s="83"/>
      <c r="B768" s="84"/>
      <c r="G768" s="83">
        <v>30103</v>
      </c>
      <c r="H768" s="84">
        <v>14.81</v>
      </c>
      <c r="I768" s="84"/>
    </row>
    <row r="769" spans="1:9" ht="12.75">
      <c r="A769" s="83"/>
      <c r="B769" s="84"/>
      <c r="G769" s="83">
        <v>30133</v>
      </c>
      <c r="H769" s="84">
        <v>14.61</v>
      </c>
      <c r="I769" s="84"/>
    </row>
    <row r="770" spans="1:9" ht="12.75">
      <c r="A770" s="83"/>
      <c r="B770" s="84"/>
      <c r="G770" s="83">
        <v>30164</v>
      </c>
      <c r="H770" s="84">
        <v>13.71</v>
      </c>
      <c r="I770" s="84"/>
    </row>
    <row r="771" spans="1:9" ht="12.75">
      <c r="A771" s="83"/>
      <c r="B771" s="84"/>
      <c r="G771" s="83">
        <v>30195</v>
      </c>
      <c r="H771" s="84">
        <v>12.94</v>
      </c>
      <c r="I771" s="84"/>
    </row>
    <row r="772" spans="1:9" ht="12.75">
      <c r="A772" s="83"/>
      <c r="B772" s="84"/>
      <c r="G772" s="83">
        <v>30225</v>
      </c>
      <c r="H772" s="84">
        <v>12.12</v>
      </c>
      <c r="I772" s="84"/>
    </row>
    <row r="773" spans="1:9" ht="12.75">
      <c r="A773" s="83"/>
      <c r="B773" s="84"/>
      <c r="G773" s="83">
        <v>30256</v>
      </c>
      <c r="H773" s="84">
        <v>11.68</v>
      </c>
      <c r="I773" s="84"/>
    </row>
    <row r="774" spans="1:9" ht="12.75">
      <c r="A774" s="83"/>
      <c r="B774" s="84"/>
      <c r="G774" s="83">
        <v>30286</v>
      </c>
      <c r="H774" s="84">
        <v>11.83</v>
      </c>
      <c r="I774" s="84"/>
    </row>
    <row r="775" spans="1:9" ht="12.75">
      <c r="A775" s="83"/>
      <c r="B775" s="84"/>
      <c r="G775" s="83">
        <v>30317</v>
      </c>
      <c r="H775" s="84">
        <v>11.79</v>
      </c>
      <c r="I775" s="84"/>
    </row>
    <row r="776" spans="1:9" ht="12.75">
      <c r="A776" s="83"/>
      <c r="B776" s="84"/>
      <c r="G776" s="83">
        <v>30348</v>
      </c>
      <c r="H776" s="84">
        <v>12.01</v>
      </c>
      <c r="I776" s="84"/>
    </row>
    <row r="777" spans="1:9" ht="12.75">
      <c r="A777" s="83"/>
      <c r="B777" s="84"/>
      <c r="G777" s="83">
        <v>30376</v>
      </c>
      <c r="H777" s="84">
        <v>11.73</v>
      </c>
      <c r="I777" s="84"/>
    </row>
    <row r="778" spans="1:9" ht="12.75">
      <c r="A778" s="83"/>
      <c r="B778" s="84"/>
      <c r="G778" s="83">
        <v>30407</v>
      </c>
      <c r="H778" s="84">
        <v>11.51</v>
      </c>
      <c r="I778" s="84"/>
    </row>
    <row r="779" spans="1:9" ht="12.75">
      <c r="A779" s="83"/>
      <c r="B779" s="84"/>
      <c r="G779" s="83">
        <v>30437</v>
      </c>
      <c r="H779" s="84">
        <v>11.46</v>
      </c>
      <c r="I779" s="84"/>
    </row>
    <row r="780" spans="1:9" ht="12.75">
      <c r="A780" s="83"/>
      <c r="B780" s="84"/>
      <c r="G780" s="83">
        <v>30468</v>
      </c>
      <c r="H780" s="84">
        <v>11.74</v>
      </c>
      <c r="I780" s="84"/>
    </row>
    <row r="781" spans="1:9" ht="12.75">
      <c r="A781" s="83"/>
      <c r="B781" s="84"/>
      <c r="G781" s="83">
        <v>30498</v>
      </c>
      <c r="H781" s="84">
        <v>12.15</v>
      </c>
      <c r="I781" s="84"/>
    </row>
    <row r="782" spans="1:9" ht="12.75">
      <c r="A782" s="83"/>
      <c r="B782" s="84"/>
      <c r="G782" s="83">
        <v>30529</v>
      </c>
      <c r="H782" s="84">
        <v>12.51</v>
      </c>
      <c r="I782" s="84"/>
    </row>
    <row r="783" spans="1:9" ht="12.75">
      <c r="A783" s="83"/>
      <c r="B783" s="84"/>
      <c r="G783" s="83">
        <v>30560</v>
      </c>
      <c r="H783" s="84">
        <v>12.37</v>
      </c>
      <c r="I783" s="84"/>
    </row>
    <row r="784" spans="1:9" ht="12.75">
      <c r="A784" s="83"/>
      <c r="B784" s="84"/>
      <c r="G784" s="83">
        <v>30590</v>
      </c>
      <c r="H784" s="84">
        <v>12.25</v>
      </c>
      <c r="I784" s="84"/>
    </row>
    <row r="785" spans="1:9" ht="12.75">
      <c r="A785" s="83"/>
      <c r="B785" s="84"/>
      <c r="G785" s="83">
        <v>30621</v>
      </c>
      <c r="H785" s="84">
        <v>12.41</v>
      </c>
      <c r="I785" s="84"/>
    </row>
    <row r="786" spans="1:9" ht="12.75">
      <c r="A786" s="83"/>
      <c r="B786" s="84"/>
      <c r="G786" s="83">
        <v>30651</v>
      </c>
      <c r="H786" s="84">
        <v>12.57</v>
      </c>
      <c r="I786" s="84"/>
    </row>
    <row r="787" spans="1:9" ht="12.75">
      <c r="A787" s="83"/>
      <c r="B787" s="84"/>
      <c r="G787" s="83">
        <v>30682</v>
      </c>
      <c r="H787" s="84">
        <v>12.2</v>
      </c>
      <c r="I787" s="84"/>
    </row>
    <row r="788" spans="1:9" ht="12.75">
      <c r="A788" s="83"/>
      <c r="B788" s="84"/>
      <c r="G788" s="83">
        <v>30713</v>
      </c>
      <c r="H788" s="84">
        <v>12.08</v>
      </c>
      <c r="I788" s="84"/>
    </row>
    <row r="789" spans="1:9" ht="12.75">
      <c r="A789" s="83"/>
      <c r="B789" s="84"/>
      <c r="G789" s="83">
        <v>30742</v>
      </c>
      <c r="H789" s="84">
        <v>12.57</v>
      </c>
      <c r="I789" s="84"/>
    </row>
    <row r="790" spans="1:9" ht="12.75">
      <c r="A790" s="83"/>
      <c r="B790" s="84"/>
      <c r="G790" s="83">
        <v>30773</v>
      </c>
      <c r="H790" s="84">
        <v>12.81</v>
      </c>
      <c r="I790" s="84"/>
    </row>
    <row r="791" spans="1:9" ht="12.75">
      <c r="A791" s="83"/>
      <c r="B791" s="84"/>
      <c r="G791" s="83">
        <v>30803</v>
      </c>
      <c r="H791" s="84">
        <v>13.28</v>
      </c>
      <c r="I791" s="84"/>
    </row>
    <row r="792" spans="1:9" ht="12.75">
      <c r="A792" s="83"/>
      <c r="B792" s="84"/>
      <c r="G792" s="83">
        <v>30834</v>
      </c>
      <c r="H792" s="84">
        <v>13.55</v>
      </c>
      <c r="I792" s="84"/>
    </row>
    <row r="793" spans="1:9" ht="12.75">
      <c r="A793" s="83"/>
      <c r="B793" s="84"/>
      <c r="G793" s="83">
        <v>30864</v>
      </c>
      <c r="H793" s="84">
        <v>13.44</v>
      </c>
      <c r="I793" s="84"/>
    </row>
    <row r="794" spans="1:9" ht="12.75">
      <c r="A794" s="83"/>
      <c r="B794" s="84"/>
      <c r="G794" s="83">
        <v>30895</v>
      </c>
      <c r="H794" s="84">
        <v>12.87</v>
      </c>
      <c r="I794" s="84"/>
    </row>
    <row r="795" spans="1:9" ht="12.75">
      <c r="A795" s="83"/>
      <c r="B795" s="84"/>
      <c r="G795" s="83">
        <v>30926</v>
      </c>
      <c r="H795" s="84">
        <v>12.66</v>
      </c>
      <c r="I795" s="84"/>
    </row>
    <row r="796" spans="1:9" ht="12.75">
      <c r="A796" s="83"/>
      <c r="B796" s="84"/>
      <c r="G796" s="83">
        <v>30956</v>
      </c>
      <c r="H796" s="84">
        <v>12.63</v>
      </c>
      <c r="I796" s="84"/>
    </row>
    <row r="797" spans="1:9" ht="12.75">
      <c r="A797" s="83"/>
      <c r="B797" s="84"/>
      <c r="G797" s="83">
        <v>30987</v>
      </c>
      <c r="H797" s="84">
        <v>12.29</v>
      </c>
      <c r="I797" s="84"/>
    </row>
    <row r="798" spans="1:9" ht="12.75">
      <c r="A798" s="83"/>
      <c r="B798" s="84"/>
      <c r="G798" s="83">
        <v>31017</v>
      </c>
      <c r="H798" s="84">
        <v>12.13</v>
      </c>
      <c r="I798" s="84"/>
    </row>
    <row r="799" spans="1:9" ht="12.75">
      <c r="A799" s="83"/>
      <c r="B799" s="84"/>
      <c r="G799" s="83">
        <v>31048</v>
      </c>
      <c r="H799" s="84">
        <v>12.08</v>
      </c>
      <c r="I799" s="84"/>
    </row>
    <row r="800" spans="1:9" ht="12.75">
      <c r="A800" s="83"/>
      <c r="B800" s="84"/>
      <c r="G800" s="83">
        <v>31079</v>
      </c>
      <c r="H800" s="84">
        <v>12.13</v>
      </c>
      <c r="I800" s="84"/>
    </row>
    <row r="801" spans="1:9" ht="12.75">
      <c r="A801" s="83"/>
      <c r="B801" s="84"/>
      <c r="G801" s="83">
        <v>31107</v>
      </c>
      <c r="H801" s="84">
        <v>12.56</v>
      </c>
      <c r="I801" s="84"/>
    </row>
    <row r="802" spans="1:9" ht="12.75">
      <c r="A802" s="83"/>
      <c r="B802" s="84"/>
      <c r="G802" s="83">
        <v>31138</v>
      </c>
      <c r="H802" s="84">
        <v>12.23</v>
      </c>
      <c r="I802" s="84"/>
    </row>
    <row r="803" spans="1:9" ht="12.75">
      <c r="A803" s="83"/>
      <c r="B803" s="84"/>
      <c r="G803" s="83">
        <v>31168</v>
      </c>
      <c r="H803" s="84">
        <v>11.72</v>
      </c>
      <c r="I803" s="84"/>
    </row>
    <row r="804" spans="1:9" ht="12.75">
      <c r="A804" s="83"/>
      <c r="B804" s="84"/>
      <c r="G804" s="83">
        <v>31199</v>
      </c>
      <c r="H804" s="84">
        <v>10.94</v>
      </c>
      <c r="I804" s="84"/>
    </row>
    <row r="805" spans="1:9" ht="12.75">
      <c r="A805" s="83"/>
      <c r="B805" s="84"/>
      <c r="G805" s="83">
        <v>31229</v>
      </c>
      <c r="H805" s="84">
        <v>10.97</v>
      </c>
      <c r="I805" s="84"/>
    </row>
    <row r="806" spans="1:9" ht="12.75">
      <c r="A806" s="83"/>
      <c r="B806" s="84"/>
      <c r="G806" s="83">
        <v>31260</v>
      </c>
      <c r="H806" s="84">
        <v>11.05</v>
      </c>
      <c r="I806" s="84"/>
    </row>
    <row r="807" spans="1:9" ht="12.75">
      <c r="A807" s="83"/>
      <c r="B807" s="84"/>
      <c r="G807" s="83">
        <v>31291</v>
      </c>
      <c r="H807" s="84">
        <v>11.07</v>
      </c>
      <c r="I807" s="84"/>
    </row>
    <row r="808" spans="1:9" ht="12.75">
      <c r="A808" s="83"/>
      <c r="B808" s="84"/>
      <c r="G808" s="83">
        <v>31321</v>
      </c>
      <c r="H808" s="84">
        <v>11.02</v>
      </c>
      <c r="I808" s="84"/>
    </row>
    <row r="809" spans="1:9" ht="12.75">
      <c r="A809" s="83"/>
      <c r="B809" s="84"/>
      <c r="G809" s="83">
        <v>31352</v>
      </c>
      <c r="H809" s="84">
        <v>10.55</v>
      </c>
      <c r="I809" s="84"/>
    </row>
    <row r="810" spans="1:9" ht="12.75">
      <c r="A810" s="83"/>
      <c r="B810" s="84"/>
      <c r="G810" s="83">
        <v>31382</v>
      </c>
      <c r="H810" s="84">
        <v>10.16</v>
      </c>
      <c r="I810" s="84"/>
    </row>
    <row r="811" spans="1:9" ht="12.75">
      <c r="A811" s="83"/>
      <c r="B811" s="84"/>
      <c r="G811" s="83">
        <v>31413</v>
      </c>
      <c r="H811" s="84">
        <v>10.05</v>
      </c>
      <c r="I811" s="84"/>
    </row>
    <row r="812" spans="1:9" ht="12.75">
      <c r="A812" s="83"/>
      <c r="B812" s="84"/>
      <c r="G812" s="83">
        <v>31444</v>
      </c>
      <c r="H812" s="84">
        <v>9.67</v>
      </c>
      <c r="I812" s="84"/>
    </row>
    <row r="813" spans="1:9" ht="12.75">
      <c r="A813" s="83"/>
      <c r="B813" s="84"/>
      <c r="G813" s="83">
        <v>31472</v>
      </c>
      <c r="H813" s="84">
        <v>9</v>
      </c>
      <c r="I813" s="84"/>
    </row>
    <row r="814" spans="1:9" ht="12.75">
      <c r="A814" s="83"/>
      <c r="B814" s="84"/>
      <c r="G814" s="83">
        <v>31503</v>
      </c>
      <c r="H814" s="84">
        <v>8.79</v>
      </c>
      <c r="I814" s="84"/>
    </row>
    <row r="815" spans="1:9" ht="12.75">
      <c r="A815" s="83"/>
      <c r="B815" s="84"/>
      <c r="G815" s="83">
        <v>31533</v>
      </c>
      <c r="H815" s="84">
        <v>9.09</v>
      </c>
      <c r="I815" s="84"/>
    </row>
    <row r="816" spans="1:9" ht="12.75">
      <c r="A816" s="83"/>
      <c r="B816" s="84"/>
      <c r="G816" s="83">
        <v>31564</v>
      </c>
      <c r="H816" s="84">
        <v>9.13</v>
      </c>
      <c r="I816" s="84"/>
    </row>
    <row r="817" spans="1:9" ht="12.75">
      <c r="A817" s="83"/>
      <c r="B817" s="84"/>
      <c r="G817" s="83">
        <v>31594</v>
      </c>
      <c r="H817" s="84">
        <v>8.88</v>
      </c>
      <c r="I817" s="84"/>
    </row>
    <row r="818" spans="1:9" ht="12.75">
      <c r="A818" s="83"/>
      <c r="B818" s="84"/>
      <c r="G818" s="83">
        <v>31625</v>
      </c>
      <c r="H818" s="84">
        <v>8.72</v>
      </c>
      <c r="I818" s="84"/>
    </row>
    <row r="819" spans="1:9" ht="12.75">
      <c r="A819" s="83"/>
      <c r="B819" s="84"/>
      <c r="G819" s="83">
        <v>31656</v>
      </c>
      <c r="H819" s="84">
        <v>8.89</v>
      </c>
      <c r="I819" s="84"/>
    </row>
    <row r="820" spans="1:9" ht="12.75">
      <c r="A820" s="83"/>
      <c r="B820" s="84"/>
      <c r="G820" s="83">
        <v>31686</v>
      </c>
      <c r="H820" s="84">
        <v>8.86</v>
      </c>
      <c r="I820" s="84"/>
    </row>
    <row r="821" spans="1:9" ht="12.75">
      <c r="A821" s="83"/>
      <c r="B821" s="84"/>
      <c r="G821" s="83">
        <v>31717</v>
      </c>
      <c r="H821" s="84">
        <v>8.68</v>
      </c>
      <c r="I821" s="84"/>
    </row>
    <row r="822" spans="1:9" ht="12.75">
      <c r="A822" s="83"/>
      <c r="B822" s="84"/>
      <c r="G822" s="83">
        <v>31747</v>
      </c>
      <c r="H822" s="84">
        <v>8.49</v>
      </c>
      <c r="I822" s="84"/>
    </row>
    <row r="823" spans="1:9" ht="12.75">
      <c r="A823" s="83"/>
      <c r="B823" s="84"/>
      <c r="G823" s="83">
        <v>31778</v>
      </c>
      <c r="H823" s="84">
        <v>8.36</v>
      </c>
      <c r="I823" s="84"/>
    </row>
    <row r="824" spans="1:9" ht="12.75">
      <c r="A824" s="83"/>
      <c r="B824" s="84"/>
      <c r="G824" s="83">
        <v>31809</v>
      </c>
      <c r="H824" s="84">
        <v>8.38</v>
      </c>
      <c r="I824" s="84"/>
    </row>
    <row r="825" spans="1:9" ht="12.75">
      <c r="A825" s="83"/>
      <c r="B825" s="84"/>
      <c r="G825" s="83">
        <v>31837</v>
      </c>
      <c r="H825" s="84">
        <v>8.36</v>
      </c>
      <c r="I825" s="84"/>
    </row>
    <row r="826" spans="1:9" ht="12.75">
      <c r="A826" s="83"/>
      <c r="B826" s="84"/>
      <c r="G826" s="83">
        <v>31868</v>
      </c>
      <c r="H826" s="84">
        <v>8.85</v>
      </c>
      <c r="I826" s="84"/>
    </row>
    <row r="827" spans="1:9" ht="12.75">
      <c r="A827" s="83"/>
      <c r="B827" s="84"/>
      <c r="G827" s="83">
        <v>31898</v>
      </c>
      <c r="H827" s="84">
        <v>9.33</v>
      </c>
      <c r="I827" s="84"/>
    </row>
    <row r="828" spans="1:9" ht="12.75">
      <c r="A828" s="83"/>
      <c r="B828" s="84"/>
      <c r="G828" s="83">
        <v>31929</v>
      </c>
      <c r="H828" s="84">
        <v>9.32</v>
      </c>
      <c r="I828" s="84"/>
    </row>
    <row r="829" spans="1:9" ht="12.75">
      <c r="A829" s="83"/>
      <c r="B829" s="84"/>
      <c r="G829" s="83">
        <v>31959</v>
      </c>
      <c r="H829" s="84">
        <v>9.42</v>
      </c>
      <c r="I829" s="84"/>
    </row>
    <row r="830" spans="1:9" ht="12.75">
      <c r="A830" s="83"/>
      <c r="B830" s="84"/>
      <c r="G830" s="83">
        <v>31990</v>
      </c>
      <c r="H830" s="84">
        <v>9.67</v>
      </c>
      <c r="I830" s="84"/>
    </row>
    <row r="831" spans="1:9" ht="12.75">
      <c r="A831" s="83"/>
      <c r="B831" s="84"/>
      <c r="G831" s="83">
        <v>32021</v>
      </c>
      <c r="H831" s="84">
        <v>10.18</v>
      </c>
      <c r="I831" s="84"/>
    </row>
    <row r="832" spans="1:9" ht="12.75">
      <c r="A832" s="83"/>
      <c r="B832" s="84"/>
      <c r="G832" s="83">
        <v>32051</v>
      </c>
      <c r="H832" s="84">
        <v>10.52</v>
      </c>
      <c r="I832" s="84"/>
    </row>
    <row r="833" spans="1:9" ht="12.75">
      <c r="A833" s="83"/>
      <c r="B833" s="84"/>
      <c r="G833" s="83">
        <v>32082</v>
      </c>
      <c r="H833" s="84">
        <v>10.01</v>
      </c>
      <c r="I833" s="84"/>
    </row>
    <row r="834" spans="1:9" ht="12.75">
      <c r="A834" s="83"/>
      <c r="B834" s="84"/>
      <c r="G834" s="83">
        <v>32112</v>
      </c>
      <c r="H834" s="84">
        <v>10.11</v>
      </c>
      <c r="I834" s="84"/>
    </row>
    <row r="835" spans="1:9" ht="12.75">
      <c r="A835" s="83"/>
      <c r="B835" s="84"/>
      <c r="G835" s="83">
        <v>32143</v>
      </c>
      <c r="H835" s="84">
        <v>9.88</v>
      </c>
      <c r="I835" s="84"/>
    </row>
    <row r="836" spans="1:9" ht="12.75">
      <c r="A836" s="83"/>
      <c r="B836" s="84"/>
      <c r="G836" s="83">
        <v>32174</v>
      </c>
      <c r="H836" s="84">
        <v>9.4</v>
      </c>
      <c r="I836" s="84"/>
    </row>
    <row r="837" spans="1:9" ht="12.75">
      <c r="A837" s="83"/>
      <c r="B837" s="84"/>
      <c r="G837" s="83">
        <v>32203</v>
      </c>
      <c r="H837" s="84">
        <v>9.39</v>
      </c>
      <c r="I837" s="84"/>
    </row>
    <row r="838" spans="1:9" ht="12.75">
      <c r="A838" s="83"/>
      <c r="B838" s="84"/>
      <c r="G838" s="83">
        <v>32234</v>
      </c>
      <c r="H838" s="84">
        <v>9.67</v>
      </c>
      <c r="I838" s="84"/>
    </row>
    <row r="839" spans="1:9" ht="12.75">
      <c r="A839" s="83"/>
      <c r="B839" s="84"/>
      <c r="G839" s="83">
        <v>32264</v>
      </c>
      <c r="H839" s="84">
        <v>9.9</v>
      </c>
      <c r="I839" s="84"/>
    </row>
    <row r="840" spans="1:9" ht="12.75">
      <c r="A840" s="83"/>
      <c r="B840" s="84"/>
      <c r="G840" s="83">
        <v>32295</v>
      </c>
      <c r="H840" s="84">
        <v>9.86</v>
      </c>
      <c r="I840" s="84"/>
    </row>
    <row r="841" spans="1:9" ht="12.75">
      <c r="A841" s="83"/>
      <c r="B841" s="84"/>
      <c r="G841" s="83">
        <v>32325</v>
      </c>
      <c r="H841" s="84">
        <v>9.96</v>
      </c>
      <c r="I841" s="84"/>
    </row>
    <row r="842" spans="1:9" ht="12.75">
      <c r="A842" s="83"/>
      <c r="B842" s="84"/>
      <c r="G842" s="83">
        <v>32356</v>
      </c>
      <c r="H842" s="84">
        <v>10.11</v>
      </c>
      <c r="I842" s="84"/>
    </row>
    <row r="843" spans="1:9" ht="12.75">
      <c r="A843" s="83"/>
      <c r="B843" s="84"/>
      <c r="G843" s="83">
        <v>32387</v>
      </c>
      <c r="H843" s="84">
        <v>9.82</v>
      </c>
      <c r="I843" s="84"/>
    </row>
    <row r="844" spans="1:9" ht="12.75">
      <c r="A844" s="83"/>
      <c r="B844" s="84"/>
      <c r="G844" s="83">
        <v>32417</v>
      </c>
      <c r="H844" s="84">
        <v>9.51</v>
      </c>
      <c r="I844" s="84"/>
    </row>
    <row r="845" spans="1:9" ht="12.75">
      <c r="A845" s="83"/>
      <c r="B845" s="84"/>
      <c r="G845" s="83">
        <v>32448</v>
      </c>
      <c r="H845" s="84">
        <v>9.45</v>
      </c>
      <c r="I845" s="84"/>
    </row>
    <row r="846" spans="1:9" ht="12.75">
      <c r="A846" s="83"/>
      <c r="B846" s="84"/>
      <c r="G846" s="83">
        <v>32478</v>
      </c>
      <c r="H846" s="84">
        <v>9.57</v>
      </c>
      <c r="I846" s="84"/>
    </row>
    <row r="847" spans="1:9" ht="12.75">
      <c r="A847" s="83"/>
      <c r="B847" s="84"/>
      <c r="G847" s="83">
        <v>32509</v>
      </c>
      <c r="H847" s="84">
        <v>9.62</v>
      </c>
      <c r="I847" s="84"/>
    </row>
    <row r="848" spans="1:9" ht="12.75">
      <c r="A848" s="83"/>
      <c r="B848" s="84"/>
      <c r="G848" s="83">
        <v>32540</v>
      </c>
      <c r="H848" s="84">
        <v>9.64</v>
      </c>
      <c r="I848" s="84"/>
    </row>
    <row r="849" spans="1:9" ht="12.75">
      <c r="A849" s="83"/>
      <c r="B849" s="84"/>
      <c r="G849" s="83">
        <v>32568</v>
      </c>
      <c r="H849" s="84">
        <v>9.8</v>
      </c>
      <c r="I849" s="84"/>
    </row>
    <row r="850" spans="1:9" ht="12.75">
      <c r="A850" s="83"/>
      <c r="B850" s="84"/>
      <c r="G850" s="83">
        <v>32599</v>
      </c>
      <c r="H850" s="84">
        <v>9.79</v>
      </c>
      <c r="I850" s="84"/>
    </row>
    <row r="851" spans="1:9" ht="12.75">
      <c r="A851" s="83"/>
      <c r="B851" s="84"/>
      <c r="G851" s="83">
        <v>32629</v>
      </c>
      <c r="H851" s="84">
        <v>9.57</v>
      </c>
      <c r="I851" s="84"/>
    </row>
    <row r="852" spans="1:9" ht="12.75">
      <c r="A852" s="83"/>
      <c r="B852" s="84"/>
      <c r="G852" s="83">
        <v>32660</v>
      </c>
      <c r="H852" s="84">
        <v>9.1</v>
      </c>
      <c r="I852" s="84"/>
    </row>
    <row r="853" spans="1:9" ht="12.75">
      <c r="A853" s="83"/>
      <c r="B853" s="84"/>
      <c r="G853" s="83">
        <v>32690</v>
      </c>
      <c r="H853" s="84">
        <v>8.93</v>
      </c>
      <c r="I853" s="84"/>
    </row>
    <row r="854" spans="1:9" ht="12.75">
      <c r="A854" s="83"/>
      <c r="B854" s="84"/>
      <c r="G854" s="83">
        <v>32721</v>
      </c>
      <c r="H854" s="84">
        <v>8.96</v>
      </c>
      <c r="I854" s="84"/>
    </row>
    <row r="855" spans="1:9" ht="12.75">
      <c r="A855" s="83"/>
      <c r="B855" s="84"/>
      <c r="G855" s="83">
        <v>32752</v>
      </c>
      <c r="H855" s="84">
        <v>9.01</v>
      </c>
      <c r="I855" s="84"/>
    </row>
    <row r="856" spans="1:9" ht="12.75">
      <c r="A856" s="83"/>
      <c r="B856" s="84"/>
      <c r="G856" s="83">
        <v>32782</v>
      </c>
      <c r="H856" s="84">
        <v>8.92</v>
      </c>
      <c r="I856" s="84"/>
    </row>
    <row r="857" spans="1:9" ht="12.75">
      <c r="A857" s="83"/>
      <c r="B857" s="84"/>
      <c r="G857" s="83">
        <v>32813</v>
      </c>
      <c r="H857" s="84">
        <v>8.89</v>
      </c>
      <c r="I857" s="84"/>
    </row>
    <row r="858" spans="1:9" ht="12.75">
      <c r="A858" s="83"/>
      <c r="B858" s="84"/>
      <c r="G858" s="83">
        <v>32843</v>
      </c>
      <c r="H858" s="84">
        <v>8.86</v>
      </c>
      <c r="I858" s="84"/>
    </row>
    <row r="859" spans="1:9" ht="12.75">
      <c r="A859" s="83"/>
      <c r="B859" s="84"/>
      <c r="G859" s="83">
        <v>32874</v>
      </c>
      <c r="H859" s="84">
        <v>8.99</v>
      </c>
      <c r="I859" s="84"/>
    </row>
    <row r="860" spans="1:9" ht="12.75">
      <c r="A860" s="83"/>
      <c r="B860" s="84"/>
      <c r="G860" s="83">
        <v>32905</v>
      </c>
      <c r="H860" s="84">
        <v>9.22</v>
      </c>
      <c r="I860" s="84"/>
    </row>
    <row r="861" spans="1:9" ht="12.75">
      <c r="A861" s="83"/>
      <c r="B861" s="84"/>
      <c r="G861" s="83">
        <v>32933</v>
      </c>
      <c r="H861" s="84">
        <v>9.37</v>
      </c>
      <c r="I861" s="84"/>
    </row>
    <row r="862" spans="1:9" ht="12.75">
      <c r="A862" s="83"/>
      <c r="B862" s="84"/>
      <c r="G862" s="83">
        <v>32964</v>
      </c>
      <c r="H862" s="84">
        <v>9.46</v>
      </c>
      <c r="I862" s="84"/>
    </row>
    <row r="863" spans="1:9" ht="12.75">
      <c r="A863" s="83"/>
      <c r="B863" s="84"/>
      <c r="G863" s="83">
        <v>32994</v>
      </c>
      <c r="H863" s="84">
        <v>9.47</v>
      </c>
      <c r="I863" s="84"/>
    </row>
    <row r="864" spans="1:9" ht="12.75">
      <c r="A864" s="83"/>
      <c r="B864" s="84"/>
      <c r="G864" s="83">
        <v>33025</v>
      </c>
      <c r="H864" s="84">
        <v>9.26</v>
      </c>
      <c r="I864" s="84"/>
    </row>
    <row r="865" spans="1:9" ht="12.75">
      <c r="A865" s="83"/>
      <c r="B865" s="84"/>
      <c r="G865" s="83">
        <v>33055</v>
      </c>
      <c r="H865" s="84">
        <v>9.24</v>
      </c>
      <c r="I865" s="84"/>
    </row>
    <row r="866" spans="1:9" ht="12.75">
      <c r="A866" s="83"/>
      <c r="B866" s="84"/>
      <c r="G866" s="83">
        <v>33086</v>
      </c>
      <c r="H866" s="84">
        <v>9.41</v>
      </c>
      <c r="I866" s="84"/>
    </row>
    <row r="867" spans="1:9" ht="12.75">
      <c r="A867" s="83"/>
      <c r="B867" s="84"/>
      <c r="G867" s="83">
        <v>33117</v>
      </c>
      <c r="H867" s="84">
        <v>9.56</v>
      </c>
      <c r="I867" s="84"/>
    </row>
    <row r="868" spans="1:9" ht="12.75">
      <c r="A868" s="83"/>
      <c r="B868" s="84"/>
      <c r="G868" s="83">
        <v>33147</v>
      </c>
      <c r="H868" s="84">
        <v>9.53</v>
      </c>
      <c r="I868" s="84"/>
    </row>
    <row r="869" spans="1:9" ht="12.75">
      <c r="A869" s="83"/>
      <c r="B869" s="84"/>
      <c r="G869" s="83">
        <v>33178</v>
      </c>
      <c r="H869" s="84">
        <v>9.3</v>
      </c>
      <c r="I869" s="84"/>
    </row>
    <row r="870" spans="1:9" ht="12.75">
      <c r="A870" s="83"/>
      <c r="B870" s="84"/>
      <c r="G870" s="83">
        <v>33208</v>
      </c>
      <c r="H870" s="84">
        <v>9.05</v>
      </c>
      <c r="I870" s="84"/>
    </row>
    <row r="871" spans="1:9" ht="12.75">
      <c r="A871" s="83"/>
      <c r="B871" s="84"/>
      <c r="G871" s="83">
        <v>33239</v>
      </c>
      <c r="H871" s="84">
        <v>9.04</v>
      </c>
      <c r="I871" s="84"/>
    </row>
    <row r="872" spans="1:9" ht="12.75">
      <c r="A872" s="83"/>
      <c r="B872" s="84"/>
      <c r="G872" s="83">
        <v>33270</v>
      </c>
      <c r="H872" s="84">
        <v>8.83</v>
      </c>
      <c r="I872" s="84"/>
    </row>
    <row r="873" spans="1:9" ht="12.75">
      <c r="A873" s="83"/>
      <c r="B873" s="84"/>
      <c r="G873" s="83">
        <v>33298</v>
      </c>
      <c r="H873" s="84">
        <v>8.93</v>
      </c>
      <c r="I873" s="84"/>
    </row>
    <row r="874" spans="1:9" ht="12.75">
      <c r="A874" s="83"/>
      <c r="B874" s="84"/>
      <c r="G874" s="83">
        <v>33329</v>
      </c>
      <c r="H874" s="84">
        <v>8.86</v>
      </c>
      <c r="I874" s="84"/>
    </row>
    <row r="875" spans="1:9" ht="12.75">
      <c r="A875" s="83"/>
      <c r="B875" s="84"/>
      <c r="G875" s="83">
        <v>33359</v>
      </c>
      <c r="H875" s="84">
        <v>8.86</v>
      </c>
      <c r="I875" s="84"/>
    </row>
    <row r="876" spans="1:9" ht="12.75">
      <c r="A876" s="83"/>
      <c r="B876" s="84"/>
      <c r="G876" s="83">
        <v>33390</v>
      </c>
      <c r="H876" s="84">
        <v>9.01</v>
      </c>
      <c r="I876" s="84"/>
    </row>
    <row r="877" spans="1:9" ht="12.75">
      <c r="A877" s="83"/>
      <c r="B877" s="84"/>
      <c r="G877" s="83">
        <v>33420</v>
      </c>
      <c r="H877" s="84">
        <v>9</v>
      </c>
      <c r="I877" s="84"/>
    </row>
    <row r="878" spans="1:9" ht="12.75">
      <c r="A878" s="83"/>
      <c r="B878" s="84"/>
      <c r="G878" s="83">
        <v>33451</v>
      </c>
      <c r="H878" s="84">
        <v>8.75</v>
      </c>
      <c r="I878" s="84"/>
    </row>
    <row r="879" spans="1:9" ht="12.75">
      <c r="A879" s="83"/>
      <c r="B879" s="84"/>
      <c r="G879" s="83">
        <v>33482</v>
      </c>
      <c r="H879" s="84">
        <v>8.61</v>
      </c>
      <c r="I879" s="84"/>
    </row>
    <row r="880" spans="1:9" ht="12.75">
      <c r="A880" s="83"/>
      <c r="B880" s="84"/>
      <c r="G880" s="83">
        <v>33512</v>
      </c>
      <c r="H880" s="84">
        <v>8.55</v>
      </c>
      <c r="I880" s="84"/>
    </row>
    <row r="881" spans="1:9" ht="12.75">
      <c r="A881" s="83"/>
      <c r="B881" s="84"/>
      <c r="G881" s="83">
        <v>33543</v>
      </c>
      <c r="H881" s="84">
        <v>8.48</v>
      </c>
      <c r="I881" s="84"/>
    </row>
    <row r="882" spans="1:9" ht="12.75">
      <c r="A882" s="83"/>
      <c r="B882" s="84"/>
      <c r="G882" s="83">
        <v>33573</v>
      </c>
      <c r="H882" s="84">
        <v>8.31</v>
      </c>
      <c r="I882" s="84"/>
    </row>
    <row r="883" spans="1:9" ht="12.75">
      <c r="A883" s="83"/>
      <c r="B883" s="84"/>
      <c r="G883" s="83">
        <v>33604</v>
      </c>
      <c r="H883" s="84">
        <v>8.2</v>
      </c>
      <c r="I883" s="84"/>
    </row>
    <row r="884" spans="1:9" ht="12.75">
      <c r="A884" s="83"/>
      <c r="B884" s="84"/>
      <c r="G884" s="83">
        <v>33635</v>
      </c>
      <c r="H884" s="84">
        <v>8.29</v>
      </c>
      <c r="I884" s="84"/>
    </row>
    <row r="885" spans="1:9" ht="12.75">
      <c r="A885" s="83"/>
      <c r="B885" s="84"/>
      <c r="G885" s="83">
        <v>33664</v>
      </c>
      <c r="H885" s="84">
        <v>8.35</v>
      </c>
      <c r="I885" s="84"/>
    </row>
    <row r="886" spans="1:9" ht="12.75">
      <c r="A886" s="83"/>
      <c r="B886" s="84"/>
      <c r="G886" s="83">
        <v>33695</v>
      </c>
      <c r="H886" s="84">
        <v>8.33</v>
      </c>
      <c r="I886" s="84"/>
    </row>
    <row r="887" spans="1:9" ht="12.75">
      <c r="A887" s="83"/>
      <c r="B887" s="84"/>
      <c r="G887" s="83">
        <v>33725</v>
      </c>
      <c r="H887" s="84">
        <v>8.28</v>
      </c>
      <c r="I887" s="84"/>
    </row>
    <row r="888" spans="1:9" ht="12.75">
      <c r="A888" s="83"/>
      <c r="B888" s="84"/>
      <c r="G888" s="83">
        <v>33756</v>
      </c>
      <c r="H888" s="84">
        <v>8.22</v>
      </c>
      <c r="I888" s="84"/>
    </row>
    <row r="889" spans="1:9" ht="12.75">
      <c r="A889" s="83"/>
      <c r="B889" s="84"/>
      <c r="G889" s="83">
        <v>33786</v>
      </c>
      <c r="H889" s="84">
        <v>8.07</v>
      </c>
      <c r="I889" s="84"/>
    </row>
    <row r="890" spans="1:9" ht="12.75">
      <c r="A890" s="83"/>
      <c r="B890" s="84"/>
      <c r="G890" s="83">
        <v>33817</v>
      </c>
      <c r="H890" s="84">
        <v>7.95</v>
      </c>
      <c r="I890" s="84"/>
    </row>
    <row r="891" spans="1:9" ht="12.75">
      <c r="A891" s="83"/>
      <c r="B891" s="84"/>
      <c r="G891" s="83">
        <v>33848</v>
      </c>
      <c r="H891" s="84">
        <v>7.92</v>
      </c>
      <c r="I891" s="84"/>
    </row>
    <row r="892" spans="1:9" ht="12.75">
      <c r="A892" s="83"/>
      <c r="B892" s="84"/>
      <c r="G892" s="83">
        <v>33878</v>
      </c>
      <c r="H892" s="84">
        <v>7.99</v>
      </c>
      <c r="I892" s="84"/>
    </row>
    <row r="893" spans="1:9" ht="12.75">
      <c r="A893" s="83"/>
      <c r="B893" s="84"/>
      <c r="G893" s="83">
        <v>33909</v>
      </c>
      <c r="H893" s="84">
        <v>8.1</v>
      </c>
      <c r="I893" s="84"/>
    </row>
    <row r="894" spans="1:9" ht="12.75">
      <c r="A894" s="83"/>
      <c r="B894" s="84"/>
      <c r="G894" s="83">
        <v>33939</v>
      </c>
      <c r="H894" s="84">
        <v>7.98</v>
      </c>
      <c r="I894" s="84"/>
    </row>
    <row r="895" spans="1:9" ht="12.75">
      <c r="A895" s="83"/>
      <c r="B895" s="84"/>
      <c r="G895" s="83">
        <v>33970</v>
      </c>
      <c r="H895" s="84">
        <v>7.91</v>
      </c>
      <c r="I895" s="84"/>
    </row>
    <row r="896" spans="1:9" ht="12.75">
      <c r="A896" s="83"/>
      <c r="B896" s="84"/>
      <c r="G896" s="83">
        <v>34001</v>
      </c>
      <c r="H896" s="84">
        <v>7.71</v>
      </c>
      <c r="I896" s="84"/>
    </row>
    <row r="897" spans="1:9" ht="12.75">
      <c r="A897" s="83"/>
      <c r="B897" s="84"/>
      <c r="G897" s="83">
        <v>34029</v>
      </c>
      <c r="H897" s="84">
        <v>7.58</v>
      </c>
      <c r="I897" s="84"/>
    </row>
    <row r="898" spans="1:9" ht="12.75">
      <c r="A898" s="83"/>
      <c r="B898" s="84"/>
      <c r="G898" s="83">
        <v>34060</v>
      </c>
      <c r="H898" s="84">
        <v>7.46</v>
      </c>
      <c r="I898" s="84"/>
    </row>
    <row r="899" spans="1:9" ht="12.75">
      <c r="A899" s="83"/>
      <c r="B899" s="84"/>
      <c r="G899" s="83">
        <v>34090</v>
      </c>
      <c r="H899" s="84">
        <v>7.43</v>
      </c>
      <c r="I899" s="84"/>
    </row>
    <row r="900" spans="1:9" ht="12.75">
      <c r="A900" s="83"/>
      <c r="B900" s="84"/>
      <c r="G900" s="83">
        <v>34121</v>
      </c>
      <c r="H900" s="84">
        <v>7.33</v>
      </c>
      <c r="I900" s="84"/>
    </row>
    <row r="901" spans="1:9" ht="12.75">
      <c r="A901" s="83"/>
      <c r="B901" s="84"/>
      <c r="G901" s="83">
        <v>34151</v>
      </c>
      <c r="H901" s="84">
        <v>7.17</v>
      </c>
      <c r="I901" s="84"/>
    </row>
    <row r="902" spans="1:9" ht="12.75">
      <c r="A902" s="83"/>
      <c r="B902" s="84"/>
      <c r="G902" s="83">
        <v>34182</v>
      </c>
      <c r="H902" s="84">
        <v>6.85</v>
      </c>
      <c r="I902" s="84"/>
    </row>
    <row r="903" spans="1:9" ht="12.75">
      <c r="A903" s="83"/>
      <c r="B903" s="84"/>
      <c r="G903" s="83">
        <v>34213</v>
      </c>
      <c r="H903" s="84">
        <v>6.66</v>
      </c>
      <c r="I903" s="84"/>
    </row>
    <row r="904" spans="1:9" ht="12.75">
      <c r="A904" s="83"/>
      <c r="B904" s="84"/>
      <c r="G904" s="83">
        <v>34243</v>
      </c>
      <c r="H904" s="84">
        <v>6.67</v>
      </c>
      <c r="I904" s="84"/>
    </row>
    <row r="905" spans="1:9" ht="12.75">
      <c r="A905" s="83"/>
      <c r="B905" s="84"/>
      <c r="G905" s="83">
        <v>34274</v>
      </c>
      <c r="H905" s="84">
        <v>6.93</v>
      </c>
      <c r="I905" s="84"/>
    </row>
    <row r="906" spans="1:9" ht="12.75">
      <c r="A906" s="83"/>
      <c r="B906" s="84"/>
      <c r="G906" s="83">
        <v>34304</v>
      </c>
      <c r="H906" s="84">
        <v>6.93</v>
      </c>
      <c r="I906" s="84"/>
    </row>
    <row r="907" spans="1:9" ht="12.75">
      <c r="A907" s="83"/>
      <c r="B907" s="84"/>
      <c r="G907" s="83">
        <v>34335</v>
      </c>
      <c r="H907" s="84">
        <v>6.92</v>
      </c>
      <c r="I907" s="84"/>
    </row>
    <row r="908" spans="1:9" ht="12.75">
      <c r="A908" s="83"/>
      <c r="B908" s="84"/>
      <c r="G908" s="83">
        <v>34366</v>
      </c>
      <c r="H908" s="84">
        <v>7.08</v>
      </c>
      <c r="I908" s="84"/>
    </row>
    <row r="909" spans="1:9" ht="12.75">
      <c r="A909" s="83"/>
      <c r="B909" s="84"/>
      <c r="G909" s="83">
        <v>34394</v>
      </c>
      <c r="H909" s="84">
        <v>7.48</v>
      </c>
      <c r="I909" s="84"/>
    </row>
    <row r="910" spans="1:9" ht="12.75">
      <c r="A910" s="83"/>
      <c r="B910" s="84"/>
      <c r="G910" s="83">
        <v>34425</v>
      </c>
      <c r="H910" s="84">
        <v>7.88</v>
      </c>
      <c r="I910" s="84"/>
    </row>
    <row r="911" spans="1:9" ht="12.75">
      <c r="A911" s="83"/>
      <c r="B911" s="84"/>
      <c r="G911" s="83">
        <v>34455</v>
      </c>
      <c r="H911" s="84">
        <v>7.99</v>
      </c>
      <c r="I911" s="84"/>
    </row>
    <row r="912" spans="1:9" ht="12.75">
      <c r="A912" s="83"/>
      <c r="B912" s="84"/>
      <c r="G912" s="83">
        <v>34486</v>
      </c>
      <c r="H912" s="84">
        <v>7.97</v>
      </c>
      <c r="I912" s="84"/>
    </row>
    <row r="913" spans="1:9" ht="12.75">
      <c r="A913" s="83"/>
      <c r="B913" s="84"/>
      <c r="G913" s="83">
        <v>34516</v>
      </c>
      <c r="H913" s="84">
        <v>8.11</v>
      </c>
      <c r="I913" s="84"/>
    </row>
    <row r="914" spans="1:9" ht="12.75">
      <c r="A914" s="83"/>
      <c r="B914" s="84"/>
      <c r="G914" s="83">
        <v>34547</v>
      </c>
      <c r="H914" s="84">
        <v>8.07</v>
      </c>
      <c r="I914" s="84"/>
    </row>
    <row r="915" spans="1:9" ht="12.75">
      <c r="A915" s="83"/>
      <c r="B915" s="84"/>
      <c r="G915" s="83">
        <v>34578</v>
      </c>
      <c r="H915" s="84">
        <v>8.34</v>
      </c>
      <c r="I915" s="84"/>
    </row>
    <row r="916" spans="1:9" ht="12.75">
      <c r="A916" s="83"/>
      <c r="B916" s="84"/>
      <c r="G916" s="83">
        <v>34608</v>
      </c>
      <c r="H916" s="84">
        <v>8.57</v>
      </c>
      <c r="I916" s="84"/>
    </row>
    <row r="917" spans="1:9" ht="12.75">
      <c r="A917" s="83"/>
      <c r="B917" s="84"/>
      <c r="G917" s="83">
        <v>34639</v>
      </c>
      <c r="H917" s="84">
        <v>8.68</v>
      </c>
      <c r="I917" s="84"/>
    </row>
    <row r="918" spans="1:9" ht="12.75">
      <c r="A918" s="83"/>
      <c r="B918" s="84"/>
      <c r="G918" s="83">
        <v>34669</v>
      </c>
      <c r="H918" s="84">
        <v>8.46</v>
      </c>
      <c r="I918" s="84"/>
    </row>
    <row r="919" spans="1:9" ht="12.75">
      <c r="A919" s="83"/>
      <c r="B919" s="84"/>
      <c r="G919" s="83">
        <v>34700</v>
      </c>
      <c r="H919" s="84">
        <v>8.46</v>
      </c>
      <c r="I919" s="84"/>
    </row>
    <row r="920" spans="1:9" ht="12.75">
      <c r="A920" s="83"/>
      <c r="B920" s="84"/>
      <c r="G920" s="83">
        <v>34731</v>
      </c>
      <c r="H920" s="84">
        <v>8.26</v>
      </c>
      <c r="I920" s="84"/>
    </row>
    <row r="921" spans="1:9" ht="12.75">
      <c r="A921" s="83"/>
      <c r="B921" s="84"/>
      <c r="G921" s="83">
        <v>34759</v>
      </c>
      <c r="H921" s="84">
        <v>8.12</v>
      </c>
      <c r="I921" s="84"/>
    </row>
    <row r="922" spans="1:9" ht="12.75">
      <c r="A922" s="83"/>
      <c r="B922" s="84"/>
      <c r="G922" s="83">
        <v>34790</v>
      </c>
      <c r="H922" s="84">
        <v>8.03</v>
      </c>
      <c r="I922" s="84"/>
    </row>
    <row r="923" spans="1:9" ht="12.75">
      <c r="A923" s="83"/>
      <c r="B923" s="84"/>
      <c r="G923" s="83">
        <v>34820</v>
      </c>
      <c r="H923" s="84">
        <v>7.65</v>
      </c>
      <c r="I923" s="84"/>
    </row>
    <row r="924" spans="1:9" ht="12.75">
      <c r="A924" s="83"/>
      <c r="B924" s="84"/>
      <c r="G924" s="83">
        <v>34851</v>
      </c>
      <c r="H924" s="84">
        <v>7.3</v>
      </c>
      <c r="I924" s="84"/>
    </row>
    <row r="925" spans="1:9" ht="12.75">
      <c r="A925" s="83"/>
      <c r="B925" s="84"/>
      <c r="G925" s="83">
        <v>34881</v>
      </c>
      <c r="H925" s="84">
        <v>7.41</v>
      </c>
      <c r="I925" s="84"/>
    </row>
    <row r="926" spans="1:9" ht="12.75">
      <c r="A926" s="83"/>
      <c r="B926" s="84"/>
      <c r="G926" s="83">
        <v>34912</v>
      </c>
      <c r="H926" s="84">
        <v>7.57</v>
      </c>
      <c r="I926" s="84"/>
    </row>
    <row r="927" spans="1:9" ht="12.75">
      <c r="A927" s="83"/>
      <c r="B927" s="84"/>
      <c r="G927" s="83">
        <v>34943</v>
      </c>
      <c r="H927" s="84">
        <v>7.32</v>
      </c>
      <c r="I927" s="84"/>
    </row>
    <row r="928" spans="1:9" ht="12.75">
      <c r="A928" s="83"/>
      <c r="B928" s="84"/>
      <c r="G928" s="83">
        <v>34973</v>
      </c>
      <c r="H928" s="84">
        <v>7.12</v>
      </c>
      <c r="I928" s="84"/>
    </row>
    <row r="929" spans="1:9" ht="12.75">
      <c r="A929" s="83"/>
      <c r="B929" s="84"/>
      <c r="G929" s="83">
        <v>35004</v>
      </c>
      <c r="H929" s="84">
        <v>7.02</v>
      </c>
      <c r="I929" s="84"/>
    </row>
    <row r="930" spans="1:9" ht="12.75">
      <c r="A930" s="83"/>
      <c r="B930" s="84"/>
      <c r="G930" s="83">
        <v>35034</v>
      </c>
      <c r="H930" s="84">
        <v>6.82</v>
      </c>
      <c r="I930" s="84"/>
    </row>
    <row r="931" spans="1:9" ht="12.75">
      <c r="A931" s="83"/>
      <c r="B931" s="84"/>
      <c r="G931" s="83">
        <v>35065</v>
      </c>
      <c r="H931" s="84">
        <v>6.81</v>
      </c>
      <c r="I931" s="84"/>
    </row>
    <row r="932" spans="1:9" ht="12.75">
      <c r="A932" s="83"/>
      <c r="B932" s="84"/>
      <c r="G932" s="83">
        <v>35096</v>
      </c>
      <c r="H932" s="84">
        <v>6.99</v>
      </c>
      <c r="I932" s="84"/>
    </row>
    <row r="933" spans="1:9" ht="12.75">
      <c r="A933" s="83"/>
      <c r="B933" s="84"/>
      <c r="G933" s="83">
        <v>35125</v>
      </c>
      <c r="H933" s="84">
        <v>7.35</v>
      </c>
      <c r="I933" s="84"/>
    </row>
    <row r="934" spans="1:9" ht="12.75">
      <c r="A934" s="83"/>
      <c r="B934" s="84"/>
      <c r="G934" s="83">
        <v>35156</v>
      </c>
      <c r="H934" s="84">
        <v>7.5</v>
      </c>
      <c r="I934" s="84"/>
    </row>
    <row r="935" spans="1:9" ht="12.75">
      <c r="A935" s="83"/>
      <c r="B935" s="84"/>
      <c r="G935" s="83">
        <v>35186</v>
      </c>
      <c r="H935" s="84">
        <v>7.62</v>
      </c>
      <c r="I935" s="84"/>
    </row>
    <row r="936" spans="1:9" ht="12.75">
      <c r="A936" s="83"/>
      <c r="B936" s="84"/>
      <c r="G936" s="83">
        <v>35217</v>
      </c>
      <c r="H936" s="84">
        <v>7.71</v>
      </c>
      <c r="I936" s="84"/>
    </row>
    <row r="937" spans="1:9" ht="12.75">
      <c r="A937" s="83"/>
      <c r="B937" s="84"/>
      <c r="G937" s="83">
        <v>35247</v>
      </c>
      <c r="H937" s="84">
        <v>7.65</v>
      </c>
      <c r="I937" s="84"/>
    </row>
    <row r="938" spans="1:9" ht="12.75">
      <c r="A938" s="83"/>
      <c r="B938" s="84"/>
      <c r="G938" s="83">
        <v>35278</v>
      </c>
      <c r="H938" s="84">
        <v>7.46</v>
      </c>
      <c r="I938" s="84"/>
    </row>
    <row r="939" spans="1:9" ht="12.75">
      <c r="A939" s="83"/>
      <c r="B939" s="84"/>
      <c r="G939" s="83">
        <v>35309</v>
      </c>
      <c r="H939" s="84">
        <v>7.66</v>
      </c>
      <c r="I939" s="84"/>
    </row>
    <row r="940" spans="1:9" ht="12.75">
      <c r="A940" s="83"/>
      <c r="B940" s="84"/>
      <c r="G940" s="83">
        <v>35339</v>
      </c>
      <c r="H940" s="84">
        <v>7.39</v>
      </c>
      <c r="I940" s="84"/>
    </row>
    <row r="941" spans="1:9" ht="12.75">
      <c r="A941" s="83"/>
      <c r="B941" s="84"/>
      <c r="G941" s="83">
        <v>35370</v>
      </c>
      <c r="H941" s="84">
        <v>7.1</v>
      </c>
      <c r="I941" s="84"/>
    </row>
    <row r="942" spans="1:9" ht="12.75">
      <c r="A942" s="83"/>
      <c r="B942" s="84"/>
      <c r="G942" s="83">
        <v>35400</v>
      </c>
      <c r="H942" s="84">
        <v>7.2</v>
      </c>
      <c r="I942" s="84"/>
    </row>
    <row r="943" spans="1:9" ht="12.75">
      <c r="A943" s="83"/>
      <c r="B943" s="84"/>
      <c r="G943" s="83">
        <v>35431</v>
      </c>
      <c r="H943" s="84">
        <v>7.42</v>
      </c>
      <c r="I943" s="84"/>
    </row>
    <row r="944" spans="1:9" ht="12.75">
      <c r="A944" s="83"/>
      <c r="B944" s="84"/>
      <c r="G944" s="83">
        <v>35462</v>
      </c>
      <c r="H944" s="84">
        <v>7.31</v>
      </c>
      <c r="I944" s="84"/>
    </row>
    <row r="945" spans="1:9" ht="12.75">
      <c r="A945" s="83"/>
      <c r="B945" s="84"/>
      <c r="G945" s="83">
        <v>35490</v>
      </c>
      <c r="H945" s="84">
        <v>7.55</v>
      </c>
      <c r="I945" s="84"/>
    </row>
    <row r="946" spans="1:9" ht="12.75">
      <c r="A946" s="83"/>
      <c r="B946" s="84"/>
      <c r="G946" s="83">
        <v>35521</v>
      </c>
      <c r="H946" s="84">
        <v>7.73</v>
      </c>
      <c r="I946" s="84"/>
    </row>
    <row r="947" spans="1:9" ht="12.75">
      <c r="A947" s="83"/>
      <c r="B947" s="84"/>
      <c r="G947" s="83">
        <v>35551</v>
      </c>
      <c r="H947" s="84">
        <v>7.58</v>
      </c>
      <c r="I947" s="84"/>
    </row>
    <row r="948" spans="1:9" ht="12.75">
      <c r="A948" s="83"/>
      <c r="B948" s="84"/>
      <c r="G948" s="83">
        <v>35582</v>
      </c>
      <c r="H948" s="84">
        <v>7.41</v>
      </c>
      <c r="I948" s="84"/>
    </row>
    <row r="949" spans="1:9" ht="12.75">
      <c r="A949" s="83"/>
      <c r="B949" s="84"/>
      <c r="G949" s="83">
        <v>35612</v>
      </c>
      <c r="H949" s="84">
        <v>7.14</v>
      </c>
      <c r="I949" s="84"/>
    </row>
    <row r="950" spans="1:9" ht="12.75">
      <c r="A950" s="83"/>
      <c r="B950" s="84"/>
      <c r="G950" s="83">
        <v>35643</v>
      </c>
      <c r="H950" s="84">
        <v>7.22</v>
      </c>
      <c r="I950" s="84"/>
    </row>
    <row r="951" spans="1:9" ht="12.75">
      <c r="A951" s="83"/>
      <c r="B951" s="84"/>
      <c r="G951" s="83">
        <v>35674</v>
      </c>
      <c r="H951" s="84">
        <v>7.15</v>
      </c>
      <c r="I951" s="84"/>
    </row>
    <row r="952" spans="1:9" ht="12.75">
      <c r="A952" s="83"/>
      <c r="B952" s="84"/>
      <c r="G952" s="83">
        <v>35704</v>
      </c>
      <c r="H952" s="84">
        <v>7</v>
      </c>
      <c r="I952" s="84"/>
    </row>
    <row r="953" spans="1:9" ht="12.75">
      <c r="A953" s="83"/>
      <c r="B953" s="84"/>
      <c r="G953" s="83">
        <v>35735</v>
      </c>
      <c r="H953" s="84">
        <v>6.87</v>
      </c>
      <c r="I953" s="84"/>
    </row>
    <row r="954" spans="1:9" ht="12.75">
      <c r="A954" s="83"/>
      <c r="B954" s="84"/>
      <c r="G954" s="83">
        <v>35765</v>
      </c>
      <c r="H954" s="84">
        <v>6.76</v>
      </c>
      <c r="I954" s="84"/>
    </row>
    <row r="955" spans="1:9" ht="12.75">
      <c r="A955" s="83"/>
      <c r="B955" s="84"/>
      <c r="G955" s="83">
        <v>35796</v>
      </c>
      <c r="H955" s="84">
        <v>6.61</v>
      </c>
      <c r="I955" s="84"/>
    </row>
    <row r="956" spans="1:9" ht="12.75">
      <c r="A956" s="83"/>
      <c r="B956" s="84"/>
      <c r="G956" s="83">
        <v>35827</v>
      </c>
      <c r="H956" s="84">
        <v>6.67</v>
      </c>
      <c r="I956" s="84"/>
    </row>
    <row r="957" spans="1:9" ht="12.75">
      <c r="A957" s="83"/>
      <c r="B957" s="84"/>
      <c r="G957" s="83">
        <v>35855</v>
      </c>
      <c r="H957" s="84">
        <v>6.72</v>
      </c>
      <c r="I957" s="84"/>
    </row>
    <row r="958" spans="1:9" ht="12.75">
      <c r="A958" s="83"/>
      <c r="B958" s="84"/>
      <c r="G958" s="83">
        <v>35886</v>
      </c>
      <c r="H958" s="84">
        <v>6.69</v>
      </c>
      <c r="I958" s="84"/>
    </row>
    <row r="959" spans="1:9" ht="12.75">
      <c r="A959" s="83"/>
      <c r="B959" s="84"/>
      <c r="G959" s="83">
        <v>35916</v>
      </c>
      <c r="H959" s="84">
        <v>6.69</v>
      </c>
      <c r="I959" s="84"/>
    </row>
    <row r="960" spans="1:9" ht="12.75">
      <c r="A960" s="83"/>
      <c r="B960" s="84"/>
      <c r="G960" s="83">
        <v>35947</v>
      </c>
      <c r="H960" s="84">
        <v>6.53</v>
      </c>
      <c r="I960" s="84"/>
    </row>
    <row r="961" spans="1:9" ht="12.75">
      <c r="A961" s="83"/>
      <c r="B961" s="84"/>
      <c r="G961" s="83">
        <v>35977</v>
      </c>
      <c r="H961" s="84">
        <v>6.55</v>
      </c>
      <c r="I961" s="84"/>
    </row>
    <row r="962" spans="1:9" ht="12.75">
      <c r="A962" s="83"/>
      <c r="B962" s="84"/>
      <c r="G962" s="83">
        <v>36008</v>
      </c>
      <c r="H962" s="84">
        <v>6.52</v>
      </c>
      <c r="I962" s="84"/>
    </row>
    <row r="963" spans="1:9" ht="12.75">
      <c r="A963" s="83"/>
      <c r="B963" s="84"/>
      <c r="G963" s="83">
        <v>36039</v>
      </c>
      <c r="H963" s="84">
        <v>6.4</v>
      </c>
      <c r="I963" s="84"/>
    </row>
    <row r="964" spans="1:9" ht="12.75">
      <c r="A964" s="83"/>
      <c r="B964" s="84"/>
      <c r="G964" s="83">
        <v>36069</v>
      </c>
      <c r="H964" s="84">
        <v>6.37</v>
      </c>
      <c r="I964" s="84"/>
    </row>
    <row r="965" spans="1:9" ht="12.75">
      <c r="A965" s="83"/>
      <c r="B965" s="84"/>
      <c r="G965" s="83">
        <v>36100</v>
      </c>
      <c r="H965" s="84">
        <v>6.41</v>
      </c>
      <c r="I965" s="84"/>
    </row>
    <row r="966" spans="1:9" ht="12.75">
      <c r="A966" s="83"/>
      <c r="B966" s="84"/>
      <c r="G966" s="83">
        <v>36130</v>
      </c>
      <c r="H966" s="84">
        <v>6.22</v>
      </c>
      <c r="I966" s="84"/>
    </row>
    <row r="967" spans="1:9" ht="12.75">
      <c r="A967" s="83"/>
      <c r="B967" s="84"/>
      <c r="G967" s="83">
        <v>36161</v>
      </c>
      <c r="H967" s="84">
        <v>6.24</v>
      </c>
      <c r="I967" s="84"/>
    </row>
    <row r="968" spans="1:9" ht="12.75">
      <c r="A968" s="83"/>
      <c r="B968" s="84"/>
      <c r="G968" s="83">
        <v>36192</v>
      </c>
      <c r="H968" s="84">
        <v>6.4</v>
      </c>
      <c r="I968" s="84"/>
    </row>
    <row r="969" spans="1:9" ht="12.75">
      <c r="A969" s="83"/>
      <c r="B969" s="84"/>
      <c r="G969" s="83">
        <v>36220</v>
      </c>
      <c r="H969" s="84">
        <v>6.62</v>
      </c>
      <c r="I969" s="84"/>
    </row>
    <row r="970" spans="1:9" ht="12.75">
      <c r="A970" s="83"/>
      <c r="B970" s="84"/>
      <c r="G970" s="83">
        <v>36251</v>
      </c>
      <c r="H970" s="84">
        <v>6.64</v>
      </c>
      <c r="I970" s="84"/>
    </row>
    <row r="971" spans="1:9" ht="12.75">
      <c r="A971" s="83"/>
      <c r="B971" s="84"/>
      <c r="G971" s="83">
        <v>36281</v>
      </c>
      <c r="H971" s="84">
        <v>6.93</v>
      </c>
      <c r="I971" s="84"/>
    </row>
    <row r="972" spans="1:9" ht="12.75">
      <c r="A972" s="83"/>
      <c r="B972" s="84"/>
      <c r="G972" s="83">
        <v>36312</v>
      </c>
      <c r="H972" s="84">
        <v>7.23</v>
      </c>
      <c r="I972" s="84"/>
    </row>
    <row r="973" spans="1:9" ht="12.75">
      <c r="A973" s="83"/>
      <c r="B973" s="84"/>
      <c r="G973" s="83">
        <v>36342</v>
      </c>
      <c r="H973" s="84">
        <v>7.19</v>
      </c>
      <c r="I973" s="84"/>
    </row>
    <row r="974" spans="1:9" ht="12.75">
      <c r="A974" s="83"/>
      <c r="B974" s="84"/>
      <c r="G974" s="83">
        <v>36373</v>
      </c>
      <c r="H974" s="84">
        <v>7.4</v>
      </c>
      <c r="I974" s="84"/>
    </row>
    <row r="975" spans="1:9" ht="12.75">
      <c r="A975" s="83"/>
      <c r="B975" s="84"/>
      <c r="G975" s="83">
        <v>36404</v>
      </c>
      <c r="H975" s="84">
        <v>7.39</v>
      </c>
      <c r="I975" s="84"/>
    </row>
    <row r="976" spans="1:9" ht="12.75">
      <c r="A976" s="83"/>
      <c r="B976" s="84"/>
      <c r="G976" s="83">
        <v>36434</v>
      </c>
      <c r="H976" s="84">
        <v>7.55</v>
      </c>
      <c r="I976" s="84"/>
    </row>
    <row r="977" spans="1:9" ht="12.75">
      <c r="A977" s="83"/>
      <c r="B977" s="84"/>
      <c r="G977" s="83">
        <v>36465</v>
      </c>
      <c r="H977" s="84">
        <v>7.36</v>
      </c>
      <c r="I977" s="84"/>
    </row>
    <row r="978" spans="1:9" ht="12.75">
      <c r="A978" s="83"/>
      <c r="B978" s="84"/>
      <c r="G978" s="83">
        <v>36495</v>
      </c>
      <c r="H978" s="84">
        <v>7.55</v>
      </c>
      <c r="I978" s="84"/>
    </row>
    <row r="979" spans="1:9" ht="12.75">
      <c r="A979" s="83"/>
      <c r="B979" s="84"/>
      <c r="G979" s="83">
        <v>36526</v>
      </c>
      <c r="H979" s="84">
        <v>7.78</v>
      </c>
      <c r="I979" s="84"/>
    </row>
    <row r="980" spans="1:9" ht="12.75">
      <c r="A980" s="83"/>
      <c r="B980" s="84"/>
      <c r="G980" s="83">
        <v>36557</v>
      </c>
      <c r="H980" s="84">
        <v>7.68</v>
      </c>
      <c r="I980" s="84"/>
    </row>
    <row r="981" spans="1:9" ht="12.75">
      <c r="A981" s="83"/>
      <c r="B981" s="84"/>
      <c r="G981" s="83">
        <v>36586</v>
      </c>
      <c r="H981" s="84">
        <v>7.68</v>
      </c>
      <c r="I981" s="84"/>
    </row>
    <row r="982" spans="1:9" ht="12.75">
      <c r="A982" s="83"/>
      <c r="B982" s="84"/>
      <c r="G982" s="83">
        <v>36617</v>
      </c>
      <c r="H982" s="84">
        <v>7.64</v>
      </c>
      <c r="I982" s="84"/>
    </row>
    <row r="983" spans="1:9" ht="12.75">
      <c r="A983" s="83"/>
      <c r="B983" s="84"/>
      <c r="G983" s="83">
        <v>36647</v>
      </c>
      <c r="H983" s="84">
        <v>7.99</v>
      </c>
      <c r="I983" s="84"/>
    </row>
    <row r="984" spans="1:9" ht="12.75">
      <c r="A984" s="83"/>
      <c r="B984" s="84"/>
      <c r="G984" s="83">
        <v>36678</v>
      </c>
      <c r="H984" s="84">
        <v>7.67</v>
      </c>
      <c r="I984" s="84"/>
    </row>
    <row r="985" spans="1:9" ht="12.75">
      <c r="A985" s="83"/>
      <c r="B985" s="84"/>
      <c r="G985" s="83">
        <v>36708</v>
      </c>
      <c r="H985" s="84">
        <v>7.65</v>
      </c>
      <c r="I985" s="84"/>
    </row>
    <row r="986" spans="1:9" ht="12.75">
      <c r="A986" s="83"/>
      <c r="B986" s="84"/>
      <c r="G986" s="83">
        <v>36739</v>
      </c>
      <c r="H986" s="84">
        <v>7.55</v>
      </c>
      <c r="I986" s="84"/>
    </row>
    <row r="987" spans="1:9" ht="12.75">
      <c r="A987" s="83"/>
      <c r="B987" s="84"/>
      <c r="G987" s="83">
        <v>36770</v>
      </c>
      <c r="H987" s="84">
        <v>7.62</v>
      </c>
      <c r="I987" s="84"/>
    </row>
    <row r="988" spans="1:9" ht="12.75">
      <c r="A988" s="83"/>
      <c r="B988" s="84"/>
      <c r="G988" s="83">
        <v>36800</v>
      </c>
      <c r="H988" s="84">
        <v>7.55</v>
      </c>
      <c r="I988" s="84"/>
    </row>
    <row r="989" spans="1:9" ht="12.75">
      <c r="A989" s="83"/>
      <c r="B989" s="84"/>
      <c r="G989" s="83">
        <v>36831</v>
      </c>
      <c r="H989" s="84">
        <v>7.45</v>
      </c>
      <c r="I989" s="84"/>
    </row>
    <row r="990" spans="1:9" ht="12.75">
      <c r="A990" s="83"/>
      <c r="B990" s="84"/>
      <c r="G990" s="83">
        <v>36861</v>
      </c>
      <c r="H990" s="84">
        <v>7.21</v>
      </c>
      <c r="I990" s="84"/>
    </row>
    <row r="991" spans="1:9" ht="12.75">
      <c r="A991" s="83"/>
      <c r="B991" s="84"/>
      <c r="G991" s="83">
        <v>36892</v>
      </c>
      <c r="H991" s="84">
        <v>7.15</v>
      </c>
      <c r="I991" s="84"/>
    </row>
    <row r="992" spans="1:9" ht="12.75">
      <c r="A992" s="83"/>
      <c r="B992" s="84"/>
      <c r="G992" s="83">
        <v>36923</v>
      </c>
      <c r="H992" s="84">
        <v>7.1</v>
      </c>
      <c r="I992" s="84"/>
    </row>
    <row r="993" spans="1:9" ht="12.75">
      <c r="A993" s="83"/>
      <c r="B993" s="84"/>
      <c r="G993" s="83">
        <v>36951</v>
      </c>
      <c r="H993" s="84">
        <v>6.98</v>
      </c>
      <c r="I993" s="84"/>
    </row>
    <row r="994" spans="1:9" ht="12.75">
      <c r="A994" s="83"/>
      <c r="B994" s="84"/>
      <c r="G994" s="83">
        <v>36982</v>
      </c>
      <c r="H994" s="84">
        <v>7.2</v>
      </c>
      <c r="I994" s="84"/>
    </row>
    <row r="995" spans="1:9" ht="12.75">
      <c r="A995" s="83"/>
      <c r="B995" s="84"/>
      <c r="G995" s="83">
        <v>37012</v>
      </c>
      <c r="H995" s="84">
        <v>7.29</v>
      </c>
      <c r="I995" s="84"/>
    </row>
    <row r="996" spans="1:9" ht="12.75">
      <c r="A996" s="83"/>
      <c r="B996" s="84"/>
      <c r="G996" s="83">
        <v>37043</v>
      </c>
      <c r="H996" s="84">
        <v>7.18</v>
      </c>
      <c r="I996" s="84"/>
    </row>
    <row r="997" spans="1:9" ht="12.75">
      <c r="A997" s="83"/>
      <c r="B997" s="84"/>
      <c r="G997" s="83">
        <v>37073</v>
      </c>
      <c r="H997" s="84">
        <v>7.13</v>
      </c>
      <c r="I997" s="84"/>
    </row>
    <row r="998" spans="1:9" ht="12.75">
      <c r="A998" s="83"/>
      <c r="B998" s="84"/>
      <c r="G998" s="83">
        <v>37104</v>
      </c>
      <c r="H998" s="84">
        <v>7.02</v>
      </c>
      <c r="I998" s="84"/>
    </row>
    <row r="999" spans="1:9" ht="12.75">
      <c r="A999" s="83"/>
      <c r="B999" s="84"/>
      <c r="G999" s="83">
        <v>37135</v>
      </c>
      <c r="H999" s="84">
        <v>7.17</v>
      </c>
      <c r="I999" s="84"/>
    </row>
    <row r="1000" spans="1:9" ht="12.75">
      <c r="A1000" s="83"/>
      <c r="B1000" s="84"/>
      <c r="G1000" s="83">
        <v>37165</v>
      </c>
      <c r="H1000" s="84">
        <v>7.03</v>
      </c>
      <c r="I1000" s="84"/>
    </row>
    <row r="1001" spans="1:9" ht="12.75">
      <c r="A1001" s="83"/>
      <c r="B1001" s="84"/>
      <c r="G1001" s="83">
        <v>37196</v>
      </c>
      <c r="H1001" s="84">
        <v>6.97</v>
      </c>
      <c r="I1001" s="84"/>
    </row>
    <row r="1002" spans="1:9" ht="12.75">
      <c r="A1002" s="83"/>
      <c r="B1002" s="84"/>
      <c r="G1002" s="83">
        <v>37226</v>
      </c>
      <c r="H1002" s="84">
        <v>6.77</v>
      </c>
      <c r="I1002" s="84"/>
    </row>
    <row r="1003" spans="1:9" ht="12.75">
      <c r="A1003" s="83"/>
      <c r="B1003" s="84"/>
      <c r="G1003" s="83">
        <v>37257</v>
      </c>
      <c r="H1003" s="84">
        <v>6.55</v>
      </c>
      <c r="I1003" s="84"/>
    </row>
    <row r="1004" spans="1:9" ht="12.75">
      <c r="A1004" s="83"/>
      <c r="B1004" s="84"/>
      <c r="G1004" s="83">
        <v>37288</v>
      </c>
      <c r="H1004" s="84">
        <v>6.51</v>
      </c>
      <c r="I1004" s="84"/>
    </row>
    <row r="1005" spans="1:9" ht="12.75">
      <c r="A1005" s="83"/>
      <c r="B1005" s="84"/>
      <c r="G1005" s="83">
        <v>37316</v>
      </c>
      <c r="H1005" s="84">
        <v>6.81</v>
      </c>
      <c r="I1005" s="84"/>
    </row>
    <row r="1006" spans="1:9" ht="12.75">
      <c r="A1006" s="83"/>
      <c r="B1006" s="84"/>
      <c r="G1006" s="83">
        <v>37347</v>
      </c>
      <c r="H1006" s="84">
        <v>6.76</v>
      </c>
      <c r="I1006" s="84"/>
    </row>
    <row r="1007" spans="1:9" ht="12.75">
      <c r="A1007" s="83"/>
      <c r="B1007" s="84"/>
      <c r="G1007" s="83">
        <v>37377</v>
      </c>
      <c r="H1007" s="84">
        <v>6.75</v>
      </c>
      <c r="I1007" s="84"/>
    </row>
    <row r="1008" spans="1:9" ht="12.75">
      <c r="A1008" s="83"/>
      <c r="B1008" s="84"/>
      <c r="G1008" s="83">
        <v>37408</v>
      </c>
      <c r="H1008" s="84">
        <v>6.63</v>
      </c>
      <c r="I1008" s="84"/>
    </row>
    <row r="1009" spans="1:9" ht="12.75">
      <c r="A1009" s="83"/>
      <c r="B1009" s="84"/>
      <c r="G1009" s="83">
        <v>37438</v>
      </c>
      <c r="H1009" s="84">
        <v>6.53</v>
      </c>
      <c r="I1009" s="84"/>
    </row>
    <row r="1010" spans="1:9" ht="12.75">
      <c r="A1010" s="83"/>
      <c r="B1010" s="84"/>
      <c r="G1010" s="83">
        <v>37469</v>
      </c>
      <c r="H1010" s="84">
        <v>6.37</v>
      </c>
      <c r="I1010" s="84"/>
    </row>
    <row r="1011" spans="1:9" ht="12.75">
      <c r="A1011" s="83"/>
      <c r="B1011" s="84"/>
      <c r="G1011" s="83">
        <v>37500</v>
      </c>
      <c r="H1011" s="84">
        <v>6.15</v>
      </c>
      <c r="I1011" s="84"/>
    </row>
    <row r="1012" spans="1:9" ht="12.75">
      <c r="A1012" s="83"/>
      <c r="B1012" s="84"/>
      <c r="G1012" s="83">
        <v>37530</v>
      </c>
      <c r="H1012" s="84">
        <v>6.32</v>
      </c>
      <c r="I1012" s="84"/>
    </row>
    <row r="1013" spans="1:9" ht="12.75">
      <c r="A1013" s="83"/>
      <c r="B1013" s="84"/>
      <c r="G1013" s="83">
        <v>37561</v>
      </c>
      <c r="H1013" s="84">
        <v>6.31</v>
      </c>
      <c r="I1013" s="84"/>
    </row>
    <row r="1014" spans="1:9" ht="12.75">
      <c r="A1014" s="83"/>
      <c r="B1014" s="84"/>
      <c r="G1014" s="83">
        <v>37591</v>
      </c>
      <c r="H1014" s="84">
        <v>6.21</v>
      </c>
      <c r="I1014" s="84"/>
    </row>
    <row r="1015" spans="1:9" ht="12.75">
      <c r="A1015" s="83"/>
      <c r="B1015" s="84"/>
      <c r="G1015" s="83">
        <v>37622</v>
      </c>
      <c r="H1015" s="84">
        <v>6.17</v>
      </c>
      <c r="I1015" s="84"/>
    </row>
    <row r="1016" spans="1:9" ht="12.75">
      <c r="A1016" s="83"/>
      <c r="B1016" s="84"/>
      <c r="G1016" s="83">
        <v>37653</v>
      </c>
      <c r="H1016" s="84">
        <v>5.95</v>
      </c>
      <c r="I1016" s="84"/>
    </row>
    <row r="1017" spans="1:9" ht="12.75">
      <c r="A1017" s="83"/>
      <c r="B1017" s="84"/>
      <c r="G1017" s="83">
        <v>37681</v>
      </c>
      <c r="H1017" s="84">
        <v>5.89</v>
      </c>
      <c r="I1017" s="84"/>
    </row>
    <row r="1018" spans="1:9" ht="12.75">
      <c r="A1018" s="83"/>
      <c r="B1018" s="84"/>
      <c r="G1018" s="83">
        <v>37712</v>
      </c>
      <c r="H1018" s="84">
        <v>5.74</v>
      </c>
      <c r="I1018" s="84"/>
    </row>
    <row r="1019" spans="1:9" ht="12.75">
      <c r="A1019" s="83"/>
      <c r="B1019" s="84"/>
      <c r="G1019" s="83">
        <v>37742</v>
      </c>
      <c r="H1019" s="84">
        <v>5.22</v>
      </c>
      <c r="I1019" s="84"/>
    </row>
    <row r="1020" spans="1:9" ht="12.75">
      <c r="A1020" s="83"/>
      <c r="B1020" s="84"/>
      <c r="G1020" s="83">
        <v>37773</v>
      </c>
      <c r="H1020" s="84">
        <v>4.97</v>
      </c>
      <c r="I1020" s="84"/>
    </row>
    <row r="1021" spans="1:9" ht="12.75">
      <c r="A1021" s="83"/>
      <c r="B1021" s="84"/>
      <c r="G1021" s="83">
        <v>37803</v>
      </c>
      <c r="H1021" s="84">
        <v>5.49</v>
      </c>
      <c r="I1021" s="84"/>
    </row>
    <row r="1022" spans="1:9" ht="12.75">
      <c r="A1022" s="83"/>
      <c r="B1022" s="84"/>
      <c r="G1022" s="83">
        <v>37834</v>
      </c>
      <c r="H1022" s="84">
        <v>5.88</v>
      </c>
      <c r="I1022" s="84"/>
    </row>
    <row r="1023" spans="1:9" ht="12.75">
      <c r="A1023" s="83"/>
      <c r="B1023" s="84"/>
      <c r="G1023" s="83">
        <v>37865</v>
      </c>
      <c r="H1023" s="84">
        <v>5.72</v>
      </c>
      <c r="I1023" s="84"/>
    </row>
    <row r="1024" spans="1:9" ht="12.75">
      <c r="A1024" s="83"/>
      <c r="B1024" s="84"/>
      <c r="G1024" s="83">
        <v>37895</v>
      </c>
      <c r="H1024" s="84">
        <v>5.7</v>
      </c>
      <c r="I1024" s="84"/>
    </row>
    <row r="1025" spans="1:9" ht="12.75">
      <c r="A1025" s="83"/>
      <c r="B1025" s="84"/>
      <c r="G1025" s="83">
        <v>37926</v>
      </c>
      <c r="H1025" s="84">
        <v>5.65</v>
      </c>
      <c r="I1025" s="84"/>
    </row>
    <row r="1026" spans="1:9" ht="12.75">
      <c r="A1026" s="83"/>
      <c r="B1026" s="84"/>
      <c r="G1026" s="83">
        <v>37956</v>
      </c>
      <c r="H1026" s="84">
        <v>5.62</v>
      </c>
      <c r="I1026" s="84"/>
    </row>
    <row r="1027" spans="1:9" ht="12.75">
      <c r="A1027" s="83"/>
      <c r="B1027" s="84"/>
      <c r="G1027" s="83">
        <v>37987</v>
      </c>
      <c r="H1027" s="84">
        <v>5.54</v>
      </c>
      <c r="I1027" s="84"/>
    </row>
    <row r="1028" spans="1:9" ht="12.75">
      <c r="A1028" s="83"/>
      <c r="B1028" s="84"/>
      <c r="G1028" s="83">
        <v>38018</v>
      </c>
      <c r="H1028" s="84">
        <v>5.5</v>
      </c>
      <c r="I1028" s="84"/>
    </row>
    <row r="1029" spans="1:9" ht="12.75">
      <c r="A1029" s="83"/>
      <c r="B1029" s="84"/>
      <c r="G1029" s="83">
        <v>38047</v>
      </c>
      <c r="H1029" s="84">
        <v>5.33</v>
      </c>
      <c r="I1029" s="84"/>
    </row>
    <row r="1030" spans="1:9" ht="12.75">
      <c r="A1030" s="83"/>
      <c r="B1030" s="84"/>
      <c r="G1030" s="83">
        <v>38078</v>
      </c>
      <c r="H1030" s="84">
        <v>5.73</v>
      </c>
      <c r="I1030" s="84"/>
    </row>
    <row r="1031" spans="1:9" ht="12.75">
      <c r="A1031" s="83"/>
      <c r="B1031" s="84"/>
      <c r="G1031" s="83">
        <v>38108</v>
      </c>
      <c r="H1031" s="84">
        <v>6.04</v>
      </c>
      <c r="I1031" s="84"/>
    </row>
    <row r="1032" spans="1:9" ht="12.75">
      <c r="A1032" s="83"/>
      <c r="B1032" s="84"/>
      <c r="G1032" s="83">
        <v>38139</v>
      </c>
      <c r="H1032" s="84">
        <v>6.01</v>
      </c>
      <c r="I1032" s="84"/>
    </row>
    <row r="1033" spans="1:9" ht="12.75">
      <c r="A1033" s="83"/>
      <c r="B1033" s="84"/>
      <c r="G1033" s="83">
        <v>38169</v>
      </c>
      <c r="H1033" s="84">
        <v>5.82</v>
      </c>
      <c r="I1033" s="84"/>
    </row>
    <row r="1034" spans="1:9" ht="12.75">
      <c r="A1034" s="83"/>
      <c r="B1034" s="84"/>
      <c r="G1034" s="83">
        <v>38200</v>
      </c>
      <c r="H1034" s="84">
        <v>5.65</v>
      </c>
      <c r="I1034" s="84"/>
    </row>
    <row r="1035" spans="1:9" ht="12.75">
      <c r="A1035" s="83"/>
      <c r="B1035" s="84"/>
      <c r="G1035" s="83">
        <v>38231</v>
      </c>
      <c r="H1035" s="84">
        <v>5.46</v>
      </c>
      <c r="I1035" s="84"/>
    </row>
    <row r="1036" spans="1:9" ht="12.75">
      <c r="A1036" s="83"/>
      <c r="B1036" s="84"/>
      <c r="G1036" s="83">
        <v>38261</v>
      </c>
      <c r="H1036" s="84">
        <v>5.47</v>
      </c>
      <c r="I1036" s="84"/>
    </row>
    <row r="1037" spans="1:9" ht="12.75">
      <c r="A1037" s="83"/>
      <c r="B1037" s="84"/>
      <c r="G1037" s="83"/>
      <c r="H1037" s="84"/>
      <c r="I1037" s="84"/>
    </row>
    <row r="1038" spans="1:9" ht="12.75">
      <c r="A1038" s="83"/>
      <c r="B1038" s="84"/>
      <c r="G1038" s="83"/>
      <c r="H1038" s="84"/>
      <c r="I1038" s="84"/>
    </row>
    <row r="1039" spans="1:9" ht="12.75">
      <c r="A1039" s="83"/>
      <c r="B1039" s="84"/>
      <c r="G1039" s="83"/>
      <c r="H1039" s="84"/>
      <c r="I1039" s="84"/>
    </row>
    <row r="1040" spans="1:9" ht="12.75">
      <c r="A1040" s="83"/>
      <c r="B1040" s="84"/>
      <c r="G1040" s="83"/>
      <c r="H1040" s="84"/>
      <c r="I1040" s="84"/>
    </row>
    <row r="1041" spans="1:9" ht="12.75">
      <c r="A1041" s="83"/>
      <c r="B1041" s="84"/>
      <c r="G1041" s="83"/>
      <c r="H1041" s="84"/>
      <c r="I1041" s="84"/>
    </row>
    <row r="1042" spans="1:9" ht="12.75">
      <c r="A1042" s="83"/>
      <c r="B1042" s="84"/>
      <c r="G1042" s="83"/>
      <c r="H1042" s="84"/>
      <c r="I1042" s="84"/>
    </row>
    <row r="1043" spans="1:9" ht="12.75">
      <c r="A1043" s="83"/>
      <c r="B1043" s="84"/>
      <c r="G1043" s="83"/>
      <c r="H1043" s="84"/>
      <c r="I1043" s="84"/>
    </row>
    <row r="1044" spans="1:9" ht="12.75">
      <c r="A1044" s="83"/>
      <c r="B1044" s="84"/>
      <c r="G1044" s="83"/>
      <c r="H1044" s="84"/>
      <c r="I1044" s="84"/>
    </row>
    <row r="1045" spans="1:9" ht="12.75">
      <c r="A1045" s="83"/>
      <c r="B1045" s="84"/>
      <c r="G1045" s="83"/>
      <c r="H1045" s="84"/>
      <c r="I1045" s="84"/>
    </row>
    <row r="1046" spans="1:9" ht="12.75">
      <c r="A1046" s="83"/>
      <c r="B1046" s="84"/>
      <c r="G1046" s="83"/>
      <c r="H1046" s="84"/>
      <c r="I1046" s="84"/>
    </row>
    <row r="1047" spans="1:9" ht="12.75">
      <c r="A1047" s="83"/>
      <c r="B1047" s="84"/>
      <c r="G1047" s="83"/>
      <c r="H1047" s="84"/>
      <c r="I1047" s="84"/>
    </row>
    <row r="1048" spans="1:9" ht="12.75">
      <c r="A1048" s="83"/>
      <c r="B1048" s="84"/>
      <c r="G1048" s="83"/>
      <c r="H1048" s="84"/>
      <c r="I1048" s="84"/>
    </row>
    <row r="1049" spans="1:9" ht="12.75">
      <c r="A1049" s="83"/>
      <c r="B1049" s="84"/>
      <c r="G1049" s="83"/>
      <c r="H1049" s="84"/>
      <c r="I1049" s="84"/>
    </row>
    <row r="1050" spans="1:9" ht="12.75">
      <c r="A1050" s="83"/>
      <c r="B1050" s="84"/>
      <c r="G1050" s="83"/>
      <c r="H1050" s="84"/>
      <c r="I1050" s="84"/>
    </row>
    <row r="1051" spans="1:9" ht="12.75">
      <c r="A1051" s="83"/>
      <c r="B1051" s="84"/>
      <c r="G1051" s="83"/>
      <c r="H1051" s="84"/>
      <c r="I1051" s="84"/>
    </row>
    <row r="1052" spans="1:9" ht="12.75">
      <c r="A1052" s="83"/>
      <c r="B1052" s="84"/>
      <c r="G1052" s="83"/>
      <c r="H1052" s="84"/>
      <c r="I1052" s="84"/>
    </row>
    <row r="1053" spans="1:9" ht="12.75">
      <c r="A1053" s="83"/>
      <c r="B1053" s="84"/>
      <c r="G1053" s="83"/>
      <c r="H1053" s="84"/>
      <c r="I1053" s="84"/>
    </row>
    <row r="1054" spans="1:9" ht="12.75">
      <c r="A1054" s="83"/>
      <c r="B1054" s="84"/>
      <c r="G1054" s="83"/>
      <c r="H1054" s="84"/>
      <c r="I1054" s="84"/>
    </row>
    <row r="1055" spans="1:9" ht="12.75">
      <c r="A1055" s="83"/>
      <c r="B1055" s="84"/>
      <c r="G1055" s="83"/>
      <c r="H1055" s="84"/>
      <c r="I1055" s="84"/>
    </row>
    <row r="1056" spans="1:9" ht="12.75">
      <c r="A1056" s="83"/>
      <c r="B1056" s="84"/>
      <c r="G1056" s="83"/>
      <c r="H1056" s="84"/>
      <c r="I1056" s="84"/>
    </row>
    <row r="1057" spans="1:9" ht="12.75">
      <c r="A1057" s="83"/>
      <c r="B1057" s="84"/>
      <c r="G1057" s="83"/>
      <c r="H1057" s="84"/>
      <c r="I1057" s="84"/>
    </row>
    <row r="1058" spans="1:9" ht="12.75">
      <c r="A1058" s="83"/>
      <c r="B1058" s="84"/>
      <c r="G1058" s="83"/>
      <c r="H1058" s="84"/>
      <c r="I1058" s="84"/>
    </row>
    <row r="1059" spans="1:9" ht="12.75">
      <c r="A1059" s="83"/>
      <c r="B1059" s="84"/>
      <c r="G1059" s="83"/>
      <c r="H1059" s="84"/>
      <c r="I1059" s="84"/>
    </row>
    <row r="1060" spans="1:9" ht="12.75">
      <c r="A1060" s="83"/>
      <c r="B1060" s="84"/>
      <c r="G1060" s="83"/>
      <c r="H1060" s="84"/>
      <c r="I1060" s="84"/>
    </row>
    <row r="1061" spans="1:9" ht="12.75">
      <c r="A1061" s="83"/>
      <c r="B1061" s="84"/>
      <c r="G1061" s="83"/>
      <c r="H1061" s="84"/>
      <c r="I1061" s="84"/>
    </row>
    <row r="1062" spans="1:9" ht="12.75">
      <c r="A1062" s="83"/>
      <c r="B1062" s="84"/>
      <c r="G1062" s="83"/>
      <c r="H1062" s="84"/>
      <c r="I1062" s="84"/>
    </row>
    <row r="1063" spans="1:9" ht="12.75">
      <c r="A1063" s="83"/>
      <c r="B1063" s="84"/>
      <c r="G1063" s="83"/>
      <c r="H1063" s="84"/>
      <c r="I1063" s="84"/>
    </row>
    <row r="1064" spans="1:9" ht="12.75">
      <c r="A1064" s="83"/>
      <c r="B1064" s="84"/>
      <c r="G1064" s="83"/>
      <c r="H1064" s="84"/>
      <c r="I1064" s="84"/>
    </row>
    <row r="1065" spans="1:9" ht="12.75">
      <c r="A1065" s="83"/>
      <c r="B1065" s="84"/>
      <c r="G1065" s="83"/>
      <c r="H1065" s="84"/>
      <c r="I1065" s="84"/>
    </row>
    <row r="1066" spans="1:9" ht="12.75">
      <c r="A1066" s="83"/>
      <c r="B1066" s="84"/>
      <c r="G1066" s="83"/>
      <c r="H1066" s="84"/>
      <c r="I1066" s="84"/>
    </row>
    <row r="1067" spans="1:9" ht="12.75">
      <c r="A1067" s="83"/>
      <c r="B1067" s="84"/>
      <c r="G1067" s="83"/>
      <c r="H1067" s="84"/>
      <c r="I1067" s="84"/>
    </row>
    <row r="1068" spans="1:9" ht="12.75">
      <c r="A1068" s="83"/>
      <c r="B1068" s="84"/>
      <c r="G1068" s="83"/>
      <c r="H1068" s="84"/>
      <c r="I1068" s="84"/>
    </row>
    <row r="1069" spans="1:9" ht="12.75">
      <c r="A1069" s="83"/>
      <c r="B1069" s="84"/>
      <c r="G1069" s="83"/>
      <c r="H1069" s="84"/>
      <c r="I1069" s="84"/>
    </row>
    <row r="1070" spans="1:9" ht="12.75">
      <c r="A1070" s="83"/>
      <c r="B1070" s="84"/>
      <c r="G1070" s="83"/>
      <c r="H1070" s="84"/>
      <c r="I1070" s="84"/>
    </row>
    <row r="1071" spans="1:9" ht="12.75">
      <c r="A1071" s="83"/>
      <c r="B1071" s="84"/>
      <c r="G1071" s="83"/>
      <c r="H1071" s="84"/>
      <c r="I1071" s="84"/>
    </row>
    <row r="1072" spans="1:9" ht="12.75">
      <c r="A1072" s="83"/>
      <c r="B1072" s="84"/>
      <c r="G1072" s="83"/>
      <c r="H1072" s="84"/>
      <c r="I1072" s="84"/>
    </row>
    <row r="1073" spans="1:9" ht="12.75">
      <c r="A1073" s="83"/>
      <c r="B1073" s="84"/>
      <c r="G1073" s="83"/>
      <c r="H1073" s="84"/>
      <c r="I1073" s="84"/>
    </row>
    <row r="1074" spans="1:9" ht="12.75">
      <c r="A1074" s="83"/>
      <c r="B1074" s="84"/>
      <c r="G1074" s="83"/>
      <c r="H1074" s="84"/>
      <c r="I1074" s="84"/>
    </row>
    <row r="1075" spans="1:9" ht="12.75">
      <c r="A1075" s="83"/>
      <c r="B1075" s="84"/>
      <c r="G1075" s="83"/>
      <c r="H1075" s="84"/>
      <c r="I1075" s="84"/>
    </row>
    <row r="1076" spans="1:9" ht="12.75">
      <c r="A1076" s="83"/>
      <c r="B1076" s="84"/>
      <c r="G1076" s="83"/>
      <c r="H1076" s="84"/>
      <c r="I1076" s="84"/>
    </row>
    <row r="1077" spans="1:9" ht="12.75">
      <c r="A1077" s="83"/>
      <c r="B1077" s="84"/>
      <c r="G1077" s="83"/>
      <c r="H1077" s="84"/>
      <c r="I1077" s="84"/>
    </row>
    <row r="1078" spans="1:9" ht="12.75">
      <c r="A1078" s="83"/>
      <c r="B1078" s="84"/>
      <c r="G1078" s="83"/>
      <c r="H1078" s="84"/>
      <c r="I1078" s="84"/>
    </row>
    <row r="1079" spans="1:9" ht="12.75">
      <c r="A1079" s="83"/>
      <c r="B1079" s="84"/>
      <c r="G1079" s="83"/>
      <c r="H1079" s="84"/>
      <c r="I1079" s="84"/>
    </row>
    <row r="1080" spans="1:9" ht="12.75">
      <c r="A1080" s="83"/>
      <c r="B1080" s="84"/>
      <c r="G1080" s="83"/>
      <c r="H1080" s="84"/>
      <c r="I1080" s="84"/>
    </row>
    <row r="1081" spans="1:9" ht="12.75">
      <c r="A1081" s="83"/>
      <c r="B1081" s="84"/>
      <c r="G1081" s="83"/>
      <c r="H1081" s="84"/>
      <c r="I1081" s="84"/>
    </row>
    <row r="1082" spans="1:9" ht="12.75">
      <c r="A1082" s="83"/>
      <c r="B1082" s="84"/>
      <c r="G1082" s="83"/>
      <c r="H1082" s="84"/>
      <c r="I1082" s="84"/>
    </row>
    <row r="1083" spans="1:9" ht="12.75">
      <c r="A1083" s="83"/>
      <c r="B1083" s="84"/>
      <c r="G1083" s="83"/>
      <c r="H1083" s="84"/>
      <c r="I1083" s="84"/>
    </row>
    <row r="1084" spans="1:9" ht="12.75">
      <c r="A1084" s="83"/>
      <c r="B1084" s="84"/>
      <c r="G1084" s="83"/>
      <c r="H1084" s="84"/>
      <c r="I1084" s="84"/>
    </row>
    <row r="1085" spans="1:9" ht="12.75">
      <c r="A1085" s="83"/>
      <c r="B1085" s="84"/>
      <c r="G1085" s="83"/>
      <c r="H1085" s="84"/>
      <c r="I1085" s="84"/>
    </row>
    <row r="1086" spans="1:9" ht="12.75">
      <c r="A1086" s="83"/>
      <c r="B1086" s="84"/>
      <c r="G1086" s="83"/>
      <c r="H1086" s="84"/>
      <c r="I1086" s="84"/>
    </row>
    <row r="1087" spans="1:9" ht="12.75">
      <c r="A1087" s="83"/>
      <c r="B1087" s="84"/>
      <c r="G1087" s="83"/>
      <c r="H1087" s="84"/>
      <c r="I1087" s="84"/>
    </row>
    <row r="1088" spans="1:9" ht="12.75">
      <c r="A1088" s="83"/>
      <c r="B1088" s="84"/>
      <c r="G1088" s="83"/>
      <c r="H1088" s="84"/>
      <c r="I1088" s="84"/>
    </row>
    <row r="1089" spans="1:9" ht="12.75">
      <c r="A1089" s="83"/>
      <c r="B1089" s="84"/>
      <c r="G1089" s="83"/>
      <c r="H1089" s="84"/>
      <c r="I1089" s="84"/>
    </row>
    <row r="1090" spans="1:9" ht="12.75">
      <c r="A1090" s="83"/>
      <c r="B1090" s="84"/>
      <c r="G1090" s="83"/>
      <c r="H1090" s="84"/>
      <c r="I1090" s="84"/>
    </row>
    <row r="1091" spans="1:9" ht="12.75">
      <c r="A1091" s="83"/>
      <c r="B1091" s="84"/>
      <c r="G1091" s="83"/>
      <c r="H1091" s="84"/>
      <c r="I1091" s="84"/>
    </row>
    <row r="1092" spans="1:9" ht="12.75">
      <c r="A1092" s="83"/>
      <c r="B1092" s="84"/>
      <c r="G1092" s="83"/>
      <c r="H1092" s="84"/>
      <c r="I1092" s="84"/>
    </row>
    <row r="1093" spans="1:9" ht="12.75">
      <c r="A1093" s="83"/>
      <c r="B1093" s="84"/>
      <c r="G1093" s="83"/>
      <c r="H1093" s="84"/>
      <c r="I1093" s="84"/>
    </row>
    <row r="1094" spans="1:9" ht="12.75">
      <c r="A1094" s="83"/>
      <c r="B1094" s="84"/>
      <c r="G1094" s="83"/>
      <c r="H1094" s="84"/>
      <c r="I1094" s="84"/>
    </row>
    <row r="1095" spans="1:9" ht="12.75">
      <c r="A1095" s="83"/>
      <c r="B1095" s="84"/>
      <c r="G1095" s="83"/>
      <c r="H1095" s="84"/>
      <c r="I1095" s="84"/>
    </row>
    <row r="1096" spans="1:9" ht="12.75">
      <c r="A1096" s="83"/>
      <c r="B1096" s="84"/>
      <c r="G1096" s="83"/>
      <c r="H1096" s="84"/>
      <c r="I1096" s="84"/>
    </row>
    <row r="1097" spans="1:9" ht="12.75">
      <c r="A1097" s="83"/>
      <c r="B1097" s="84"/>
      <c r="G1097" s="83"/>
      <c r="H1097" s="84"/>
      <c r="I1097" s="84"/>
    </row>
    <row r="1098" spans="1:9" ht="12.75">
      <c r="A1098" s="83"/>
      <c r="B1098" s="84"/>
      <c r="G1098" s="83"/>
      <c r="H1098" s="84"/>
      <c r="I1098" s="84"/>
    </row>
    <row r="1099" spans="1:9" ht="12.75">
      <c r="A1099" s="83"/>
      <c r="B1099" s="84"/>
      <c r="G1099" s="83"/>
      <c r="H1099" s="84"/>
      <c r="I1099" s="84"/>
    </row>
    <row r="1100" spans="1:9" ht="12.75">
      <c r="A1100" s="83"/>
      <c r="B1100" s="84"/>
      <c r="G1100" s="83"/>
      <c r="H1100" s="84"/>
      <c r="I1100" s="84"/>
    </row>
    <row r="1101" spans="1:9" ht="12.75">
      <c r="A1101" s="83"/>
      <c r="B1101" s="84"/>
      <c r="G1101" s="83"/>
      <c r="H1101" s="84"/>
      <c r="I1101" s="84"/>
    </row>
    <row r="1102" spans="1:9" ht="12.75">
      <c r="A1102" s="83"/>
      <c r="B1102" s="84"/>
      <c r="G1102" s="83"/>
      <c r="H1102" s="84"/>
      <c r="I1102" s="84"/>
    </row>
    <row r="1103" spans="1:9" ht="12.75">
      <c r="A1103" s="83"/>
      <c r="B1103" s="84"/>
      <c r="G1103" s="83"/>
      <c r="H1103" s="84"/>
      <c r="I1103" s="84"/>
    </row>
    <row r="1104" spans="1:9" ht="12.75">
      <c r="A1104" s="83"/>
      <c r="B1104" s="84"/>
      <c r="G1104" s="83"/>
      <c r="H1104" s="84"/>
      <c r="I1104" s="84"/>
    </row>
    <row r="1105" spans="1:9" ht="12.75">
      <c r="A1105" s="83"/>
      <c r="B1105" s="84"/>
      <c r="G1105" s="83"/>
      <c r="H1105" s="84"/>
      <c r="I1105" s="84"/>
    </row>
    <row r="1106" spans="1:9" ht="12.75">
      <c r="A1106" s="83"/>
      <c r="B1106" s="84"/>
      <c r="G1106" s="83"/>
      <c r="H1106" s="84"/>
      <c r="I1106" s="84"/>
    </row>
    <row r="1107" spans="1:9" ht="12.75">
      <c r="A1107" s="83"/>
      <c r="B1107" s="84"/>
      <c r="G1107" s="83"/>
      <c r="H1107" s="84"/>
      <c r="I1107" s="84"/>
    </row>
    <row r="1108" spans="1:9" ht="12.75">
      <c r="A1108" s="83"/>
      <c r="B1108" s="84"/>
      <c r="G1108" s="83"/>
      <c r="H1108" s="84"/>
      <c r="I1108" s="84"/>
    </row>
    <row r="1109" spans="1:9" ht="12.75">
      <c r="A1109" s="83"/>
      <c r="B1109" s="84"/>
      <c r="G1109" s="83"/>
      <c r="H1109" s="84"/>
      <c r="I1109" s="84"/>
    </row>
    <row r="1110" spans="1:9" ht="12.75">
      <c r="A1110" s="83"/>
      <c r="B1110" s="84"/>
      <c r="G1110" s="83"/>
      <c r="H1110" s="84"/>
      <c r="I1110" s="84"/>
    </row>
    <row r="1111" spans="1:9" ht="12.75">
      <c r="A1111" s="83"/>
      <c r="B1111" s="84"/>
      <c r="G1111" s="83"/>
      <c r="H1111" s="84"/>
      <c r="I1111" s="84"/>
    </row>
    <row r="1112" spans="1:9" ht="12.75">
      <c r="A1112" s="83"/>
      <c r="B1112" s="84"/>
      <c r="G1112" s="83"/>
      <c r="H1112" s="84"/>
      <c r="I1112" s="84"/>
    </row>
    <row r="1113" spans="1:9" ht="12.75">
      <c r="A1113" s="83"/>
      <c r="B1113" s="84"/>
      <c r="G1113" s="83"/>
      <c r="H1113" s="84"/>
      <c r="I1113" s="84"/>
    </row>
    <row r="1114" spans="1:9" ht="12.75">
      <c r="A1114" s="83"/>
      <c r="B1114" s="84"/>
      <c r="G1114" s="83"/>
      <c r="H1114" s="84"/>
      <c r="I1114" s="84"/>
    </row>
    <row r="1115" spans="1:9" ht="12.75">
      <c r="A1115" s="83"/>
      <c r="B1115" s="84"/>
      <c r="G1115" s="83"/>
      <c r="H1115" s="84"/>
      <c r="I1115" s="84"/>
    </row>
    <row r="1116" spans="1:9" ht="12.75">
      <c r="A1116" s="83"/>
      <c r="B1116" s="84"/>
      <c r="G1116" s="83"/>
      <c r="H1116" s="84"/>
      <c r="I1116" s="84"/>
    </row>
    <row r="1117" spans="1:9" ht="12.75">
      <c r="A1117" s="83"/>
      <c r="B1117" s="84"/>
      <c r="G1117" s="83"/>
      <c r="H1117" s="84"/>
      <c r="I1117" s="84"/>
    </row>
    <row r="1118" spans="1:9" ht="12.75">
      <c r="A1118" s="83"/>
      <c r="B1118" s="84"/>
      <c r="G1118" s="83"/>
      <c r="H1118" s="84"/>
      <c r="I1118" s="84"/>
    </row>
    <row r="1119" spans="1:9" ht="12.75">
      <c r="A1119" s="83"/>
      <c r="B1119" s="84"/>
      <c r="G1119" s="83"/>
      <c r="H1119" s="84"/>
      <c r="I1119" s="84"/>
    </row>
    <row r="1120" spans="1:9" ht="12.75">
      <c r="A1120" s="83"/>
      <c r="B1120" s="84"/>
      <c r="G1120" s="83"/>
      <c r="H1120" s="84"/>
      <c r="I1120" s="84"/>
    </row>
    <row r="1121" spans="1:9" ht="12.75">
      <c r="A1121" s="83"/>
      <c r="B1121" s="84"/>
      <c r="G1121" s="83"/>
      <c r="H1121" s="84"/>
      <c r="I1121" s="84"/>
    </row>
    <row r="1122" spans="1:9" ht="12.75">
      <c r="A1122" s="83"/>
      <c r="B1122" s="84"/>
      <c r="G1122" s="83"/>
      <c r="H1122" s="84"/>
      <c r="I1122" s="84"/>
    </row>
    <row r="1123" spans="1:9" ht="12.75">
      <c r="A1123" s="83"/>
      <c r="B1123" s="84"/>
      <c r="G1123" s="83"/>
      <c r="H1123" s="84"/>
      <c r="I1123" s="84"/>
    </row>
    <row r="1124" spans="1:9" ht="12.75">
      <c r="A1124" s="83"/>
      <c r="B1124" s="84"/>
      <c r="G1124" s="83"/>
      <c r="H1124" s="84"/>
      <c r="I1124" s="84"/>
    </row>
    <row r="1125" spans="1:9" ht="12.75">
      <c r="A1125" s="83"/>
      <c r="B1125" s="84"/>
      <c r="G1125" s="83"/>
      <c r="H1125" s="84"/>
      <c r="I1125" s="84"/>
    </row>
    <row r="1126" spans="1:9" ht="12.75">
      <c r="A1126" s="83"/>
      <c r="B1126" s="84"/>
      <c r="G1126" s="83"/>
      <c r="H1126" s="84"/>
      <c r="I1126" s="84"/>
    </row>
    <row r="1127" spans="1:9" ht="12.75">
      <c r="A1127" s="83"/>
      <c r="B1127" s="84"/>
      <c r="G1127" s="83"/>
      <c r="H1127" s="84"/>
      <c r="I1127" s="84"/>
    </row>
    <row r="1128" spans="1:9" ht="12.75">
      <c r="A1128" s="83"/>
      <c r="B1128" s="84"/>
      <c r="G1128" s="83"/>
      <c r="H1128" s="84"/>
      <c r="I1128" s="84"/>
    </row>
    <row r="1129" spans="1:9" ht="12.75">
      <c r="A1129" s="83"/>
      <c r="B1129" s="84"/>
      <c r="G1129" s="83"/>
      <c r="H1129" s="84"/>
      <c r="I1129" s="84"/>
    </row>
    <row r="1130" spans="1:9" ht="12.75">
      <c r="A1130" s="83"/>
      <c r="B1130" s="84"/>
      <c r="G1130" s="83"/>
      <c r="H1130" s="84"/>
      <c r="I1130" s="84"/>
    </row>
    <row r="1131" spans="1:9" ht="12.75">
      <c r="A1131" s="83"/>
      <c r="B1131" s="84"/>
      <c r="G1131" s="83"/>
      <c r="H1131" s="84"/>
      <c r="I1131" s="84"/>
    </row>
    <row r="1132" spans="1:9" ht="12.75">
      <c r="A1132" s="83"/>
      <c r="B1132" s="84"/>
      <c r="G1132" s="83"/>
      <c r="H1132" s="84"/>
      <c r="I1132" s="84"/>
    </row>
    <row r="1133" spans="1:9" ht="12.75">
      <c r="A1133" s="83"/>
      <c r="B1133" s="84"/>
      <c r="G1133" s="83"/>
      <c r="H1133" s="84"/>
      <c r="I1133" s="84"/>
    </row>
    <row r="1134" spans="1:9" ht="12.75">
      <c r="A1134" s="83"/>
      <c r="B1134" s="84"/>
      <c r="G1134" s="83"/>
      <c r="H1134" s="84"/>
      <c r="I1134" s="84"/>
    </row>
    <row r="1135" spans="1:9" ht="12.75">
      <c r="A1135" s="83"/>
      <c r="B1135" s="84"/>
      <c r="G1135" s="83"/>
      <c r="H1135" s="84"/>
      <c r="I1135" s="84"/>
    </row>
    <row r="1136" spans="1:9" ht="12.75">
      <c r="A1136" s="83"/>
      <c r="B1136" s="84"/>
      <c r="G1136" s="83"/>
      <c r="H1136" s="84"/>
      <c r="I1136" s="84"/>
    </row>
    <row r="1137" spans="1:9" ht="12.75">
      <c r="A1137" s="83"/>
      <c r="B1137" s="84"/>
      <c r="G1137" s="83"/>
      <c r="H1137" s="84"/>
      <c r="I1137" s="84"/>
    </row>
    <row r="1138" spans="1:9" ht="12.75">
      <c r="A1138" s="83"/>
      <c r="B1138" s="84"/>
      <c r="G1138" s="83"/>
      <c r="H1138" s="84"/>
      <c r="I1138" s="84"/>
    </row>
    <row r="1139" spans="1:9" ht="12.75">
      <c r="A1139" s="83"/>
      <c r="B1139" s="84"/>
      <c r="G1139" s="83"/>
      <c r="H1139" s="84"/>
      <c r="I1139" s="84"/>
    </row>
    <row r="1140" spans="1:9" ht="12.75">
      <c r="A1140" s="83"/>
      <c r="B1140" s="84"/>
      <c r="G1140" s="83"/>
      <c r="H1140" s="84"/>
      <c r="I1140" s="84"/>
    </row>
    <row r="1141" spans="1:9" ht="12.75">
      <c r="A1141" s="83"/>
      <c r="B1141" s="84"/>
      <c r="G1141" s="83"/>
      <c r="H1141" s="84"/>
      <c r="I1141" s="84"/>
    </row>
    <row r="1142" spans="1:9" ht="12.75">
      <c r="A1142" s="83"/>
      <c r="B1142" s="84"/>
      <c r="G1142" s="83"/>
      <c r="H1142" s="84"/>
      <c r="I1142" s="84"/>
    </row>
    <row r="1143" spans="1:9" ht="12.75">
      <c r="A1143" s="83"/>
      <c r="B1143" s="84"/>
      <c r="G1143" s="83"/>
      <c r="H1143" s="84"/>
      <c r="I1143" s="84"/>
    </row>
    <row r="1144" spans="1:9" ht="12.75">
      <c r="A1144" s="83"/>
      <c r="B1144" s="84"/>
      <c r="G1144" s="83"/>
      <c r="H1144" s="84"/>
      <c r="I1144" s="84"/>
    </row>
    <row r="1145" spans="1:9" ht="12.75">
      <c r="A1145" s="83"/>
      <c r="B1145" s="84"/>
      <c r="G1145" s="83"/>
      <c r="H1145" s="84"/>
      <c r="I1145" s="84"/>
    </row>
    <row r="1146" spans="1:9" ht="12.75">
      <c r="A1146" s="83"/>
      <c r="B1146" s="84"/>
      <c r="G1146" s="83"/>
      <c r="H1146" s="84"/>
      <c r="I1146" s="84"/>
    </row>
    <row r="1147" spans="1:9" ht="12.75">
      <c r="A1147" s="83"/>
      <c r="B1147" s="84"/>
      <c r="G1147" s="83"/>
      <c r="H1147" s="84"/>
      <c r="I1147" s="84"/>
    </row>
    <row r="1148" spans="1:9" ht="12.75">
      <c r="A1148" s="83"/>
      <c r="B1148" s="84"/>
      <c r="G1148" s="83"/>
      <c r="H1148" s="84"/>
      <c r="I1148" s="84"/>
    </row>
    <row r="1149" spans="1:9" ht="12.75">
      <c r="A1149" s="83"/>
      <c r="B1149" s="84"/>
      <c r="G1149" s="83"/>
      <c r="H1149" s="84"/>
      <c r="I1149" s="84"/>
    </row>
    <row r="1150" spans="1:9" ht="12.75">
      <c r="A1150" s="83"/>
      <c r="B1150" s="84"/>
      <c r="G1150" s="83"/>
      <c r="H1150" s="84"/>
      <c r="I1150" s="84"/>
    </row>
    <row r="1151" spans="1:9" ht="12.75">
      <c r="A1151" s="83"/>
      <c r="B1151" s="84"/>
      <c r="G1151" s="83"/>
      <c r="H1151" s="84"/>
      <c r="I1151" s="84"/>
    </row>
    <row r="1152" spans="1:9" ht="12.75">
      <c r="A1152" s="83"/>
      <c r="B1152" s="84"/>
      <c r="G1152" s="83"/>
      <c r="H1152" s="84"/>
      <c r="I1152" s="84"/>
    </row>
    <row r="1153" spans="1:9" ht="12.75">
      <c r="A1153" s="83"/>
      <c r="B1153" s="84"/>
      <c r="G1153" s="83"/>
      <c r="H1153" s="84"/>
      <c r="I1153" s="84"/>
    </row>
    <row r="1154" spans="1:9" ht="12.75">
      <c r="A1154" s="83"/>
      <c r="B1154" s="84"/>
      <c r="G1154" s="83"/>
      <c r="H1154" s="84"/>
      <c r="I1154" s="84"/>
    </row>
    <row r="1155" spans="1:9" ht="12.75">
      <c r="A1155" s="83"/>
      <c r="B1155" s="84"/>
      <c r="G1155" s="83"/>
      <c r="H1155" s="84"/>
      <c r="I1155" s="84"/>
    </row>
    <row r="1156" spans="1:9" ht="12.75">
      <c r="A1156" s="83"/>
      <c r="B1156" s="84"/>
      <c r="G1156" s="83"/>
      <c r="H1156" s="84"/>
      <c r="I1156" s="84"/>
    </row>
    <row r="1157" spans="1:9" ht="12.75">
      <c r="A1157" s="83"/>
      <c r="B1157" s="84"/>
      <c r="G1157" s="83"/>
      <c r="H1157" s="84"/>
      <c r="I1157" s="84"/>
    </row>
    <row r="1158" spans="1:9" ht="12.75">
      <c r="A1158" s="83"/>
      <c r="B1158" s="84"/>
      <c r="G1158" s="83"/>
      <c r="H1158" s="84"/>
      <c r="I1158" s="84"/>
    </row>
    <row r="1159" spans="1:9" ht="12.75">
      <c r="A1159" s="83"/>
      <c r="B1159" s="84"/>
      <c r="G1159" s="83"/>
      <c r="H1159" s="84"/>
      <c r="I1159" s="84"/>
    </row>
    <row r="1160" spans="1:9" ht="12.75">
      <c r="A1160" s="83"/>
      <c r="B1160" s="84"/>
      <c r="G1160" s="83"/>
      <c r="H1160" s="84"/>
      <c r="I1160" s="84"/>
    </row>
    <row r="1161" spans="1:9" ht="12.75">
      <c r="A1161" s="83"/>
      <c r="B1161" s="84"/>
      <c r="G1161" s="83"/>
      <c r="H1161" s="84"/>
      <c r="I1161" s="84"/>
    </row>
    <row r="1162" spans="1:9" ht="12.75">
      <c r="A1162" s="83"/>
      <c r="B1162" s="84"/>
      <c r="G1162" s="83"/>
      <c r="H1162" s="84"/>
      <c r="I1162" s="84"/>
    </row>
    <row r="1163" spans="1:9" ht="12.75">
      <c r="A1163" s="83"/>
      <c r="B1163" s="84"/>
      <c r="G1163" s="83"/>
      <c r="H1163" s="84"/>
      <c r="I1163" s="84"/>
    </row>
    <row r="1164" spans="1:9" ht="12.75">
      <c r="A1164" s="83"/>
      <c r="B1164" s="84"/>
      <c r="G1164" s="83"/>
      <c r="H1164" s="84"/>
      <c r="I1164" s="84"/>
    </row>
    <row r="1165" spans="1:9" ht="12.75">
      <c r="A1165" s="83"/>
      <c r="B1165" s="84"/>
      <c r="G1165" s="83"/>
      <c r="H1165" s="84"/>
      <c r="I1165" s="84"/>
    </row>
    <row r="1166" spans="1:9" ht="12.75">
      <c r="A1166" s="83"/>
      <c r="B1166" s="84"/>
      <c r="G1166" s="83"/>
      <c r="H1166" s="84"/>
      <c r="I1166" s="84"/>
    </row>
    <row r="1167" spans="1:9" ht="12.75">
      <c r="A1167" s="83"/>
      <c r="B1167" s="84"/>
      <c r="G1167" s="83"/>
      <c r="H1167" s="84"/>
      <c r="I1167" s="84"/>
    </row>
    <row r="1168" spans="1:9" ht="12.75">
      <c r="A1168" s="83"/>
      <c r="B1168" s="84"/>
      <c r="G1168" s="83"/>
      <c r="H1168" s="84"/>
      <c r="I1168" s="84"/>
    </row>
    <row r="1169" spans="1:9" ht="12.75">
      <c r="A1169" s="83"/>
      <c r="B1169" s="84"/>
      <c r="G1169" s="83"/>
      <c r="H1169" s="84"/>
      <c r="I1169" s="84"/>
    </row>
    <row r="1170" spans="1:9" ht="12.75">
      <c r="A1170" s="83"/>
      <c r="B1170" s="84"/>
      <c r="G1170" s="83"/>
      <c r="H1170" s="84"/>
      <c r="I1170" s="84"/>
    </row>
    <row r="1171" spans="1:9" ht="12.75">
      <c r="A1171" s="83"/>
      <c r="B1171" s="84"/>
      <c r="G1171" s="83"/>
      <c r="H1171" s="84"/>
      <c r="I1171" s="84"/>
    </row>
    <row r="1172" spans="1:9" ht="12.75">
      <c r="A1172" s="83"/>
      <c r="B1172" s="84"/>
      <c r="G1172" s="83"/>
      <c r="H1172" s="84"/>
      <c r="I1172" s="84"/>
    </row>
    <row r="1173" spans="1:9" ht="12.75">
      <c r="A1173" s="83"/>
      <c r="B1173" s="84"/>
      <c r="G1173" s="83"/>
      <c r="H1173" s="84"/>
      <c r="I1173" s="84"/>
    </row>
    <row r="1174" spans="1:9" ht="12.75">
      <c r="A1174" s="83"/>
      <c r="B1174" s="84"/>
      <c r="G1174" s="83"/>
      <c r="H1174" s="84"/>
      <c r="I1174" s="84"/>
    </row>
    <row r="1175" spans="1:9" ht="12.75">
      <c r="A1175" s="83"/>
      <c r="B1175" s="84"/>
      <c r="G1175" s="83"/>
      <c r="H1175" s="84"/>
      <c r="I1175" s="84"/>
    </row>
    <row r="1176" spans="1:9" ht="12.75">
      <c r="A1176" s="83"/>
      <c r="B1176" s="84"/>
      <c r="G1176" s="83"/>
      <c r="H1176" s="84"/>
      <c r="I1176" s="84"/>
    </row>
    <row r="1177" spans="1:9" ht="12.75">
      <c r="A1177" s="83"/>
      <c r="B1177" s="84"/>
      <c r="G1177" s="83"/>
      <c r="H1177" s="84"/>
      <c r="I1177" s="84"/>
    </row>
    <row r="1178" spans="1:9" ht="12.75">
      <c r="A1178" s="83"/>
      <c r="B1178" s="84"/>
      <c r="G1178" s="83"/>
      <c r="H1178" s="84"/>
      <c r="I1178" s="84"/>
    </row>
    <row r="1179" spans="1:9" ht="12.75">
      <c r="A1179" s="83"/>
      <c r="B1179" s="84"/>
      <c r="G1179" s="83"/>
      <c r="H1179" s="84"/>
      <c r="I1179" s="84"/>
    </row>
    <row r="1180" spans="1:9" ht="12.75">
      <c r="A1180" s="83"/>
      <c r="B1180" s="84"/>
      <c r="G1180" s="83"/>
      <c r="H1180" s="84"/>
      <c r="I1180" s="84"/>
    </row>
    <row r="1181" spans="1:9" ht="12.75">
      <c r="A1181" s="83"/>
      <c r="B1181" s="84"/>
      <c r="G1181" s="83"/>
      <c r="H1181" s="84"/>
      <c r="I1181" s="84"/>
    </row>
    <row r="1182" spans="1:9" ht="12.75">
      <c r="A1182" s="83"/>
      <c r="B1182" s="84"/>
      <c r="G1182" s="83"/>
      <c r="H1182" s="84"/>
      <c r="I1182" s="84"/>
    </row>
    <row r="1183" spans="1:9" ht="12.75">
      <c r="A1183" s="83"/>
      <c r="B1183" s="84"/>
      <c r="G1183" s="83"/>
      <c r="H1183" s="84"/>
      <c r="I1183" s="84"/>
    </row>
    <row r="1184" spans="1:9" ht="12.75">
      <c r="A1184" s="83"/>
      <c r="B1184" s="84"/>
      <c r="G1184" s="83"/>
      <c r="H1184" s="84"/>
      <c r="I1184" s="84"/>
    </row>
    <row r="1185" spans="1:9" ht="12.75">
      <c r="A1185" s="83"/>
      <c r="B1185" s="84"/>
      <c r="G1185" s="83"/>
      <c r="H1185" s="84"/>
      <c r="I1185" s="84"/>
    </row>
    <row r="1186" spans="1:9" ht="12.75">
      <c r="A1186" s="83"/>
      <c r="B1186" s="84"/>
      <c r="G1186" s="83"/>
      <c r="H1186" s="84"/>
      <c r="I1186" s="84"/>
    </row>
    <row r="1187" spans="1:9" ht="12.75">
      <c r="A1187" s="83"/>
      <c r="B1187" s="84"/>
      <c r="G1187" s="83"/>
      <c r="H1187" s="84"/>
      <c r="I1187" s="84"/>
    </row>
    <row r="1188" spans="1:9" ht="12.75">
      <c r="A1188" s="83"/>
      <c r="B1188" s="84"/>
      <c r="G1188" s="83"/>
      <c r="H1188" s="84"/>
      <c r="I1188" s="84"/>
    </row>
    <row r="1189" spans="1:9" ht="12.75">
      <c r="A1189" s="83"/>
      <c r="B1189" s="84"/>
      <c r="G1189" s="83"/>
      <c r="H1189" s="84"/>
      <c r="I1189" s="84"/>
    </row>
    <row r="1190" spans="1:9" ht="12.75">
      <c r="A1190" s="83"/>
      <c r="B1190" s="84"/>
      <c r="G1190" s="83"/>
      <c r="H1190" s="84"/>
      <c r="I1190" s="84"/>
    </row>
    <row r="1191" spans="1:9" ht="12.75">
      <c r="A1191" s="83"/>
      <c r="B1191" s="84"/>
      <c r="G1191" s="83"/>
      <c r="H1191" s="84"/>
      <c r="I1191" s="84"/>
    </row>
    <row r="1192" spans="1:9" ht="12.75">
      <c r="A1192" s="83"/>
      <c r="B1192" s="84"/>
      <c r="G1192" s="83"/>
      <c r="H1192" s="84"/>
      <c r="I1192" s="84"/>
    </row>
    <row r="1193" spans="1:9" ht="12.75">
      <c r="A1193" s="83"/>
      <c r="B1193" s="84"/>
      <c r="G1193" s="83"/>
      <c r="H1193" s="84"/>
      <c r="I1193" s="84"/>
    </row>
    <row r="1194" spans="1:9" ht="12.75">
      <c r="A1194" s="83"/>
      <c r="B1194" s="84"/>
      <c r="G1194" s="83"/>
      <c r="H1194" s="84"/>
      <c r="I1194" s="84"/>
    </row>
    <row r="1195" spans="1:9" ht="12.75">
      <c r="A1195" s="83"/>
      <c r="B1195" s="84"/>
      <c r="G1195" s="83"/>
      <c r="H1195" s="84"/>
      <c r="I1195" s="84"/>
    </row>
    <row r="1196" spans="1:9" ht="12.75">
      <c r="A1196" s="83"/>
      <c r="B1196" s="84"/>
      <c r="G1196" s="83"/>
      <c r="H1196" s="84"/>
      <c r="I1196" s="84"/>
    </row>
    <row r="1197" spans="1:9" ht="12.75">
      <c r="A1197" s="83"/>
      <c r="B1197" s="84"/>
      <c r="G1197" s="83"/>
      <c r="H1197" s="84"/>
      <c r="I1197" s="84"/>
    </row>
    <row r="1198" spans="1:9" ht="12.75">
      <c r="A1198" s="83"/>
      <c r="B1198" s="84"/>
      <c r="G1198" s="83"/>
      <c r="H1198" s="84"/>
      <c r="I1198" s="84"/>
    </row>
    <row r="1199" spans="1:9" ht="12.75">
      <c r="A1199" s="83"/>
      <c r="B1199" s="84"/>
      <c r="G1199" s="83"/>
      <c r="H1199" s="84"/>
      <c r="I1199" s="84"/>
    </row>
    <row r="1200" spans="1:9" ht="12.75">
      <c r="A1200" s="83"/>
      <c r="B1200" s="84"/>
      <c r="G1200" s="83"/>
      <c r="H1200" s="84"/>
      <c r="I1200" s="84"/>
    </row>
    <row r="1201" spans="1:9" ht="12.75">
      <c r="A1201" s="83"/>
      <c r="B1201" s="84"/>
      <c r="G1201" s="83"/>
      <c r="H1201" s="84"/>
      <c r="I1201" s="84"/>
    </row>
    <row r="1202" spans="1:9" ht="12.75">
      <c r="A1202" s="83"/>
      <c r="B1202" s="84"/>
      <c r="G1202" s="83"/>
      <c r="H1202" s="84"/>
      <c r="I1202" s="84"/>
    </row>
    <row r="1203" spans="1:9" ht="12.75">
      <c r="A1203" s="83"/>
      <c r="B1203" s="84"/>
      <c r="G1203" s="83"/>
      <c r="H1203" s="84"/>
      <c r="I1203" s="84"/>
    </row>
    <row r="1204" spans="1:9" ht="12.75">
      <c r="A1204" s="83"/>
      <c r="B1204" s="84"/>
      <c r="G1204" s="83"/>
      <c r="H1204" s="84"/>
      <c r="I1204" s="84"/>
    </row>
    <row r="1205" spans="1:9" ht="12.75">
      <c r="A1205" s="83"/>
      <c r="B1205" s="84"/>
      <c r="G1205" s="83"/>
      <c r="H1205" s="84"/>
      <c r="I1205" s="84"/>
    </row>
    <row r="1206" spans="1:9" ht="12.75">
      <c r="A1206" s="83"/>
      <c r="B1206" s="84"/>
      <c r="G1206" s="83"/>
      <c r="H1206" s="84"/>
      <c r="I1206" s="84"/>
    </row>
    <row r="1207" spans="1:9" ht="12.75">
      <c r="A1207" s="83"/>
      <c r="B1207" s="84"/>
      <c r="G1207" s="83"/>
      <c r="H1207" s="84"/>
      <c r="I1207" s="84"/>
    </row>
    <row r="1208" spans="1:9" ht="12.75">
      <c r="A1208" s="83"/>
      <c r="B1208" s="84"/>
      <c r="G1208" s="83"/>
      <c r="H1208" s="84"/>
      <c r="I1208" s="84"/>
    </row>
    <row r="1209" spans="1:9" ht="12.75">
      <c r="A1209" s="83"/>
      <c r="B1209" s="84"/>
      <c r="G1209" s="83"/>
      <c r="H1209" s="84"/>
      <c r="I1209" s="84"/>
    </row>
    <row r="1210" spans="1:9" ht="12.75">
      <c r="A1210" s="83"/>
      <c r="B1210" s="84"/>
      <c r="G1210" s="83"/>
      <c r="H1210" s="84"/>
      <c r="I1210" s="84"/>
    </row>
    <row r="1211" spans="1:9" ht="12.75">
      <c r="A1211" s="83"/>
      <c r="B1211" s="84"/>
      <c r="G1211" s="83"/>
      <c r="H1211" s="84"/>
      <c r="I1211" s="84"/>
    </row>
    <row r="1212" spans="1:9" ht="12.75">
      <c r="A1212" s="83"/>
      <c r="B1212" s="84"/>
      <c r="G1212" s="83"/>
      <c r="H1212" s="84"/>
      <c r="I1212" s="84"/>
    </row>
    <row r="1213" spans="1:9" ht="12.75">
      <c r="A1213" s="83"/>
      <c r="B1213" s="84"/>
      <c r="G1213" s="83"/>
      <c r="H1213" s="84"/>
      <c r="I1213" s="84"/>
    </row>
    <row r="1214" spans="1:9" ht="12.75">
      <c r="A1214" s="83"/>
      <c r="B1214" s="84"/>
      <c r="G1214" s="83"/>
      <c r="H1214" s="84"/>
      <c r="I1214" s="84"/>
    </row>
    <row r="1215" spans="1:9" ht="12.75">
      <c r="A1215" s="83"/>
      <c r="B1215" s="84"/>
      <c r="G1215" s="83"/>
      <c r="H1215" s="84"/>
      <c r="I1215" s="84"/>
    </row>
    <row r="1216" spans="1:9" ht="12.75">
      <c r="A1216" s="83"/>
      <c r="B1216" s="84"/>
      <c r="G1216" s="83"/>
      <c r="H1216" s="84"/>
      <c r="I1216" s="84"/>
    </row>
    <row r="1217" spans="1:9" ht="12.75">
      <c r="A1217" s="83"/>
      <c r="B1217" s="84"/>
      <c r="G1217" s="83"/>
      <c r="H1217" s="84"/>
      <c r="I1217" s="84"/>
    </row>
    <row r="1218" spans="1:9" ht="12.75">
      <c r="A1218" s="83"/>
      <c r="B1218" s="84"/>
      <c r="G1218" s="83"/>
      <c r="H1218" s="84"/>
      <c r="I1218" s="84"/>
    </row>
    <row r="1219" spans="1:9" ht="12.75">
      <c r="A1219" s="83"/>
      <c r="B1219" s="84"/>
      <c r="G1219" s="83"/>
      <c r="H1219" s="84"/>
      <c r="I1219" s="84"/>
    </row>
    <row r="1220" spans="1:9" ht="12.75">
      <c r="A1220" s="83"/>
      <c r="B1220" s="84"/>
      <c r="G1220" s="83"/>
      <c r="H1220" s="84"/>
      <c r="I1220" s="84"/>
    </row>
    <row r="1221" spans="1:9" ht="12.75">
      <c r="A1221" s="83"/>
      <c r="B1221" s="84"/>
      <c r="G1221" s="83"/>
      <c r="H1221" s="84"/>
      <c r="I1221" s="84"/>
    </row>
    <row r="1222" spans="1:9" ht="12.75">
      <c r="A1222" s="83"/>
      <c r="B1222" s="84"/>
      <c r="G1222" s="83"/>
      <c r="H1222" s="84"/>
      <c r="I1222" s="84"/>
    </row>
    <row r="1223" spans="1:9" ht="12.75">
      <c r="A1223" s="83"/>
      <c r="B1223" s="84"/>
      <c r="G1223" s="83"/>
      <c r="H1223" s="84"/>
      <c r="I1223" s="84"/>
    </row>
    <row r="1224" spans="1:9" ht="12.75">
      <c r="A1224" s="83"/>
      <c r="B1224" s="84"/>
      <c r="G1224" s="83"/>
      <c r="H1224" s="84"/>
      <c r="I1224" s="84"/>
    </row>
    <row r="1225" spans="1:9" ht="12.75">
      <c r="A1225" s="83"/>
      <c r="B1225" s="84"/>
      <c r="G1225" s="83"/>
      <c r="H1225" s="84"/>
      <c r="I1225" s="84"/>
    </row>
    <row r="1226" spans="1:9" ht="12.75">
      <c r="A1226" s="83"/>
      <c r="B1226" s="84"/>
      <c r="G1226" s="83"/>
      <c r="H1226" s="84"/>
      <c r="I1226" s="84"/>
    </row>
    <row r="1227" spans="1:9" ht="12.75">
      <c r="A1227" s="83"/>
      <c r="B1227" s="84"/>
      <c r="G1227" s="83"/>
      <c r="H1227" s="84"/>
      <c r="I1227" s="84"/>
    </row>
    <row r="1228" spans="1:9" ht="12.75">
      <c r="A1228" s="83"/>
      <c r="B1228" s="84"/>
      <c r="G1228" s="83"/>
      <c r="H1228" s="84"/>
      <c r="I1228" s="84"/>
    </row>
    <row r="1229" spans="1:9" ht="12.75">
      <c r="A1229" s="83"/>
      <c r="B1229" s="84"/>
      <c r="G1229" s="83"/>
      <c r="H1229" s="84"/>
      <c r="I1229" s="84"/>
    </row>
    <row r="1230" spans="1:9" ht="12.75">
      <c r="A1230" s="83"/>
      <c r="B1230" s="84"/>
      <c r="G1230" s="83"/>
      <c r="H1230" s="84"/>
      <c r="I1230" s="84"/>
    </row>
    <row r="1231" spans="1:9" ht="12.75">
      <c r="A1231" s="83"/>
      <c r="B1231" s="84"/>
      <c r="G1231" s="83"/>
      <c r="H1231" s="84"/>
      <c r="I1231" s="84"/>
    </row>
    <row r="1232" spans="1:9" ht="12.75">
      <c r="A1232" s="83"/>
      <c r="B1232" s="84"/>
      <c r="G1232" s="83"/>
      <c r="H1232" s="84"/>
      <c r="I1232" s="84"/>
    </row>
    <row r="1233" spans="1:9" ht="12.75">
      <c r="A1233" s="83"/>
      <c r="B1233" s="84"/>
      <c r="G1233" s="83"/>
      <c r="H1233" s="84"/>
      <c r="I1233" s="84"/>
    </row>
    <row r="1234" spans="1:9" ht="12.75">
      <c r="A1234" s="83"/>
      <c r="B1234" s="84"/>
      <c r="G1234" s="83"/>
      <c r="H1234" s="84"/>
      <c r="I1234" s="84"/>
    </row>
    <row r="1235" spans="1:9" ht="12.75">
      <c r="A1235" s="83"/>
      <c r="B1235" s="84"/>
      <c r="G1235" s="83"/>
      <c r="H1235" s="84"/>
      <c r="I1235" s="84"/>
    </row>
    <row r="1236" spans="1:9" ht="12.75">
      <c r="A1236" s="83"/>
      <c r="B1236" s="84"/>
      <c r="G1236" s="83"/>
      <c r="H1236" s="84"/>
      <c r="I1236" s="84"/>
    </row>
    <row r="1237" spans="1:9" ht="12.75">
      <c r="A1237" s="83"/>
      <c r="B1237" s="84"/>
      <c r="G1237" s="83"/>
      <c r="H1237" s="84"/>
      <c r="I1237" s="84"/>
    </row>
    <row r="1238" spans="1:9" ht="12.75">
      <c r="A1238" s="83"/>
      <c r="B1238" s="84"/>
      <c r="G1238" s="83"/>
      <c r="H1238" s="84"/>
      <c r="I1238" s="84"/>
    </row>
    <row r="1239" spans="1:9" ht="12.75">
      <c r="A1239" s="83"/>
      <c r="B1239" s="84"/>
      <c r="G1239" s="83"/>
      <c r="H1239" s="84"/>
      <c r="I1239" s="84"/>
    </row>
    <row r="1240" spans="1:9" ht="12.75">
      <c r="A1240" s="83"/>
      <c r="B1240" s="84"/>
      <c r="G1240" s="83"/>
      <c r="H1240" s="84"/>
      <c r="I1240" s="84"/>
    </row>
    <row r="1241" spans="1:9" ht="12.75">
      <c r="A1241" s="83"/>
      <c r="B1241" s="84"/>
      <c r="G1241" s="83"/>
      <c r="H1241" s="84"/>
      <c r="I1241" s="84"/>
    </row>
    <row r="1242" spans="1:9" ht="12.75">
      <c r="A1242" s="83"/>
      <c r="B1242" s="84"/>
      <c r="G1242" s="83"/>
      <c r="H1242" s="84"/>
      <c r="I1242" s="84"/>
    </row>
    <row r="1243" spans="1:9" ht="12.75">
      <c r="A1243" s="83"/>
      <c r="B1243" s="84"/>
      <c r="G1243" s="83"/>
      <c r="H1243" s="84"/>
      <c r="I1243" s="84"/>
    </row>
    <row r="1244" spans="1:9" ht="12.75">
      <c r="A1244" s="83"/>
      <c r="B1244" s="84"/>
      <c r="G1244" s="83"/>
      <c r="H1244" s="84"/>
      <c r="I1244" s="84"/>
    </row>
    <row r="1245" spans="1:9" ht="12.75">
      <c r="A1245" s="83"/>
      <c r="B1245" s="84"/>
      <c r="G1245" s="83"/>
      <c r="H1245" s="84"/>
      <c r="I1245" s="84"/>
    </row>
    <row r="1246" spans="1:9" ht="12.75">
      <c r="A1246" s="83"/>
      <c r="B1246" s="84"/>
      <c r="G1246" s="83"/>
      <c r="H1246" s="84"/>
      <c r="I1246" s="84"/>
    </row>
    <row r="1247" spans="1:9" ht="12.75">
      <c r="A1247" s="83"/>
      <c r="B1247" s="84"/>
      <c r="G1247" s="83"/>
      <c r="H1247" s="84"/>
      <c r="I1247" s="84"/>
    </row>
    <row r="1248" spans="1:9" ht="12.75">
      <c r="A1248" s="83"/>
      <c r="B1248" s="84"/>
      <c r="G1248" s="83"/>
      <c r="H1248" s="84"/>
      <c r="I1248" s="84"/>
    </row>
    <row r="1249" spans="1:9" ht="12.75">
      <c r="A1249" s="83"/>
      <c r="B1249" s="84"/>
      <c r="G1249" s="83"/>
      <c r="H1249" s="84"/>
      <c r="I1249" s="84"/>
    </row>
    <row r="1250" spans="1:9" ht="12.75">
      <c r="A1250" s="83"/>
      <c r="B1250" s="84"/>
      <c r="G1250" s="83"/>
      <c r="H1250" s="84"/>
      <c r="I1250" s="84"/>
    </row>
    <row r="1251" spans="1:9" ht="12.75">
      <c r="A1251" s="83"/>
      <c r="B1251" s="84"/>
      <c r="G1251" s="83"/>
      <c r="H1251" s="84"/>
      <c r="I1251" s="84"/>
    </row>
    <row r="1252" spans="1:9" ht="12.75">
      <c r="A1252" s="83"/>
      <c r="B1252" s="84"/>
      <c r="G1252" s="83"/>
      <c r="H1252" s="84"/>
      <c r="I1252" s="84"/>
    </row>
    <row r="1253" spans="1:9" ht="12.75">
      <c r="A1253" s="83"/>
      <c r="B1253" s="84"/>
      <c r="G1253" s="83"/>
      <c r="H1253" s="84"/>
      <c r="I1253" s="84"/>
    </row>
    <row r="1254" spans="1:9" ht="12.75">
      <c r="A1254" s="83"/>
      <c r="B1254" s="84"/>
      <c r="G1254" s="83"/>
      <c r="H1254" s="84"/>
      <c r="I1254" s="84"/>
    </row>
    <row r="1255" spans="1:9" ht="12.75">
      <c r="A1255" s="83"/>
      <c r="B1255" s="84"/>
      <c r="G1255" s="83"/>
      <c r="H1255" s="84"/>
      <c r="I1255" s="84"/>
    </row>
    <row r="1256" spans="1:9" ht="12.75">
      <c r="A1256" s="83"/>
      <c r="B1256" s="84"/>
      <c r="G1256" s="83"/>
      <c r="H1256" s="84"/>
      <c r="I1256" s="84"/>
    </row>
    <row r="1257" spans="1:9" ht="12.75">
      <c r="A1257" s="83"/>
      <c r="B1257" s="84"/>
      <c r="G1257" s="83"/>
      <c r="H1257" s="84"/>
      <c r="I1257" s="84"/>
    </row>
    <row r="1258" spans="1:9" ht="12.75">
      <c r="A1258" s="83"/>
      <c r="B1258" s="84"/>
      <c r="G1258" s="83"/>
      <c r="H1258" s="84"/>
      <c r="I1258" s="84"/>
    </row>
    <row r="1259" spans="1:9" ht="12.75">
      <c r="A1259" s="83"/>
      <c r="B1259" s="84"/>
      <c r="G1259" s="83"/>
      <c r="H1259" s="84"/>
      <c r="I1259" s="84"/>
    </row>
    <row r="1260" spans="1:9" ht="12.75">
      <c r="A1260" s="83"/>
      <c r="B1260" s="84"/>
      <c r="G1260" s="83"/>
      <c r="H1260" s="84"/>
      <c r="I1260" s="84"/>
    </row>
    <row r="1261" spans="1:9" ht="12.75">
      <c r="A1261" s="83"/>
      <c r="B1261" s="84"/>
      <c r="G1261" s="83"/>
      <c r="H1261" s="84"/>
      <c r="I1261" s="84"/>
    </row>
    <row r="1262" spans="1:9" ht="12.75">
      <c r="A1262" s="83"/>
      <c r="B1262" s="84"/>
      <c r="G1262" s="83"/>
      <c r="H1262" s="84"/>
      <c r="I1262" s="84"/>
    </row>
    <row r="1263" spans="1:9" ht="12.75">
      <c r="A1263" s="83"/>
      <c r="B1263" s="84"/>
      <c r="G1263" s="83"/>
      <c r="H1263" s="84"/>
      <c r="I1263" s="84"/>
    </row>
    <row r="1264" spans="1:9" ht="12.75">
      <c r="A1264" s="83"/>
      <c r="B1264" s="84"/>
      <c r="G1264" s="83"/>
      <c r="H1264" s="84"/>
      <c r="I1264" s="84"/>
    </row>
    <row r="1265" spans="1:9" ht="12.75">
      <c r="A1265" s="83"/>
      <c r="B1265" s="84"/>
      <c r="G1265" s="83"/>
      <c r="H1265" s="84"/>
      <c r="I1265" s="84"/>
    </row>
    <row r="1266" spans="1:9" ht="12.75">
      <c r="A1266" s="83"/>
      <c r="B1266" s="84"/>
      <c r="G1266" s="83"/>
      <c r="H1266" s="84"/>
      <c r="I1266" s="84"/>
    </row>
    <row r="1267" spans="1:9" ht="12.75">
      <c r="A1267" s="83"/>
      <c r="B1267" s="84"/>
      <c r="G1267" s="83"/>
      <c r="H1267" s="84"/>
      <c r="I1267" s="84"/>
    </row>
    <row r="1268" spans="1:9" ht="12.75">
      <c r="A1268" s="83"/>
      <c r="B1268" s="84"/>
      <c r="G1268" s="83"/>
      <c r="H1268" s="84"/>
      <c r="I1268" s="84"/>
    </row>
    <row r="1269" spans="1:9" ht="12.75">
      <c r="A1269" s="83"/>
      <c r="B1269" s="84"/>
      <c r="G1269" s="83"/>
      <c r="H1269" s="84"/>
      <c r="I1269" s="84"/>
    </row>
    <row r="1270" spans="1:9" ht="12.75">
      <c r="A1270" s="83"/>
      <c r="B1270" s="84"/>
      <c r="G1270" s="83"/>
      <c r="H1270" s="84"/>
      <c r="I1270" s="84"/>
    </row>
    <row r="1271" spans="1:9" ht="12.75">
      <c r="A1271" s="83"/>
      <c r="B1271" s="84"/>
      <c r="G1271" s="83"/>
      <c r="H1271" s="84"/>
      <c r="I1271" s="84"/>
    </row>
    <row r="1272" spans="1:9" ht="12.75">
      <c r="A1272" s="83"/>
      <c r="B1272" s="84"/>
      <c r="G1272" s="83"/>
      <c r="H1272" s="84"/>
      <c r="I1272" s="84"/>
    </row>
    <row r="1273" spans="1:9" ht="12.75">
      <c r="A1273" s="83"/>
      <c r="B1273" s="84"/>
      <c r="G1273" s="83"/>
      <c r="H1273" s="84"/>
      <c r="I1273" s="84"/>
    </row>
    <row r="1274" spans="1:9" ht="12.75">
      <c r="A1274" s="83"/>
      <c r="B1274" s="84"/>
      <c r="G1274" s="83"/>
      <c r="H1274" s="84"/>
      <c r="I1274" s="84"/>
    </row>
    <row r="1275" spans="1:9" ht="12.75">
      <c r="A1275" s="83"/>
      <c r="B1275" s="84"/>
      <c r="G1275" s="83"/>
      <c r="H1275" s="84"/>
      <c r="I1275" s="84"/>
    </row>
    <row r="1276" spans="1:9" ht="12.75">
      <c r="A1276" s="83"/>
      <c r="B1276" s="84"/>
      <c r="G1276" s="83"/>
      <c r="H1276" s="84"/>
      <c r="I1276" s="84"/>
    </row>
    <row r="1277" spans="1:9" ht="12.75">
      <c r="A1277" s="83"/>
      <c r="B1277" s="84"/>
      <c r="G1277" s="83"/>
      <c r="H1277" s="84"/>
      <c r="I1277" s="84"/>
    </row>
    <row r="1278" spans="1:9" ht="12.75">
      <c r="A1278" s="83"/>
      <c r="B1278" s="84"/>
      <c r="G1278" s="83"/>
      <c r="H1278" s="84"/>
      <c r="I1278" s="84"/>
    </row>
    <row r="1279" spans="1:9" ht="12.75">
      <c r="A1279" s="83"/>
      <c r="B1279" s="84"/>
      <c r="G1279" s="83"/>
      <c r="H1279" s="84"/>
      <c r="I1279" s="84"/>
    </row>
    <row r="1280" spans="1:9" ht="12.75">
      <c r="A1280" s="83"/>
      <c r="B1280" s="84"/>
      <c r="G1280" s="83"/>
      <c r="H1280" s="84"/>
      <c r="I1280" s="84"/>
    </row>
    <row r="1281" spans="1:9" ht="12.75">
      <c r="A1281" s="83"/>
      <c r="B1281" s="84"/>
      <c r="G1281" s="83"/>
      <c r="H1281" s="84"/>
      <c r="I1281" s="84"/>
    </row>
    <row r="1282" spans="1:9" ht="12.75">
      <c r="A1282" s="83"/>
      <c r="B1282" s="84"/>
      <c r="G1282" s="83"/>
      <c r="H1282" s="84"/>
      <c r="I1282" s="84"/>
    </row>
    <row r="1283" spans="1:9" ht="12.75">
      <c r="A1283" s="83"/>
      <c r="B1283" s="84"/>
      <c r="G1283" s="83"/>
      <c r="H1283" s="84"/>
      <c r="I1283" s="84"/>
    </row>
    <row r="1284" spans="1:9" ht="12.75">
      <c r="A1284" s="83"/>
      <c r="B1284" s="84"/>
      <c r="G1284" s="83"/>
      <c r="H1284" s="84"/>
      <c r="I1284" s="84"/>
    </row>
    <row r="1285" spans="1:9" ht="12.75">
      <c r="A1285" s="83"/>
      <c r="B1285" s="84"/>
      <c r="G1285" s="83"/>
      <c r="H1285" s="84"/>
      <c r="I1285" s="84"/>
    </row>
    <row r="1286" spans="1:9" ht="12.75">
      <c r="A1286" s="83"/>
      <c r="B1286" s="84"/>
      <c r="G1286" s="83"/>
      <c r="H1286" s="84"/>
      <c r="I1286" s="84"/>
    </row>
    <row r="1287" spans="1:9" ht="12.75">
      <c r="A1287" s="83"/>
      <c r="B1287" s="84"/>
      <c r="G1287" s="83"/>
      <c r="H1287" s="84"/>
      <c r="I1287" s="84"/>
    </row>
    <row r="1288" spans="1:9" ht="12.75">
      <c r="A1288" s="83"/>
      <c r="B1288" s="84"/>
      <c r="G1288" s="83"/>
      <c r="H1288" s="84"/>
      <c r="I1288" s="84"/>
    </row>
    <row r="1289" spans="1:9" ht="12.75">
      <c r="A1289" s="83"/>
      <c r="B1289" s="84"/>
      <c r="G1289" s="83"/>
      <c r="H1289" s="84"/>
      <c r="I1289" s="84"/>
    </row>
    <row r="1290" spans="1:9" ht="12.75">
      <c r="A1290" s="83"/>
      <c r="B1290" s="84"/>
      <c r="G1290" s="83"/>
      <c r="H1290" s="84"/>
      <c r="I1290" s="84"/>
    </row>
    <row r="1291" spans="1:9" ht="12.75">
      <c r="A1291" s="83"/>
      <c r="B1291" s="84"/>
      <c r="G1291" s="83"/>
      <c r="H1291" s="84"/>
      <c r="I1291" s="84"/>
    </row>
    <row r="1292" spans="1:9" ht="12.75">
      <c r="A1292" s="83"/>
      <c r="B1292" s="84"/>
      <c r="G1292" s="83"/>
      <c r="H1292" s="84"/>
      <c r="I1292" s="84"/>
    </row>
    <row r="1293" spans="1:9" ht="12.75">
      <c r="A1293" s="83"/>
      <c r="B1293" s="84"/>
      <c r="G1293" s="83"/>
      <c r="H1293" s="84"/>
      <c r="I1293" s="84"/>
    </row>
    <row r="1294" spans="1:9" ht="12.75">
      <c r="A1294" s="83"/>
      <c r="B1294" s="84"/>
      <c r="G1294" s="83"/>
      <c r="H1294" s="84"/>
      <c r="I1294" s="84"/>
    </row>
    <row r="1295" spans="1:9" ht="12.75">
      <c r="A1295" s="83"/>
      <c r="B1295" s="84"/>
      <c r="G1295" s="83"/>
      <c r="H1295" s="84"/>
      <c r="I1295" s="84"/>
    </row>
    <row r="1296" spans="1:9" ht="12.75">
      <c r="A1296" s="83"/>
      <c r="B1296" s="84"/>
      <c r="G1296" s="83"/>
      <c r="H1296" s="84"/>
      <c r="I1296" s="84"/>
    </row>
    <row r="1297" spans="1:9" ht="12.75">
      <c r="A1297" s="83"/>
      <c r="B1297" s="84"/>
      <c r="G1297" s="83"/>
      <c r="H1297" s="84"/>
      <c r="I1297" s="84"/>
    </row>
    <row r="1298" spans="1:9" ht="12.75">
      <c r="A1298" s="83"/>
      <c r="B1298" s="84"/>
      <c r="G1298" s="83"/>
      <c r="H1298" s="84"/>
      <c r="I1298" s="84"/>
    </row>
    <row r="1299" spans="1:9" ht="12.75">
      <c r="A1299" s="83"/>
      <c r="B1299" s="84"/>
      <c r="G1299" s="83"/>
      <c r="H1299" s="84"/>
      <c r="I1299" s="84"/>
    </row>
    <row r="1300" spans="1:9" ht="12.75">
      <c r="A1300" s="83"/>
      <c r="B1300" s="84"/>
      <c r="G1300" s="83"/>
      <c r="H1300" s="84"/>
      <c r="I1300" s="84"/>
    </row>
    <row r="1301" spans="1:9" ht="12.75">
      <c r="A1301" s="83"/>
      <c r="B1301" s="84"/>
      <c r="G1301" s="83"/>
      <c r="H1301" s="84"/>
      <c r="I1301" s="84"/>
    </row>
    <row r="1302" spans="1:9" ht="12.75">
      <c r="A1302" s="83"/>
      <c r="B1302" s="84"/>
      <c r="G1302" s="83"/>
      <c r="H1302" s="84"/>
      <c r="I1302" s="84"/>
    </row>
    <row r="1303" spans="1:9" ht="12.75">
      <c r="A1303" s="83"/>
      <c r="B1303" s="84"/>
      <c r="G1303" s="83"/>
      <c r="H1303" s="84"/>
      <c r="I1303" s="84"/>
    </row>
    <row r="1304" spans="1:9" ht="12.75">
      <c r="A1304" s="83"/>
      <c r="B1304" s="84"/>
      <c r="G1304" s="83"/>
      <c r="H1304" s="84"/>
      <c r="I1304" s="84"/>
    </row>
    <row r="1305" spans="1:9" ht="12.75">
      <c r="A1305" s="83"/>
      <c r="B1305" s="84"/>
      <c r="G1305" s="83"/>
      <c r="H1305" s="84"/>
      <c r="I1305" s="84"/>
    </row>
    <row r="1306" spans="1:9" ht="12.75">
      <c r="A1306" s="83"/>
      <c r="B1306" s="84"/>
      <c r="G1306" s="83"/>
      <c r="H1306" s="84"/>
      <c r="I1306" s="84"/>
    </row>
    <row r="1307" spans="1:9" ht="12.75">
      <c r="A1307" s="83"/>
      <c r="B1307" s="84"/>
      <c r="G1307" s="83"/>
      <c r="H1307" s="84"/>
      <c r="I1307" s="84"/>
    </row>
    <row r="1308" spans="1:9" ht="12.75">
      <c r="A1308" s="83"/>
      <c r="B1308" s="84"/>
      <c r="G1308" s="83"/>
      <c r="H1308" s="84"/>
      <c r="I1308" s="84"/>
    </row>
    <row r="1309" spans="1:9" ht="12.75">
      <c r="A1309" s="83"/>
      <c r="B1309" s="84"/>
      <c r="G1309" s="83"/>
      <c r="H1309" s="84"/>
      <c r="I1309" s="84"/>
    </row>
    <row r="1310" spans="1:9" ht="12.75">
      <c r="A1310" s="83"/>
      <c r="B1310" s="84"/>
      <c r="G1310" s="83"/>
      <c r="H1310" s="84"/>
      <c r="I1310" s="84"/>
    </row>
    <row r="1311" spans="1:9" ht="12.75">
      <c r="A1311" s="83"/>
      <c r="B1311" s="84"/>
      <c r="G1311" s="83"/>
      <c r="H1311" s="84"/>
      <c r="I1311" s="84"/>
    </row>
    <row r="1312" spans="1:9" ht="12.75">
      <c r="A1312" s="83"/>
      <c r="B1312" s="84"/>
      <c r="G1312" s="83"/>
      <c r="H1312" s="84"/>
      <c r="I1312" s="84"/>
    </row>
    <row r="1313" spans="1:9" ht="12.75">
      <c r="A1313" s="83"/>
      <c r="B1313" s="84"/>
      <c r="G1313" s="83"/>
      <c r="H1313" s="84"/>
      <c r="I1313" s="84"/>
    </row>
    <row r="1314" spans="1:9" ht="12.75">
      <c r="A1314" s="83"/>
      <c r="B1314" s="84"/>
      <c r="G1314" s="83"/>
      <c r="H1314" s="84"/>
      <c r="I1314" s="84"/>
    </row>
    <row r="1315" spans="1:9" ht="12.75">
      <c r="A1315" s="83"/>
      <c r="B1315" s="84"/>
      <c r="G1315" s="83"/>
      <c r="H1315" s="84"/>
      <c r="I1315" s="84"/>
    </row>
    <row r="1316" spans="1:9" ht="12.75">
      <c r="A1316" s="83"/>
      <c r="B1316" s="84"/>
      <c r="G1316" s="83"/>
      <c r="H1316" s="84"/>
      <c r="I1316" s="84"/>
    </row>
    <row r="1317" spans="1:9" ht="12.75">
      <c r="A1317" s="83"/>
      <c r="B1317" s="84"/>
      <c r="G1317" s="83"/>
      <c r="H1317" s="84"/>
      <c r="I1317" s="84"/>
    </row>
    <row r="1318" spans="1:9" ht="12.75">
      <c r="A1318" s="83"/>
      <c r="B1318" s="84"/>
      <c r="G1318" s="83"/>
      <c r="H1318" s="84"/>
      <c r="I1318" s="84"/>
    </row>
    <row r="1319" spans="1:9" ht="12.75">
      <c r="A1319" s="83"/>
      <c r="B1319" s="84"/>
      <c r="G1319" s="83"/>
      <c r="H1319" s="84"/>
      <c r="I1319" s="84"/>
    </row>
    <row r="1320" spans="1:9" ht="12.75">
      <c r="A1320" s="83"/>
      <c r="B1320" s="84"/>
      <c r="G1320" s="83"/>
      <c r="H1320" s="84"/>
      <c r="I1320" s="84"/>
    </row>
    <row r="1321" spans="1:9" ht="12.75">
      <c r="A1321" s="83"/>
      <c r="B1321" s="84"/>
      <c r="G1321" s="83"/>
      <c r="H1321" s="84"/>
      <c r="I1321" s="84"/>
    </row>
    <row r="1322" spans="1:9" ht="12.75">
      <c r="A1322" s="83"/>
      <c r="B1322" s="84"/>
      <c r="G1322" s="83"/>
      <c r="H1322" s="84"/>
      <c r="I1322" s="84"/>
    </row>
    <row r="1323" spans="1:9" ht="12.75">
      <c r="A1323" s="83"/>
      <c r="B1323" s="84"/>
      <c r="G1323" s="83"/>
      <c r="H1323" s="84"/>
      <c r="I1323" s="84"/>
    </row>
    <row r="1324" spans="1:9" ht="12.75">
      <c r="A1324" s="83"/>
      <c r="B1324" s="84"/>
      <c r="G1324" s="83"/>
      <c r="H1324" s="84"/>
      <c r="I1324" s="84"/>
    </row>
    <row r="1325" spans="1:9" ht="12.75">
      <c r="A1325" s="83"/>
      <c r="B1325" s="84"/>
      <c r="G1325" s="83"/>
      <c r="H1325" s="84"/>
      <c r="I1325" s="84"/>
    </row>
    <row r="1326" spans="1:9" ht="12.75">
      <c r="A1326" s="83"/>
      <c r="B1326" s="84"/>
      <c r="G1326" s="83"/>
      <c r="H1326" s="84"/>
      <c r="I1326" s="84"/>
    </row>
    <row r="1327" spans="1:9" ht="12.75">
      <c r="A1327" s="83"/>
      <c r="B1327" s="84"/>
      <c r="G1327" s="83"/>
      <c r="H1327" s="84"/>
      <c r="I1327" s="84"/>
    </row>
    <row r="1328" spans="1:9" ht="12.75">
      <c r="A1328" s="83"/>
      <c r="B1328" s="84"/>
      <c r="G1328" s="83"/>
      <c r="H1328" s="84"/>
      <c r="I1328" s="84"/>
    </row>
    <row r="1329" spans="1:9" ht="12.75">
      <c r="A1329" s="83"/>
      <c r="B1329" s="84"/>
      <c r="G1329" s="83"/>
      <c r="H1329" s="84"/>
      <c r="I1329" s="84"/>
    </row>
    <row r="1330" spans="1:9" ht="12.75">
      <c r="A1330" s="83"/>
      <c r="B1330" s="84"/>
      <c r="G1330" s="83"/>
      <c r="H1330" s="84"/>
      <c r="I1330" s="84"/>
    </row>
    <row r="1331" spans="1:9" ht="12.75">
      <c r="A1331" s="83"/>
      <c r="B1331" s="84"/>
      <c r="G1331" s="83"/>
      <c r="H1331" s="84"/>
      <c r="I1331" s="84"/>
    </row>
    <row r="1332" spans="1:9" ht="12.75">
      <c r="A1332" s="83"/>
      <c r="B1332" s="84"/>
      <c r="G1332" s="83"/>
      <c r="H1332" s="84"/>
      <c r="I1332" s="84"/>
    </row>
    <row r="1333" spans="1:9" ht="12.75">
      <c r="A1333" s="83"/>
      <c r="B1333" s="84"/>
      <c r="G1333" s="83"/>
      <c r="H1333" s="84"/>
      <c r="I1333" s="84"/>
    </row>
    <row r="1334" spans="1:9" ht="12.75">
      <c r="A1334" s="83"/>
      <c r="B1334" s="84"/>
      <c r="G1334" s="83"/>
      <c r="H1334" s="84"/>
      <c r="I1334" s="84"/>
    </row>
    <row r="1335" spans="1:9" ht="12.75">
      <c r="A1335" s="83"/>
      <c r="B1335" s="84"/>
      <c r="G1335" s="83"/>
      <c r="H1335" s="84"/>
      <c r="I1335" s="84"/>
    </row>
    <row r="1336" spans="1:9" ht="12.75">
      <c r="A1336" s="83"/>
      <c r="B1336" s="84"/>
      <c r="G1336" s="83"/>
      <c r="H1336" s="84"/>
      <c r="I1336" s="84"/>
    </row>
    <row r="1337" spans="1:9" ht="12.75">
      <c r="A1337" s="83"/>
      <c r="B1337" s="84"/>
      <c r="G1337" s="83"/>
      <c r="H1337" s="84"/>
      <c r="I1337" s="84"/>
    </row>
    <row r="1338" spans="1:9" ht="12.75">
      <c r="A1338" s="83"/>
      <c r="B1338" s="84"/>
      <c r="G1338" s="83"/>
      <c r="H1338" s="84"/>
      <c r="I1338" s="84"/>
    </row>
    <row r="1339" spans="1:9" ht="12.75">
      <c r="A1339" s="83"/>
      <c r="B1339" s="84"/>
      <c r="G1339" s="83"/>
      <c r="H1339" s="84"/>
      <c r="I1339" s="84"/>
    </row>
    <row r="1340" spans="1:9" ht="12.75">
      <c r="A1340" s="83"/>
      <c r="B1340" s="84"/>
      <c r="G1340" s="83"/>
      <c r="H1340" s="84"/>
      <c r="I1340" s="84"/>
    </row>
    <row r="1341" spans="1:9" ht="12.75">
      <c r="A1341" s="83"/>
      <c r="B1341" s="84"/>
      <c r="G1341" s="83"/>
      <c r="H1341" s="84"/>
      <c r="I1341" s="84"/>
    </row>
    <row r="1342" spans="1:9" ht="12.75">
      <c r="A1342" s="83"/>
      <c r="B1342" s="84"/>
      <c r="G1342" s="83"/>
      <c r="H1342" s="84"/>
      <c r="I1342" s="84"/>
    </row>
    <row r="1343" spans="1:9" ht="12.75">
      <c r="A1343" s="83"/>
      <c r="B1343" s="84"/>
      <c r="G1343" s="83"/>
      <c r="H1343" s="84"/>
      <c r="I1343" s="84"/>
    </row>
    <row r="1344" spans="1:9" ht="12.75">
      <c r="A1344" s="83"/>
      <c r="B1344" s="84"/>
      <c r="G1344" s="83"/>
      <c r="H1344" s="84"/>
      <c r="I1344" s="84"/>
    </row>
    <row r="1345" spans="1:9" ht="12.75">
      <c r="A1345" s="83"/>
      <c r="B1345" s="84"/>
      <c r="G1345" s="83"/>
      <c r="H1345" s="84"/>
      <c r="I1345" s="84"/>
    </row>
    <row r="1346" spans="1:9" ht="12.75">
      <c r="A1346" s="83"/>
      <c r="B1346" s="84"/>
      <c r="G1346" s="83"/>
      <c r="H1346" s="84"/>
      <c r="I1346" s="84"/>
    </row>
    <row r="1347" spans="1:9" ht="12.75">
      <c r="A1347" s="83"/>
      <c r="B1347" s="84"/>
      <c r="G1347" s="83"/>
      <c r="H1347" s="84"/>
      <c r="I1347" s="84"/>
    </row>
    <row r="1348" spans="1:9" ht="12.75">
      <c r="A1348" s="83"/>
      <c r="B1348" s="84"/>
      <c r="G1348" s="83"/>
      <c r="H1348" s="84"/>
      <c r="I1348" s="84"/>
    </row>
    <row r="1349" spans="1:9" ht="12.75">
      <c r="A1349" s="83"/>
      <c r="B1349" s="84"/>
      <c r="G1349" s="83"/>
      <c r="H1349" s="84"/>
      <c r="I1349" s="84"/>
    </row>
    <row r="1350" spans="1:9" ht="12.75">
      <c r="A1350" s="83"/>
      <c r="B1350" s="84"/>
      <c r="G1350" s="83"/>
      <c r="H1350" s="84"/>
      <c r="I1350" s="84"/>
    </row>
    <row r="1351" spans="1:9" ht="12.75">
      <c r="A1351" s="83"/>
      <c r="B1351" s="84"/>
      <c r="G1351" s="83"/>
      <c r="H1351" s="84"/>
      <c r="I1351" s="84"/>
    </row>
    <row r="1352" spans="1:9" ht="12.75">
      <c r="A1352" s="83"/>
      <c r="B1352" s="84"/>
      <c r="G1352" s="83"/>
      <c r="H1352" s="84"/>
      <c r="I1352" s="84"/>
    </row>
    <row r="1353" spans="1:9" ht="12.75">
      <c r="A1353" s="83"/>
      <c r="B1353" s="84"/>
      <c r="G1353" s="83"/>
      <c r="H1353" s="84"/>
      <c r="I1353" s="84"/>
    </row>
    <row r="1354" spans="1:9" ht="12.75">
      <c r="A1354" s="83"/>
      <c r="B1354" s="84"/>
      <c r="G1354" s="83"/>
      <c r="H1354" s="84"/>
      <c r="I1354" s="84"/>
    </row>
    <row r="1355" spans="1:9" ht="12.75">
      <c r="A1355" s="83"/>
      <c r="B1355" s="84"/>
      <c r="G1355" s="83"/>
      <c r="H1355" s="84"/>
      <c r="I1355" s="84"/>
    </row>
    <row r="1356" spans="1:9" ht="12.75">
      <c r="A1356" s="83"/>
      <c r="B1356" s="84"/>
      <c r="G1356" s="83"/>
      <c r="H1356" s="84"/>
      <c r="I1356" s="84"/>
    </row>
    <row r="1357" spans="1:9" ht="12.75">
      <c r="A1357" s="83"/>
      <c r="B1357" s="84"/>
      <c r="G1357" s="83"/>
      <c r="H1357" s="84"/>
      <c r="I1357" s="84"/>
    </row>
    <row r="1358" spans="1:9" ht="12.75">
      <c r="A1358" s="83"/>
      <c r="B1358" s="84"/>
      <c r="G1358" s="83"/>
      <c r="H1358" s="84"/>
      <c r="I1358" s="84"/>
    </row>
    <row r="1359" spans="1:9" ht="12.75">
      <c r="A1359" s="83"/>
      <c r="B1359" s="84"/>
      <c r="G1359" s="83"/>
      <c r="H1359" s="84"/>
      <c r="I1359" s="84"/>
    </row>
    <row r="1360" spans="1:9" ht="12.75">
      <c r="A1360" s="83"/>
      <c r="B1360" s="84"/>
      <c r="G1360" s="83"/>
      <c r="H1360" s="84"/>
      <c r="I1360" s="84"/>
    </row>
    <row r="1361" spans="1:9" ht="12.75">
      <c r="A1361" s="83"/>
      <c r="B1361" s="84"/>
      <c r="G1361" s="83"/>
      <c r="H1361" s="84"/>
      <c r="I1361" s="84"/>
    </row>
    <row r="1362" spans="1:9" ht="12.75">
      <c r="A1362" s="83"/>
      <c r="B1362" s="84"/>
      <c r="G1362" s="83"/>
      <c r="H1362" s="84"/>
      <c r="I1362" s="84"/>
    </row>
    <row r="1363" spans="1:9" ht="12.75">
      <c r="A1363" s="83"/>
      <c r="B1363" s="84"/>
      <c r="G1363" s="83"/>
      <c r="H1363" s="84"/>
      <c r="I1363" s="84"/>
    </row>
    <row r="1364" spans="1:9" ht="12.75">
      <c r="A1364" s="83"/>
      <c r="B1364" s="84"/>
      <c r="G1364" s="83"/>
      <c r="H1364" s="84"/>
      <c r="I1364" s="84"/>
    </row>
    <row r="1365" spans="1:9" ht="12.75">
      <c r="A1365" s="83"/>
      <c r="B1365" s="84"/>
      <c r="G1365" s="83"/>
      <c r="H1365" s="84"/>
      <c r="I1365" s="84"/>
    </row>
    <row r="1366" spans="1:9" ht="12.75">
      <c r="A1366" s="83"/>
      <c r="B1366" s="84"/>
      <c r="G1366" s="83"/>
      <c r="H1366" s="84"/>
      <c r="I1366" s="84"/>
    </row>
    <row r="1367" spans="1:9" ht="12.75">
      <c r="A1367" s="83"/>
      <c r="B1367" s="84"/>
      <c r="G1367" s="83"/>
      <c r="H1367" s="84"/>
      <c r="I1367" s="84"/>
    </row>
    <row r="1368" spans="1:9" ht="12.75">
      <c r="A1368" s="83"/>
      <c r="B1368" s="84"/>
      <c r="G1368" s="83"/>
      <c r="H1368" s="84"/>
      <c r="I1368" s="84"/>
    </row>
    <row r="1369" spans="1:9" ht="12.75">
      <c r="A1369" s="83"/>
      <c r="B1369" s="84"/>
      <c r="G1369" s="83"/>
      <c r="H1369" s="84"/>
      <c r="I1369" s="84"/>
    </row>
    <row r="1370" spans="1:9" ht="12.75">
      <c r="A1370" s="83"/>
      <c r="B1370" s="84"/>
      <c r="G1370" s="83"/>
      <c r="H1370" s="84"/>
      <c r="I1370" s="84"/>
    </row>
    <row r="1371" spans="1:9" ht="12.75">
      <c r="A1371" s="83"/>
      <c r="B1371" s="84"/>
      <c r="G1371" s="83"/>
      <c r="H1371" s="84"/>
      <c r="I1371" s="84"/>
    </row>
    <row r="1372" spans="1:9" ht="12.75">
      <c r="A1372" s="83"/>
      <c r="B1372" s="84"/>
      <c r="G1372" s="83"/>
      <c r="H1372" s="84"/>
      <c r="I1372" s="84"/>
    </row>
    <row r="1373" spans="1:9" ht="12.75">
      <c r="A1373" s="83"/>
      <c r="B1373" s="84"/>
      <c r="G1373" s="83"/>
      <c r="H1373" s="84"/>
      <c r="I1373" s="84"/>
    </row>
    <row r="1374" spans="1:9" ht="12.75">
      <c r="A1374" s="83"/>
      <c r="B1374" s="84"/>
      <c r="G1374" s="83"/>
      <c r="H1374" s="84"/>
      <c r="I1374" s="84"/>
    </row>
    <row r="1375" spans="1:9" ht="12.75">
      <c r="A1375" s="83"/>
      <c r="B1375" s="84"/>
      <c r="G1375" s="83"/>
      <c r="H1375" s="84"/>
      <c r="I1375" s="84"/>
    </row>
    <row r="1376" spans="1:9" ht="12.75">
      <c r="A1376" s="83"/>
      <c r="B1376" s="84"/>
      <c r="G1376" s="83"/>
      <c r="H1376" s="84"/>
      <c r="I1376" s="84"/>
    </row>
    <row r="1377" spans="1:9" ht="12.75">
      <c r="A1377" s="83"/>
      <c r="B1377" s="84"/>
      <c r="G1377" s="83"/>
      <c r="H1377" s="84"/>
      <c r="I1377" s="84"/>
    </row>
    <row r="1378" spans="1:9" ht="12.75">
      <c r="A1378" s="83"/>
      <c r="B1378" s="84"/>
      <c r="G1378" s="83"/>
      <c r="H1378" s="84"/>
      <c r="I1378" s="84"/>
    </row>
    <row r="1379" spans="1:9" ht="12.75">
      <c r="A1379" s="83"/>
      <c r="B1379" s="84"/>
      <c r="G1379" s="83"/>
      <c r="H1379" s="84"/>
      <c r="I1379" s="84"/>
    </row>
    <row r="1380" spans="1:9" ht="12.75">
      <c r="A1380" s="83"/>
      <c r="B1380" s="84"/>
      <c r="G1380" s="83"/>
      <c r="H1380" s="84"/>
      <c r="I1380" s="84"/>
    </row>
    <row r="1381" spans="1:9" ht="12.75">
      <c r="A1381" s="83"/>
      <c r="B1381" s="84"/>
      <c r="G1381" s="83"/>
      <c r="H1381" s="84"/>
      <c r="I1381" s="84"/>
    </row>
    <row r="1382" spans="1:9" ht="12.75">
      <c r="A1382" s="83"/>
      <c r="B1382" s="84"/>
      <c r="G1382" s="83"/>
      <c r="H1382" s="84"/>
      <c r="I1382" s="84"/>
    </row>
    <row r="1383" spans="1:9" ht="12.75">
      <c r="A1383" s="83"/>
      <c r="B1383" s="84"/>
      <c r="G1383" s="83"/>
      <c r="H1383" s="84"/>
      <c r="I1383" s="84"/>
    </row>
    <row r="1384" spans="1:9" ht="12.75">
      <c r="A1384" s="83"/>
      <c r="B1384" s="84"/>
      <c r="G1384" s="83"/>
      <c r="H1384" s="84"/>
      <c r="I1384" s="84"/>
    </row>
    <row r="1385" spans="1:9" ht="12.75">
      <c r="A1385" s="83"/>
      <c r="B1385" s="84"/>
      <c r="G1385" s="83"/>
      <c r="H1385" s="84"/>
      <c r="I1385" s="84"/>
    </row>
    <row r="1386" spans="1:9" ht="12.75">
      <c r="A1386" s="83"/>
      <c r="B1386" s="84"/>
      <c r="G1386" s="83"/>
      <c r="H1386" s="84"/>
      <c r="I1386" s="84"/>
    </row>
    <row r="1387" spans="1:9" ht="12.75">
      <c r="A1387" s="83"/>
      <c r="B1387" s="84"/>
      <c r="G1387" s="83"/>
      <c r="H1387" s="84"/>
      <c r="I1387" s="84"/>
    </row>
    <row r="1388" spans="1:9" ht="12.75">
      <c r="A1388" s="83"/>
      <c r="B1388" s="84"/>
      <c r="G1388" s="83"/>
      <c r="H1388" s="84"/>
      <c r="I1388" s="84"/>
    </row>
    <row r="1389" spans="1:9" ht="12.75">
      <c r="A1389" s="83"/>
      <c r="B1389" s="84"/>
      <c r="G1389" s="83"/>
      <c r="H1389" s="84"/>
      <c r="I1389" s="84"/>
    </row>
    <row r="1390" spans="1:9" ht="12.75">
      <c r="A1390" s="83"/>
      <c r="B1390" s="84"/>
      <c r="G1390" s="83"/>
      <c r="H1390" s="84"/>
      <c r="I1390" s="84"/>
    </row>
    <row r="1391" spans="1:9" ht="12.75">
      <c r="A1391" s="83"/>
      <c r="B1391" s="84"/>
      <c r="G1391" s="83"/>
      <c r="H1391" s="84"/>
      <c r="I1391" s="84"/>
    </row>
    <row r="1392" spans="1:9" ht="12.75">
      <c r="A1392" s="83"/>
      <c r="B1392" s="84"/>
      <c r="G1392" s="83"/>
      <c r="H1392" s="84"/>
      <c r="I1392" s="84"/>
    </row>
    <row r="1393" spans="1:9" ht="12.75">
      <c r="A1393" s="83"/>
      <c r="B1393" s="84"/>
      <c r="G1393" s="83"/>
      <c r="H1393" s="84"/>
      <c r="I1393" s="84"/>
    </row>
    <row r="1394" spans="1:9" ht="12.75">
      <c r="A1394" s="83"/>
      <c r="B1394" s="84"/>
      <c r="G1394" s="83"/>
      <c r="H1394" s="84"/>
      <c r="I1394" s="84"/>
    </row>
    <row r="1395" spans="1:9" ht="12.75">
      <c r="A1395" s="83"/>
      <c r="B1395" s="84"/>
      <c r="G1395" s="83"/>
      <c r="H1395" s="84"/>
      <c r="I1395" s="84"/>
    </row>
    <row r="1396" spans="1:9" ht="12.75">
      <c r="A1396" s="83"/>
      <c r="B1396" s="84"/>
      <c r="G1396" s="83"/>
      <c r="H1396" s="84"/>
      <c r="I1396" s="84"/>
    </row>
    <row r="1397" spans="1:9" ht="12.75">
      <c r="A1397" s="83"/>
      <c r="B1397" s="84"/>
      <c r="G1397" s="83"/>
      <c r="H1397" s="84"/>
      <c r="I1397" s="84"/>
    </row>
    <row r="1398" spans="1:9" ht="12.75">
      <c r="A1398" s="83"/>
      <c r="B1398" s="84"/>
      <c r="G1398" s="83"/>
      <c r="H1398" s="84"/>
      <c r="I1398" s="84"/>
    </row>
    <row r="1399" spans="1:9" ht="12.75">
      <c r="A1399" s="83"/>
      <c r="B1399" s="84"/>
      <c r="G1399" s="83"/>
      <c r="H1399" s="84"/>
      <c r="I1399" s="84"/>
    </row>
    <row r="1400" spans="1:9" ht="12.75">
      <c r="A1400" s="83"/>
      <c r="B1400" s="84"/>
      <c r="G1400" s="83"/>
      <c r="H1400" s="84"/>
      <c r="I1400" s="84"/>
    </row>
    <row r="1401" spans="1:9" ht="12.75">
      <c r="A1401" s="83"/>
      <c r="B1401" s="84"/>
      <c r="G1401" s="83"/>
      <c r="H1401" s="84"/>
      <c r="I1401" s="84"/>
    </row>
    <row r="1402" spans="1:9" ht="12.75">
      <c r="A1402" s="83"/>
      <c r="B1402" s="84"/>
      <c r="G1402" s="83"/>
      <c r="H1402" s="84"/>
      <c r="I1402" s="84"/>
    </row>
    <row r="1403" spans="1:9" ht="12.75">
      <c r="A1403" s="83"/>
      <c r="B1403" s="84"/>
      <c r="G1403" s="83"/>
      <c r="H1403" s="84"/>
      <c r="I1403" s="84"/>
    </row>
    <row r="1404" spans="1:9" ht="12.75">
      <c r="A1404" s="83"/>
      <c r="B1404" s="84"/>
      <c r="G1404" s="83"/>
      <c r="H1404" s="84"/>
      <c r="I1404" s="84"/>
    </row>
    <row r="1405" spans="1:9" ht="12.75">
      <c r="A1405" s="83"/>
      <c r="B1405" s="84"/>
      <c r="G1405" s="83"/>
      <c r="H1405" s="84"/>
      <c r="I1405" s="84"/>
    </row>
    <row r="1406" spans="1:9" ht="12.75">
      <c r="A1406" s="83"/>
      <c r="B1406" s="84"/>
      <c r="G1406" s="83"/>
      <c r="H1406" s="84"/>
      <c r="I1406" s="84"/>
    </row>
    <row r="1407" spans="1:9" ht="12.75">
      <c r="A1407" s="83"/>
      <c r="B1407" s="84"/>
      <c r="G1407" s="83"/>
      <c r="H1407" s="84"/>
      <c r="I1407" s="84"/>
    </row>
    <row r="1408" spans="1:9" ht="12.75">
      <c r="A1408" s="83"/>
      <c r="B1408" s="84"/>
      <c r="G1408" s="83"/>
      <c r="H1408" s="84"/>
      <c r="I1408" s="84"/>
    </row>
    <row r="1409" spans="1:9" ht="12.75">
      <c r="A1409" s="83"/>
      <c r="B1409" s="84"/>
      <c r="G1409" s="83"/>
      <c r="H1409" s="84"/>
      <c r="I1409" s="84"/>
    </row>
    <row r="1410" spans="1:9" ht="12.75">
      <c r="A1410" s="83"/>
      <c r="B1410" s="84"/>
      <c r="G1410" s="83"/>
      <c r="H1410" s="84"/>
      <c r="I1410" s="84"/>
    </row>
    <row r="1411" spans="1:9" ht="12.75">
      <c r="A1411" s="83"/>
      <c r="B1411" s="84"/>
      <c r="G1411" s="83"/>
      <c r="H1411" s="84"/>
      <c r="I1411" s="84"/>
    </row>
    <row r="1412" spans="1:9" ht="12.75">
      <c r="A1412" s="83"/>
      <c r="B1412" s="84"/>
      <c r="G1412" s="83"/>
      <c r="H1412" s="84"/>
      <c r="I1412" s="84"/>
    </row>
    <row r="1413" spans="1:9" ht="12.75">
      <c r="A1413" s="83"/>
      <c r="B1413" s="84"/>
      <c r="G1413" s="83"/>
      <c r="H1413" s="84"/>
      <c r="I1413" s="84"/>
    </row>
    <row r="1414" spans="1:9" ht="12.75">
      <c r="A1414" s="83"/>
      <c r="B1414" s="84"/>
      <c r="G1414" s="83"/>
      <c r="H1414" s="84"/>
      <c r="I1414" s="84"/>
    </row>
    <row r="1415" spans="1:9" ht="12.75">
      <c r="A1415" s="83"/>
      <c r="B1415" s="84"/>
      <c r="G1415" s="83"/>
      <c r="H1415" s="84"/>
      <c r="I1415" s="84"/>
    </row>
    <row r="1416" spans="1:9" ht="12.75">
      <c r="A1416" s="83"/>
      <c r="B1416" s="84"/>
      <c r="G1416" s="83"/>
      <c r="H1416" s="84"/>
      <c r="I1416" s="84"/>
    </row>
    <row r="1417" spans="1:9" ht="12.75">
      <c r="A1417" s="83"/>
      <c r="B1417" s="84"/>
      <c r="G1417" s="83"/>
      <c r="H1417" s="84"/>
      <c r="I1417" s="84"/>
    </row>
    <row r="1418" spans="1:9" ht="12.75">
      <c r="A1418" s="83"/>
      <c r="B1418" s="84"/>
      <c r="G1418" s="83"/>
      <c r="H1418" s="84"/>
      <c r="I1418" s="84"/>
    </row>
    <row r="1419" spans="1:9" ht="12.75">
      <c r="A1419" s="83"/>
      <c r="B1419" s="84"/>
      <c r="G1419" s="83"/>
      <c r="H1419" s="84"/>
      <c r="I1419" s="84"/>
    </row>
    <row r="1420" spans="1:9" ht="12.75">
      <c r="A1420" s="83"/>
      <c r="B1420" s="84"/>
      <c r="G1420" s="83"/>
      <c r="H1420" s="84"/>
      <c r="I1420" s="84"/>
    </row>
    <row r="1421" spans="1:9" ht="12.75">
      <c r="A1421" s="83"/>
      <c r="B1421" s="84"/>
      <c r="G1421" s="83"/>
      <c r="H1421" s="84"/>
      <c r="I1421" s="84"/>
    </row>
    <row r="1422" spans="1:9" ht="12.75">
      <c r="A1422" s="83"/>
      <c r="B1422" s="84"/>
      <c r="G1422" s="83"/>
      <c r="H1422" s="84"/>
      <c r="I1422" s="84"/>
    </row>
    <row r="1423" spans="1:9" ht="12.75">
      <c r="A1423" s="83"/>
      <c r="B1423" s="84"/>
      <c r="G1423" s="83"/>
      <c r="H1423" s="84"/>
      <c r="I1423" s="84"/>
    </row>
    <row r="1424" spans="1:9" ht="12.75">
      <c r="A1424" s="83"/>
      <c r="B1424" s="84"/>
      <c r="G1424" s="83"/>
      <c r="H1424" s="84"/>
      <c r="I1424" s="84"/>
    </row>
    <row r="1425" spans="1:9" ht="12.75">
      <c r="A1425" s="83"/>
      <c r="B1425" s="84"/>
      <c r="G1425" s="83"/>
      <c r="H1425" s="84"/>
      <c r="I1425" s="84"/>
    </row>
    <row r="1426" spans="1:9" ht="12.75">
      <c r="A1426" s="83"/>
      <c r="B1426" s="84"/>
      <c r="G1426" s="83"/>
      <c r="H1426" s="84"/>
      <c r="I1426" s="84"/>
    </row>
    <row r="1427" spans="1:9" ht="12.75">
      <c r="A1427" s="83"/>
      <c r="B1427" s="84"/>
      <c r="G1427" s="83"/>
      <c r="H1427" s="84"/>
      <c r="I1427" s="84"/>
    </row>
    <row r="1428" spans="1:9" ht="12.75">
      <c r="A1428" s="83"/>
      <c r="B1428" s="84"/>
      <c r="G1428" s="83"/>
      <c r="H1428" s="84"/>
      <c r="I1428" s="84"/>
    </row>
    <row r="1429" spans="1:9" ht="12.75">
      <c r="A1429" s="83"/>
      <c r="B1429" s="84"/>
      <c r="G1429" s="83"/>
      <c r="H1429" s="84"/>
      <c r="I1429" s="84"/>
    </row>
    <row r="1430" spans="1:9" ht="12.75">
      <c r="A1430" s="83"/>
      <c r="B1430" s="84"/>
      <c r="G1430" s="83"/>
      <c r="H1430" s="84"/>
      <c r="I1430" s="84"/>
    </row>
    <row r="1431" spans="1:9" ht="12.75">
      <c r="A1431" s="83"/>
      <c r="B1431" s="84"/>
      <c r="G1431" s="83"/>
      <c r="H1431" s="84"/>
      <c r="I1431" s="84"/>
    </row>
    <row r="1432" spans="1:9" ht="12.75">
      <c r="A1432" s="83"/>
      <c r="B1432" s="84"/>
      <c r="G1432" s="83"/>
      <c r="H1432" s="84"/>
      <c r="I1432" s="84"/>
    </row>
    <row r="1433" spans="1:9" ht="12.75">
      <c r="A1433" s="83"/>
      <c r="B1433" s="84"/>
      <c r="G1433" s="83"/>
      <c r="H1433" s="84"/>
      <c r="I1433" s="84"/>
    </row>
    <row r="1434" spans="1:9" ht="12.75">
      <c r="A1434" s="83"/>
      <c r="B1434" s="84"/>
      <c r="G1434" s="83"/>
      <c r="H1434" s="84"/>
      <c r="I1434" s="84"/>
    </row>
    <row r="1435" spans="1:9" ht="12.75">
      <c r="A1435" s="83"/>
      <c r="B1435" s="84"/>
      <c r="G1435" s="83"/>
      <c r="H1435" s="84"/>
      <c r="I1435" s="84"/>
    </row>
    <row r="1436" spans="1:9" ht="12.75">
      <c r="A1436" s="83"/>
      <c r="B1436" s="84"/>
      <c r="G1436" s="83"/>
      <c r="H1436" s="84"/>
      <c r="I1436" s="84"/>
    </row>
    <row r="1437" spans="1:9" ht="12.75">
      <c r="A1437" s="83"/>
      <c r="B1437" s="84"/>
      <c r="G1437" s="83"/>
      <c r="H1437" s="84"/>
      <c r="I1437" s="84"/>
    </row>
    <row r="1438" spans="1:9" ht="12.75">
      <c r="A1438" s="83"/>
      <c r="B1438" s="84"/>
      <c r="G1438" s="83"/>
      <c r="H1438" s="84"/>
      <c r="I1438" s="84"/>
    </row>
    <row r="1439" spans="1:9" ht="12.75">
      <c r="A1439" s="83"/>
      <c r="B1439" s="84"/>
      <c r="G1439" s="83"/>
      <c r="H1439" s="84"/>
      <c r="I1439" s="84"/>
    </row>
    <row r="1440" spans="1:9" ht="12.75">
      <c r="A1440" s="83"/>
      <c r="B1440" s="84"/>
      <c r="G1440" s="83"/>
      <c r="H1440" s="84"/>
      <c r="I1440" s="84"/>
    </row>
    <row r="1441" spans="1:9" ht="12.75">
      <c r="A1441" s="83"/>
      <c r="B1441" s="84"/>
      <c r="G1441" s="83"/>
      <c r="H1441" s="84"/>
      <c r="I1441" s="84"/>
    </row>
    <row r="1442" spans="1:9" ht="12.75">
      <c r="A1442" s="83"/>
      <c r="B1442" s="84"/>
      <c r="G1442" s="83"/>
      <c r="H1442" s="84"/>
      <c r="I1442" s="84"/>
    </row>
    <row r="1443" spans="1:9" ht="12.75">
      <c r="A1443" s="83"/>
      <c r="B1443" s="84"/>
      <c r="G1443" s="83"/>
      <c r="H1443" s="84"/>
      <c r="I1443" s="84"/>
    </row>
    <row r="1444" spans="1:9" ht="12.75">
      <c r="A1444" s="83"/>
      <c r="B1444" s="84"/>
      <c r="G1444" s="83"/>
      <c r="H1444" s="84"/>
      <c r="I1444" s="84"/>
    </row>
    <row r="1445" spans="1:9" ht="12.75">
      <c r="A1445" s="83"/>
      <c r="B1445" s="84"/>
      <c r="G1445" s="83"/>
      <c r="H1445" s="84"/>
      <c r="I1445" s="84"/>
    </row>
    <row r="1446" spans="1:9" ht="12.75">
      <c r="A1446" s="83"/>
      <c r="B1446" s="84"/>
      <c r="G1446" s="83"/>
      <c r="H1446" s="84"/>
      <c r="I1446" s="84"/>
    </row>
    <row r="1447" spans="1:9" ht="12.75">
      <c r="A1447" s="83"/>
      <c r="B1447" s="84"/>
      <c r="G1447" s="83"/>
      <c r="H1447" s="84"/>
      <c r="I1447" s="84"/>
    </row>
    <row r="1448" spans="1:9" ht="12.75">
      <c r="A1448" s="83"/>
      <c r="B1448" s="84"/>
      <c r="G1448" s="83"/>
      <c r="H1448" s="84"/>
      <c r="I1448" s="84"/>
    </row>
    <row r="1449" spans="1:9" ht="12.75">
      <c r="A1449" s="83"/>
      <c r="B1449" s="84"/>
      <c r="G1449" s="83"/>
      <c r="H1449" s="84"/>
      <c r="I1449" s="84"/>
    </row>
    <row r="1450" spans="1:9" ht="12.75">
      <c r="A1450" s="83"/>
      <c r="B1450" s="84"/>
      <c r="G1450" s="83"/>
      <c r="H1450" s="84"/>
      <c r="I1450" s="84"/>
    </row>
    <row r="1451" spans="1:9" ht="12.75">
      <c r="A1451" s="83"/>
      <c r="B1451" s="84"/>
      <c r="G1451" s="83"/>
      <c r="H1451" s="84"/>
      <c r="I1451" s="84"/>
    </row>
    <row r="1452" spans="1:9" ht="12.75">
      <c r="A1452" s="83"/>
      <c r="B1452" s="84"/>
      <c r="G1452" s="83"/>
      <c r="H1452" s="84"/>
      <c r="I1452" s="84"/>
    </row>
    <row r="1453" spans="1:9" ht="12.75">
      <c r="A1453" s="83"/>
      <c r="B1453" s="84"/>
      <c r="G1453" s="83"/>
      <c r="H1453" s="84"/>
      <c r="I1453" s="84"/>
    </row>
    <row r="1454" spans="1:9" ht="12.75">
      <c r="A1454" s="83"/>
      <c r="B1454" s="84"/>
      <c r="G1454" s="83"/>
      <c r="H1454" s="84"/>
      <c r="I1454" s="84"/>
    </row>
    <row r="1455" spans="1:9" ht="12.75">
      <c r="A1455" s="83"/>
      <c r="B1455" s="84"/>
      <c r="G1455" s="83"/>
      <c r="H1455" s="84"/>
      <c r="I1455" s="84"/>
    </row>
    <row r="1456" spans="1:9" ht="12.75">
      <c r="A1456" s="83"/>
      <c r="B1456" s="84"/>
      <c r="G1456" s="83"/>
      <c r="H1456" s="84"/>
      <c r="I1456" s="84"/>
    </row>
    <row r="1457" spans="1:9" ht="12.75">
      <c r="A1457" s="83"/>
      <c r="B1457" s="84"/>
      <c r="G1457" s="83"/>
      <c r="H1457" s="84"/>
      <c r="I1457" s="84"/>
    </row>
    <row r="1458" spans="1:9" ht="12.75">
      <c r="A1458" s="83"/>
      <c r="B1458" s="84"/>
      <c r="G1458" s="83"/>
      <c r="H1458" s="84"/>
      <c r="I1458" s="84"/>
    </row>
    <row r="1459" spans="1:9" ht="12.75">
      <c r="A1459" s="83"/>
      <c r="B1459" s="84"/>
      <c r="G1459" s="83"/>
      <c r="H1459" s="84"/>
      <c r="I1459" s="84"/>
    </row>
    <row r="1460" spans="1:9" ht="12.75">
      <c r="A1460" s="83"/>
      <c r="B1460" s="84"/>
      <c r="G1460" s="83"/>
      <c r="H1460" s="84"/>
      <c r="I1460" s="84"/>
    </row>
    <row r="1461" spans="1:9" ht="12.75">
      <c r="A1461" s="83"/>
      <c r="B1461" s="84"/>
      <c r="G1461" s="83"/>
      <c r="H1461" s="84"/>
      <c r="I1461" s="84"/>
    </row>
    <row r="1462" spans="1:9" ht="12.75">
      <c r="A1462" s="83"/>
      <c r="B1462" s="84"/>
      <c r="G1462" s="83"/>
      <c r="H1462" s="84"/>
      <c r="I1462" s="84"/>
    </row>
    <row r="1463" spans="1:9" ht="12.75">
      <c r="A1463" s="83"/>
      <c r="B1463" s="84"/>
      <c r="G1463" s="83"/>
      <c r="H1463" s="84"/>
      <c r="I1463" s="84"/>
    </row>
    <row r="1464" spans="1:9" ht="12.75">
      <c r="A1464" s="83"/>
      <c r="B1464" s="84"/>
      <c r="G1464" s="83"/>
      <c r="H1464" s="84"/>
      <c r="I1464" s="84"/>
    </row>
    <row r="1465" spans="1:9" ht="12.75">
      <c r="A1465" s="83"/>
      <c r="B1465" s="84"/>
      <c r="G1465" s="83"/>
      <c r="H1465" s="84"/>
      <c r="I1465" s="84"/>
    </row>
    <row r="1466" spans="1:9" ht="12.75">
      <c r="A1466" s="83"/>
      <c r="B1466" s="84"/>
      <c r="G1466" s="83"/>
      <c r="H1466" s="84"/>
      <c r="I1466" s="84"/>
    </row>
    <row r="1467" spans="1:9" ht="12.75">
      <c r="A1467" s="83"/>
      <c r="B1467" s="84"/>
      <c r="G1467" s="83"/>
      <c r="H1467" s="84"/>
      <c r="I1467" s="84"/>
    </row>
    <row r="1468" spans="1:9" ht="12.75">
      <c r="A1468" s="83"/>
      <c r="B1468" s="84"/>
      <c r="G1468" s="83"/>
      <c r="H1468" s="84"/>
      <c r="I1468" s="84"/>
    </row>
    <row r="1469" spans="1:9" ht="12.75">
      <c r="A1469" s="83"/>
      <c r="B1469" s="84"/>
      <c r="G1469" s="83"/>
      <c r="H1469" s="84"/>
      <c r="I1469" s="84"/>
    </row>
    <row r="1470" spans="1:9" ht="12.75">
      <c r="A1470" s="83"/>
      <c r="B1470" s="84"/>
      <c r="G1470" s="83"/>
      <c r="H1470" s="84"/>
      <c r="I1470" s="84"/>
    </row>
    <row r="1471" spans="1:9" ht="12.75">
      <c r="A1471" s="83"/>
      <c r="B1471" s="84"/>
      <c r="G1471" s="83"/>
      <c r="H1471" s="84"/>
      <c r="I1471" s="84"/>
    </row>
    <row r="1472" spans="1:9" ht="12.75">
      <c r="A1472" s="83"/>
      <c r="B1472" s="84"/>
      <c r="G1472" s="83"/>
      <c r="H1472" s="84"/>
      <c r="I1472" s="84"/>
    </row>
    <row r="1473" spans="1:9" ht="12.75">
      <c r="A1473" s="83"/>
      <c r="B1473" s="84"/>
      <c r="G1473" s="83"/>
      <c r="H1473" s="84"/>
      <c r="I1473" s="84"/>
    </row>
    <row r="1474" spans="1:9" ht="12.75">
      <c r="A1474" s="83"/>
      <c r="B1474" s="84"/>
      <c r="G1474" s="83"/>
      <c r="H1474" s="84"/>
      <c r="I1474" s="84"/>
    </row>
    <row r="1475" spans="1:9" ht="12.75">
      <c r="A1475" s="83"/>
      <c r="B1475" s="84"/>
      <c r="G1475" s="83"/>
      <c r="H1475" s="84"/>
      <c r="I1475" s="84"/>
    </row>
    <row r="1476" spans="1:9" ht="12.75">
      <c r="A1476" s="83"/>
      <c r="B1476" s="84"/>
      <c r="G1476" s="83"/>
      <c r="H1476" s="84"/>
      <c r="I1476" s="84"/>
    </row>
    <row r="1477" spans="1:9" ht="12.75">
      <c r="A1477" s="83"/>
      <c r="B1477" s="84"/>
      <c r="G1477" s="83"/>
      <c r="H1477" s="84"/>
      <c r="I1477" s="84"/>
    </row>
    <row r="1478" spans="1:9" ht="12.75">
      <c r="A1478" s="83"/>
      <c r="B1478" s="84"/>
      <c r="G1478" s="83"/>
      <c r="H1478" s="84"/>
      <c r="I1478" s="84"/>
    </row>
    <row r="1479" spans="1:9" ht="12.75">
      <c r="A1479" s="83"/>
      <c r="B1479" s="84"/>
      <c r="G1479" s="83"/>
      <c r="H1479" s="84"/>
      <c r="I1479" s="84"/>
    </row>
    <row r="1480" spans="1:9" ht="12.75">
      <c r="A1480" s="83"/>
      <c r="B1480" s="84"/>
      <c r="G1480" s="83"/>
      <c r="H1480" s="84"/>
      <c r="I1480" s="84"/>
    </row>
    <row r="1481" spans="1:9" ht="12.75">
      <c r="A1481" s="83"/>
      <c r="B1481" s="84"/>
      <c r="G1481" s="83"/>
      <c r="H1481" s="84"/>
      <c r="I1481" s="84"/>
    </row>
    <row r="1482" spans="1:9" ht="12.75">
      <c r="A1482" s="83"/>
      <c r="B1482" s="84"/>
      <c r="G1482" s="83"/>
      <c r="H1482" s="84"/>
      <c r="I1482" s="84"/>
    </row>
    <row r="1483" spans="1:9" ht="12.75">
      <c r="A1483" s="83"/>
      <c r="B1483" s="84"/>
      <c r="G1483" s="83"/>
      <c r="H1483" s="84"/>
      <c r="I1483" s="84"/>
    </row>
    <row r="1484" spans="1:9" ht="12.75">
      <c r="A1484" s="83"/>
      <c r="B1484" s="84"/>
      <c r="G1484" s="83"/>
      <c r="H1484" s="84"/>
      <c r="I1484" s="84"/>
    </row>
    <row r="1485" spans="1:9" ht="12.75">
      <c r="A1485" s="83"/>
      <c r="B1485" s="84"/>
      <c r="G1485" s="83"/>
      <c r="H1485" s="84"/>
      <c r="I1485" s="84"/>
    </row>
    <row r="1486" spans="1:9" ht="12.75">
      <c r="A1486" s="83"/>
      <c r="B1486" s="84"/>
      <c r="G1486" s="83"/>
      <c r="H1486" s="84"/>
      <c r="I1486" s="84"/>
    </row>
    <row r="1487" spans="1:9" ht="12.75">
      <c r="A1487" s="83"/>
      <c r="B1487" s="84"/>
      <c r="G1487" s="83"/>
      <c r="H1487" s="84"/>
      <c r="I1487" s="84"/>
    </row>
    <row r="1488" spans="1:9" ht="12.75">
      <c r="A1488" s="83"/>
      <c r="B1488" s="84"/>
      <c r="G1488" s="83"/>
      <c r="H1488" s="84"/>
      <c r="I1488" s="84"/>
    </row>
    <row r="1489" spans="1:9" ht="12.75">
      <c r="A1489" s="83"/>
      <c r="B1489" s="84"/>
      <c r="G1489" s="83"/>
      <c r="H1489" s="84"/>
      <c r="I1489" s="84"/>
    </row>
    <row r="1490" spans="1:9" ht="12.75">
      <c r="A1490" s="83"/>
      <c r="B1490" s="84"/>
      <c r="G1490" s="83"/>
      <c r="H1490" s="84"/>
      <c r="I1490" s="84"/>
    </row>
    <row r="1491" spans="1:9" ht="12.75">
      <c r="A1491" s="83"/>
      <c r="B1491" s="84"/>
      <c r="G1491" s="83"/>
      <c r="H1491" s="84"/>
      <c r="I1491" s="84"/>
    </row>
    <row r="1492" spans="1:9" ht="12.75">
      <c r="A1492" s="83"/>
      <c r="B1492" s="84"/>
      <c r="G1492" s="83"/>
      <c r="H1492" s="84"/>
      <c r="I1492" s="84"/>
    </row>
    <row r="1493" spans="1:9" ht="12.75">
      <c r="A1493" s="83"/>
      <c r="B1493" s="84"/>
      <c r="G1493" s="83"/>
      <c r="H1493" s="84"/>
      <c r="I1493" s="84"/>
    </row>
    <row r="1494" spans="1:9" ht="12.75">
      <c r="A1494" s="83"/>
      <c r="B1494" s="84"/>
      <c r="G1494" s="83"/>
      <c r="H1494" s="84"/>
      <c r="I1494" s="84"/>
    </row>
    <row r="1495" spans="1:9" ht="12.75">
      <c r="A1495" s="83"/>
      <c r="B1495" s="84"/>
      <c r="G1495" s="83"/>
      <c r="H1495" s="84"/>
      <c r="I1495" s="84"/>
    </row>
    <row r="1496" spans="1:9" ht="12.75">
      <c r="A1496" s="83"/>
      <c r="B1496" s="84"/>
      <c r="G1496" s="83"/>
      <c r="H1496" s="84"/>
      <c r="I1496" s="84"/>
    </row>
    <row r="1497" spans="1:9" ht="12.75">
      <c r="A1497" s="83"/>
      <c r="B1497" s="84"/>
      <c r="G1497" s="83"/>
      <c r="H1497" s="84"/>
      <c r="I1497" s="84"/>
    </row>
    <row r="1498" spans="1:9" ht="12.75">
      <c r="A1498" s="83"/>
      <c r="B1498" s="84"/>
      <c r="G1498" s="83"/>
      <c r="H1498" s="84"/>
      <c r="I1498" s="84"/>
    </row>
    <row r="1499" spans="1:9" ht="12.75">
      <c r="A1499" s="83"/>
      <c r="B1499" s="84"/>
      <c r="G1499" s="83"/>
      <c r="H1499" s="84"/>
      <c r="I1499" s="84"/>
    </row>
    <row r="1500" spans="1:9" ht="12.75">
      <c r="A1500" s="83"/>
      <c r="B1500" s="84"/>
      <c r="G1500" s="83"/>
      <c r="H1500" s="84"/>
      <c r="I1500" s="84"/>
    </row>
    <row r="1501" spans="1:9" ht="12.75">
      <c r="A1501" s="83"/>
      <c r="B1501" s="84"/>
      <c r="G1501" s="83"/>
      <c r="H1501" s="84"/>
      <c r="I1501" s="84"/>
    </row>
    <row r="1502" spans="1:9" ht="12.75">
      <c r="A1502" s="83"/>
      <c r="B1502" s="84"/>
      <c r="G1502" s="83"/>
      <c r="H1502" s="84"/>
      <c r="I1502" s="84"/>
    </row>
    <row r="1503" spans="1:9" ht="12.75">
      <c r="A1503" s="83"/>
      <c r="B1503" s="84"/>
      <c r="G1503" s="83"/>
      <c r="H1503" s="84"/>
      <c r="I1503" s="84"/>
    </row>
    <row r="1504" spans="1:9" ht="12.75">
      <c r="A1504" s="83"/>
      <c r="B1504" s="84"/>
      <c r="G1504" s="83"/>
      <c r="H1504" s="84"/>
      <c r="I1504" s="84"/>
    </row>
    <row r="1505" spans="1:9" ht="12.75">
      <c r="A1505" s="83"/>
      <c r="B1505" s="84"/>
      <c r="G1505" s="83"/>
      <c r="H1505" s="84"/>
      <c r="I1505" s="84"/>
    </row>
    <row r="1506" spans="1:9" ht="12.75">
      <c r="A1506" s="83"/>
      <c r="B1506" s="84"/>
      <c r="G1506" s="83"/>
      <c r="H1506" s="84"/>
      <c r="I1506" s="84"/>
    </row>
    <row r="1507" spans="1:9" ht="12.75">
      <c r="A1507" s="83"/>
      <c r="B1507" s="84"/>
      <c r="G1507" s="83"/>
      <c r="H1507" s="84"/>
      <c r="I1507" s="84"/>
    </row>
    <row r="1508" spans="1:9" ht="12.75">
      <c r="A1508" s="83"/>
      <c r="B1508" s="84"/>
      <c r="G1508" s="83"/>
      <c r="H1508" s="84"/>
      <c r="I1508" s="84"/>
    </row>
    <row r="1509" spans="1:9" ht="12.75">
      <c r="A1509" s="83"/>
      <c r="B1509" s="84"/>
      <c r="G1509" s="83"/>
      <c r="H1509" s="84"/>
      <c r="I1509" s="84"/>
    </row>
    <row r="1510" spans="1:9" ht="12.75">
      <c r="A1510" s="83"/>
      <c r="B1510" s="84"/>
      <c r="G1510" s="83"/>
      <c r="H1510" s="84"/>
      <c r="I1510" s="84"/>
    </row>
    <row r="1511" spans="1:9" ht="12.75">
      <c r="A1511" s="83"/>
      <c r="B1511" s="84"/>
      <c r="G1511" s="83"/>
      <c r="H1511" s="84"/>
      <c r="I1511" s="84"/>
    </row>
    <row r="1512" spans="1:9" ht="12.75">
      <c r="A1512" s="83"/>
      <c r="B1512" s="84"/>
      <c r="G1512" s="83"/>
      <c r="H1512" s="84"/>
      <c r="I1512" s="84"/>
    </row>
    <row r="1513" spans="1:9" ht="12.75">
      <c r="A1513" s="83"/>
      <c r="B1513" s="84"/>
      <c r="G1513" s="83"/>
      <c r="H1513" s="84"/>
      <c r="I1513" s="84"/>
    </row>
    <row r="1514" spans="1:9" ht="12.75">
      <c r="A1514" s="83"/>
      <c r="B1514" s="84"/>
      <c r="G1514" s="83"/>
      <c r="H1514" s="84"/>
      <c r="I1514" s="84"/>
    </row>
    <row r="1515" spans="1:9" ht="12.75">
      <c r="A1515" s="83"/>
      <c r="B1515" s="84"/>
      <c r="G1515" s="83"/>
      <c r="H1515" s="84"/>
      <c r="I1515" s="84"/>
    </row>
    <row r="1516" spans="1:9" ht="12.75">
      <c r="A1516" s="83"/>
      <c r="B1516" s="84"/>
      <c r="G1516" s="83"/>
      <c r="H1516" s="84"/>
      <c r="I1516" s="84"/>
    </row>
    <row r="1517" spans="1:9" ht="12.75">
      <c r="A1517" s="83"/>
      <c r="B1517" s="84"/>
      <c r="G1517" s="83"/>
      <c r="H1517" s="84"/>
      <c r="I1517" s="84"/>
    </row>
    <row r="1518" spans="1:9" ht="12.75">
      <c r="A1518" s="83"/>
      <c r="B1518" s="84"/>
      <c r="G1518" s="83"/>
      <c r="H1518" s="84"/>
      <c r="I1518" s="84"/>
    </row>
    <row r="1519" spans="1:9" ht="12.75">
      <c r="A1519" s="83"/>
      <c r="B1519" s="84"/>
      <c r="G1519" s="83"/>
      <c r="H1519" s="84"/>
      <c r="I1519" s="84"/>
    </row>
    <row r="1520" spans="1:9" ht="12.75">
      <c r="A1520" s="83"/>
      <c r="B1520" s="84"/>
      <c r="G1520" s="83"/>
      <c r="H1520" s="84"/>
      <c r="I1520" s="84"/>
    </row>
    <row r="1521" spans="1:9" ht="12.75">
      <c r="A1521" s="83"/>
      <c r="B1521" s="84"/>
      <c r="G1521" s="83"/>
      <c r="H1521" s="84"/>
      <c r="I1521" s="84"/>
    </row>
    <row r="1522" spans="1:9" ht="12.75">
      <c r="A1522" s="83"/>
      <c r="B1522" s="84"/>
      <c r="G1522" s="83"/>
      <c r="H1522" s="84"/>
      <c r="I1522" s="84"/>
    </row>
    <row r="1523" spans="1:9" ht="12.75">
      <c r="A1523" s="83"/>
      <c r="B1523" s="84"/>
      <c r="G1523" s="83"/>
      <c r="H1523" s="84"/>
      <c r="I1523" s="84"/>
    </row>
    <row r="1524" spans="1:9" ht="12.75">
      <c r="A1524" s="83"/>
      <c r="B1524" s="84"/>
      <c r="G1524" s="83"/>
      <c r="H1524" s="84"/>
      <c r="I1524" s="84"/>
    </row>
    <row r="1525" spans="1:9" ht="12.75">
      <c r="A1525" s="83"/>
      <c r="B1525" s="84"/>
      <c r="G1525" s="83"/>
      <c r="H1525" s="84"/>
      <c r="I1525" s="84"/>
    </row>
    <row r="1526" spans="1:9" ht="12.75">
      <c r="A1526" s="83"/>
      <c r="B1526" s="84"/>
      <c r="G1526" s="83"/>
      <c r="H1526" s="84"/>
      <c r="I1526" s="84"/>
    </row>
    <row r="1527" spans="1:9" ht="12.75">
      <c r="A1527" s="83"/>
      <c r="B1527" s="84"/>
      <c r="G1527" s="83"/>
      <c r="H1527" s="84"/>
      <c r="I1527" s="84"/>
    </row>
    <row r="1528" spans="1:9" ht="12.75">
      <c r="A1528" s="83"/>
      <c r="B1528" s="84"/>
      <c r="G1528" s="83"/>
      <c r="H1528" s="84"/>
      <c r="I1528" s="84"/>
    </row>
    <row r="1529" spans="1:9" ht="12.75">
      <c r="A1529" s="83"/>
      <c r="B1529" s="84"/>
      <c r="G1529" s="83"/>
      <c r="H1529" s="84"/>
      <c r="I1529" s="84"/>
    </row>
    <row r="1530" spans="1:9" ht="12.75">
      <c r="A1530" s="83"/>
      <c r="B1530" s="84"/>
      <c r="G1530" s="83"/>
      <c r="H1530" s="84"/>
      <c r="I1530" s="84"/>
    </row>
    <row r="1531" spans="1:9" ht="12.75">
      <c r="A1531" s="83"/>
      <c r="B1531" s="84"/>
      <c r="G1531" s="83"/>
      <c r="H1531" s="84"/>
      <c r="I1531" s="84"/>
    </row>
    <row r="1532" spans="1:9" ht="12.75">
      <c r="A1532" s="83"/>
      <c r="B1532" s="84"/>
      <c r="G1532" s="83"/>
      <c r="H1532" s="84"/>
      <c r="I1532" s="84"/>
    </row>
    <row r="1533" spans="1:9" ht="12.75">
      <c r="A1533" s="83"/>
      <c r="B1533" s="84"/>
      <c r="G1533" s="83"/>
      <c r="H1533" s="84"/>
      <c r="I1533" s="84"/>
    </row>
    <row r="1534" spans="1:9" ht="12.75">
      <c r="A1534" s="83"/>
      <c r="B1534" s="84"/>
      <c r="G1534" s="83"/>
      <c r="H1534" s="84"/>
      <c r="I1534" s="84"/>
    </row>
    <row r="1535" spans="1:9" ht="12.75">
      <c r="A1535" s="83"/>
      <c r="B1535" s="84"/>
      <c r="G1535" s="83"/>
      <c r="H1535" s="84"/>
      <c r="I1535" s="84"/>
    </row>
    <row r="1536" spans="1:9" ht="12.75">
      <c r="A1536" s="83"/>
      <c r="B1536" s="84"/>
      <c r="G1536" s="83"/>
      <c r="H1536" s="84"/>
      <c r="I1536" s="84"/>
    </row>
    <row r="1537" spans="1:9" ht="12.75">
      <c r="A1537" s="83"/>
      <c r="B1537" s="84"/>
      <c r="G1537" s="83"/>
      <c r="H1537" s="84"/>
      <c r="I1537" s="84"/>
    </row>
    <row r="1538" spans="1:9" ht="12.75">
      <c r="A1538" s="83"/>
      <c r="B1538" s="84"/>
      <c r="G1538" s="83"/>
      <c r="H1538" s="84"/>
      <c r="I1538" s="84"/>
    </row>
    <row r="1539" spans="1:9" ht="12.75">
      <c r="A1539" s="83"/>
      <c r="B1539" s="84"/>
      <c r="G1539" s="83"/>
      <c r="H1539" s="84"/>
      <c r="I1539" s="84"/>
    </row>
    <row r="1540" spans="1:9" ht="12.75">
      <c r="A1540" s="83"/>
      <c r="B1540" s="84"/>
      <c r="G1540" s="83"/>
      <c r="H1540" s="84"/>
      <c r="I1540" s="84"/>
    </row>
    <row r="1541" spans="1:9" ht="12.75">
      <c r="A1541" s="83"/>
      <c r="B1541" s="84"/>
      <c r="G1541" s="83"/>
      <c r="H1541" s="84"/>
      <c r="I1541" s="84"/>
    </row>
    <row r="1542" spans="1:9" ht="12.75">
      <c r="A1542" s="83"/>
      <c r="B1542" s="84"/>
      <c r="G1542" s="83"/>
      <c r="H1542" s="84"/>
      <c r="I1542" s="84"/>
    </row>
    <row r="1543" spans="1:9" ht="12.75">
      <c r="A1543" s="83"/>
      <c r="B1543" s="84"/>
      <c r="G1543" s="83"/>
      <c r="H1543" s="84"/>
      <c r="I1543" s="84"/>
    </row>
    <row r="1544" spans="1:9" ht="12.75">
      <c r="A1544" s="83"/>
      <c r="B1544" s="84"/>
      <c r="G1544" s="83"/>
      <c r="H1544" s="84"/>
      <c r="I1544" s="84"/>
    </row>
    <row r="1545" spans="1:9" ht="12.75">
      <c r="A1545" s="83"/>
      <c r="B1545" s="84"/>
      <c r="G1545" s="83"/>
      <c r="H1545" s="84"/>
      <c r="I1545" s="84"/>
    </row>
    <row r="1546" spans="1:9" ht="12.75">
      <c r="A1546" s="83"/>
      <c r="B1546" s="84"/>
      <c r="G1546" s="83"/>
      <c r="H1546" s="84"/>
      <c r="I1546" s="84"/>
    </row>
    <row r="1547" spans="1:9" ht="12.75">
      <c r="A1547" s="83"/>
      <c r="B1547" s="84"/>
      <c r="G1547" s="83"/>
      <c r="H1547" s="84"/>
      <c r="I1547" s="84"/>
    </row>
    <row r="1548" spans="1:9" ht="12.75">
      <c r="A1548" s="83"/>
      <c r="B1548" s="84"/>
      <c r="G1548" s="83"/>
      <c r="H1548" s="84"/>
      <c r="I1548" s="84"/>
    </row>
    <row r="1549" spans="1:9" ht="12.75">
      <c r="A1549" s="83"/>
      <c r="B1549" s="84"/>
      <c r="G1549" s="83"/>
      <c r="H1549" s="84"/>
      <c r="I1549" s="84"/>
    </row>
    <row r="1550" spans="1:9" ht="12.75">
      <c r="A1550" s="83"/>
      <c r="B1550" s="84"/>
      <c r="G1550" s="83"/>
      <c r="H1550" s="84"/>
      <c r="I1550" s="84"/>
    </row>
    <row r="1551" spans="1:9" ht="12.75">
      <c r="A1551" s="83"/>
      <c r="B1551" s="84"/>
      <c r="G1551" s="83"/>
      <c r="H1551" s="84"/>
      <c r="I1551" s="84"/>
    </row>
    <row r="1552" spans="1:9" ht="12.75">
      <c r="A1552" s="83"/>
      <c r="B1552" s="84"/>
      <c r="G1552" s="83"/>
      <c r="H1552" s="84"/>
      <c r="I1552" s="84"/>
    </row>
    <row r="1553" spans="1:9" ht="12.75">
      <c r="A1553" s="83"/>
      <c r="B1553" s="84"/>
      <c r="G1553" s="83"/>
      <c r="H1553" s="84"/>
      <c r="I1553" s="84"/>
    </row>
    <row r="1554" spans="1:9" ht="12.75">
      <c r="A1554" s="83"/>
      <c r="B1554" s="84"/>
      <c r="G1554" s="83"/>
      <c r="H1554" s="84"/>
      <c r="I1554" s="84"/>
    </row>
    <row r="1555" spans="1:9" ht="12.75">
      <c r="A1555" s="83"/>
      <c r="B1555" s="84"/>
      <c r="G1555" s="83"/>
      <c r="H1555" s="84"/>
      <c r="I1555" s="84"/>
    </row>
    <row r="1556" spans="1:9" ht="12.75">
      <c r="A1556" s="83"/>
      <c r="B1556" s="84"/>
      <c r="G1556" s="83"/>
      <c r="H1556" s="84"/>
      <c r="I1556" s="84"/>
    </row>
    <row r="1557" spans="1:9" ht="12.75">
      <c r="A1557" s="83"/>
      <c r="B1557" s="84"/>
      <c r="G1557" s="83"/>
      <c r="H1557" s="84"/>
      <c r="I1557" s="84"/>
    </row>
    <row r="1558" spans="1:9" ht="12.75">
      <c r="A1558" s="83"/>
      <c r="B1558" s="84"/>
      <c r="G1558" s="83"/>
      <c r="H1558" s="84"/>
      <c r="I1558" s="84"/>
    </row>
    <row r="1559" spans="1:9" ht="12.75">
      <c r="A1559" s="83"/>
      <c r="B1559" s="84"/>
      <c r="G1559" s="83"/>
      <c r="H1559" s="84"/>
      <c r="I1559" s="84"/>
    </row>
    <row r="1560" spans="1:9" ht="12.75">
      <c r="A1560" s="83"/>
      <c r="B1560" s="84"/>
      <c r="G1560" s="83"/>
      <c r="H1560" s="84"/>
      <c r="I1560" s="84"/>
    </row>
    <row r="1561" spans="1:9" ht="12.75">
      <c r="A1561" s="83"/>
      <c r="B1561" s="84"/>
      <c r="G1561" s="83"/>
      <c r="H1561" s="84"/>
      <c r="I1561" s="84"/>
    </row>
    <row r="1562" spans="1:9" ht="12.75">
      <c r="A1562" s="83"/>
      <c r="B1562" s="84"/>
      <c r="G1562" s="83"/>
      <c r="H1562" s="84"/>
      <c r="I1562" s="84"/>
    </row>
    <row r="1563" spans="1:9" ht="12.75">
      <c r="A1563" s="83"/>
      <c r="B1563" s="84"/>
      <c r="G1563" s="83"/>
      <c r="H1563" s="84"/>
      <c r="I1563" s="84"/>
    </row>
    <row r="1564" spans="1:9" ht="12.75">
      <c r="A1564" s="83"/>
      <c r="B1564" s="84"/>
      <c r="G1564" s="83"/>
      <c r="H1564" s="84"/>
      <c r="I1564" s="84"/>
    </row>
    <row r="1565" spans="1:9" ht="12.75">
      <c r="A1565" s="83"/>
      <c r="B1565" s="84"/>
      <c r="G1565" s="83"/>
      <c r="H1565" s="84"/>
      <c r="I1565" s="84"/>
    </row>
    <row r="1566" spans="1:9" ht="12.75">
      <c r="A1566" s="83"/>
      <c r="B1566" s="84"/>
      <c r="G1566" s="83"/>
      <c r="H1566" s="84"/>
      <c r="I1566" s="84"/>
    </row>
    <row r="1567" spans="1:9" ht="12.75">
      <c r="A1567" s="83"/>
      <c r="B1567" s="84"/>
      <c r="G1567" s="83"/>
      <c r="H1567" s="84"/>
      <c r="I1567" s="84"/>
    </row>
    <row r="1568" spans="1:9" ht="12.75">
      <c r="A1568" s="83"/>
      <c r="B1568" s="84"/>
      <c r="G1568" s="83"/>
      <c r="H1568" s="84"/>
      <c r="I1568" s="84"/>
    </row>
    <row r="1569" spans="1:9" ht="12.75">
      <c r="A1569" s="83"/>
      <c r="B1569" s="84"/>
      <c r="G1569" s="83"/>
      <c r="H1569" s="84"/>
      <c r="I1569" s="84"/>
    </row>
    <row r="1570" spans="1:9" ht="12.75">
      <c r="A1570" s="83"/>
      <c r="B1570" s="84"/>
      <c r="G1570" s="83"/>
      <c r="H1570" s="84"/>
      <c r="I1570" s="84"/>
    </row>
    <row r="1571" spans="1:9" ht="12.75">
      <c r="A1571" s="83"/>
      <c r="B1571" s="84"/>
      <c r="G1571" s="83"/>
      <c r="H1571" s="84"/>
      <c r="I1571" s="84"/>
    </row>
    <row r="1572" spans="1:9" ht="12.75">
      <c r="A1572" s="83"/>
      <c r="B1572" s="84"/>
      <c r="G1572" s="83"/>
      <c r="H1572" s="84"/>
      <c r="I1572" s="84"/>
    </row>
    <row r="1573" spans="1:9" ht="12.75">
      <c r="A1573" s="83"/>
      <c r="B1573" s="84"/>
      <c r="G1573" s="83"/>
      <c r="H1573" s="84"/>
      <c r="I1573" s="84"/>
    </row>
    <row r="1574" spans="1:9" ht="12.75">
      <c r="A1574" s="83"/>
      <c r="B1574" s="84"/>
      <c r="G1574" s="83"/>
      <c r="H1574" s="84"/>
      <c r="I1574" s="84"/>
    </row>
    <row r="1575" spans="1:9" ht="12.75">
      <c r="A1575" s="83"/>
      <c r="B1575" s="84"/>
      <c r="G1575" s="83"/>
      <c r="H1575" s="84"/>
      <c r="I1575" s="84"/>
    </row>
    <row r="1576" spans="1:9" ht="12.75">
      <c r="A1576" s="83"/>
      <c r="B1576" s="84"/>
      <c r="G1576" s="83"/>
      <c r="H1576" s="84"/>
      <c r="I1576" s="84"/>
    </row>
    <row r="1577" spans="1:9" ht="12.75">
      <c r="A1577" s="83"/>
      <c r="B1577" s="84"/>
      <c r="G1577" s="83"/>
      <c r="H1577" s="84"/>
      <c r="I1577" s="84"/>
    </row>
    <row r="1578" spans="1:9" ht="12.75">
      <c r="A1578" s="83"/>
      <c r="B1578" s="84"/>
      <c r="G1578" s="83"/>
      <c r="H1578" s="84"/>
      <c r="I1578" s="84"/>
    </row>
    <row r="1579" spans="1:9" ht="12.75">
      <c r="A1579" s="83"/>
      <c r="B1579" s="84"/>
      <c r="G1579" s="83"/>
      <c r="H1579" s="84"/>
      <c r="I1579" s="84"/>
    </row>
    <row r="1580" spans="1:9" ht="12.75">
      <c r="A1580" s="83"/>
      <c r="B1580" s="84"/>
      <c r="G1580" s="83"/>
      <c r="H1580" s="84"/>
      <c r="I1580" s="84"/>
    </row>
    <row r="1581" spans="1:9" ht="12.75">
      <c r="A1581" s="83"/>
      <c r="B1581" s="84"/>
      <c r="G1581" s="83"/>
      <c r="H1581" s="84"/>
      <c r="I1581" s="84"/>
    </row>
    <row r="1582" spans="1:9" ht="12.75">
      <c r="A1582" s="83"/>
      <c r="B1582" s="84"/>
      <c r="G1582" s="83"/>
      <c r="H1582" s="84"/>
      <c r="I1582" s="84"/>
    </row>
    <row r="1583" spans="1:9" ht="12.75">
      <c r="A1583" s="83"/>
      <c r="B1583" s="84"/>
      <c r="G1583" s="83"/>
      <c r="H1583" s="84"/>
      <c r="I1583" s="84"/>
    </row>
    <row r="1584" spans="1:9" ht="12.75">
      <c r="A1584" s="83"/>
      <c r="B1584" s="84"/>
      <c r="G1584" s="83"/>
      <c r="H1584" s="84"/>
      <c r="I1584" s="84"/>
    </row>
    <row r="1585" spans="1:9" ht="12.75">
      <c r="A1585" s="83"/>
      <c r="B1585" s="84"/>
      <c r="G1585" s="83"/>
      <c r="H1585" s="84"/>
      <c r="I1585" s="84"/>
    </row>
    <row r="1586" spans="1:9" ht="12.75">
      <c r="A1586" s="83"/>
      <c r="B1586" s="84"/>
      <c r="G1586" s="83"/>
      <c r="H1586" s="84"/>
      <c r="I1586" s="84"/>
    </row>
    <row r="1587" spans="1:9" ht="12.75">
      <c r="A1587" s="83"/>
      <c r="B1587" s="84"/>
      <c r="G1587" s="83"/>
      <c r="H1587" s="84"/>
      <c r="I1587" s="84"/>
    </row>
    <row r="1588" spans="1:9" ht="12.75">
      <c r="A1588" s="83"/>
      <c r="B1588" s="84"/>
      <c r="G1588" s="83"/>
      <c r="H1588" s="84"/>
      <c r="I1588" s="84"/>
    </row>
    <row r="1589" spans="1:9" ht="12.75">
      <c r="A1589" s="83"/>
      <c r="B1589" s="84"/>
      <c r="G1589" s="83"/>
      <c r="H1589" s="84"/>
      <c r="I1589" s="84"/>
    </row>
    <row r="1590" spans="1:9" ht="12.75">
      <c r="A1590" s="83"/>
      <c r="B1590" s="84"/>
      <c r="G1590" s="83"/>
      <c r="H1590" s="84"/>
      <c r="I1590" s="84"/>
    </row>
    <row r="1591" spans="1:9" ht="12.75">
      <c r="A1591" s="83"/>
      <c r="B1591" s="84"/>
      <c r="G1591" s="83"/>
      <c r="H1591" s="84"/>
      <c r="I1591" s="84"/>
    </row>
    <row r="1592" spans="1:9" ht="12.75">
      <c r="A1592" s="83"/>
      <c r="B1592" s="84"/>
      <c r="G1592" s="83"/>
      <c r="H1592" s="84"/>
      <c r="I1592" s="84"/>
    </row>
    <row r="1593" spans="1:9" ht="12.75">
      <c r="A1593" s="83"/>
      <c r="B1593" s="84"/>
      <c r="G1593" s="83"/>
      <c r="H1593" s="84"/>
      <c r="I1593" s="84"/>
    </row>
    <row r="1594" spans="1:9" ht="12.75">
      <c r="A1594" s="83"/>
      <c r="B1594" s="84"/>
      <c r="G1594" s="83"/>
      <c r="H1594" s="84"/>
      <c r="I1594" s="84"/>
    </row>
    <row r="1595" spans="1:9" ht="12.75">
      <c r="A1595" s="83"/>
      <c r="B1595" s="84"/>
      <c r="G1595" s="83"/>
      <c r="H1595" s="84"/>
      <c r="I1595" s="84"/>
    </row>
    <row r="1596" spans="1:9" ht="12.75">
      <c r="A1596" s="83"/>
      <c r="B1596" s="84"/>
      <c r="G1596" s="83"/>
      <c r="H1596" s="84"/>
      <c r="I1596" s="84"/>
    </row>
    <row r="1597" spans="1:9" ht="12.75">
      <c r="A1597" s="83"/>
      <c r="B1597" s="84"/>
      <c r="G1597" s="83"/>
      <c r="H1597" s="84"/>
      <c r="I1597" s="84"/>
    </row>
    <row r="1598" spans="1:9" ht="12.75">
      <c r="A1598" s="83"/>
      <c r="B1598" s="84"/>
      <c r="G1598" s="83"/>
      <c r="H1598" s="84"/>
      <c r="I1598" s="84"/>
    </row>
    <row r="1599" spans="1:9" ht="12.75">
      <c r="A1599" s="83"/>
      <c r="B1599" s="84"/>
      <c r="G1599" s="83"/>
      <c r="H1599" s="84"/>
      <c r="I1599" s="84"/>
    </row>
    <row r="1600" spans="1:9" ht="12.75">
      <c r="A1600" s="83"/>
      <c r="B1600" s="84"/>
      <c r="G1600" s="83"/>
      <c r="H1600" s="84"/>
      <c r="I1600" s="84"/>
    </row>
    <row r="1601" spans="1:9" ht="12.75">
      <c r="A1601" s="83"/>
      <c r="B1601" s="84"/>
      <c r="G1601" s="83"/>
      <c r="H1601" s="84"/>
      <c r="I1601" s="84"/>
    </row>
    <row r="1602" spans="1:9" ht="12.75">
      <c r="A1602" s="83"/>
      <c r="B1602" s="84"/>
      <c r="G1602" s="83"/>
      <c r="H1602" s="84"/>
      <c r="I1602" s="84"/>
    </row>
    <row r="1603" spans="1:9" ht="12.75">
      <c r="A1603" s="83"/>
      <c r="B1603" s="84"/>
      <c r="G1603" s="83"/>
      <c r="H1603" s="84"/>
      <c r="I1603" s="84"/>
    </row>
    <row r="1604" spans="1:9" ht="12.75">
      <c r="A1604" s="83"/>
      <c r="B1604" s="84"/>
      <c r="G1604" s="83"/>
      <c r="H1604" s="84"/>
      <c r="I1604" s="84"/>
    </row>
    <row r="1605" spans="1:9" ht="12.75">
      <c r="A1605" s="83"/>
      <c r="B1605" s="84"/>
      <c r="G1605" s="83"/>
      <c r="H1605" s="84"/>
      <c r="I1605" s="84"/>
    </row>
    <row r="1606" spans="1:9" ht="12.75">
      <c r="A1606" s="83"/>
      <c r="B1606" s="84"/>
      <c r="G1606" s="83"/>
      <c r="H1606" s="84"/>
      <c r="I1606" s="84"/>
    </row>
    <row r="1607" spans="1:9" ht="12.75">
      <c r="A1607" s="83"/>
      <c r="B1607" s="84"/>
      <c r="G1607" s="83"/>
      <c r="H1607" s="84"/>
      <c r="I1607" s="84"/>
    </row>
    <row r="1608" spans="1:9" ht="12.75">
      <c r="A1608" s="83"/>
      <c r="B1608" s="84"/>
      <c r="G1608" s="83"/>
      <c r="H1608" s="84"/>
      <c r="I1608" s="84"/>
    </row>
    <row r="1609" spans="1:9" ht="12.75">
      <c r="A1609" s="83"/>
      <c r="B1609" s="84"/>
      <c r="G1609" s="83"/>
      <c r="H1609" s="84"/>
      <c r="I1609" s="84"/>
    </row>
    <row r="1610" spans="1:9" ht="12.75">
      <c r="A1610" s="83"/>
      <c r="B1610" s="84"/>
      <c r="G1610" s="83"/>
      <c r="H1610" s="84"/>
      <c r="I1610" s="84"/>
    </row>
    <row r="1611" spans="1:9" ht="12.75">
      <c r="A1611" s="83"/>
      <c r="B1611" s="84"/>
      <c r="G1611" s="83"/>
      <c r="H1611" s="84"/>
      <c r="I1611" s="84"/>
    </row>
    <row r="1612" spans="1:9" ht="12.75">
      <c r="A1612" s="83"/>
      <c r="B1612" s="84"/>
      <c r="G1612" s="83"/>
      <c r="H1612" s="84"/>
      <c r="I1612" s="84"/>
    </row>
    <row r="1613" spans="1:9" ht="12.75">
      <c r="A1613" s="83"/>
      <c r="B1613" s="84"/>
      <c r="G1613" s="83"/>
      <c r="H1613" s="84"/>
      <c r="I1613" s="84"/>
    </row>
    <row r="1614" spans="1:9" ht="12.75">
      <c r="A1614" s="83"/>
      <c r="B1614" s="84"/>
      <c r="G1614" s="83"/>
      <c r="H1614" s="84"/>
      <c r="I1614" s="84"/>
    </row>
    <row r="1615" spans="1:9" ht="12.75">
      <c r="A1615" s="83"/>
      <c r="B1615" s="84"/>
      <c r="G1615" s="83"/>
      <c r="H1615" s="84"/>
      <c r="I1615" s="84"/>
    </row>
    <row r="1616" spans="1:9" ht="12.75">
      <c r="A1616" s="83"/>
      <c r="B1616" s="84"/>
      <c r="G1616" s="83"/>
      <c r="H1616" s="84"/>
      <c r="I1616" s="84"/>
    </row>
    <row r="1617" spans="1:9" ht="12.75">
      <c r="A1617" s="83"/>
      <c r="B1617" s="84"/>
      <c r="G1617" s="83"/>
      <c r="H1617" s="84"/>
      <c r="I1617" s="84"/>
    </row>
    <row r="1618" spans="1:9" ht="12.75">
      <c r="A1618" s="83"/>
      <c r="B1618" s="84"/>
      <c r="G1618" s="83"/>
      <c r="H1618" s="84"/>
      <c r="I1618" s="84"/>
    </row>
    <row r="1619" spans="1:9" ht="12.75">
      <c r="A1619" s="83"/>
      <c r="B1619" s="84"/>
      <c r="G1619" s="83"/>
      <c r="H1619" s="84"/>
      <c r="I1619" s="84"/>
    </row>
    <row r="1620" spans="1:9" ht="12.75">
      <c r="A1620" s="83"/>
      <c r="B1620" s="84"/>
      <c r="G1620" s="83"/>
      <c r="H1620" s="84"/>
      <c r="I1620" s="84"/>
    </row>
    <row r="1621" spans="1:9" ht="12.75">
      <c r="A1621" s="83"/>
      <c r="B1621" s="84"/>
      <c r="G1621" s="83"/>
      <c r="H1621" s="84"/>
      <c r="I1621" s="84"/>
    </row>
    <row r="1622" spans="1:9" ht="12.75">
      <c r="A1622" s="83"/>
      <c r="B1622" s="84"/>
      <c r="G1622" s="83"/>
      <c r="H1622" s="84"/>
      <c r="I1622" s="84"/>
    </row>
    <row r="1623" spans="1:9" ht="12.75">
      <c r="A1623" s="83"/>
      <c r="B1623" s="84"/>
      <c r="G1623" s="83"/>
      <c r="H1623" s="84"/>
      <c r="I1623" s="84"/>
    </row>
    <row r="1624" spans="1:9" ht="12.75">
      <c r="A1624" s="83"/>
      <c r="B1624" s="84"/>
      <c r="G1624" s="83"/>
      <c r="H1624" s="84"/>
      <c r="I1624" s="84"/>
    </row>
    <row r="1625" spans="1:9" ht="12.75">
      <c r="A1625" s="83"/>
      <c r="B1625" s="84"/>
      <c r="G1625" s="83"/>
      <c r="H1625" s="84"/>
      <c r="I1625" s="84"/>
    </row>
    <row r="1626" spans="1:9" ht="12.75">
      <c r="A1626" s="83"/>
      <c r="B1626" s="84"/>
      <c r="G1626" s="83"/>
      <c r="H1626" s="84"/>
      <c r="I1626" s="84"/>
    </row>
    <row r="1627" spans="1:9" ht="12.75">
      <c r="A1627" s="83"/>
      <c r="B1627" s="84"/>
      <c r="G1627" s="83"/>
      <c r="H1627" s="84"/>
      <c r="I1627" s="84"/>
    </row>
    <row r="1628" spans="1:9" ht="12.75">
      <c r="A1628" s="83"/>
      <c r="B1628" s="84"/>
      <c r="G1628" s="83"/>
      <c r="H1628" s="84"/>
      <c r="I1628" s="84"/>
    </row>
    <row r="1629" spans="1:9" ht="12.75">
      <c r="A1629" s="83"/>
      <c r="B1629" s="84"/>
      <c r="G1629" s="83"/>
      <c r="H1629" s="84"/>
      <c r="I1629" s="84"/>
    </row>
    <row r="1630" spans="1:9" ht="12.75">
      <c r="A1630" s="83"/>
      <c r="B1630" s="84"/>
      <c r="G1630" s="83"/>
      <c r="H1630" s="84"/>
      <c r="I1630" s="84"/>
    </row>
    <row r="1631" spans="1:9" ht="12.75">
      <c r="A1631" s="83"/>
      <c r="B1631" s="84"/>
      <c r="G1631" s="83"/>
      <c r="H1631" s="84"/>
      <c r="I1631" s="84"/>
    </row>
    <row r="1632" spans="1:9" ht="12.75">
      <c r="A1632" s="83"/>
      <c r="B1632" s="84"/>
      <c r="G1632" s="83"/>
      <c r="H1632" s="84"/>
      <c r="I1632" s="84"/>
    </row>
    <row r="1633" spans="1:9" ht="12.75">
      <c r="A1633" s="83"/>
      <c r="B1633" s="84"/>
      <c r="G1633" s="83"/>
      <c r="H1633" s="84"/>
      <c r="I1633" s="84"/>
    </row>
    <row r="1634" spans="1:9" ht="12.75">
      <c r="A1634" s="83"/>
      <c r="B1634" s="84"/>
      <c r="G1634" s="83"/>
      <c r="H1634" s="84"/>
      <c r="I1634" s="84"/>
    </row>
    <row r="1635" spans="1:9" ht="12.75">
      <c r="A1635" s="83"/>
      <c r="B1635" s="84"/>
      <c r="G1635" s="83"/>
      <c r="H1635" s="84"/>
      <c r="I1635" s="84"/>
    </row>
    <row r="1636" spans="1:9" ht="12.75">
      <c r="A1636" s="83"/>
      <c r="B1636" s="84"/>
      <c r="G1636" s="83"/>
      <c r="H1636" s="84"/>
      <c r="I1636" s="84"/>
    </row>
    <row r="1637" spans="1:9" ht="12.75">
      <c r="A1637" s="83"/>
      <c r="B1637" s="84"/>
      <c r="G1637" s="83"/>
      <c r="H1637" s="84"/>
      <c r="I1637" s="84"/>
    </row>
    <row r="1638" spans="1:9" ht="12.75">
      <c r="A1638" s="83"/>
      <c r="B1638" s="84"/>
      <c r="G1638" s="83"/>
      <c r="H1638" s="84"/>
      <c r="I1638" s="84"/>
    </row>
    <row r="1639" spans="1:9" ht="12.75">
      <c r="A1639" s="83"/>
      <c r="B1639" s="84"/>
      <c r="G1639" s="83"/>
      <c r="H1639" s="84"/>
      <c r="I1639" s="84"/>
    </row>
    <row r="1640" spans="1:9" ht="12.75">
      <c r="A1640" s="83"/>
      <c r="B1640" s="84"/>
      <c r="G1640" s="83"/>
      <c r="H1640" s="84"/>
      <c r="I1640" s="84"/>
    </row>
    <row r="1641" spans="1:9" ht="12.75">
      <c r="A1641" s="83"/>
      <c r="B1641" s="84"/>
      <c r="G1641" s="83"/>
      <c r="H1641" s="84"/>
      <c r="I1641" s="84"/>
    </row>
    <row r="1642" spans="1:9" ht="12.75">
      <c r="A1642" s="83"/>
      <c r="B1642" s="84"/>
      <c r="G1642" s="83"/>
      <c r="H1642" s="84"/>
      <c r="I1642" s="84"/>
    </row>
    <row r="1643" spans="1:9" ht="12.75">
      <c r="A1643" s="83"/>
      <c r="B1643" s="84"/>
      <c r="G1643" s="83"/>
      <c r="H1643" s="84"/>
      <c r="I1643" s="84"/>
    </row>
    <row r="1644" spans="1:9" ht="12.75">
      <c r="A1644" s="83"/>
      <c r="B1644" s="84"/>
      <c r="G1644" s="83"/>
      <c r="H1644" s="84"/>
      <c r="I1644" s="84"/>
    </row>
    <row r="1645" spans="1:9" ht="12.75">
      <c r="A1645" s="83"/>
      <c r="B1645" s="84"/>
      <c r="G1645" s="83"/>
      <c r="H1645" s="84"/>
      <c r="I1645" s="84"/>
    </row>
    <row r="1646" spans="1:9" ht="12.75">
      <c r="A1646" s="83"/>
      <c r="B1646" s="84"/>
      <c r="G1646" s="83"/>
      <c r="H1646" s="84"/>
      <c r="I1646" s="84"/>
    </row>
    <row r="1647" spans="1:9" ht="12.75">
      <c r="A1647" s="83"/>
      <c r="B1647" s="84"/>
      <c r="G1647" s="83"/>
      <c r="H1647" s="84"/>
      <c r="I1647" s="84"/>
    </row>
    <row r="1648" spans="1:9" ht="12.75">
      <c r="A1648" s="83"/>
      <c r="B1648" s="84"/>
      <c r="G1648" s="83"/>
      <c r="H1648" s="84"/>
      <c r="I1648" s="84"/>
    </row>
    <row r="1649" spans="1:9" ht="12.75">
      <c r="A1649" s="83"/>
      <c r="B1649" s="84"/>
      <c r="G1649" s="83"/>
      <c r="H1649" s="84"/>
      <c r="I1649" s="84"/>
    </row>
    <row r="1650" spans="1:9" ht="12.75">
      <c r="A1650" s="83"/>
      <c r="B1650" s="84"/>
      <c r="G1650" s="83"/>
      <c r="H1650" s="84"/>
      <c r="I1650" s="84"/>
    </row>
    <row r="1651" spans="1:9" ht="12.75">
      <c r="A1651" s="83"/>
      <c r="B1651" s="84"/>
      <c r="G1651" s="83"/>
      <c r="H1651" s="84"/>
      <c r="I1651" s="84"/>
    </row>
    <row r="1652" spans="1:9" ht="12.75">
      <c r="A1652" s="83"/>
      <c r="B1652" s="84"/>
      <c r="G1652" s="83"/>
      <c r="H1652" s="84"/>
      <c r="I1652" s="84"/>
    </row>
    <row r="1653" spans="1:9" ht="12.75">
      <c r="A1653" s="83"/>
      <c r="B1653" s="84"/>
      <c r="G1653" s="83"/>
      <c r="H1653" s="84"/>
      <c r="I1653" s="84"/>
    </row>
    <row r="1654" spans="1:9" ht="12.75">
      <c r="A1654" s="83"/>
      <c r="B1654" s="84"/>
      <c r="G1654" s="83"/>
      <c r="H1654" s="84"/>
      <c r="I1654" s="84"/>
    </row>
    <row r="1655" spans="1:9" ht="12.75">
      <c r="A1655" s="83"/>
      <c r="B1655" s="84"/>
      <c r="G1655" s="83"/>
      <c r="H1655" s="84"/>
      <c r="I1655" s="84"/>
    </row>
    <row r="1656" spans="1:9" ht="12.75">
      <c r="A1656" s="83"/>
      <c r="B1656" s="84"/>
      <c r="G1656" s="83"/>
      <c r="H1656" s="84"/>
      <c r="I1656" s="84"/>
    </row>
    <row r="1657" spans="1:9" ht="12.75">
      <c r="A1657" s="83"/>
      <c r="B1657" s="84"/>
      <c r="G1657" s="83"/>
      <c r="H1657" s="84"/>
      <c r="I1657" s="84"/>
    </row>
    <row r="1658" spans="1:9" ht="12.75">
      <c r="A1658" s="83"/>
      <c r="B1658" s="84"/>
      <c r="G1658" s="83"/>
      <c r="H1658" s="84"/>
      <c r="I1658" s="84"/>
    </row>
    <row r="1659" spans="1:9" ht="12.75">
      <c r="A1659" s="83"/>
      <c r="B1659" s="84"/>
      <c r="G1659" s="83"/>
      <c r="H1659" s="84"/>
      <c r="I1659" s="84"/>
    </row>
    <row r="1660" spans="1:9" ht="12.75">
      <c r="A1660" s="83"/>
      <c r="B1660" s="84"/>
      <c r="G1660" s="83"/>
      <c r="H1660" s="84"/>
      <c r="I1660" s="84"/>
    </row>
    <row r="1661" spans="1:9" ht="12.75">
      <c r="A1661" s="83"/>
      <c r="B1661" s="84"/>
      <c r="G1661" s="83"/>
      <c r="H1661" s="84"/>
      <c r="I1661" s="84"/>
    </row>
    <row r="1662" spans="1:9" ht="12.75">
      <c r="A1662" s="83"/>
      <c r="B1662" s="84"/>
      <c r="G1662" s="83"/>
      <c r="H1662" s="84"/>
      <c r="I1662" s="84"/>
    </row>
    <row r="1663" spans="1:9" ht="12.75">
      <c r="A1663" s="83"/>
      <c r="B1663" s="84"/>
      <c r="G1663" s="83"/>
      <c r="H1663" s="84"/>
      <c r="I1663" s="84"/>
    </row>
    <row r="1664" spans="1:9" ht="12.75">
      <c r="A1664" s="83"/>
      <c r="B1664" s="84"/>
      <c r="G1664" s="83"/>
      <c r="H1664" s="84"/>
      <c r="I1664" s="84"/>
    </row>
    <row r="1665" spans="1:9" ht="12.75">
      <c r="A1665" s="83"/>
      <c r="B1665" s="84"/>
      <c r="G1665" s="83"/>
      <c r="H1665" s="84"/>
      <c r="I1665" s="84"/>
    </row>
    <row r="1666" spans="1:9" ht="12.75">
      <c r="A1666" s="83"/>
      <c r="B1666" s="84"/>
      <c r="G1666" s="83"/>
      <c r="H1666" s="84"/>
      <c r="I1666" s="84"/>
    </row>
    <row r="1667" spans="1:9" ht="12.75">
      <c r="A1667" s="83"/>
      <c r="B1667" s="84"/>
      <c r="G1667" s="83"/>
      <c r="H1667" s="84"/>
      <c r="I1667" s="84"/>
    </row>
    <row r="1668" spans="1:9" ht="12.75">
      <c r="A1668" s="83"/>
      <c r="B1668" s="84"/>
      <c r="G1668" s="83"/>
      <c r="H1668" s="84"/>
      <c r="I1668" s="84"/>
    </row>
    <row r="1669" spans="1:9" ht="12.75">
      <c r="A1669" s="83"/>
      <c r="B1669" s="84"/>
      <c r="G1669" s="83"/>
      <c r="H1669" s="84"/>
      <c r="I1669" s="84"/>
    </row>
    <row r="1670" spans="1:9" ht="12.75">
      <c r="A1670" s="83"/>
      <c r="B1670" s="84"/>
      <c r="G1670" s="83"/>
      <c r="H1670" s="84"/>
      <c r="I1670" s="84"/>
    </row>
    <row r="1671" spans="1:9" ht="12.75">
      <c r="A1671" s="83"/>
      <c r="B1671" s="84"/>
      <c r="G1671" s="83"/>
      <c r="H1671" s="84"/>
      <c r="I1671" s="84"/>
    </row>
    <row r="1672" spans="1:9" ht="12.75">
      <c r="A1672" s="83"/>
      <c r="B1672" s="84"/>
      <c r="G1672" s="83"/>
      <c r="H1672" s="84"/>
      <c r="I1672" s="84"/>
    </row>
    <row r="1673" spans="1:9" ht="12.75">
      <c r="A1673" s="83"/>
      <c r="B1673" s="84"/>
      <c r="G1673" s="83"/>
      <c r="H1673" s="84"/>
      <c r="I1673" s="84"/>
    </row>
    <row r="1674" spans="1:9" ht="12.75">
      <c r="A1674" s="83"/>
      <c r="B1674" s="84"/>
      <c r="G1674" s="83"/>
      <c r="H1674" s="84"/>
      <c r="I1674" s="84"/>
    </row>
    <row r="1675" spans="1:9" ht="12.75">
      <c r="A1675" s="83"/>
      <c r="B1675" s="84"/>
      <c r="G1675" s="83"/>
      <c r="H1675" s="84"/>
      <c r="I1675" s="84"/>
    </row>
    <row r="1676" spans="1:9" ht="12.75">
      <c r="A1676" s="83"/>
      <c r="B1676" s="84"/>
      <c r="G1676" s="83"/>
      <c r="H1676" s="84"/>
      <c r="I1676" s="84"/>
    </row>
    <row r="1677" spans="1:9" ht="12.75">
      <c r="A1677" s="83"/>
      <c r="B1677" s="84"/>
      <c r="G1677" s="83"/>
      <c r="H1677" s="84"/>
      <c r="I1677" s="84"/>
    </row>
    <row r="1678" spans="1:9" ht="12.75">
      <c r="A1678" s="83"/>
      <c r="B1678" s="84"/>
      <c r="G1678" s="83"/>
      <c r="H1678" s="84"/>
      <c r="I1678" s="84"/>
    </row>
    <row r="1679" spans="1:9" ht="12.75">
      <c r="A1679" s="83"/>
      <c r="B1679" s="84"/>
      <c r="G1679" s="83"/>
      <c r="H1679" s="84"/>
      <c r="I1679" s="84"/>
    </row>
    <row r="1680" spans="1:9" ht="12.75">
      <c r="A1680" s="83"/>
      <c r="B1680" s="84"/>
      <c r="G1680" s="83"/>
      <c r="H1680" s="84"/>
      <c r="I1680" s="84"/>
    </row>
    <row r="1681" spans="1:9" ht="12.75">
      <c r="A1681" s="83"/>
      <c r="B1681" s="84"/>
      <c r="G1681" s="83"/>
      <c r="H1681" s="84"/>
      <c r="I1681" s="84"/>
    </row>
    <row r="1682" spans="1:9" ht="12.75">
      <c r="A1682" s="83"/>
      <c r="B1682" s="84"/>
      <c r="G1682" s="83"/>
      <c r="H1682" s="84"/>
      <c r="I1682" s="84"/>
    </row>
    <row r="1683" spans="1:9" ht="12.75">
      <c r="A1683" s="83"/>
      <c r="B1683" s="84"/>
      <c r="G1683" s="83"/>
      <c r="H1683" s="84"/>
      <c r="I1683" s="84"/>
    </row>
    <row r="1684" spans="1:9" ht="12.75">
      <c r="A1684" s="83"/>
      <c r="B1684" s="84"/>
      <c r="G1684" s="83"/>
      <c r="H1684" s="84"/>
      <c r="I1684" s="84"/>
    </row>
    <row r="1685" spans="1:9" ht="12.75">
      <c r="A1685" s="83"/>
      <c r="B1685" s="84"/>
      <c r="G1685" s="83"/>
      <c r="H1685" s="84"/>
      <c r="I1685" s="84"/>
    </row>
    <row r="1686" spans="1:9" ht="12.75">
      <c r="A1686" s="83"/>
      <c r="B1686" s="84"/>
      <c r="G1686" s="83"/>
      <c r="H1686" s="84"/>
      <c r="I1686" s="84"/>
    </row>
    <row r="1687" spans="1:9" ht="12.75">
      <c r="A1687" s="83"/>
      <c r="B1687" s="84"/>
      <c r="G1687" s="83"/>
      <c r="H1687" s="84"/>
      <c r="I1687" s="84"/>
    </row>
    <row r="1688" spans="1:9" ht="12.75">
      <c r="A1688" s="83"/>
      <c r="B1688" s="84"/>
      <c r="G1688" s="83"/>
      <c r="H1688" s="84"/>
      <c r="I1688" s="84"/>
    </row>
    <row r="1689" spans="1:9" ht="12.75">
      <c r="A1689" s="83"/>
      <c r="B1689" s="84"/>
      <c r="G1689" s="83"/>
      <c r="H1689" s="84"/>
      <c r="I1689" s="84"/>
    </row>
    <row r="1690" spans="1:9" ht="12.75">
      <c r="A1690" s="83"/>
      <c r="B1690" s="84"/>
      <c r="G1690" s="83"/>
      <c r="H1690" s="84"/>
      <c r="I1690" s="84"/>
    </row>
    <row r="1691" spans="1:9" ht="12.75">
      <c r="A1691" s="83"/>
      <c r="B1691" s="84"/>
      <c r="G1691" s="83"/>
      <c r="H1691" s="84"/>
      <c r="I1691" s="84"/>
    </row>
    <row r="1692" spans="1:9" ht="12.75">
      <c r="A1692" s="83"/>
      <c r="B1692" s="84"/>
      <c r="G1692" s="83"/>
      <c r="H1692" s="84"/>
      <c r="I1692" s="84"/>
    </row>
    <row r="1693" spans="1:9" ht="12.75">
      <c r="A1693" s="83"/>
      <c r="B1693" s="84"/>
      <c r="G1693" s="83"/>
      <c r="H1693" s="84"/>
      <c r="I1693" s="84"/>
    </row>
    <row r="1694" spans="1:9" ht="12.75">
      <c r="A1694" s="83"/>
      <c r="B1694" s="84"/>
      <c r="G1694" s="83"/>
      <c r="H1694" s="84"/>
      <c r="I1694" s="84"/>
    </row>
    <row r="1695" spans="1:9" ht="12.75">
      <c r="A1695" s="83"/>
      <c r="B1695" s="84"/>
      <c r="G1695" s="83"/>
      <c r="H1695" s="84"/>
      <c r="I1695" s="84"/>
    </row>
    <row r="1696" spans="1:9" ht="12.75">
      <c r="A1696" s="83"/>
      <c r="B1696" s="84"/>
      <c r="G1696" s="83"/>
      <c r="H1696" s="84"/>
      <c r="I1696" s="84"/>
    </row>
    <row r="1697" spans="1:9" ht="12.75">
      <c r="A1697" s="83"/>
      <c r="B1697" s="84"/>
      <c r="G1697" s="83"/>
      <c r="H1697" s="84"/>
      <c r="I1697" s="84"/>
    </row>
    <row r="1698" spans="1:9" ht="12.75">
      <c r="A1698" s="83"/>
      <c r="B1698" s="84"/>
      <c r="G1698" s="83"/>
      <c r="H1698" s="84"/>
      <c r="I1698" s="84"/>
    </row>
    <row r="1699" spans="1:9" ht="12.75">
      <c r="A1699" s="83"/>
      <c r="B1699" s="84"/>
      <c r="G1699" s="83"/>
      <c r="H1699" s="84"/>
      <c r="I1699" s="84"/>
    </row>
    <row r="1700" spans="1:9" ht="12.75">
      <c r="A1700" s="83"/>
      <c r="B1700" s="84"/>
      <c r="G1700" s="83"/>
      <c r="H1700" s="84"/>
      <c r="I1700" s="84"/>
    </row>
    <row r="1701" spans="1:9" ht="12.75">
      <c r="A1701" s="83"/>
      <c r="B1701" s="84"/>
      <c r="G1701" s="83"/>
      <c r="H1701" s="84"/>
      <c r="I1701" s="84"/>
    </row>
    <row r="1702" spans="1:9" ht="12.75">
      <c r="A1702" s="83"/>
      <c r="B1702" s="84"/>
      <c r="G1702" s="83"/>
      <c r="H1702" s="84"/>
      <c r="I1702" s="84"/>
    </row>
    <row r="1703" spans="1:9" ht="12.75">
      <c r="A1703" s="83"/>
      <c r="B1703" s="84"/>
      <c r="G1703" s="83"/>
      <c r="H1703" s="84"/>
      <c r="I1703" s="84"/>
    </row>
    <row r="1704" spans="1:9" ht="12.75">
      <c r="A1704" s="83"/>
      <c r="B1704" s="84"/>
      <c r="G1704" s="83"/>
      <c r="H1704" s="84"/>
      <c r="I1704" s="84"/>
    </row>
    <row r="1705" spans="1:9" ht="12.75">
      <c r="A1705" s="83"/>
      <c r="B1705" s="84"/>
      <c r="G1705" s="83"/>
      <c r="H1705" s="84"/>
      <c r="I1705" s="84"/>
    </row>
    <row r="1706" spans="1:9" ht="12.75">
      <c r="A1706" s="83"/>
      <c r="B1706" s="84"/>
      <c r="G1706" s="83"/>
      <c r="H1706" s="84"/>
      <c r="I1706" s="84"/>
    </row>
    <row r="1707" spans="1:9" ht="12.75">
      <c r="A1707" s="83"/>
      <c r="B1707" s="84"/>
      <c r="G1707" s="83"/>
      <c r="H1707" s="84"/>
      <c r="I1707" s="84"/>
    </row>
    <row r="1708" spans="1:9" ht="12.75">
      <c r="A1708" s="83"/>
      <c r="B1708" s="84"/>
      <c r="G1708" s="83"/>
      <c r="H1708" s="84"/>
      <c r="I1708" s="84"/>
    </row>
    <row r="1709" spans="1:9" ht="12.75">
      <c r="A1709" s="83"/>
      <c r="B1709" s="84"/>
      <c r="G1709" s="83"/>
      <c r="H1709" s="84"/>
      <c r="I1709" s="84"/>
    </row>
    <row r="1710" spans="1:9" ht="12.75">
      <c r="A1710" s="83"/>
      <c r="B1710" s="84"/>
      <c r="G1710" s="83"/>
      <c r="H1710" s="84"/>
      <c r="I1710" s="84"/>
    </row>
    <row r="1711" spans="1:9" ht="12.75">
      <c r="A1711" s="83"/>
      <c r="B1711" s="84"/>
      <c r="G1711" s="83"/>
      <c r="H1711" s="84"/>
      <c r="I1711" s="84"/>
    </row>
    <row r="1712" spans="1:9" ht="12.75">
      <c r="A1712" s="83"/>
      <c r="B1712" s="84"/>
      <c r="G1712" s="83"/>
      <c r="H1712" s="84"/>
      <c r="I1712" s="84"/>
    </row>
    <row r="1713" spans="1:9" ht="12.75">
      <c r="A1713" s="83"/>
      <c r="B1713" s="84"/>
      <c r="G1713" s="83"/>
      <c r="H1713" s="84"/>
      <c r="I1713" s="84"/>
    </row>
    <row r="1714" spans="1:9" ht="12.75">
      <c r="A1714" s="83"/>
      <c r="B1714" s="84"/>
      <c r="G1714" s="83"/>
      <c r="H1714" s="84"/>
      <c r="I1714" s="84"/>
    </row>
    <row r="1715" spans="1:9" ht="12.75">
      <c r="A1715" s="83"/>
      <c r="B1715" s="84"/>
      <c r="G1715" s="83"/>
      <c r="H1715" s="84"/>
      <c r="I1715" s="84"/>
    </row>
    <row r="1716" spans="1:9" ht="12.75">
      <c r="A1716" s="83"/>
      <c r="B1716" s="84"/>
      <c r="G1716" s="83"/>
      <c r="H1716" s="84"/>
      <c r="I1716" s="84"/>
    </row>
    <row r="1717" spans="1:9" ht="12.75">
      <c r="A1717" s="83"/>
      <c r="B1717" s="84"/>
      <c r="G1717" s="83"/>
      <c r="H1717" s="84"/>
      <c r="I1717" s="84"/>
    </row>
    <row r="1718" spans="1:9" ht="12.75">
      <c r="A1718" s="83"/>
      <c r="B1718" s="84"/>
      <c r="G1718" s="83"/>
      <c r="H1718" s="84"/>
      <c r="I1718" s="84"/>
    </row>
    <row r="1719" spans="1:9" ht="12.75">
      <c r="A1719" s="83"/>
      <c r="B1719" s="84"/>
      <c r="G1719" s="83"/>
      <c r="H1719" s="84"/>
      <c r="I1719" s="84"/>
    </row>
    <row r="1720" spans="1:9" ht="12.75">
      <c r="A1720" s="83"/>
      <c r="B1720" s="84"/>
      <c r="G1720" s="83"/>
      <c r="H1720" s="84"/>
      <c r="I1720" s="84"/>
    </row>
    <row r="1721" spans="1:9" ht="12.75">
      <c r="A1721" s="83"/>
      <c r="B1721" s="84"/>
      <c r="G1721" s="83"/>
      <c r="H1721" s="84"/>
      <c r="I1721" s="84"/>
    </row>
    <row r="1722" spans="1:9" ht="12.75">
      <c r="A1722" s="83"/>
      <c r="B1722" s="84"/>
      <c r="G1722" s="83"/>
      <c r="H1722" s="84"/>
      <c r="I1722" s="84"/>
    </row>
    <row r="1723" spans="1:9" ht="12.75">
      <c r="A1723" s="83"/>
      <c r="B1723" s="84"/>
      <c r="G1723" s="83"/>
      <c r="H1723" s="84"/>
      <c r="I1723" s="84"/>
    </row>
    <row r="1724" spans="1:9" ht="12.75">
      <c r="A1724" s="83"/>
      <c r="B1724" s="84"/>
      <c r="G1724" s="83"/>
      <c r="H1724" s="84"/>
      <c r="I1724" s="84"/>
    </row>
    <row r="1725" spans="1:9" ht="12.75">
      <c r="A1725" s="83"/>
      <c r="B1725" s="84"/>
      <c r="G1725" s="83"/>
      <c r="H1725" s="84"/>
      <c r="I1725" s="84"/>
    </row>
    <row r="1726" spans="1:9" ht="12.75">
      <c r="A1726" s="83"/>
      <c r="B1726" s="84"/>
      <c r="G1726" s="83"/>
      <c r="H1726" s="84"/>
      <c r="I1726" s="84"/>
    </row>
    <row r="1727" spans="1:9" ht="12.75">
      <c r="A1727" s="83"/>
      <c r="B1727" s="84"/>
      <c r="G1727" s="83"/>
      <c r="H1727" s="84"/>
      <c r="I1727" s="84"/>
    </row>
    <row r="1728" spans="1:9" ht="12.75">
      <c r="A1728" s="83"/>
      <c r="B1728" s="84"/>
      <c r="G1728" s="83"/>
      <c r="H1728" s="84"/>
      <c r="I1728" s="84"/>
    </row>
    <row r="1729" spans="1:9" ht="12.75">
      <c r="A1729" s="83"/>
      <c r="B1729" s="84"/>
      <c r="G1729" s="83"/>
      <c r="H1729" s="84"/>
      <c r="I1729" s="84"/>
    </row>
    <row r="1730" spans="1:9" ht="12.75">
      <c r="A1730" s="83"/>
      <c r="B1730" s="84"/>
      <c r="G1730" s="83"/>
      <c r="H1730" s="84"/>
      <c r="I1730" s="84"/>
    </row>
    <row r="1731" spans="1:9" ht="12.75">
      <c r="A1731" s="83"/>
      <c r="B1731" s="84"/>
      <c r="G1731" s="83"/>
      <c r="H1731" s="84"/>
      <c r="I1731" s="84"/>
    </row>
    <row r="1732" spans="1:9" ht="12.75">
      <c r="A1732" s="83"/>
      <c r="B1732" s="84"/>
      <c r="G1732" s="83"/>
      <c r="H1732" s="84"/>
      <c r="I1732" s="84"/>
    </row>
    <row r="1733" spans="1:9" ht="12.75">
      <c r="A1733" s="83"/>
      <c r="B1733" s="84"/>
      <c r="G1733" s="83"/>
      <c r="H1733" s="84"/>
      <c r="I1733" s="84"/>
    </row>
    <row r="1734" spans="1:9" ht="12.75">
      <c r="A1734" s="83"/>
      <c r="B1734" s="84"/>
      <c r="G1734" s="83"/>
      <c r="H1734" s="84"/>
      <c r="I1734" s="84"/>
    </row>
    <row r="1735" spans="1:9" ht="12.75">
      <c r="A1735" s="83"/>
      <c r="B1735" s="84"/>
      <c r="G1735" s="83"/>
      <c r="H1735" s="84"/>
      <c r="I1735" s="84"/>
    </row>
    <row r="1736" spans="1:9" ht="12.75">
      <c r="A1736" s="83"/>
      <c r="B1736" s="84"/>
      <c r="G1736" s="83"/>
      <c r="H1736" s="84"/>
      <c r="I1736" s="84"/>
    </row>
    <row r="1737" spans="1:9" ht="12.75">
      <c r="A1737" s="83"/>
      <c r="B1737" s="84"/>
      <c r="G1737" s="83"/>
      <c r="H1737" s="84"/>
      <c r="I1737" s="84"/>
    </row>
    <row r="1738" spans="1:9" ht="12.75">
      <c r="A1738" s="83"/>
      <c r="B1738" s="84"/>
      <c r="G1738" s="83"/>
      <c r="H1738" s="84"/>
      <c r="I1738" s="84"/>
    </row>
    <row r="1739" spans="1:9" ht="12.75">
      <c r="A1739" s="83"/>
      <c r="B1739" s="84"/>
      <c r="G1739" s="83"/>
      <c r="H1739" s="84"/>
      <c r="I1739" s="84"/>
    </row>
    <row r="1740" spans="1:9" ht="12.75">
      <c r="A1740" s="83"/>
      <c r="B1740" s="84"/>
      <c r="G1740" s="83"/>
      <c r="H1740" s="84"/>
      <c r="I1740" s="84"/>
    </row>
    <row r="1741" spans="1:9" ht="12.75">
      <c r="A1741" s="83"/>
      <c r="B1741" s="84"/>
      <c r="G1741" s="83"/>
      <c r="H1741" s="84"/>
      <c r="I1741" s="84"/>
    </row>
    <row r="1742" spans="1:9" ht="12.75">
      <c r="A1742" s="83"/>
      <c r="B1742" s="84"/>
      <c r="G1742" s="83"/>
      <c r="H1742" s="84"/>
      <c r="I1742" s="84"/>
    </row>
    <row r="1743" spans="1:9" ht="12.75">
      <c r="A1743" s="83"/>
      <c r="B1743" s="84"/>
      <c r="G1743" s="83"/>
      <c r="H1743" s="84"/>
      <c r="I1743" s="84"/>
    </row>
    <row r="1744" spans="1:9" ht="12.75">
      <c r="A1744" s="83"/>
      <c r="B1744" s="84"/>
      <c r="G1744" s="83"/>
      <c r="H1744" s="84"/>
      <c r="I1744" s="84"/>
    </row>
    <row r="1745" spans="1:9" ht="12.75">
      <c r="A1745" s="83"/>
      <c r="B1745" s="84"/>
      <c r="G1745" s="83"/>
      <c r="H1745" s="84"/>
      <c r="I1745" s="84"/>
    </row>
    <row r="1746" spans="1:9" ht="12.75">
      <c r="A1746" s="83"/>
      <c r="B1746" s="84"/>
      <c r="G1746" s="83"/>
      <c r="H1746" s="84"/>
      <c r="I1746" s="84"/>
    </row>
    <row r="1747" spans="1:9" ht="12.75">
      <c r="A1747" s="83"/>
      <c r="B1747" s="84"/>
      <c r="G1747" s="83"/>
      <c r="H1747" s="84"/>
      <c r="I1747" s="84"/>
    </row>
    <row r="1748" spans="1:9" ht="12.75">
      <c r="A1748" s="83"/>
      <c r="B1748" s="84"/>
      <c r="G1748" s="83"/>
      <c r="H1748" s="84"/>
      <c r="I1748" s="84"/>
    </row>
    <row r="1749" spans="1:9" ht="12.75">
      <c r="A1749" s="83"/>
      <c r="B1749" s="84"/>
      <c r="G1749" s="83"/>
      <c r="H1749" s="84"/>
      <c r="I1749" s="84"/>
    </row>
    <row r="1750" spans="1:9" ht="12.75">
      <c r="A1750" s="83"/>
      <c r="B1750" s="84"/>
      <c r="G1750" s="83"/>
      <c r="H1750" s="84"/>
      <c r="I1750" s="84"/>
    </row>
    <row r="1751" spans="1:9" ht="12.75">
      <c r="A1751" s="83"/>
      <c r="B1751" s="84"/>
      <c r="G1751" s="83"/>
      <c r="H1751" s="84"/>
      <c r="I1751" s="84"/>
    </row>
    <row r="1752" spans="1:9" ht="12.75">
      <c r="A1752" s="83"/>
      <c r="B1752" s="84"/>
      <c r="G1752" s="83"/>
      <c r="H1752" s="84"/>
      <c r="I1752" s="84"/>
    </row>
    <row r="1753" spans="1:9" ht="12.75">
      <c r="A1753" s="83"/>
      <c r="B1753" s="84"/>
      <c r="G1753" s="83"/>
      <c r="H1753" s="84"/>
      <c r="I1753" s="84"/>
    </row>
    <row r="1754" spans="1:9" ht="12.75">
      <c r="A1754" s="83"/>
      <c r="B1754" s="84"/>
      <c r="G1754" s="83"/>
      <c r="H1754" s="84"/>
      <c r="I1754" s="84"/>
    </row>
    <row r="1755" spans="1:9" ht="12.75">
      <c r="A1755" s="83"/>
      <c r="B1755" s="84"/>
      <c r="G1755" s="83"/>
      <c r="H1755" s="84"/>
      <c r="I1755" s="84"/>
    </row>
    <row r="1756" spans="1:9" ht="12.75">
      <c r="A1756" s="83"/>
      <c r="B1756" s="84"/>
      <c r="G1756" s="83"/>
      <c r="H1756" s="84"/>
      <c r="I1756" s="84"/>
    </row>
    <row r="1757" spans="1:9" ht="12.75">
      <c r="A1757" s="83"/>
      <c r="B1757" s="84"/>
      <c r="G1757" s="83"/>
      <c r="H1757" s="84"/>
      <c r="I1757" s="84"/>
    </row>
    <row r="1758" spans="1:9" ht="12.75">
      <c r="A1758" s="83"/>
      <c r="B1758" s="84"/>
      <c r="G1758" s="83"/>
      <c r="H1758" s="84"/>
      <c r="I1758" s="84"/>
    </row>
    <row r="1759" spans="1:9" ht="12.75">
      <c r="A1759" s="83"/>
      <c r="B1759" s="84"/>
      <c r="G1759" s="83"/>
      <c r="H1759" s="84"/>
      <c r="I1759" s="84"/>
    </row>
    <row r="1760" spans="1:9" ht="12.75">
      <c r="A1760" s="83"/>
      <c r="B1760" s="84"/>
      <c r="G1760" s="83"/>
      <c r="H1760" s="84"/>
      <c r="I1760" s="84"/>
    </row>
    <row r="1761" spans="1:9" ht="12.75">
      <c r="A1761" s="83"/>
      <c r="B1761" s="84"/>
      <c r="G1761" s="83"/>
      <c r="H1761" s="84"/>
      <c r="I1761" s="84"/>
    </row>
    <row r="1762" spans="1:9" ht="12.75">
      <c r="A1762" s="83"/>
      <c r="B1762" s="84"/>
      <c r="G1762" s="83"/>
      <c r="H1762" s="84"/>
      <c r="I1762" s="84"/>
    </row>
    <row r="1763" spans="1:9" ht="12.75">
      <c r="A1763" s="83"/>
      <c r="B1763" s="84"/>
      <c r="G1763" s="83"/>
      <c r="H1763" s="84"/>
      <c r="I1763" s="84"/>
    </row>
    <row r="1764" spans="1:9" ht="12.75">
      <c r="A1764" s="83"/>
      <c r="B1764" s="84"/>
      <c r="G1764" s="83"/>
      <c r="H1764" s="84"/>
      <c r="I1764" s="84"/>
    </row>
    <row r="1765" spans="1:9" ht="12.75">
      <c r="A1765" s="83"/>
      <c r="B1765" s="84"/>
      <c r="G1765" s="83"/>
      <c r="H1765" s="84"/>
      <c r="I1765" s="84"/>
    </row>
    <row r="1766" spans="1:9" ht="12.75">
      <c r="A1766" s="83"/>
      <c r="B1766" s="84"/>
      <c r="G1766" s="83"/>
      <c r="H1766" s="84"/>
      <c r="I1766" s="84"/>
    </row>
    <row r="1767" spans="1:9" ht="12.75">
      <c r="A1767" s="83"/>
      <c r="B1767" s="84"/>
      <c r="G1767" s="83"/>
      <c r="H1767" s="84"/>
      <c r="I1767" s="84"/>
    </row>
    <row r="1768" spans="1:9" ht="12.75">
      <c r="A1768" s="83"/>
      <c r="B1768" s="84"/>
      <c r="G1768" s="83"/>
      <c r="H1768" s="84"/>
      <c r="I1768" s="84"/>
    </row>
    <row r="1769" spans="1:9" ht="12.75">
      <c r="A1769" s="83"/>
      <c r="B1769" s="84"/>
      <c r="G1769" s="83"/>
      <c r="H1769" s="84"/>
      <c r="I1769" s="84"/>
    </row>
    <row r="1770" spans="1:9" ht="12.75">
      <c r="A1770" s="83"/>
      <c r="B1770" s="84"/>
      <c r="G1770" s="83"/>
      <c r="H1770" s="84"/>
      <c r="I1770" s="84"/>
    </row>
    <row r="1771" spans="1:9" ht="12.75">
      <c r="A1771" s="83"/>
      <c r="B1771" s="84"/>
      <c r="G1771" s="83"/>
      <c r="H1771" s="84"/>
      <c r="I1771" s="84"/>
    </row>
    <row r="1772" spans="1:9" ht="12.75">
      <c r="A1772" s="83"/>
      <c r="B1772" s="84"/>
      <c r="G1772" s="83"/>
      <c r="H1772" s="84"/>
      <c r="I1772" s="84"/>
    </row>
    <row r="1773" spans="1:9" ht="12.75">
      <c r="A1773" s="83"/>
      <c r="B1773" s="84"/>
      <c r="G1773" s="83"/>
      <c r="H1773" s="84"/>
      <c r="I1773" s="84"/>
    </row>
    <row r="1774" spans="1:9" ht="12.75">
      <c r="A1774" s="83"/>
      <c r="B1774" s="84"/>
      <c r="G1774" s="83"/>
      <c r="H1774" s="84"/>
      <c r="I1774" s="84"/>
    </row>
    <row r="1775" spans="1:9" ht="12.75">
      <c r="A1775" s="83"/>
      <c r="B1775" s="84"/>
      <c r="G1775" s="83"/>
      <c r="H1775" s="84"/>
      <c r="I1775" s="84"/>
    </row>
    <row r="1776" spans="1:9" ht="12.75">
      <c r="A1776" s="83"/>
      <c r="B1776" s="84"/>
      <c r="G1776" s="83"/>
      <c r="H1776" s="84"/>
      <c r="I1776" s="84"/>
    </row>
    <row r="1777" spans="1:9" ht="12.75">
      <c r="A1777" s="83"/>
      <c r="B1777" s="84"/>
      <c r="G1777" s="83"/>
      <c r="H1777" s="84"/>
      <c r="I1777" s="84"/>
    </row>
    <row r="1778" spans="1:9" ht="12.75">
      <c r="A1778" s="83"/>
      <c r="B1778" s="84"/>
      <c r="G1778" s="83"/>
      <c r="H1778" s="84"/>
      <c r="I1778" s="84"/>
    </row>
    <row r="1779" spans="1:9" ht="12.75">
      <c r="A1779" s="83"/>
      <c r="B1779" s="84"/>
      <c r="G1779" s="83"/>
      <c r="H1779" s="84"/>
      <c r="I1779" s="84"/>
    </row>
    <row r="1780" spans="1:9" ht="12.75">
      <c r="A1780" s="83"/>
      <c r="B1780" s="84"/>
      <c r="G1780" s="83"/>
      <c r="H1780" s="84"/>
      <c r="I1780" s="84"/>
    </row>
    <row r="1781" spans="1:9" ht="12.75">
      <c r="A1781" s="83"/>
      <c r="B1781" s="84"/>
      <c r="G1781" s="83"/>
      <c r="H1781" s="84"/>
      <c r="I1781" s="84"/>
    </row>
    <row r="1782" spans="1:9" ht="12.75">
      <c r="A1782" s="83"/>
      <c r="B1782" s="84"/>
      <c r="G1782" s="83"/>
      <c r="H1782" s="84"/>
      <c r="I1782" s="84"/>
    </row>
    <row r="1783" spans="1:9" ht="12.75">
      <c r="A1783" s="83"/>
      <c r="B1783" s="84"/>
      <c r="G1783" s="83"/>
      <c r="H1783" s="84"/>
      <c r="I1783" s="84"/>
    </row>
    <row r="1784" spans="1:9" ht="12.75">
      <c r="A1784" s="83"/>
      <c r="B1784" s="84"/>
      <c r="G1784" s="83"/>
      <c r="H1784" s="84"/>
      <c r="I1784" s="84"/>
    </row>
    <row r="1785" spans="1:9" ht="12.75">
      <c r="A1785" s="83"/>
      <c r="B1785" s="84"/>
      <c r="G1785" s="83"/>
      <c r="H1785" s="84"/>
      <c r="I1785" s="84"/>
    </row>
    <row r="1786" spans="1:9" ht="12.75">
      <c r="A1786" s="83"/>
      <c r="B1786" s="84"/>
      <c r="G1786" s="83"/>
      <c r="H1786" s="84"/>
      <c r="I1786" s="84"/>
    </row>
    <row r="1787" spans="1:9" ht="12.75">
      <c r="A1787" s="83"/>
      <c r="B1787" s="84"/>
      <c r="G1787" s="83"/>
      <c r="H1787" s="84"/>
      <c r="I1787" s="84"/>
    </row>
    <row r="1788" spans="1:9" ht="12.75">
      <c r="A1788" s="83"/>
      <c r="B1788" s="84"/>
      <c r="G1788" s="83"/>
      <c r="H1788" s="84"/>
      <c r="I1788" s="84"/>
    </row>
    <row r="1789" spans="1:9" ht="12.75">
      <c r="A1789" s="83"/>
      <c r="B1789" s="84"/>
      <c r="G1789" s="83"/>
      <c r="H1789" s="84"/>
      <c r="I1789" s="84"/>
    </row>
    <row r="1790" spans="1:9" ht="12.75">
      <c r="A1790" s="83"/>
      <c r="B1790" s="84"/>
      <c r="G1790" s="83"/>
      <c r="H1790" s="84"/>
      <c r="I1790" s="84"/>
    </row>
    <row r="1791" spans="1:9" ht="12.75">
      <c r="A1791" s="83"/>
      <c r="B1791" s="84"/>
      <c r="G1791" s="83"/>
      <c r="H1791" s="84"/>
      <c r="I1791" s="84"/>
    </row>
    <row r="1792" spans="1:9" ht="12.75">
      <c r="A1792" s="83"/>
      <c r="B1792" s="84"/>
      <c r="G1792" s="83"/>
      <c r="H1792" s="84"/>
      <c r="I1792" s="84"/>
    </row>
    <row r="1793" spans="1:9" ht="12.75">
      <c r="A1793" s="83"/>
      <c r="B1793" s="84"/>
      <c r="G1793" s="83"/>
      <c r="H1793" s="84"/>
      <c r="I1793" s="84"/>
    </row>
    <row r="1794" spans="1:9" ht="12.75">
      <c r="A1794" s="83"/>
      <c r="B1794" s="84"/>
      <c r="G1794" s="83"/>
      <c r="H1794" s="84"/>
      <c r="I1794" s="84"/>
    </row>
    <row r="1795" spans="1:9" ht="12.75">
      <c r="A1795" s="83"/>
      <c r="B1795" s="84"/>
      <c r="G1795" s="83"/>
      <c r="H1795" s="84"/>
      <c r="I1795" s="84"/>
    </row>
    <row r="1796" spans="1:9" ht="12.75">
      <c r="A1796" s="83"/>
      <c r="B1796" s="84"/>
      <c r="G1796" s="83"/>
      <c r="H1796" s="84"/>
      <c r="I1796" s="84"/>
    </row>
    <row r="1797" spans="1:9" ht="12.75">
      <c r="A1797" s="83"/>
      <c r="B1797" s="84"/>
      <c r="G1797" s="83"/>
      <c r="H1797" s="84"/>
      <c r="I1797" s="84"/>
    </row>
    <row r="1798" spans="1:9" ht="12.75">
      <c r="A1798" s="83"/>
      <c r="B1798" s="84"/>
      <c r="G1798" s="83"/>
      <c r="H1798" s="84"/>
      <c r="I1798" s="84"/>
    </row>
    <row r="1799" spans="1:9" ht="12.75">
      <c r="A1799" s="83"/>
      <c r="B1799" s="84"/>
      <c r="G1799" s="83"/>
      <c r="H1799" s="84"/>
      <c r="I1799" s="84"/>
    </row>
    <row r="1800" spans="1:9" ht="12.75">
      <c r="A1800" s="83"/>
      <c r="B1800" s="84"/>
      <c r="G1800" s="83"/>
      <c r="H1800" s="84"/>
      <c r="I1800" s="84"/>
    </row>
    <row r="1801" spans="1:9" ht="12.75">
      <c r="A1801" s="83"/>
      <c r="B1801" s="84"/>
      <c r="G1801" s="83"/>
      <c r="H1801" s="84"/>
      <c r="I1801" s="84"/>
    </row>
    <row r="1802" spans="1:9" ht="12.75">
      <c r="A1802" s="83"/>
      <c r="B1802" s="84"/>
      <c r="G1802" s="83"/>
      <c r="H1802" s="84"/>
      <c r="I1802" s="84"/>
    </row>
    <row r="1803" spans="1:9" ht="12.75">
      <c r="A1803" s="83"/>
      <c r="B1803" s="84"/>
      <c r="G1803" s="83"/>
      <c r="H1803" s="84"/>
      <c r="I1803" s="84"/>
    </row>
    <row r="1804" spans="1:9" ht="12.75">
      <c r="A1804" s="83"/>
      <c r="B1804" s="84"/>
      <c r="G1804" s="83"/>
      <c r="H1804" s="84"/>
      <c r="I1804" s="84"/>
    </row>
    <row r="1805" spans="1:9" ht="12.75">
      <c r="A1805" s="83"/>
      <c r="B1805" s="84"/>
      <c r="G1805" s="83"/>
      <c r="H1805" s="84"/>
      <c r="I1805" s="84"/>
    </row>
    <row r="1806" spans="1:9" ht="12.75">
      <c r="A1806" s="83"/>
      <c r="B1806" s="84"/>
      <c r="G1806" s="83"/>
      <c r="H1806" s="84"/>
      <c r="I1806" s="84"/>
    </row>
    <row r="1807" spans="1:9" ht="12.75">
      <c r="A1807" s="83"/>
      <c r="B1807" s="84"/>
      <c r="G1807" s="83"/>
      <c r="H1807" s="84"/>
      <c r="I1807" s="84"/>
    </row>
    <row r="1808" spans="1:9" ht="12.75">
      <c r="A1808" s="83"/>
      <c r="B1808" s="84"/>
      <c r="G1808" s="83"/>
      <c r="H1808" s="84"/>
      <c r="I1808" s="84"/>
    </row>
    <row r="1809" spans="1:9" ht="12.75">
      <c r="A1809" s="83"/>
      <c r="B1809" s="84"/>
      <c r="G1809" s="83"/>
      <c r="H1809" s="84"/>
      <c r="I1809" s="84"/>
    </row>
    <row r="1810" spans="1:9" ht="12.75">
      <c r="A1810" s="83"/>
      <c r="B1810" s="84"/>
      <c r="G1810" s="83"/>
      <c r="H1810" s="84"/>
      <c r="I1810" s="84"/>
    </row>
    <row r="1811" spans="1:9" ht="12.75">
      <c r="A1811" s="83"/>
      <c r="B1811" s="84"/>
      <c r="G1811" s="83"/>
      <c r="H1811" s="84"/>
      <c r="I1811" s="84"/>
    </row>
    <row r="1812" spans="1:9" ht="12.75">
      <c r="A1812" s="83"/>
      <c r="B1812" s="84"/>
      <c r="G1812" s="83"/>
      <c r="H1812" s="84"/>
      <c r="I1812" s="84"/>
    </row>
    <row r="1813" spans="1:9" ht="12.75">
      <c r="A1813" s="83"/>
      <c r="B1813" s="84"/>
      <c r="G1813" s="83"/>
      <c r="H1813" s="84"/>
      <c r="I1813" s="84"/>
    </row>
    <row r="1814" spans="1:9" ht="12.75">
      <c r="A1814" s="83"/>
      <c r="B1814" s="84"/>
      <c r="G1814" s="83"/>
      <c r="H1814" s="84"/>
      <c r="I1814" s="84"/>
    </row>
    <row r="1815" spans="1:9" ht="12.75">
      <c r="A1815" s="83"/>
      <c r="B1815" s="84"/>
      <c r="G1815" s="83"/>
      <c r="H1815" s="84"/>
      <c r="I1815" s="84"/>
    </row>
    <row r="1816" spans="1:9" ht="12.75">
      <c r="A1816" s="83"/>
      <c r="B1816" s="84"/>
      <c r="G1816" s="83"/>
      <c r="H1816" s="84"/>
      <c r="I1816" s="84"/>
    </row>
    <row r="1817" spans="1:9" ht="12.75">
      <c r="A1817" s="83"/>
      <c r="B1817" s="84"/>
      <c r="G1817" s="83"/>
      <c r="H1817" s="84"/>
      <c r="I1817" s="84"/>
    </row>
    <row r="1818" spans="1:9" ht="12.75">
      <c r="A1818" s="83"/>
      <c r="B1818" s="84"/>
      <c r="G1818" s="83"/>
      <c r="H1818" s="84"/>
      <c r="I1818" s="84"/>
    </row>
    <row r="1819" spans="1:9" ht="12.75">
      <c r="A1819" s="83"/>
      <c r="B1819" s="84"/>
      <c r="G1819" s="83"/>
      <c r="H1819" s="84"/>
      <c r="I1819" s="84"/>
    </row>
    <row r="1820" spans="1:9" ht="12.75">
      <c r="A1820" s="83"/>
      <c r="B1820" s="84"/>
      <c r="G1820" s="83"/>
      <c r="H1820" s="84"/>
      <c r="I1820" s="84"/>
    </row>
    <row r="1821" spans="1:9" ht="12.75">
      <c r="A1821" s="83"/>
      <c r="B1821" s="84"/>
      <c r="G1821" s="83"/>
      <c r="H1821" s="84"/>
      <c r="I1821" s="84"/>
    </row>
    <row r="1822" spans="1:9" ht="12.75">
      <c r="A1822" s="83"/>
      <c r="B1822" s="84"/>
      <c r="G1822" s="83"/>
      <c r="H1822" s="84"/>
      <c r="I1822" s="84"/>
    </row>
    <row r="1823" spans="1:9" ht="12.75">
      <c r="A1823" s="83"/>
      <c r="B1823" s="84"/>
      <c r="G1823" s="83"/>
      <c r="H1823" s="84"/>
      <c r="I1823" s="84"/>
    </row>
    <row r="1824" spans="1:9" ht="12.75">
      <c r="A1824" s="83"/>
      <c r="B1824" s="84"/>
      <c r="G1824" s="83"/>
      <c r="H1824" s="84"/>
      <c r="I1824" s="84"/>
    </row>
    <row r="1825" spans="1:9" ht="12.75">
      <c r="A1825" s="83"/>
      <c r="B1825" s="84"/>
      <c r="G1825" s="83"/>
      <c r="H1825" s="84"/>
      <c r="I1825" s="84"/>
    </row>
    <row r="1826" spans="1:9" ht="12.75">
      <c r="A1826" s="83"/>
      <c r="B1826" s="84"/>
      <c r="G1826" s="83"/>
      <c r="H1826" s="84"/>
      <c r="I1826" s="84"/>
    </row>
    <row r="1827" spans="1:9" ht="12.75">
      <c r="A1827" s="83"/>
      <c r="B1827" s="84"/>
      <c r="G1827" s="83"/>
      <c r="H1827" s="84"/>
      <c r="I1827" s="84"/>
    </row>
    <row r="1828" spans="1:9" ht="12.75">
      <c r="A1828" s="83"/>
      <c r="B1828" s="84"/>
      <c r="G1828" s="83"/>
      <c r="H1828" s="84"/>
      <c r="I1828" s="84"/>
    </row>
    <row r="1829" spans="1:9" ht="12.75">
      <c r="A1829" s="83"/>
      <c r="B1829" s="84"/>
      <c r="G1829" s="83"/>
      <c r="H1829" s="84"/>
      <c r="I1829" s="84"/>
    </row>
    <row r="1830" spans="1:9" ht="12.75">
      <c r="A1830" s="83"/>
      <c r="B1830" s="84"/>
      <c r="G1830" s="83"/>
      <c r="H1830" s="84"/>
      <c r="I1830" s="84"/>
    </row>
    <row r="1831" spans="1:9" ht="12.75">
      <c r="A1831" s="83"/>
      <c r="B1831" s="84"/>
      <c r="G1831" s="83"/>
      <c r="H1831" s="84"/>
      <c r="I1831" s="84"/>
    </row>
    <row r="1832" spans="1:9" ht="12.75">
      <c r="A1832" s="83"/>
      <c r="B1832" s="84"/>
      <c r="G1832" s="83"/>
      <c r="H1832" s="84"/>
      <c r="I1832" s="84"/>
    </row>
    <row r="1833" spans="1:9" ht="12.75">
      <c r="A1833" s="83"/>
      <c r="B1833" s="84"/>
      <c r="G1833" s="83"/>
      <c r="H1833" s="84"/>
      <c r="I1833" s="84"/>
    </row>
    <row r="1834" spans="1:9" ht="12.75">
      <c r="A1834" s="83"/>
      <c r="B1834" s="84"/>
      <c r="G1834" s="83"/>
      <c r="H1834" s="84"/>
      <c r="I1834" s="84"/>
    </row>
    <row r="1835" spans="1:9" ht="12.75">
      <c r="A1835" s="83"/>
      <c r="B1835" s="84"/>
      <c r="G1835" s="83"/>
      <c r="H1835" s="84"/>
      <c r="I1835" s="84"/>
    </row>
    <row r="1836" spans="1:9" ht="12.75">
      <c r="A1836" s="83"/>
      <c r="B1836" s="84"/>
      <c r="G1836" s="83"/>
      <c r="H1836" s="84"/>
      <c r="I1836" s="84"/>
    </row>
    <row r="1837" spans="1:9" ht="12.75">
      <c r="A1837" s="83"/>
      <c r="B1837" s="84"/>
      <c r="G1837" s="83"/>
      <c r="H1837" s="84"/>
      <c r="I1837" s="84"/>
    </row>
    <row r="1838" spans="1:9" ht="12.75">
      <c r="A1838" s="83"/>
      <c r="B1838" s="84"/>
      <c r="G1838" s="83"/>
      <c r="H1838" s="84"/>
      <c r="I1838" s="84"/>
    </row>
    <row r="1839" spans="1:9" ht="12.75">
      <c r="A1839" s="83"/>
      <c r="B1839" s="84"/>
      <c r="G1839" s="83"/>
      <c r="H1839" s="84"/>
      <c r="I1839" s="84"/>
    </row>
    <row r="1840" spans="1:9" ht="12.75">
      <c r="A1840" s="83"/>
      <c r="B1840" s="84"/>
      <c r="G1840" s="83"/>
      <c r="H1840" s="84"/>
      <c r="I1840" s="84"/>
    </row>
    <row r="1841" spans="1:9" ht="12.75">
      <c r="A1841" s="83"/>
      <c r="B1841" s="84"/>
      <c r="G1841" s="83"/>
      <c r="H1841" s="84"/>
      <c r="I1841" s="84"/>
    </row>
    <row r="1842" spans="1:9" ht="12.75">
      <c r="A1842" s="83"/>
      <c r="B1842" s="84"/>
      <c r="G1842" s="83"/>
      <c r="H1842" s="84"/>
      <c r="I1842" s="84"/>
    </row>
    <row r="1843" spans="1:9" ht="12.75">
      <c r="A1843" s="83"/>
      <c r="B1843" s="84"/>
      <c r="G1843" s="83"/>
      <c r="H1843" s="84"/>
      <c r="I1843" s="84"/>
    </row>
    <row r="1844" spans="1:9" ht="12.75">
      <c r="A1844" s="83"/>
      <c r="B1844" s="84"/>
      <c r="G1844" s="83"/>
      <c r="H1844" s="84"/>
      <c r="I1844" s="84"/>
    </row>
    <row r="1845" spans="1:9" ht="12.75">
      <c r="A1845" s="83"/>
      <c r="B1845" s="84"/>
      <c r="G1845" s="83"/>
      <c r="H1845" s="84"/>
      <c r="I1845" s="84"/>
    </row>
    <row r="1846" spans="1:9" ht="12.75">
      <c r="A1846" s="83"/>
      <c r="B1846" s="84"/>
      <c r="G1846" s="83"/>
      <c r="H1846" s="84"/>
      <c r="I1846" s="84"/>
    </row>
    <row r="1847" spans="1:9" ht="12.75">
      <c r="A1847" s="83"/>
      <c r="B1847" s="84"/>
      <c r="G1847" s="83"/>
      <c r="H1847" s="84"/>
      <c r="I1847" s="84"/>
    </row>
    <row r="1848" spans="1:9" ht="12.75">
      <c r="A1848" s="83"/>
      <c r="B1848" s="84"/>
      <c r="G1848" s="83"/>
      <c r="H1848" s="84"/>
      <c r="I1848" s="84"/>
    </row>
    <row r="1849" spans="1:9" ht="12.75">
      <c r="A1849" s="83"/>
      <c r="B1849" s="84"/>
      <c r="G1849" s="83"/>
      <c r="H1849" s="84"/>
      <c r="I1849" s="84"/>
    </row>
    <row r="1850" spans="1:9" ht="12.75">
      <c r="A1850" s="83"/>
      <c r="B1850" s="84"/>
      <c r="G1850" s="83"/>
      <c r="H1850" s="84"/>
      <c r="I1850" s="84"/>
    </row>
    <row r="1851" spans="1:9" ht="12.75">
      <c r="A1851" s="83"/>
      <c r="B1851" s="84"/>
      <c r="G1851" s="83"/>
      <c r="H1851" s="84"/>
      <c r="I1851" s="84"/>
    </row>
    <row r="1852" spans="1:9" ht="12.75">
      <c r="A1852" s="83"/>
      <c r="B1852" s="84"/>
      <c r="G1852" s="83"/>
      <c r="H1852" s="84"/>
      <c r="I1852" s="84"/>
    </row>
    <row r="1853" spans="1:9" ht="12.75">
      <c r="A1853" s="83"/>
      <c r="B1853" s="84"/>
      <c r="G1853" s="83"/>
      <c r="H1853" s="84"/>
      <c r="I1853" s="84"/>
    </row>
    <row r="1854" spans="1:9" ht="12.75">
      <c r="A1854" s="83"/>
      <c r="B1854" s="84"/>
      <c r="G1854" s="83"/>
      <c r="H1854" s="84"/>
      <c r="I1854" s="84"/>
    </row>
    <row r="1855" spans="1:9" ht="12.75">
      <c r="A1855" s="83"/>
      <c r="B1855" s="84"/>
      <c r="G1855" s="83"/>
      <c r="H1855" s="84"/>
      <c r="I1855" s="84"/>
    </row>
    <row r="1856" spans="1:9" ht="12.75">
      <c r="A1856" s="83"/>
      <c r="B1856" s="84"/>
      <c r="G1856" s="83"/>
      <c r="H1856" s="84"/>
      <c r="I1856" s="84"/>
    </row>
    <row r="1857" spans="1:9" ht="12.75">
      <c r="A1857" s="83"/>
      <c r="B1857" s="84"/>
      <c r="G1857" s="83"/>
      <c r="H1857" s="84"/>
      <c r="I1857" s="84"/>
    </row>
    <row r="1858" spans="1:9" ht="12.75">
      <c r="A1858" s="83"/>
      <c r="B1858" s="84"/>
      <c r="G1858" s="83"/>
      <c r="H1858" s="84"/>
      <c r="I1858" s="84"/>
    </row>
    <row r="1859" spans="1:9" ht="12.75">
      <c r="A1859" s="83"/>
      <c r="B1859" s="84"/>
      <c r="G1859" s="83"/>
      <c r="H1859" s="84"/>
      <c r="I1859" s="84"/>
    </row>
    <row r="1860" spans="1:9" ht="12.75">
      <c r="A1860" s="83"/>
      <c r="B1860" s="84"/>
      <c r="G1860" s="83"/>
      <c r="H1860" s="84"/>
      <c r="I1860" s="84"/>
    </row>
    <row r="1861" spans="1:9" ht="12.75">
      <c r="A1861" s="83"/>
      <c r="B1861" s="84"/>
      <c r="G1861" s="83"/>
      <c r="H1861" s="84"/>
      <c r="I1861" s="84"/>
    </row>
    <row r="1862" spans="1:9" ht="12.75">
      <c r="A1862" s="83"/>
      <c r="B1862" s="84"/>
      <c r="G1862" s="83"/>
      <c r="H1862" s="84"/>
      <c r="I1862" s="84"/>
    </row>
    <row r="1863" spans="1:9" ht="12.75">
      <c r="A1863" s="83"/>
      <c r="B1863" s="84"/>
      <c r="G1863" s="83"/>
      <c r="H1863" s="84"/>
      <c r="I1863" s="84"/>
    </row>
    <row r="1864" spans="1:9" ht="12.75">
      <c r="A1864" s="83"/>
      <c r="B1864" s="84"/>
      <c r="G1864" s="83"/>
      <c r="H1864" s="84"/>
      <c r="I1864" s="84"/>
    </row>
    <row r="1865" spans="1:9" ht="12.75">
      <c r="A1865" s="83"/>
      <c r="B1865" s="84"/>
      <c r="G1865" s="83"/>
      <c r="H1865" s="84"/>
      <c r="I1865" s="84"/>
    </row>
    <row r="1866" spans="1:9" ht="12.75">
      <c r="A1866" s="83"/>
      <c r="B1866" s="84"/>
      <c r="G1866" s="83"/>
      <c r="H1866" s="84"/>
      <c r="I1866" s="84"/>
    </row>
    <row r="1867" spans="1:9" ht="12.75">
      <c r="A1867" s="83"/>
      <c r="B1867" s="84"/>
      <c r="G1867" s="83"/>
      <c r="H1867" s="84"/>
      <c r="I1867" s="84"/>
    </row>
    <row r="1868" spans="1:9" ht="12.75">
      <c r="A1868" s="83"/>
      <c r="B1868" s="84"/>
      <c r="G1868" s="83"/>
      <c r="H1868" s="84"/>
      <c r="I1868" s="84"/>
    </row>
    <row r="1869" spans="1:9" ht="12.75">
      <c r="A1869" s="83"/>
      <c r="B1869" s="84"/>
      <c r="G1869" s="83"/>
      <c r="H1869" s="84"/>
      <c r="I1869" s="84"/>
    </row>
    <row r="1870" spans="1:9" ht="12.75">
      <c r="A1870" s="83"/>
      <c r="B1870" s="84"/>
      <c r="G1870" s="83"/>
      <c r="H1870" s="84"/>
      <c r="I1870" s="84"/>
    </row>
    <row r="1871" spans="1:9" ht="12.75">
      <c r="A1871" s="83"/>
      <c r="B1871" s="84"/>
      <c r="G1871" s="83"/>
      <c r="H1871" s="84"/>
      <c r="I1871" s="84"/>
    </row>
    <row r="1872" spans="1:9" ht="12.75">
      <c r="A1872" s="83"/>
      <c r="B1872" s="84"/>
      <c r="G1872" s="83"/>
      <c r="H1872" s="84"/>
      <c r="I1872" s="84"/>
    </row>
    <row r="1873" spans="1:9" ht="12.75">
      <c r="A1873" s="83"/>
      <c r="B1873" s="84"/>
      <c r="G1873" s="83"/>
      <c r="H1873" s="84"/>
      <c r="I1873" s="84"/>
    </row>
    <row r="1874" spans="1:9" ht="12.75">
      <c r="A1874" s="83"/>
      <c r="B1874" s="84"/>
      <c r="G1874" s="83"/>
      <c r="H1874" s="84"/>
      <c r="I1874" s="84"/>
    </row>
    <row r="1875" spans="1:9" ht="12.75">
      <c r="A1875" s="83"/>
      <c r="B1875" s="84"/>
      <c r="G1875" s="83"/>
      <c r="H1875" s="84"/>
      <c r="I1875" s="84"/>
    </row>
    <row r="1876" spans="1:9" ht="12.75">
      <c r="A1876" s="83"/>
      <c r="B1876" s="84"/>
      <c r="G1876" s="83"/>
      <c r="H1876" s="84"/>
      <c r="I1876" s="84"/>
    </row>
    <row r="1877" spans="1:9" ht="12.75">
      <c r="A1877" s="83"/>
      <c r="B1877" s="84"/>
      <c r="G1877" s="83"/>
      <c r="H1877" s="84"/>
      <c r="I1877" s="84"/>
    </row>
    <row r="1878" spans="1:9" ht="12.75">
      <c r="A1878" s="83"/>
      <c r="B1878" s="84"/>
      <c r="G1878" s="83"/>
      <c r="H1878" s="84"/>
      <c r="I1878" s="84"/>
    </row>
    <row r="1879" spans="1:9" ht="12.75">
      <c r="A1879" s="83"/>
      <c r="B1879" s="84"/>
      <c r="G1879" s="83"/>
      <c r="H1879" s="84"/>
      <c r="I1879" s="84"/>
    </row>
    <row r="1880" spans="1:9" ht="12.75">
      <c r="A1880" s="83"/>
      <c r="B1880" s="84"/>
      <c r="G1880" s="83"/>
      <c r="H1880" s="84"/>
      <c r="I1880" s="84"/>
    </row>
    <row r="1881" spans="1:9" ht="12.75">
      <c r="A1881" s="83"/>
      <c r="B1881" s="84"/>
      <c r="G1881" s="83"/>
      <c r="H1881" s="84"/>
      <c r="I1881" s="84"/>
    </row>
    <row r="1882" spans="1:9" ht="12.75">
      <c r="A1882" s="83"/>
      <c r="B1882" s="84"/>
      <c r="G1882" s="83"/>
      <c r="H1882" s="84"/>
      <c r="I1882" s="84"/>
    </row>
    <row r="1883" spans="1:9" ht="12.75">
      <c r="A1883" s="83"/>
      <c r="B1883" s="84"/>
      <c r="G1883" s="83"/>
      <c r="H1883" s="84"/>
      <c r="I1883" s="84"/>
    </row>
    <row r="1884" spans="1:9" ht="12.75">
      <c r="A1884" s="83"/>
      <c r="B1884" s="84"/>
      <c r="G1884" s="83"/>
      <c r="H1884" s="84"/>
      <c r="I1884" s="84"/>
    </row>
    <row r="1885" spans="1:9" ht="12.75">
      <c r="A1885" s="83"/>
      <c r="B1885" s="84"/>
      <c r="G1885" s="83"/>
      <c r="H1885" s="84"/>
      <c r="I1885" s="84"/>
    </row>
    <row r="1886" spans="1:9" ht="12.75">
      <c r="A1886" s="83"/>
      <c r="B1886" s="84"/>
      <c r="G1886" s="83"/>
      <c r="H1886" s="84"/>
      <c r="I1886" s="84"/>
    </row>
    <row r="1887" spans="1:9" ht="12.75">
      <c r="A1887" s="83"/>
      <c r="B1887" s="84"/>
      <c r="G1887" s="83"/>
      <c r="H1887" s="84"/>
      <c r="I1887" s="84"/>
    </row>
    <row r="1888" spans="1:9" ht="12.75">
      <c r="A1888" s="83"/>
      <c r="B1888" s="84"/>
      <c r="G1888" s="83"/>
      <c r="H1888" s="84"/>
      <c r="I1888" s="84"/>
    </row>
    <row r="1889" spans="1:9" ht="12.75">
      <c r="A1889" s="83"/>
      <c r="B1889" s="84"/>
      <c r="G1889" s="83"/>
      <c r="H1889" s="84"/>
      <c r="I1889" s="84"/>
    </row>
    <row r="1890" spans="1:9" ht="12.75">
      <c r="A1890" s="83"/>
      <c r="B1890" s="84"/>
      <c r="G1890" s="83"/>
      <c r="H1890" s="84"/>
      <c r="I1890" s="84"/>
    </row>
    <row r="1891" spans="1:9" ht="12.75">
      <c r="A1891" s="83"/>
      <c r="B1891" s="84"/>
      <c r="G1891" s="83"/>
      <c r="H1891" s="84"/>
      <c r="I1891" s="84"/>
    </row>
    <row r="1892" spans="1:9" ht="12.75">
      <c r="A1892" s="83"/>
      <c r="B1892" s="84"/>
      <c r="G1892" s="83"/>
      <c r="H1892" s="84"/>
      <c r="I1892" s="84"/>
    </row>
    <row r="1893" spans="1:9" ht="12.75">
      <c r="A1893" s="83"/>
      <c r="B1893" s="84"/>
      <c r="G1893" s="83"/>
      <c r="H1893" s="84"/>
      <c r="I1893" s="84"/>
    </row>
    <row r="1894" spans="1:9" ht="12.75">
      <c r="A1894" s="83"/>
      <c r="B1894" s="84"/>
      <c r="G1894" s="83"/>
      <c r="H1894" s="84"/>
      <c r="I1894" s="84"/>
    </row>
    <row r="1895" spans="1:9" ht="12.75">
      <c r="A1895" s="83"/>
      <c r="B1895" s="84"/>
      <c r="G1895" s="83"/>
      <c r="H1895" s="84"/>
      <c r="I1895" s="84"/>
    </row>
    <row r="1896" spans="1:9" ht="12.75">
      <c r="A1896" s="83"/>
      <c r="B1896" s="84"/>
      <c r="G1896" s="83"/>
      <c r="H1896" s="84"/>
      <c r="I1896" s="84"/>
    </row>
    <row r="1897" spans="1:9" ht="12.75">
      <c r="A1897" s="83"/>
      <c r="B1897" s="84"/>
      <c r="G1897" s="83"/>
      <c r="H1897" s="84"/>
      <c r="I1897" s="84"/>
    </row>
    <row r="1898" spans="1:9" ht="12.75">
      <c r="A1898" s="83"/>
      <c r="B1898" s="84"/>
      <c r="G1898" s="83"/>
      <c r="H1898" s="84"/>
      <c r="I1898" s="84"/>
    </row>
    <row r="1899" spans="1:9" ht="12.75">
      <c r="A1899" s="83"/>
      <c r="B1899" s="84"/>
      <c r="G1899" s="83"/>
      <c r="H1899" s="84"/>
      <c r="I1899" s="84"/>
    </row>
    <row r="1900" spans="1:9" ht="12.75">
      <c r="A1900" s="83"/>
      <c r="B1900" s="84"/>
      <c r="G1900" s="83"/>
      <c r="H1900" s="84"/>
      <c r="I1900" s="84"/>
    </row>
    <row r="1901" spans="1:9" ht="12.75">
      <c r="A1901" s="83"/>
      <c r="B1901" s="84"/>
      <c r="G1901" s="83"/>
      <c r="H1901" s="84"/>
      <c r="I1901" s="84"/>
    </row>
    <row r="1902" spans="1:9" ht="12.75">
      <c r="A1902" s="83"/>
      <c r="B1902" s="84"/>
      <c r="G1902" s="83"/>
      <c r="H1902" s="84"/>
      <c r="I1902" s="84"/>
    </row>
    <row r="1903" spans="1:9" ht="12.75">
      <c r="A1903" s="83"/>
      <c r="B1903" s="84"/>
      <c r="G1903" s="83"/>
      <c r="H1903" s="84"/>
      <c r="I1903" s="84"/>
    </row>
    <row r="1904" spans="1:9" ht="12.75">
      <c r="A1904" s="83"/>
      <c r="B1904" s="84"/>
      <c r="G1904" s="83"/>
      <c r="H1904" s="84"/>
      <c r="I1904" s="84"/>
    </row>
    <row r="1905" spans="1:9" ht="12.75">
      <c r="A1905" s="83"/>
      <c r="B1905" s="84"/>
      <c r="G1905" s="83"/>
      <c r="H1905" s="84"/>
      <c r="I1905" s="84"/>
    </row>
    <row r="1906" spans="1:9" ht="12.75">
      <c r="A1906" s="83"/>
      <c r="B1906" s="84"/>
      <c r="G1906" s="83"/>
      <c r="H1906" s="84"/>
      <c r="I1906" s="84"/>
    </row>
    <row r="1907" spans="1:9" ht="12.75">
      <c r="A1907" s="83"/>
      <c r="B1907" s="84"/>
      <c r="G1907" s="83"/>
      <c r="H1907" s="84"/>
      <c r="I1907" s="84"/>
    </row>
    <row r="1908" spans="1:9" ht="12.75">
      <c r="A1908" s="83"/>
      <c r="B1908" s="84"/>
      <c r="G1908" s="83"/>
      <c r="H1908" s="84"/>
      <c r="I1908" s="84"/>
    </row>
    <row r="1909" spans="1:9" ht="12.75">
      <c r="A1909" s="83"/>
      <c r="B1909" s="84"/>
      <c r="G1909" s="83"/>
      <c r="H1909" s="84"/>
      <c r="I1909" s="84"/>
    </row>
    <row r="1910" spans="1:9" ht="12.75">
      <c r="A1910" s="83"/>
      <c r="B1910" s="84"/>
      <c r="G1910" s="83"/>
      <c r="H1910" s="84"/>
      <c r="I1910" s="84"/>
    </row>
    <row r="1911" spans="1:9" ht="12.75">
      <c r="A1911" s="83"/>
      <c r="B1911" s="84"/>
      <c r="G1911" s="83"/>
      <c r="H1911" s="84"/>
      <c r="I1911" s="84"/>
    </row>
    <row r="1912" spans="1:9" ht="12.75">
      <c r="A1912" s="83"/>
      <c r="B1912" s="84"/>
      <c r="G1912" s="83"/>
      <c r="H1912" s="84"/>
      <c r="I1912" s="84"/>
    </row>
    <row r="1913" spans="1:9" ht="12.75">
      <c r="A1913" s="83"/>
      <c r="B1913" s="84"/>
      <c r="G1913" s="83"/>
      <c r="H1913" s="84"/>
      <c r="I1913" s="84"/>
    </row>
    <row r="1914" spans="1:9" ht="12.75">
      <c r="A1914" s="83"/>
      <c r="B1914" s="84"/>
      <c r="G1914" s="83"/>
      <c r="H1914" s="84"/>
      <c r="I1914" s="84"/>
    </row>
    <row r="1915" spans="1:9" ht="12.75">
      <c r="A1915" s="83"/>
      <c r="B1915" s="84"/>
      <c r="G1915" s="83"/>
      <c r="H1915" s="84"/>
      <c r="I1915" s="84"/>
    </row>
    <row r="1916" spans="1:9" ht="12.75">
      <c r="A1916" s="83"/>
      <c r="B1916" s="84"/>
      <c r="G1916" s="83"/>
      <c r="H1916" s="84"/>
      <c r="I1916" s="84"/>
    </row>
    <row r="1917" spans="1:9" ht="12.75">
      <c r="A1917" s="83"/>
      <c r="B1917" s="84"/>
      <c r="G1917" s="83"/>
      <c r="H1917" s="84"/>
      <c r="I1917" s="84"/>
    </row>
    <row r="1918" spans="1:9" ht="12.75">
      <c r="A1918" s="83"/>
      <c r="B1918" s="84"/>
      <c r="G1918" s="83"/>
      <c r="H1918" s="84"/>
      <c r="I1918" s="84"/>
    </row>
    <row r="1919" spans="1:9" ht="12.75">
      <c r="A1919" s="83"/>
      <c r="B1919" s="84"/>
      <c r="G1919" s="83"/>
      <c r="H1919" s="84"/>
      <c r="I1919" s="84"/>
    </row>
    <row r="1920" spans="1:9" ht="12.75">
      <c r="A1920" s="83"/>
      <c r="B1920" s="84"/>
      <c r="G1920" s="83"/>
      <c r="H1920" s="84"/>
      <c r="I1920" s="84"/>
    </row>
    <row r="1921" spans="1:9" ht="12.75">
      <c r="A1921" s="83"/>
      <c r="B1921" s="84"/>
      <c r="G1921" s="83"/>
      <c r="H1921" s="84"/>
      <c r="I1921" s="84"/>
    </row>
    <row r="1922" spans="1:9" ht="12.75">
      <c r="A1922" s="83"/>
      <c r="B1922" s="84"/>
      <c r="G1922" s="83"/>
      <c r="H1922" s="84"/>
      <c r="I1922" s="84"/>
    </row>
    <row r="1923" spans="1:9" ht="12.75">
      <c r="A1923" s="83"/>
      <c r="B1923" s="84"/>
      <c r="G1923" s="83"/>
      <c r="H1923" s="84"/>
      <c r="I1923" s="84"/>
    </row>
    <row r="1924" spans="1:9" ht="12.75">
      <c r="A1924" s="83"/>
      <c r="B1924" s="84"/>
      <c r="G1924" s="83"/>
      <c r="H1924" s="84"/>
      <c r="I1924" s="84"/>
    </row>
    <row r="1925" spans="1:9" ht="12.75">
      <c r="A1925" s="83"/>
      <c r="B1925" s="84"/>
      <c r="G1925" s="83"/>
      <c r="H1925" s="84"/>
      <c r="I1925" s="84"/>
    </row>
    <row r="1926" spans="1:9" ht="12.75">
      <c r="A1926" s="83"/>
      <c r="B1926" s="84"/>
      <c r="G1926" s="83"/>
      <c r="H1926" s="84"/>
      <c r="I1926" s="84"/>
    </row>
    <row r="1927" spans="1:9" ht="12.75">
      <c r="A1927" s="83"/>
      <c r="B1927" s="84"/>
      <c r="G1927" s="83"/>
      <c r="H1927" s="84"/>
      <c r="I1927" s="84"/>
    </row>
    <row r="1928" spans="1:9" ht="12.75">
      <c r="A1928" s="83"/>
      <c r="B1928" s="84"/>
      <c r="G1928" s="83"/>
      <c r="H1928" s="84"/>
      <c r="I1928" s="84"/>
    </row>
    <row r="1929" spans="1:9" ht="12.75">
      <c r="A1929" s="83"/>
      <c r="B1929" s="84"/>
      <c r="G1929" s="83"/>
      <c r="H1929" s="84"/>
      <c r="I1929" s="84"/>
    </row>
    <row r="1930" spans="1:9" ht="12.75">
      <c r="A1930" s="83"/>
      <c r="B1930" s="84"/>
      <c r="G1930" s="83"/>
      <c r="H1930" s="84"/>
      <c r="I1930" s="84"/>
    </row>
    <row r="1931" spans="1:9" ht="12.75">
      <c r="A1931" s="83"/>
      <c r="B1931" s="84"/>
      <c r="G1931" s="83"/>
      <c r="H1931" s="84"/>
      <c r="I1931" s="84"/>
    </row>
    <row r="1932" spans="1:9" ht="12.75">
      <c r="A1932" s="83"/>
      <c r="B1932" s="84"/>
      <c r="G1932" s="83"/>
      <c r="H1932" s="84"/>
      <c r="I1932" s="84"/>
    </row>
    <row r="1933" spans="1:9" ht="12.75">
      <c r="A1933" s="83"/>
      <c r="B1933" s="84"/>
      <c r="G1933" s="83"/>
      <c r="H1933" s="84"/>
      <c r="I1933" s="84"/>
    </row>
    <row r="1934" spans="1:9" ht="12.75">
      <c r="A1934" s="83"/>
      <c r="B1934" s="84"/>
      <c r="G1934" s="83"/>
      <c r="H1934" s="84"/>
      <c r="I1934" s="84"/>
    </row>
    <row r="1935" spans="1:9" ht="12.75">
      <c r="A1935" s="83"/>
      <c r="B1935" s="84"/>
      <c r="G1935" s="83"/>
      <c r="H1935" s="84"/>
      <c r="I1935" s="84"/>
    </row>
    <row r="1936" spans="1:9" ht="12.75">
      <c r="A1936" s="83"/>
      <c r="B1936" s="84"/>
      <c r="G1936" s="83"/>
      <c r="H1936" s="84"/>
      <c r="I1936" s="84"/>
    </row>
    <row r="1937" spans="1:9" ht="12.75">
      <c r="A1937" s="83"/>
      <c r="B1937" s="84"/>
      <c r="G1937" s="83"/>
      <c r="H1937" s="84"/>
      <c r="I1937" s="84"/>
    </row>
    <row r="1938" spans="1:9" ht="12.75">
      <c r="A1938" s="83"/>
      <c r="B1938" s="84"/>
      <c r="G1938" s="83"/>
      <c r="H1938" s="84"/>
      <c r="I1938" s="84"/>
    </row>
    <row r="1939" spans="1:9" ht="12.75">
      <c r="A1939" s="83"/>
      <c r="B1939" s="84"/>
      <c r="G1939" s="83"/>
      <c r="H1939" s="84"/>
      <c r="I1939" s="84"/>
    </row>
    <row r="1940" spans="1:9" ht="12.75">
      <c r="A1940" s="83"/>
      <c r="B1940" s="84"/>
      <c r="G1940" s="83"/>
      <c r="H1940" s="84"/>
      <c r="I1940" s="84"/>
    </row>
    <row r="1941" spans="1:9" ht="12.75">
      <c r="A1941" s="83"/>
      <c r="B1941" s="84"/>
      <c r="G1941" s="83"/>
      <c r="H1941" s="84"/>
      <c r="I1941" s="84"/>
    </row>
    <row r="1942" spans="1:9" ht="12.75">
      <c r="A1942" s="83"/>
      <c r="B1942" s="84"/>
      <c r="G1942" s="83"/>
      <c r="H1942" s="84"/>
      <c r="I1942" s="84"/>
    </row>
    <row r="1943" spans="1:9" ht="12.75">
      <c r="A1943" s="83"/>
      <c r="B1943" s="84"/>
      <c r="G1943" s="83"/>
      <c r="H1943" s="84"/>
      <c r="I1943" s="84"/>
    </row>
    <row r="1944" spans="1:9" ht="12.75">
      <c r="A1944" s="83"/>
      <c r="B1944" s="84"/>
      <c r="G1944" s="83"/>
      <c r="H1944" s="84"/>
      <c r="I1944" s="84"/>
    </row>
    <row r="1945" spans="1:9" ht="12.75">
      <c r="A1945" s="83"/>
      <c r="B1945" s="84"/>
      <c r="G1945" s="83"/>
      <c r="H1945" s="84"/>
      <c r="I1945" s="84"/>
    </row>
    <row r="1946" spans="1:9" ht="12.75">
      <c r="A1946" s="83"/>
      <c r="B1946" s="84"/>
      <c r="G1946" s="83"/>
      <c r="H1946" s="84"/>
      <c r="I1946" s="84"/>
    </row>
    <row r="1947" spans="1:9" ht="12.75">
      <c r="A1947" s="83"/>
      <c r="B1947" s="84"/>
      <c r="G1947" s="83"/>
      <c r="H1947" s="84"/>
      <c r="I1947" s="84"/>
    </row>
    <row r="1948" spans="1:9" ht="12.75">
      <c r="A1948" s="83"/>
      <c r="B1948" s="84"/>
      <c r="G1948" s="83"/>
      <c r="H1948" s="84"/>
      <c r="I1948" s="84"/>
    </row>
    <row r="1949" spans="1:9" ht="12.75">
      <c r="A1949" s="83"/>
      <c r="B1949" s="84"/>
      <c r="G1949" s="83"/>
      <c r="H1949" s="84"/>
      <c r="I1949" s="84"/>
    </row>
    <row r="1950" spans="1:9" ht="12.75">
      <c r="A1950" s="83"/>
      <c r="B1950" s="84"/>
      <c r="G1950" s="83"/>
      <c r="H1950" s="84"/>
      <c r="I1950" s="84"/>
    </row>
    <row r="1951" spans="1:9" ht="12.75">
      <c r="A1951" s="83"/>
      <c r="B1951" s="84"/>
      <c r="G1951" s="83"/>
      <c r="H1951" s="84"/>
      <c r="I1951" s="84"/>
    </row>
    <row r="1952" spans="1:9" ht="12.75">
      <c r="A1952" s="83"/>
      <c r="B1952" s="84"/>
      <c r="G1952" s="83"/>
      <c r="H1952" s="84"/>
      <c r="I1952" s="84"/>
    </row>
    <row r="1953" spans="1:9" ht="12.75">
      <c r="A1953" s="83"/>
      <c r="B1953" s="84"/>
      <c r="G1953" s="83"/>
      <c r="H1953" s="84"/>
      <c r="I1953" s="84"/>
    </row>
    <row r="1954" spans="1:9" ht="12.75">
      <c r="A1954" s="83"/>
      <c r="B1954" s="84"/>
      <c r="G1954" s="83"/>
      <c r="H1954" s="84"/>
      <c r="I1954" s="84"/>
    </row>
    <row r="1955" spans="1:9" ht="12.75">
      <c r="A1955" s="83"/>
      <c r="B1955" s="84"/>
      <c r="G1955" s="83"/>
      <c r="H1955" s="84"/>
      <c r="I1955" s="84"/>
    </row>
    <row r="1956" spans="1:9" ht="12.75">
      <c r="A1956" s="83"/>
      <c r="B1956" s="84"/>
      <c r="G1956" s="83"/>
      <c r="H1956" s="84"/>
      <c r="I1956" s="84"/>
    </row>
    <row r="1957" spans="1:9" ht="12.75">
      <c r="A1957" s="83"/>
      <c r="B1957" s="84"/>
      <c r="G1957" s="83"/>
      <c r="H1957" s="84"/>
      <c r="I1957" s="84"/>
    </row>
    <row r="1958" spans="1:9" ht="12.75">
      <c r="A1958" s="83"/>
      <c r="B1958" s="84"/>
      <c r="G1958" s="83"/>
      <c r="H1958" s="84"/>
      <c r="I1958" s="84"/>
    </row>
    <row r="1959" spans="1:9" ht="12.75">
      <c r="A1959" s="83"/>
      <c r="B1959" s="84"/>
      <c r="G1959" s="83"/>
      <c r="H1959" s="84"/>
      <c r="I1959" s="84"/>
    </row>
    <row r="1960" spans="1:9" ht="12.75">
      <c r="A1960" s="83"/>
      <c r="B1960" s="84"/>
      <c r="G1960" s="83"/>
      <c r="H1960" s="84"/>
      <c r="I1960" s="84"/>
    </row>
    <row r="1961" spans="1:9" ht="12.75">
      <c r="A1961" s="83"/>
      <c r="B1961" s="84"/>
      <c r="G1961" s="83"/>
      <c r="H1961" s="84"/>
      <c r="I1961" s="84"/>
    </row>
    <row r="1962" spans="1:9" ht="12.75">
      <c r="A1962" s="83"/>
      <c r="B1962" s="84"/>
      <c r="G1962" s="83"/>
      <c r="H1962" s="84"/>
      <c r="I1962" s="84"/>
    </row>
    <row r="1963" spans="1:9" ht="12.75">
      <c r="A1963" s="83"/>
      <c r="B1963" s="84"/>
      <c r="G1963" s="83"/>
      <c r="H1963" s="84"/>
      <c r="I1963" s="84"/>
    </row>
    <row r="1964" spans="1:9" ht="12.75">
      <c r="A1964" s="83"/>
      <c r="B1964" s="84"/>
      <c r="G1964" s="83"/>
      <c r="H1964" s="84"/>
      <c r="I1964" s="84"/>
    </row>
    <row r="1965" spans="1:9" ht="12.75">
      <c r="A1965" s="83"/>
      <c r="B1965" s="84"/>
      <c r="G1965" s="83"/>
      <c r="H1965" s="84"/>
      <c r="I1965" s="84"/>
    </row>
    <row r="1966" spans="1:9" ht="12.75">
      <c r="A1966" s="83"/>
      <c r="B1966" s="84"/>
      <c r="G1966" s="83"/>
      <c r="H1966" s="84"/>
      <c r="I1966" s="84"/>
    </row>
    <row r="1967" spans="1:9" ht="12.75">
      <c r="A1967" s="83"/>
      <c r="B1967" s="84"/>
      <c r="G1967" s="83"/>
      <c r="H1967" s="84"/>
      <c r="I1967" s="84"/>
    </row>
    <row r="1968" spans="1:9" ht="12.75">
      <c r="A1968" s="83"/>
      <c r="B1968" s="84"/>
      <c r="G1968" s="83"/>
      <c r="H1968" s="84"/>
      <c r="I1968" s="84"/>
    </row>
    <row r="1969" spans="1:9" ht="12.75">
      <c r="A1969" s="83"/>
      <c r="B1969" s="84"/>
      <c r="G1969" s="83"/>
      <c r="H1969" s="84"/>
      <c r="I1969" s="84"/>
    </row>
    <row r="1970" spans="1:9" ht="12.75">
      <c r="A1970" s="83"/>
      <c r="B1970" s="84"/>
      <c r="G1970" s="83"/>
      <c r="H1970" s="84"/>
      <c r="I1970" s="84"/>
    </row>
    <row r="1971" spans="1:9" ht="12.75">
      <c r="A1971" s="83"/>
      <c r="B1971" s="84"/>
      <c r="G1971" s="83"/>
      <c r="H1971" s="84"/>
      <c r="I1971" s="84"/>
    </row>
    <row r="1972" spans="1:9" ht="12.75">
      <c r="A1972" s="83"/>
      <c r="B1972" s="84"/>
      <c r="G1972" s="83"/>
      <c r="H1972" s="84"/>
      <c r="I1972" s="84"/>
    </row>
    <row r="1973" spans="1:9" ht="12.75">
      <c r="A1973" s="83"/>
      <c r="B1973" s="84"/>
      <c r="G1973" s="83"/>
      <c r="H1973" s="84"/>
      <c r="I1973" s="84"/>
    </row>
    <row r="1974" spans="1:9" ht="12.75">
      <c r="A1974" s="83"/>
      <c r="B1974" s="84"/>
      <c r="G1974" s="83"/>
      <c r="H1974" s="84"/>
      <c r="I1974" s="84"/>
    </row>
    <row r="1975" spans="1:9" ht="12.75">
      <c r="A1975" s="83"/>
      <c r="B1975" s="84"/>
      <c r="G1975" s="83"/>
      <c r="H1975" s="84"/>
      <c r="I1975" s="84"/>
    </row>
    <row r="1976" spans="1:9" ht="12.75">
      <c r="A1976" s="83"/>
      <c r="B1976" s="84"/>
      <c r="G1976" s="83"/>
      <c r="H1976" s="84"/>
      <c r="I1976" s="84"/>
    </row>
    <row r="1977" spans="1:9" ht="12.75">
      <c r="A1977" s="83"/>
      <c r="B1977" s="84"/>
      <c r="G1977" s="83"/>
      <c r="H1977" s="84"/>
      <c r="I1977" s="84"/>
    </row>
    <row r="1978" spans="1:9" ht="12.75">
      <c r="A1978" s="83"/>
      <c r="B1978" s="84"/>
      <c r="G1978" s="83"/>
      <c r="H1978" s="84"/>
      <c r="I1978" s="84"/>
    </row>
    <row r="1979" spans="1:9" ht="12.75">
      <c r="A1979" s="83"/>
      <c r="B1979" s="84"/>
      <c r="G1979" s="83"/>
      <c r="H1979" s="84"/>
      <c r="I1979" s="84"/>
    </row>
    <row r="1980" spans="1:9" ht="12.75">
      <c r="A1980" s="83"/>
      <c r="B1980" s="84"/>
      <c r="G1980" s="83"/>
      <c r="H1980" s="84"/>
      <c r="I1980" s="84"/>
    </row>
    <row r="1981" spans="1:9" ht="12.75">
      <c r="A1981" s="83"/>
      <c r="B1981" s="84"/>
      <c r="G1981" s="83"/>
      <c r="H1981" s="84"/>
      <c r="I1981" s="84"/>
    </row>
    <row r="1982" spans="1:9" ht="12.75">
      <c r="A1982" s="83"/>
      <c r="B1982" s="84"/>
      <c r="G1982" s="83"/>
      <c r="H1982" s="84"/>
      <c r="I1982" s="84"/>
    </row>
    <row r="1983" spans="1:9" ht="12.75">
      <c r="A1983" s="83"/>
      <c r="B1983" s="84"/>
      <c r="G1983" s="83"/>
      <c r="H1983" s="84"/>
      <c r="I1983" s="84"/>
    </row>
    <row r="1984" spans="1:9" ht="12.75">
      <c r="A1984" s="83"/>
      <c r="B1984" s="84"/>
      <c r="G1984" s="83"/>
      <c r="H1984" s="84"/>
      <c r="I1984" s="84"/>
    </row>
    <row r="1985" spans="1:9" ht="12.75">
      <c r="A1985" s="83"/>
      <c r="B1985" s="84"/>
      <c r="G1985" s="83"/>
      <c r="H1985" s="84"/>
      <c r="I1985" s="84"/>
    </row>
    <row r="1986" spans="1:9" ht="12.75">
      <c r="A1986" s="83"/>
      <c r="B1986" s="84"/>
      <c r="G1986" s="83"/>
      <c r="H1986" s="84"/>
      <c r="I1986" s="84"/>
    </row>
    <row r="1987" spans="1:9" ht="12.75">
      <c r="A1987" s="83"/>
      <c r="B1987" s="84"/>
      <c r="G1987" s="83"/>
      <c r="H1987" s="84"/>
      <c r="I1987" s="84"/>
    </row>
    <row r="1988" spans="1:9" ht="12.75">
      <c r="A1988" s="83"/>
      <c r="B1988" s="84"/>
      <c r="G1988" s="83"/>
      <c r="H1988" s="84"/>
      <c r="I1988" s="84"/>
    </row>
    <row r="1989" spans="1:9" ht="12.75">
      <c r="A1989" s="83"/>
      <c r="B1989" s="84"/>
      <c r="G1989" s="83"/>
      <c r="H1989" s="84"/>
      <c r="I1989" s="84"/>
    </row>
    <row r="1990" spans="1:9" ht="12.75">
      <c r="A1990" s="83"/>
      <c r="B1990" s="84"/>
      <c r="G1990" s="83"/>
      <c r="H1990" s="84"/>
      <c r="I1990" s="84"/>
    </row>
    <row r="1991" spans="1:9" ht="12.75">
      <c r="A1991" s="83"/>
      <c r="B1991" s="84"/>
      <c r="G1991" s="83"/>
      <c r="H1991" s="84"/>
      <c r="I1991" s="84"/>
    </row>
    <row r="1992" spans="1:9" ht="12.75">
      <c r="A1992" s="83"/>
      <c r="B1992" s="84"/>
      <c r="G1992" s="83"/>
      <c r="H1992" s="84"/>
      <c r="I1992" s="84"/>
    </row>
    <row r="1993" spans="1:9" ht="12.75">
      <c r="A1993" s="83"/>
      <c r="B1993" s="84"/>
      <c r="G1993" s="83"/>
      <c r="H1993" s="84"/>
      <c r="I1993" s="84"/>
    </row>
    <row r="1994" spans="1:9" ht="12.75">
      <c r="A1994" s="83"/>
      <c r="B1994" s="84"/>
      <c r="G1994" s="83"/>
      <c r="H1994" s="84"/>
      <c r="I1994" s="84"/>
    </row>
    <row r="1995" spans="1:9" ht="12.75">
      <c r="A1995" s="83"/>
      <c r="B1995" s="84"/>
      <c r="G1995" s="83"/>
      <c r="H1995" s="84"/>
      <c r="I1995" s="84"/>
    </row>
    <row r="1996" spans="1:9" ht="12.75">
      <c r="A1996" s="83"/>
      <c r="B1996" s="84"/>
      <c r="G1996" s="83"/>
      <c r="H1996" s="84"/>
      <c r="I1996" s="84"/>
    </row>
    <row r="1997" spans="1:9" ht="12.75">
      <c r="A1997" s="83"/>
      <c r="B1997" s="84"/>
      <c r="G1997" s="83"/>
      <c r="H1997" s="84"/>
      <c r="I1997" s="84"/>
    </row>
    <row r="1998" spans="1:9" ht="12.75">
      <c r="A1998" s="83"/>
      <c r="B1998" s="84"/>
      <c r="G1998" s="83"/>
      <c r="H1998" s="84"/>
      <c r="I1998" s="84"/>
    </row>
    <row r="1999" spans="1:9" ht="12.75">
      <c r="A1999" s="83"/>
      <c r="B1999" s="84"/>
      <c r="G1999" s="83"/>
      <c r="H1999" s="84"/>
      <c r="I1999" s="84"/>
    </row>
    <row r="2000" spans="1:9" ht="12.75">
      <c r="A2000" s="83"/>
      <c r="B2000" s="84"/>
      <c r="G2000" s="83"/>
      <c r="H2000" s="84"/>
      <c r="I2000" s="84"/>
    </row>
    <row r="2001" spans="1:9" ht="12.75">
      <c r="A2001" s="83"/>
      <c r="B2001" s="84"/>
      <c r="G2001" s="83"/>
      <c r="H2001" s="84"/>
      <c r="I2001" s="84"/>
    </row>
    <row r="2002" spans="1:9" ht="12.75">
      <c r="A2002" s="83"/>
      <c r="B2002" s="84"/>
      <c r="G2002" s="83"/>
      <c r="H2002" s="84"/>
      <c r="I2002" s="84"/>
    </row>
    <row r="2003" spans="1:9" ht="12.75">
      <c r="A2003" s="83"/>
      <c r="B2003" s="84"/>
      <c r="G2003" s="83"/>
      <c r="H2003" s="84"/>
      <c r="I2003" s="84"/>
    </row>
    <row r="2004" spans="1:9" ht="12.75">
      <c r="A2004" s="83"/>
      <c r="B2004" s="84"/>
      <c r="G2004" s="83"/>
      <c r="H2004" s="84"/>
      <c r="I2004" s="84"/>
    </row>
    <row r="2005" spans="1:9" ht="12.75">
      <c r="A2005" s="83"/>
      <c r="B2005" s="84"/>
      <c r="G2005" s="83"/>
      <c r="H2005" s="84"/>
      <c r="I2005" s="84"/>
    </row>
    <row r="2006" spans="1:9" ht="12.75">
      <c r="A2006" s="83"/>
      <c r="B2006" s="84"/>
      <c r="G2006" s="83"/>
      <c r="H2006" s="84"/>
      <c r="I2006" s="84"/>
    </row>
    <row r="2007" spans="1:9" ht="12.75">
      <c r="A2007" s="83"/>
      <c r="B2007" s="84"/>
      <c r="G2007" s="83"/>
      <c r="H2007" s="84"/>
      <c r="I2007" s="84"/>
    </row>
    <row r="2008" spans="1:9" ht="12.75">
      <c r="A2008" s="83"/>
      <c r="B2008" s="84"/>
      <c r="G2008" s="83"/>
      <c r="H2008" s="84"/>
      <c r="I2008" s="84"/>
    </row>
    <row r="2009" spans="1:9" ht="12.75">
      <c r="A2009" s="83"/>
      <c r="B2009" s="84"/>
      <c r="G2009" s="83"/>
      <c r="H2009" s="84"/>
      <c r="I2009" s="84"/>
    </row>
    <row r="2010" spans="1:9" ht="12.75">
      <c r="A2010" s="83"/>
      <c r="B2010" s="84"/>
      <c r="G2010" s="83"/>
      <c r="H2010" s="84"/>
      <c r="I2010" s="84"/>
    </row>
    <row r="2011" spans="1:9" ht="12.75">
      <c r="A2011" s="83"/>
      <c r="B2011" s="84"/>
      <c r="G2011" s="83"/>
      <c r="H2011" s="84"/>
      <c r="I2011" s="84"/>
    </row>
    <row r="2012" spans="1:9" ht="12.75">
      <c r="A2012" s="83"/>
      <c r="B2012" s="84"/>
      <c r="G2012" s="83"/>
      <c r="H2012" s="84"/>
      <c r="I2012" s="84"/>
    </row>
    <row r="2013" spans="1:9" ht="12.75">
      <c r="A2013" s="83"/>
      <c r="B2013" s="84"/>
      <c r="G2013" s="83"/>
      <c r="H2013" s="84"/>
      <c r="I2013" s="84"/>
    </row>
    <row r="2014" spans="1:9" ht="12.75">
      <c r="A2014" s="83"/>
      <c r="B2014" s="84"/>
      <c r="G2014" s="83"/>
      <c r="H2014" s="84"/>
      <c r="I2014" s="84"/>
    </row>
    <row r="2015" spans="1:9" ht="12.75">
      <c r="A2015" s="83"/>
      <c r="B2015" s="84"/>
      <c r="G2015" s="83"/>
      <c r="H2015" s="84"/>
      <c r="I2015" s="84"/>
    </row>
    <row r="2016" spans="1:9" ht="12.75">
      <c r="A2016" s="83"/>
      <c r="B2016" s="84"/>
      <c r="G2016" s="83"/>
      <c r="H2016" s="84"/>
      <c r="I2016" s="84"/>
    </row>
    <row r="2017" spans="1:9" ht="12.75">
      <c r="A2017" s="83"/>
      <c r="B2017" s="84"/>
      <c r="G2017" s="83"/>
      <c r="H2017" s="84"/>
      <c r="I2017" s="84"/>
    </row>
    <row r="2018" spans="1:9" ht="12.75">
      <c r="A2018" s="83"/>
      <c r="B2018" s="84"/>
      <c r="G2018" s="83"/>
      <c r="H2018" s="84"/>
      <c r="I2018" s="84"/>
    </row>
    <row r="2019" spans="1:9" ht="12.75">
      <c r="A2019" s="83"/>
      <c r="B2019" s="84"/>
      <c r="G2019" s="83"/>
      <c r="H2019" s="84"/>
      <c r="I2019" s="84"/>
    </row>
    <row r="2020" spans="1:9" ht="12.75">
      <c r="A2020" s="83"/>
      <c r="B2020" s="84"/>
      <c r="G2020" s="83"/>
      <c r="H2020" s="84"/>
      <c r="I2020" s="84"/>
    </row>
    <row r="2021" spans="1:9" ht="12.75">
      <c r="A2021" s="83"/>
      <c r="B2021" s="84"/>
      <c r="G2021" s="83"/>
      <c r="H2021" s="84"/>
      <c r="I2021" s="84"/>
    </row>
    <row r="2022" spans="1:9" ht="12.75">
      <c r="A2022" s="83"/>
      <c r="B2022" s="84"/>
      <c r="G2022" s="83"/>
      <c r="H2022" s="84"/>
      <c r="I2022" s="84"/>
    </row>
    <row r="2023" spans="1:9" ht="12.75">
      <c r="A2023" s="83"/>
      <c r="B2023" s="84"/>
      <c r="G2023" s="83"/>
      <c r="H2023" s="84"/>
      <c r="I2023" s="84"/>
    </row>
    <row r="2024" spans="1:9" ht="12.75">
      <c r="A2024" s="83"/>
      <c r="B2024" s="84"/>
      <c r="G2024" s="83"/>
      <c r="H2024" s="84"/>
      <c r="I2024" s="84"/>
    </row>
    <row r="2025" spans="1:9" ht="12.75">
      <c r="A2025" s="83"/>
      <c r="B2025" s="84"/>
      <c r="G2025" s="83"/>
      <c r="H2025" s="84"/>
      <c r="I2025" s="84"/>
    </row>
    <row r="2026" spans="1:9" ht="12.75">
      <c r="A2026" s="83"/>
      <c r="B2026" s="84"/>
      <c r="G2026" s="83"/>
      <c r="H2026" s="84"/>
      <c r="I2026" s="84"/>
    </row>
    <row r="2027" spans="1:9" ht="12.75">
      <c r="A2027" s="83"/>
      <c r="B2027" s="84"/>
      <c r="G2027" s="83"/>
      <c r="H2027" s="84"/>
      <c r="I2027" s="84"/>
    </row>
    <row r="2028" spans="1:9" ht="12.75">
      <c r="A2028" s="83"/>
      <c r="B2028" s="84"/>
      <c r="G2028" s="83"/>
      <c r="H2028" s="84"/>
      <c r="I2028" s="84"/>
    </row>
    <row r="2029" spans="1:9" ht="12.75">
      <c r="A2029" s="83"/>
      <c r="B2029" s="84"/>
      <c r="G2029" s="83"/>
      <c r="H2029" s="84"/>
      <c r="I2029" s="84"/>
    </row>
    <row r="2030" spans="1:9" ht="12.75">
      <c r="A2030" s="83"/>
      <c r="B2030" s="84"/>
      <c r="G2030" s="83"/>
      <c r="H2030" s="84"/>
      <c r="I2030" s="84"/>
    </row>
    <row r="2031" spans="1:9" ht="12.75">
      <c r="A2031" s="83"/>
      <c r="B2031" s="84"/>
      <c r="G2031" s="83"/>
      <c r="H2031" s="84"/>
      <c r="I2031" s="84"/>
    </row>
    <row r="2032" spans="1:9" ht="12.75">
      <c r="A2032" s="83"/>
      <c r="B2032" s="84"/>
      <c r="G2032" s="83"/>
      <c r="H2032" s="84"/>
      <c r="I2032" s="84"/>
    </row>
    <row r="2033" spans="1:9" ht="12.75">
      <c r="A2033" s="83"/>
      <c r="B2033" s="84"/>
      <c r="G2033" s="83"/>
      <c r="H2033" s="84"/>
      <c r="I2033" s="84"/>
    </row>
    <row r="2034" spans="1:9" ht="12.75">
      <c r="A2034" s="83"/>
      <c r="B2034" s="84"/>
      <c r="G2034" s="83"/>
      <c r="H2034" s="84"/>
      <c r="I2034" s="84"/>
    </row>
    <row r="2035" spans="1:9" ht="12.75">
      <c r="A2035" s="83"/>
      <c r="B2035" s="84"/>
      <c r="G2035" s="83"/>
      <c r="H2035" s="84"/>
      <c r="I2035" s="84"/>
    </row>
    <row r="2036" spans="1:9" ht="12.75">
      <c r="A2036" s="83"/>
      <c r="B2036" s="84"/>
      <c r="G2036" s="83"/>
      <c r="H2036" s="84"/>
      <c r="I2036" s="84"/>
    </row>
    <row r="2037" spans="1:9" ht="12.75">
      <c r="A2037" s="83"/>
      <c r="B2037" s="84"/>
      <c r="G2037" s="83"/>
      <c r="H2037" s="84"/>
      <c r="I2037" s="84"/>
    </row>
    <row r="2038" spans="1:9" ht="12.75">
      <c r="A2038" s="83"/>
      <c r="B2038" s="84"/>
      <c r="G2038" s="83"/>
      <c r="H2038" s="84"/>
      <c r="I2038" s="84"/>
    </row>
    <row r="2039" spans="1:9" ht="12.75">
      <c r="A2039" s="83"/>
      <c r="B2039" s="84"/>
      <c r="G2039" s="83"/>
      <c r="H2039" s="84"/>
      <c r="I2039" s="84"/>
    </row>
    <row r="2040" spans="1:9" ht="12.75">
      <c r="A2040" s="83"/>
      <c r="B2040" s="84"/>
      <c r="G2040" s="83"/>
      <c r="H2040" s="84"/>
      <c r="I2040" s="84"/>
    </row>
    <row r="2041" spans="1:9" ht="12.75">
      <c r="A2041" s="83"/>
      <c r="B2041" s="84"/>
      <c r="G2041" s="83"/>
      <c r="H2041" s="84"/>
      <c r="I2041" s="84"/>
    </row>
    <row r="2042" spans="1:9" ht="12.75">
      <c r="A2042" s="83"/>
      <c r="B2042" s="84"/>
      <c r="G2042" s="83"/>
      <c r="H2042" s="84"/>
      <c r="I2042" s="84"/>
    </row>
    <row r="2043" spans="1:9" ht="12.75">
      <c r="A2043" s="83"/>
      <c r="B2043" s="84"/>
      <c r="G2043" s="83"/>
      <c r="H2043" s="84"/>
      <c r="I2043" s="84"/>
    </row>
    <row r="2044" spans="1:9" ht="12.75">
      <c r="A2044" s="83"/>
      <c r="B2044" s="84"/>
      <c r="G2044" s="83"/>
      <c r="H2044" s="84"/>
      <c r="I2044" s="84"/>
    </row>
    <row r="2045" spans="1:9" ht="12.75">
      <c r="A2045" s="83"/>
      <c r="B2045" s="84"/>
      <c r="G2045" s="83"/>
      <c r="H2045" s="84"/>
      <c r="I2045" s="84"/>
    </row>
    <row r="2046" spans="1:9" ht="12.75">
      <c r="A2046" s="83"/>
      <c r="B2046" s="84"/>
      <c r="G2046" s="83"/>
      <c r="H2046" s="84"/>
      <c r="I2046" s="84"/>
    </row>
    <row r="2047" spans="1:9" ht="12.75">
      <c r="A2047" s="83"/>
      <c r="B2047" s="84"/>
      <c r="G2047" s="83"/>
      <c r="H2047" s="84"/>
      <c r="I2047" s="84"/>
    </row>
    <row r="2048" spans="1:9" ht="12.75">
      <c r="A2048" s="83"/>
      <c r="B2048" s="84"/>
      <c r="G2048" s="83"/>
      <c r="H2048" s="84"/>
      <c r="I2048" s="84"/>
    </row>
    <row r="2049" spans="1:9" ht="12.75">
      <c r="A2049" s="83"/>
      <c r="B2049" s="84"/>
      <c r="G2049" s="83"/>
      <c r="H2049" s="84"/>
      <c r="I2049" s="84"/>
    </row>
    <row r="2050" spans="1:9" ht="12.75">
      <c r="A2050" s="83"/>
      <c r="B2050" s="84"/>
      <c r="G2050" s="83"/>
      <c r="H2050" s="84"/>
      <c r="I2050" s="84"/>
    </row>
    <row r="2051" spans="1:9" ht="12.75">
      <c r="A2051" s="83"/>
      <c r="B2051" s="84"/>
      <c r="G2051" s="83"/>
      <c r="H2051" s="84"/>
      <c r="I2051" s="84"/>
    </row>
    <row r="2052" spans="1:9" ht="12.75">
      <c r="A2052" s="83"/>
      <c r="B2052" s="84"/>
      <c r="G2052" s="83"/>
      <c r="H2052" s="84"/>
      <c r="I2052" s="84"/>
    </row>
    <row r="2053" spans="1:9" ht="12.75">
      <c r="A2053" s="83"/>
      <c r="B2053" s="84"/>
      <c r="G2053" s="83"/>
      <c r="H2053" s="84"/>
      <c r="I2053" s="84"/>
    </row>
    <row r="2054" spans="1:9" ht="12.75">
      <c r="A2054" s="83"/>
      <c r="B2054" s="84"/>
      <c r="G2054" s="83"/>
      <c r="H2054" s="84"/>
      <c r="I2054" s="84"/>
    </row>
    <row r="2055" spans="1:9" ht="12.75">
      <c r="A2055" s="83"/>
      <c r="B2055" s="84"/>
      <c r="G2055" s="83"/>
      <c r="H2055" s="84"/>
      <c r="I2055" s="84"/>
    </row>
    <row r="2056" spans="1:9" ht="12.75">
      <c r="A2056" s="83"/>
      <c r="B2056" s="84"/>
      <c r="G2056" s="83"/>
      <c r="H2056" s="84"/>
      <c r="I2056" s="84"/>
    </row>
    <row r="2057" spans="1:9" ht="12.75">
      <c r="A2057" s="83"/>
      <c r="B2057" s="84"/>
      <c r="G2057" s="83"/>
      <c r="H2057" s="84"/>
      <c r="I2057" s="84"/>
    </row>
    <row r="2058" spans="1:9" ht="12.75">
      <c r="A2058" s="83"/>
      <c r="B2058" s="84"/>
      <c r="G2058" s="83"/>
      <c r="H2058" s="84"/>
      <c r="I2058" s="84"/>
    </row>
    <row r="2059" spans="1:9" ht="12.75">
      <c r="A2059" s="83"/>
      <c r="B2059" s="84"/>
      <c r="G2059" s="83"/>
      <c r="H2059" s="84"/>
      <c r="I2059" s="84"/>
    </row>
    <row r="2060" spans="1:9" ht="12.75">
      <c r="A2060" s="83"/>
      <c r="B2060" s="84"/>
      <c r="G2060" s="83"/>
      <c r="H2060" s="84"/>
      <c r="I2060" s="84"/>
    </row>
    <row r="2061" spans="1:9" ht="12.75">
      <c r="A2061" s="83"/>
      <c r="B2061" s="84"/>
      <c r="G2061" s="83"/>
      <c r="H2061" s="84"/>
      <c r="I2061" s="84"/>
    </row>
    <row r="2062" spans="1:9" ht="12.75">
      <c r="A2062" s="83"/>
      <c r="B2062" s="84"/>
      <c r="G2062" s="83"/>
      <c r="H2062" s="84"/>
      <c r="I2062" s="84"/>
    </row>
    <row r="2063" spans="1:9" ht="12.75">
      <c r="A2063" s="83"/>
      <c r="B2063" s="84"/>
      <c r="G2063" s="83"/>
      <c r="H2063" s="84"/>
      <c r="I2063" s="84"/>
    </row>
    <row r="2064" spans="1:9" ht="12.75">
      <c r="A2064" s="83"/>
      <c r="B2064" s="84"/>
      <c r="G2064" s="83"/>
      <c r="H2064" s="84"/>
      <c r="I2064" s="84"/>
    </row>
    <row r="2065" spans="1:9" ht="12.75">
      <c r="A2065" s="83"/>
      <c r="B2065" s="84"/>
      <c r="G2065" s="83"/>
      <c r="H2065" s="84"/>
      <c r="I2065" s="84"/>
    </row>
    <row r="2066" spans="1:9" ht="12.75">
      <c r="A2066" s="83"/>
      <c r="B2066" s="84"/>
      <c r="G2066" s="83"/>
      <c r="H2066" s="84"/>
      <c r="I2066" s="84"/>
    </row>
    <row r="2067" spans="1:9" ht="12.75">
      <c r="A2067" s="83"/>
      <c r="B2067" s="84"/>
      <c r="G2067" s="83"/>
      <c r="H2067" s="84"/>
      <c r="I2067" s="84"/>
    </row>
    <row r="2068" spans="1:9" ht="12.75">
      <c r="A2068" s="83"/>
      <c r="B2068" s="84"/>
      <c r="G2068" s="83"/>
      <c r="H2068" s="84"/>
      <c r="I2068" s="84"/>
    </row>
    <row r="2069" spans="1:9" ht="12.75">
      <c r="A2069" s="83"/>
      <c r="B2069" s="84"/>
      <c r="G2069" s="83"/>
      <c r="H2069" s="84"/>
      <c r="I2069" s="84"/>
    </row>
    <row r="2070" spans="1:9" ht="12.75">
      <c r="A2070" s="83"/>
      <c r="B2070" s="84"/>
      <c r="G2070" s="83"/>
      <c r="H2070" s="84"/>
      <c r="I2070" s="84"/>
    </row>
    <row r="2071" spans="1:9" ht="12.75">
      <c r="A2071" s="83"/>
      <c r="B2071" s="84"/>
      <c r="G2071" s="83"/>
      <c r="H2071" s="84"/>
      <c r="I2071" s="84"/>
    </row>
    <row r="2072" spans="1:9" ht="12.75">
      <c r="A2072" s="83"/>
      <c r="B2072" s="84"/>
      <c r="G2072" s="83"/>
      <c r="H2072" s="84"/>
      <c r="I2072" s="84"/>
    </row>
    <row r="2073" spans="1:9" ht="12.75">
      <c r="A2073" s="83"/>
      <c r="B2073" s="84"/>
      <c r="G2073" s="83"/>
      <c r="H2073" s="84"/>
      <c r="I2073" s="84"/>
    </row>
    <row r="2074" spans="1:9" ht="12.75">
      <c r="A2074" s="83"/>
      <c r="B2074" s="84"/>
      <c r="G2074" s="83"/>
      <c r="H2074" s="84"/>
      <c r="I2074" s="84"/>
    </row>
    <row r="2075" spans="1:9" ht="12.75">
      <c r="A2075" s="83"/>
      <c r="B2075" s="84"/>
      <c r="G2075" s="83"/>
      <c r="H2075" s="84"/>
      <c r="I2075" s="84"/>
    </row>
    <row r="2076" spans="1:9" ht="12.75">
      <c r="A2076" s="83"/>
      <c r="B2076" s="84"/>
      <c r="G2076" s="83"/>
      <c r="H2076" s="84"/>
      <c r="I2076" s="84"/>
    </row>
    <row r="2077" spans="1:9" ht="12.75">
      <c r="A2077" s="83"/>
      <c r="B2077" s="84"/>
      <c r="G2077" s="83"/>
      <c r="H2077" s="84"/>
      <c r="I2077" s="84"/>
    </row>
    <row r="2078" spans="1:9" ht="12.75">
      <c r="A2078" s="83"/>
      <c r="B2078" s="84"/>
      <c r="G2078" s="83"/>
      <c r="H2078" s="84"/>
      <c r="I2078" s="84"/>
    </row>
    <row r="2079" spans="1:9" ht="12.75">
      <c r="A2079" s="83"/>
      <c r="B2079" s="84"/>
      <c r="G2079" s="83"/>
      <c r="H2079" s="84"/>
      <c r="I2079" s="84"/>
    </row>
    <row r="2080" spans="1:9" ht="12.75">
      <c r="A2080" s="83"/>
      <c r="B2080" s="84"/>
      <c r="G2080" s="83"/>
      <c r="H2080" s="84"/>
      <c r="I2080" s="84"/>
    </row>
    <row r="2081" spans="1:9" ht="12.75">
      <c r="A2081" s="83"/>
      <c r="B2081" s="84"/>
      <c r="G2081" s="83"/>
      <c r="H2081" s="84"/>
      <c r="I2081" s="84"/>
    </row>
    <row r="2082" spans="1:9" ht="12.75">
      <c r="A2082" s="83"/>
      <c r="B2082" s="84"/>
      <c r="G2082" s="83"/>
      <c r="H2082" s="84"/>
      <c r="I2082" s="84"/>
    </row>
    <row r="2083" spans="1:9" ht="12.75">
      <c r="A2083" s="83"/>
      <c r="B2083" s="84"/>
      <c r="G2083" s="83"/>
      <c r="H2083" s="84"/>
      <c r="I2083" s="84"/>
    </row>
    <row r="2084" spans="1:9" ht="12.75">
      <c r="A2084" s="83"/>
      <c r="B2084" s="84"/>
      <c r="G2084" s="83"/>
      <c r="H2084" s="84"/>
      <c r="I2084" s="84"/>
    </row>
    <row r="2085" spans="1:9" ht="12.75">
      <c r="A2085" s="83"/>
      <c r="B2085" s="84"/>
      <c r="G2085" s="83"/>
      <c r="H2085" s="84"/>
      <c r="I2085" s="84"/>
    </row>
    <row r="2086" spans="1:9" ht="12.75">
      <c r="A2086" s="83"/>
      <c r="B2086" s="84"/>
      <c r="G2086" s="83"/>
      <c r="H2086" s="84"/>
      <c r="I2086" s="84"/>
    </row>
    <row r="2087" spans="1:9" ht="12.75">
      <c r="A2087" s="83"/>
      <c r="B2087" s="84"/>
      <c r="G2087" s="83"/>
      <c r="H2087" s="84"/>
      <c r="I2087" s="84"/>
    </row>
    <row r="2088" spans="1:9" ht="12.75">
      <c r="A2088" s="83"/>
      <c r="B2088" s="84"/>
      <c r="G2088" s="83"/>
      <c r="H2088" s="84"/>
      <c r="I2088" s="84"/>
    </row>
    <row r="2089" spans="1:9" ht="12.75">
      <c r="A2089" s="83"/>
      <c r="B2089" s="84"/>
      <c r="G2089" s="83"/>
      <c r="H2089" s="84"/>
      <c r="I2089" s="84"/>
    </row>
    <row r="2090" spans="1:9" ht="12.75">
      <c r="A2090" s="83"/>
      <c r="B2090" s="84"/>
      <c r="G2090" s="83"/>
      <c r="H2090" s="84"/>
      <c r="I2090" s="84"/>
    </row>
    <row r="2091" spans="1:9" ht="12.75">
      <c r="A2091" s="83"/>
      <c r="B2091" s="84"/>
      <c r="G2091" s="83"/>
      <c r="H2091" s="84"/>
      <c r="I2091" s="84"/>
    </row>
    <row r="2092" spans="1:9" ht="12.75">
      <c r="A2092" s="83"/>
      <c r="B2092" s="84"/>
      <c r="G2092" s="83"/>
      <c r="H2092" s="84"/>
      <c r="I2092" s="84"/>
    </row>
    <row r="2093" spans="1:9" ht="12.75">
      <c r="A2093" s="83"/>
      <c r="B2093" s="84"/>
      <c r="G2093" s="83"/>
      <c r="H2093" s="84"/>
      <c r="I2093" s="84"/>
    </row>
    <row r="2094" spans="1:9" ht="12.75">
      <c r="A2094" s="83"/>
      <c r="B2094" s="84"/>
      <c r="G2094" s="83"/>
      <c r="H2094" s="84"/>
      <c r="I2094" s="84"/>
    </row>
    <row r="2095" spans="1:9" ht="12.75">
      <c r="A2095" s="83"/>
      <c r="B2095" s="84"/>
      <c r="G2095" s="83"/>
      <c r="H2095" s="84"/>
      <c r="I2095" s="84"/>
    </row>
    <row r="2096" spans="1:9" ht="12.75">
      <c r="A2096" s="83"/>
      <c r="B2096" s="84"/>
      <c r="G2096" s="83"/>
      <c r="H2096" s="84"/>
      <c r="I2096" s="84"/>
    </row>
    <row r="2097" spans="1:9" ht="12.75">
      <c r="A2097" s="83"/>
      <c r="B2097" s="84"/>
      <c r="G2097" s="83"/>
      <c r="H2097" s="84"/>
      <c r="I2097" s="84"/>
    </row>
    <row r="2098" spans="1:9" ht="12.75">
      <c r="A2098" s="83"/>
      <c r="B2098" s="84"/>
      <c r="G2098" s="83"/>
      <c r="H2098" s="84"/>
      <c r="I2098" s="84"/>
    </row>
    <row r="2099" spans="1:9" ht="12.75">
      <c r="A2099" s="83"/>
      <c r="B2099" s="84"/>
      <c r="G2099" s="83"/>
      <c r="H2099" s="84"/>
      <c r="I2099" s="84"/>
    </row>
    <row r="2100" spans="1:9" ht="12.75">
      <c r="A2100" s="83"/>
      <c r="B2100" s="84"/>
      <c r="G2100" s="83"/>
      <c r="H2100" s="84"/>
      <c r="I2100" s="84"/>
    </row>
    <row r="2101" spans="1:9" ht="12.75">
      <c r="A2101" s="83"/>
      <c r="B2101" s="84"/>
      <c r="G2101" s="83"/>
      <c r="H2101" s="84"/>
      <c r="I2101" s="84"/>
    </row>
    <row r="2102" spans="1:9" ht="12.75">
      <c r="A2102" s="83"/>
      <c r="B2102" s="84"/>
      <c r="G2102" s="83"/>
      <c r="H2102" s="84"/>
      <c r="I2102" s="84"/>
    </row>
    <row r="2103" spans="1:9" ht="12.75">
      <c r="A2103" s="83"/>
      <c r="B2103" s="84"/>
      <c r="G2103" s="83"/>
      <c r="H2103" s="84"/>
      <c r="I2103" s="84"/>
    </row>
    <row r="2104" spans="1:9" ht="12.75">
      <c r="A2104" s="83"/>
      <c r="B2104" s="84"/>
      <c r="G2104" s="83"/>
      <c r="H2104" s="84"/>
      <c r="I2104" s="84"/>
    </row>
    <row r="2105" spans="1:9" ht="12.75">
      <c r="A2105" s="83"/>
      <c r="B2105" s="84"/>
      <c r="G2105" s="83"/>
      <c r="H2105" s="84"/>
      <c r="I2105" s="84"/>
    </row>
    <row r="2106" spans="1:9" ht="12.75">
      <c r="A2106" s="83"/>
      <c r="B2106" s="84"/>
      <c r="G2106" s="83"/>
      <c r="H2106" s="84"/>
      <c r="I2106" s="84"/>
    </row>
    <row r="2107" spans="1:9" ht="12.75">
      <c r="A2107" s="83"/>
      <c r="B2107" s="84"/>
      <c r="G2107" s="83"/>
      <c r="H2107" s="84"/>
      <c r="I2107" s="84"/>
    </row>
    <row r="2108" spans="1:9" ht="12.75">
      <c r="A2108" s="83"/>
      <c r="B2108" s="84"/>
      <c r="G2108" s="83"/>
      <c r="H2108" s="84"/>
      <c r="I2108" s="84"/>
    </row>
    <row r="2109" spans="1:9" ht="12.75">
      <c r="A2109" s="83"/>
      <c r="B2109" s="84"/>
      <c r="G2109" s="83"/>
      <c r="H2109" s="84"/>
      <c r="I2109" s="84"/>
    </row>
    <row r="2110" spans="1:9" ht="12.75">
      <c r="A2110" s="83"/>
      <c r="B2110" s="84"/>
      <c r="G2110" s="83"/>
      <c r="H2110" s="84"/>
      <c r="I2110" s="84"/>
    </row>
    <row r="2111" spans="1:9" ht="12.75">
      <c r="A2111" s="83"/>
      <c r="B2111" s="84"/>
      <c r="G2111" s="83"/>
      <c r="H2111" s="84"/>
      <c r="I2111" s="84"/>
    </row>
    <row r="2112" spans="1:9" ht="12.75">
      <c r="A2112" s="83"/>
      <c r="B2112" s="84"/>
      <c r="G2112" s="83"/>
      <c r="H2112" s="84"/>
      <c r="I2112" s="84"/>
    </row>
    <row r="2113" spans="1:9" ht="12.75">
      <c r="A2113" s="83"/>
      <c r="B2113" s="84"/>
      <c r="G2113" s="83"/>
      <c r="H2113" s="84"/>
      <c r="I2113" s="84"/>
    </row>
    <row r="2114" spans="1:9" ht="12.75">
      <c r="A2114" s="83"/>
      <c r="B2114" s="84"/>
      <c r="G2114" s="83"/>
      <c r="H2114" s="84"/>
      <c r="I2114" s="84"/>
    </row>
    <row r="2115" spans="1:9" ht="12.75">
      <c r="A2115" s="83"/>
      <c r="B2115" s="84"/>
      <c r="G2115" s="83"/>
      <c r="H2115" s="84"/>
      <c r="I2115" s="84"/>
    </row>
    <row r="2116" spans="1:9" ht="12.75">
      <c r="A2116" s="83"/>
      <c r="B2116" s="84"/>
      <c r="G2116" s="83"/>
      <c r="H2116" s="84"/>
      <c r="I2116" s="84"/>
    </row>
    <row r="2117" spans="1:9" ht="12.75">
      <c r="A2117" s="83"/>
      <c r="B2117" s="84"/>
      <c r="G2117" s="83"/>
      <c r="H2117" s="84"/>
      <c r="I2117" s="84"/>
    </row>
    <row r="2118" spans="1:9" ht="12.75">
      <c r="A2118" s="83"/>
      <c r="B2118" s="84"/>
      <c r="G2118" s="83"/>
      <c r="H2118" s="84"/>
      <c r="I2118" s="84"/>
    </row>
    <row r="2119" spans="1:9" ht="12.75">
      <c r="A2119" s="83"/>
      <c r="B2119" s="84"/>
      <c r="G2119" s="83"/>
      <c r="H2119" s="84"/>
      <c r="I2119" s="84"/>
    </row>
    <row r="2120" spans="1:9" ht="12.75">
      <c r="A2120" s="83"/>
      <c r="B2120" s="84"/>
      <c r="G2120" s="83"/>
      <c r="H2120" s="84"/>
      <c r="I2120" s="84"/>
    </row>
    <row r="2121" spans="1:9" ht="12.75">
      <c r="A2121" s="83"/>
      <c r="B2121" s="84"/>
      <c r="G2121" s="83"/>
      <c r="H2121" s="84"/>
      <c r="I2121" s="84"/>
    </row>
    <row r="2122" spans="1:9" ht="12.75">
      <c r="A2122" s="83"/>
      <c r="B2122" s="84"/>
      <c r="G2122" s="83"/>
      <c r="H2122" s="84"/>
      <c r="I2122" s="84"/>
    </row>
    <row r="2123" spans="1:9" ht="12.75">
      <c r="A2123" s="83"/>
      <c r="B2123" s="84"/>
      <c r="G2123" s="83"/>
      <c r="H2123" s="84"/>
      <c r="I2123" s="84"/>
    </row>
    <row r="2124" spans="1:9" ht="12.75">
      <c r="A2124" s="83"/>
      <c r="B2124" s="84"/>
      <c r="G2124" s="83"/>
      <c r="H2124" s="84"/>
      <c r="I2124" s="84"/>
    </row>
    <row r="2125" spans="1:9" ht="12.75">
      <c r="A2125" s="83"/>
      <c r="B2125" s="84"/>
      <c r="G2125" s="83"/>
      <c r="H2125" s="84"/>
      <c r="I2125" s="84"/>
    </row>
    <row r="2126" spans="1:9" ht="12.75">
      <c r="A2126" s="83"/>
      <c r="B2126" s="84"/>
      <c r="G2126" s="83"/>
      <c r="H2126" s="84"/>
      <c r="I2126" s="84"/>
    </row>
    <row r="2127" spans="1:9" ht="12.75">
      <c r="A2127" s="83"/>
      <c r="B2127" s="84"/>
      <c r="G2127" s="83"/>
      <c r="H2127" s="84"/>
      <c r="I2127" s="84"/>
    </row>
    <row r="2128" spans="1:9" ht="12.75">
      <c r="A2128" s="83"/>
      <c r="B2128" s="84"/>
      <c r="G2128" s="83"/>
      <c r="H2128" s="84"/>
      <c r="I2128" s="84"/>
    </row>
    <row r="2129" spans="1:9" ht="12.75">
      <c r="A2129" s="83"/>
      <c r="B2129" s="84"/>
      <c r="G2129" s="83"/>
      <c r="H2129" s="84"/>
      <c r="I2129" s="84"/>
    </row>
    <row r="2130" spans="1:9" ht="12.75">
      <c r="A2130" s="83"/>
      <c r="B2130" s="84"/>
      <c r="G2130" s="83"/>
      <c r="H2130" s="84"/>
      <c r="I2130" s="84"/>
    </row>
    <row r="2131" spans="1:9" ht="12.75">
      <c r="A2131" s="83"/>
      <c r="B2131" s="84"/>
      <c r="G2131" s="83"/>
      <c r="H2131" s="84"/>
      <c r="I2131" s="84"/>
    </row>
    <row r="2132" spans="1:9" ht="12.75">
      <c r="A2132" s="83"/>
      <c r="B2132" s="84"/>
      <c r="G2132" s="83"/>
      <c r="H2132" s="84"/>
      <c r="I2132" s="84"/>
    </row>
    <row r="2133" spans="1:9" ht="12.75">
      <c r="A2133" s="83"/>
      <c r="B2133" s="84"/>
      <c r="G2133" s="83"/>
      <c r="H2133" s="84"/>
      <c r="I2133" s="84"/>
    </row>
    <row r="2134" spans="1:9" ht="12.75">
      <c r="A2134" s="83"/>
      <c r="B2134" s="84"/>
      <c r="G2134" s="83"/>
      <c r="H2134" s="84"/>
      <c r="I2134" s="84"/>
    </row>
    <row r="2135" spans="1:9" ht="12.75">
      <c r="A2135" s="83"/>
      <c r="B2135" s="84"/>
      <c r="G2135" s="83"/>
      <c r="H2135" s="84"/>
      <c r="I2135" s="84"/>
    </row>
    <row r="2136" spans="1:9" ht="12.75">
      <c r="A2136" s="83"/>
      <c r="B2136" s="84"/>
      <c r="G2136" s="83"/>
      <c r="H2136" s="84"/>
      <c r="I2136" s="84"/>
    </row>
    <row r="2137" spans="1:9" ht="12.75">
      <c r="A2137" s="83"/>
      <c r="B2137" s="84"/>
      <c r="G2137" s="83"/>
      <c r="H2137" s="84"/>
      <c r="I2137" s="84"/>
    </row>
    <row r="2138" spans="1:9" ht="12.75">
      <c r="A2138" s="83"/>
      <c r="B2138" s="84"/>
      <c r="G2138" s="83"/>
      <c r="H2138" s="84"/>
      <c r="I2138" s="84"/>
    </row>
    <row r="2139" spans="1:9" ht="12.75">
      <c r="A2139" s="83"/>
      <c r="B2139" s="84"/>
      <c r="G2139" s="83"/>
      <c r="H2139" s="84"/>
      <c r="I2139" s="84"/>
    </row>
    <row r="2140" spans="1:9" ht="12.75">
      <c r="A2140" s="83"/>
      <c r="B2140" s="84"/>
      <c r="G2140" s="83"/>
      <c r="H2140" s="84"/>
      <c r="I2140" s="84"/>
    </row>
    <row r="2141" spans="1:9" ht="12.75">
      <c r="A2141" s="83"/>
      <c r="B2141" s="84"/>
      <c r="G2141" s="83"/>
      <c r="H2141" s="84"/>
      <c r="I2141" s="84"/>
    </row>
    <row r="2142" spans="1:9" ht="12.75">
      <c r="A2142" s="83"/>
      <c r="B2142" s="84"/>
      <c r="G2142" s="83"/>
      <c r="H2142" s="84"/>
      <c r="I2142" s="84"/>
    </row>
    <row r="2143" spans="1:9" ht="12.75">
      <c r="A2143" s="83"/>
      <c r="B2143" s="84"/>
      <c r="G2143" s="83"/>
      <c r="H2143" s="84"/>
      <c r="I2143" s="84"/>
    </row>
    <row r="2144" spans="1:9" ht="12.75">
      <c r="A2144" s="83"/>
      <c r="B2144" s="84"/>
      <c r="G2144" s="83"/>
      <c r="H2144" s="84"/>
      <c r="I2144" s="84"/>
    </row>
    <row r="2145" spans="1:9" ht="12.75">
      <c r="A2145" s="83"/>
      <c r="B2145" s="84"/>
      <c r="G2145" s="83"/>
      <c r="H2145" s="84"/>
      <c r="I2145" s="84"/>
    </row>
    <row r="2146" spans="1:9" ht="12.75">
      <c r="A2146" s="83"/>
      <c r="B2146" s="84"/>
      <c r="G2146" s="83"/>
      <c r="H2146" s="84"/>
      <c r="I2146" s="84"/>
    </row>
    <row r="2147" spans="1:9" ht="12.75">
      <c r="A2147" s="83"/>
      <c r="B2147" s="84"/>
      <c r="G2147" s="83"/>
      <c r="H2147" s="84"/>
      <c r="I2147" s="84"/>
    </row>
    <row r="2148" spans="1:9" ht="12.75">
      <c r="A2148" s="83"/>
      <c r="B2148" s="84"/>
      <c r="G2148" s="83"/>
      <c r="H2148" s="84"/>
      <c r="I2148" s="84"/>
    </row>
    <row r="2149" spans="1:9" ht="12.75">
      <c r="A2149" s="83"/>
      <c r="B2149" s="84"/>
      <c r="G2149" s="83"/>
      <c r="H2149" s="84"/>
      <c r="I2149" s="84"/>
    </row>
    <row r="2150" spans="1:9" ht="12.75">
      <c r="A2150" s="83"/>
      <c r="B2150" s="84"/>
      <c r="G2150" s="83"/>
      <c r="H2150" s="84"/>
      <c r="I2150" s="84"/>
    </row>
    <row r="2151" spans="1:9" ht="12.75">
      <c r="A2151" s="83"/>
      <c r="B2151" s="84"/>
      <c r="G2151" s="83"/>
      <c r="H2151" s="84"/>
      <c r="I2151" s="84"/>
    </row>
    <row r="2152" spans="1:9" ht="12.75">
      <c r="A2152" s="83"/>
      <c r="B2152" s="84"/>
      <c r="G2152" s="83"/>
      <c r="H2152" s="84"/>
      <c r="I2152" s="84"/>
    </row>
    <row r="2153" spans="1:9" ht="12.75">
      <c r="A2153" s="83"/>
      <c r="B2153" s="84"/>
      <c r="G2153" s="83"/>
      <c r="H2153" s="84"/>
      <c r="I2153" s="84"/>
    </row>
    <row r="2154" spans="1:9" ht="12.75">
      <c r="A2154" s="83"/>
      <c r="B2154" s="84"/>
      <c r="G2154" s="83"/>
      <c r="H2154" s="84"/>
      <c r="I2154" s="84"/>
    </row>
    <row r="2155" spans="1:9" ht="12.75">
      <c r="A2155" s="83"/>
      <c r="B2155" s="84"/>
      <c r="G2155" s="83"/>
      <c r="H2155" s="84"/>
      <c r="I2155" s="84"/>
    </row>
    <row r="2156" spans="1:9" ht="12.75">
      <c r="A2156" s="83"/>
      <c r="B2156" s="84"/>
      <c r="G2156" s="83"/>
      <c r="H2156" s="84"/>
      <c r="I2156" s="84"/>
    </row>
    <row r="2157" spans="1:9" ht="12.75">
      <c r="A2157" s="83"/>
      <c r="B2157" s="84"/>
      <c r="G2157" s="83"/>
      <c r="H2157" s="84"/>
      <c r="I2157" s="84"/>
    </row>
    <row r="2158" spans="1:9" ht="12.75">
      <c r="A2158" s="83"/>
      <c r="B2158" s="84"/>
      <c r="G2158" s="83"/>
      <c r="H2158" s="84"/>
      <c r="I2158" s="84"/>
    </row>
    <row r="2159" spans="1:9" ht="12.75">
      <c r="A2159" s="83"/>
      <c r="B2159" s="84"/>
      <c r="G2159" s="83"/>
      <c r="H2159" s="84"/>
      <c r="I2159" s="84"/>
    </row>
    <row r="2160" spans="1:9" ht="12.75">
      <c r="A2160" s="83"/>
      <c r="B2160" s="84"/>
      <c r="G2160" s="83"/>
      <c r="H2160" s="84"/>
      <c r="I2160" s="84"/>
    </row>
    <row r="2161" spans="1:9" ht="12.75">
      <c r="A2161" s="83"/>
      <c r="B2161" s="84"/>
      <c r="G2161" s="83"/>
      <c r="H2161" s="84"/>
      <c r="I2161" s="84"/>
    </row>
    <row r="2162" spans="1:9" ht="12.75">
      <c r="A2162" s="83"/>
      <c r="B2162" s="84"/>
      <c r="G2162" s="83"/>
      <c r="H2162" s="84"/>
      <c r="I2162" s="84"/>
    </row>
    <row r="2163" spans="1:9" ht="12.75">
      <c r="A2163" s="83"/>
      <c r="B2163" s="84"/>
      <c r="G2163" s="83"/>
      <c r="H2163" s="84"/>
      <c r="I2163" s="84"/>
    </row>
    <row r="2164" spans="1:9" ht="12.75">
      <c r="A2164" s="83"/>
      <c r="B2164" s="84"/>
      <c r="G2164" s="83"/>
      <c r="H2164" s="84"/>
      <c r="I2164" s="84"/>
    </row>
    <row r="2165" spans="1:9" ht="12.75">
      <c r="A2165" s="83"/>
      <c r="B2165" s="84"/>
      <c r="G2165" s="83"/>
      <c r="H2165" s="84"/>
      <c r="I2165" s="84"/>
    </row>
    <row r="2166" spans="1:9" ht="12.75">
      <c r="A2166" s="83"/>
      <c r="B2166" s="84"/>
      <c r="G2166" s="83"/>
      <c r="H2166" s="84"/>
      <c r="I2166" s="84"/>
    </row>
    <row r="2167" spans="1:9" ht="12.75">
      <c r="A2167" s="83"/>
      <c r="B2167" s="84"/>
      <c r="G2167" s="83"/>
      <c r="H2167" s="84"/>
      <c r="I2167" s="84"/>
    </row>
    <row r="2168" spans="1:9" ht="12.75">
      <c r="A2168" s="83"/>
      <c r="B2168" s="84"/>
      <c r="G2168" s="83"/>
      <c r="H2168" s="84"/>
      <c r="I2168" s="84"/>
    </row>
    <row r="2169" spans="1:9" ht="12.75">
      <c r="A2169" s="83"/>
      <c r="B2169" s="84"/>
      <c r="G2169" s="83"/>
      <c r="H2169" s="84"/>
      <c r="I2169" s="84"/>
    </row>
    <row r="2170" spans="1:9" ht="12.75">
      <c r="A2170" s="83"/>
      <c r="B2170" s="84"/>
      <c r="G2170" s="83"/>
      <c r="H2170" s="84"/>
      <c r="I2170" s="84"/>
    </row>
    <row r="2171" spans="1:9" ht="12.75">
      <c r="A2171" s="83"/>
      <c r="B2171" s="84"/>
      <c r="G2171" s="83"/>
      <c r="H2171" s="84"/>
      <c r="I2171" s="84"/>
    </row>
    <row r="2172" spans="1:9" ht="12.75">
      <c r="A2172" s="83"/>
      <c r="B2172" s="84"/>
      <c r="G2172" s="83"/>
      <c r="H2172" s="84"/>
      <c r="I2172" s="84"/>
    </row>
    <row r="2173" spans="1:9" ht="12.75">
      <c r="A2173" s="83"/>
      <c r="B2173" s="84"/>
      <c r="G2173" s="83"/>
      <c r="H2173" s="84"/>
      <c r="I2173" s="84"/>
    </row>
    <row r="2174" spans="1:9" ht="12.75">
      <c r="A2174" s="83"/>
      <c r="B2174" s="84"/>
      <c r="G2174" s="83"/>
      <c r="H2174" s="84"/>
      <c r="I2174" s="84"/>
    </row>
    <row r="2175" spans="1:9" ht="12.75">
      <c r="A2175" s="83"/>
      <c r="B2175" s="84"/>
      <c r="G2175" s="83"/>
      <c r="H2175" s="84"/>
      <c r="I2175" s="84"/>
    </row>
    <row r="2176" spans="1:9" ht="12.75">
      <c r="A2176" s="83"/>
      <c r="B2176" s="84"/>
      <c r="G2176" s="83"/>
      <c r="H2176" s="84"/>
      <c r="I2176" s="84"/>
    </row>
    <row r="2177" spans="1:9" ht="12.75">
      <c r="A2177" s="83"/>
      <c r="B2177" s="84"/>
      <c r="G2177" s="83"/>
      <c r="H2177" s="84"/>
      <c r="I2177" s="84"/>
    </row>
    <row r="2178" spans="1:9" ht="12.75">
      <c r="A2178" s="83"/>
      <c r="B2178" s="84"/>
      <c r="G2178" s="83"/>
      <c r="H2178" s="84"/>
      <c r="I2178" s="84"/>
    </row>
    <row r="2179" spans="1:9" ht="12.75">
      <c r="A2179" s="83"/>
      <c r="B2179" s="84"/>
      <c r="G2179" s="83"/>
      <c r="H2179" s="84"/>
      <c r="I2179" s="84"/>
    </row>
    <row r="2180" spans="1:9" ht="12.75">
      <c r="A2180" s="83"/>
      <c r="B2180" s="84"/>
      <c r="G2180" s="83"/>
      <c r="H2180" s="84"/>
      <c r="I2180" s="84"/>
    </row>
    <row r="2181" spans="1:9" ht="12.75">
      <c r="A2181" s="83"/>
      <c r="B2181" s="84"/>
      <c r="G2181" s="83"/>
      <c r="H2181" s="84"/>
      <c r="I2181" s="84"/>
    </row>
    <row r="2182" spans="1:9" ht="12.75">
      <c r="A2182" s="83"/>
      <c r="B2182" s="84"/>
      <c r="G2182" s="83"/>
      <c r="H2182" s="84"/>
      <c r="I2182" s="84"/>
    </row>
    <row r="2183" spans="1:9" ht="12.75">
      <c r="A2183" s="83"/>
      <c r="B2183" s="84"/>
      <c r="G2183" s="83"/>
      <c r="H2183" s="84"/>
      <c r="I2183" s="84"/>
    </row>
    <row r="2184" spans="1:9" ht="12.75">
      <c r="A2184" s="83"/>
      <c r="B2184" s="84"/>
      <c r="G2184" s="83"/>
      <c r="H2184" s="84"/>
      <c r="I2184" s="84"/>
    </row>
    <row r="2185" spans="1:9" ht="12.75">
      <c r="A2185" s="83"/>
      <c r="B2185" s="84"/>
      <c r="G2185" s="83"/>
      <c r="H2185" s="84"/>
      <c r="I2185" s="84"/>
    </row>
    <row r="2186" spans="1:9" ht="12.75">
      <c r="A2186" s="83"/>
      <c r="B2186" s="84"/>
      <c r="G2186" s="83"/>
      <c r="H2186" s="84"/>
      <c r="I2186" s="84"/>
    </row>
    <row r="2187" spans="1:9" ht="12.75">
      <c r="A2187" s="83"/>
      <c r="B2187" s="84"/>
      <c r="G2187" s="83"/>
      <c r="H2187" s="84"/>
      <c r="I2187" s="84"/>
    </row>
    <row r="2188" spans="1:9" ht="12.75">
      <c r="A2188" s="83"/>
      <c r="B2188" s="84"/>
      <c r="G2188" s="83"/>
      <c r="H2188" s="84"/>
      <c r="I2188" s="84"/>
    </row>
    <row r="2189" spans="1:9" ht="12.75">
      <c r="A2189" s="83"/>
      <c r="B2189" s="84"/>
      <c r="G2189" s="83"/>
      <c r="H2189" s="84"/>
      <c r="I2189" s="84"/>
    </row>
    <row r="2190" spans="1:9" ht="12.75">
      <c r="A2190" s="83"/>
      <c r="B2190" s="84"/>
      <c r="G2190" s="83"/>
      <c r="H2190" s="84"/>
      <c r="I2190" s="84"/>
    </row>
    <row r="2191" spans="1:9" ht="12.75">
      <c r="A2191" s="83"/>
      <c r="B2191" s="84"/>
      <c r="G2191" s="83"/>
      <c r="H2191" s="84"/>
      <c r="I2191" s="84"/>
    </row>
    <row r="2192" spans="1:9" ht="12.75">
      <c r="A2192" s="83"/>
      <c r="B2192" s="84"/>
      <c r="G2192" s="83"/>
      <c r="H2192" s="84"/>
      <c r="I2192" s="84"/>
    </row>
    <row r="2193" spans="1:9" ht="12.75">
      <c r="A2193" s="83"/>
      <c r="B2193" s="84"/>
      <c r="G2193" s="83"/>
      <c r="H2193" s="84"/>
      <c r="I2193" s="84"/>
    </row>
    <row r="2194" spans="1:9" ht="12.75">
      <c r="A2194" s="83"/>
      <c r="B2194" s="84"/>
      <c r="G2194" s="83"/>
      <c r="H2194" s="84"/>
      <c r="I2194" s="84"/>
    </row>
    <row r="2195" spans="1:9" ht="12.75">
      <c r="A2195" s="83"/>
      <c r="B2195" s="84"/>
      <c r="G2195" s="83"/>
      <c r="H2195" s="84"/>
      <c r="I2195" s="84"/>
    </row>
    <row r="2196" spans="1:9" ht="12.75">
      <c r="A2196" s="83"/>
      <c r="B2196" s="84"/>
      <c r="G2196" s="83"/>
      <c r="H2196" s="84"/>
      <c r="I2196" s="84"/>
    </row>
    <row r="2197" spans="1:9" ht="12.75">
      <c r="A2197" s="83"/>
      <c r="B2197" s="84"/>
      <c r="G2197" s="83"/>
      <c r="H2197" s="84"/>
      <c r="I2197" s="84"/>
    </row>
    <row r="2198" spans="1:9" ht="12.75">
      <c r="A2198" s="83"/>
      <c r="B2198" s="84"/>
      <c r="G2198" s="83"/>
      <c r="H2198" s="84"/>
      <c r="I2198" s="84"/>
    </row>
    <row r="2199" spans="1:9" ht="12.75">
      <c r="A2199" s="83"/>
      <c r="B2199" s="84"/>
      <c r="G2199" s="83"/>
      <c r="H2199" s="84"/>
      <c r="I2199" s="84"/>
    </row>
    <row r="2200" spans="1:9" ht="12.75">
      <c r="A2200" s="83"/>
      <c r="B2200" s="84"/>
      <c r="G2200" s="83"/>
      <c r="H2200" s="84"/>
      <c r="I2200" s="84"/>
    </row>
    <row r="2201" spans="1:9" ht="12.75">
      <c r="A2201" s="83"/>
      <c r="B2201" s="84"/>
      <c r="G2201" s="83"/>
      <c r="H2201" s="84"/>
      <c r="I2201" s="84"/>
    </row>
    <row r="2202" spans="1:9" ht="12.75">
      <c r="A2202" s="83"/>
      <c r="B2202" s="84"/>
      <c r="G2202" s="83"/>
      <c r="H2202" s="84"/>
      <c r="I2202" s="84"/>
    </row>
    <row r="2203" spans="1:9" ht="12.75">
      <c r="A2203" s="83"/>
      <c r="B2203" s="84"/>
      <c r="G2203" s="83"/>
      <c r="H2203" s="84"/>
      <c r="I2203" s="84"/>
    </row>
    <row r="2204" spans="1:9" ht="12.75">
      <c r="A2204" s="83"/>
      <c r="B2204" s="84"/>
      <c r="G2204" s="83"/>
      <c r="H2204" s="84"/>
      <c r="I2204" s="84"/>
    </row>
    <row r="2205" spans="1:9" ht="12.75">
      <c r="A2205" s="83"/>
      <c r="B2205" s="84"/>
      <c r="G2205" s="83"/>
      <c r="H2205" s="84"/>
      <c r="I2205" s="84"/>
    </row>
    <row r="2206" spans="1:9" ht="12.75">
      <c r="A2206" s="83"/>
      <c r="B2206" s="84"/>
      <c r="G2206" s="83"/>
      <c r="H2206" s="84"/>
      <c r="I2206" s="84"/>
    </row>
    <row r="2207" spans="1:9" ht="12.75">
      <c r="A2207" s="83"/>
      <c r="B2207" s="84"/>
      <c r="G2207" s="83"/>
      <c r="H2207" s="84"/>
      <c r="I2207" s="84"/>
    </row>
    <row r="2208" spans="1:9" ht="12.75">
      <c r="A2208" s="83"/>
      <c r="B2208" s="84"/>
      <c r="G2208" s="83"/>
      <c r="H2208" s="84"/>
      <c r="I2208" s="84"/>
    </row>
    <row r="2209" spans="1:9" ht="12.75">
      <c r="A2209" s="83"/>
      <c r="B2209" s="84"/>
      <c r="G2209" s="83"/>
      <c r="H2209" s="84"/>
      <c r="I2209" s="84"/>
    </row>
    <row r="2210" spans="1:9" ht="12.75">
      <c r="A2210" s="83"/>
      <c r="B2210" s="84"/>
      <c r="G2210" s="83"/>
      <c r="H2210" s="84"/>
      <c r="I2210" s="84"/>
    </row>
    <row r="2211" spans="1:9" ht="12.75">
      <c r="A2211" s="83"/>
      <c r="B2211" s="84"/>
      <c r="G2211" s="83"/>
      <c r="H2211" s="84"/>
      <c r="I2211" s="84"/>
    </row>
    <row r="2212" spans="1:9" ht="12.75">
      <c r="A2212" s="83"/>
      <c r="B2212" s="84"/>
      <c r="G2212" s="83"/>
      <c r="H2212" s="84"/>
      <c r="I2212" s="84"/>
    </row>
    <row r="2213" spans="1:9" ht="12.75">
      <c r="A2213" s="83"/>
      <c r="B2213" s="84"/>
      <c r="G2213" s="83"/>
      <c r="H2213" s="84"/>
      <c r="I2213" s="84"/>
    </row>
    <row r="2214" spans="1:9" ht="12.75">
      <c r="A2214" s="83"/>
      <c r="B2214" s="84"/>
      <c r="G2214" s="83"/>
      <c r="H2214" s="84"/>
      <c r="I2214" s="84"/>
    </row>
    <row r="2215" spans="1:9" ht="12.75">
      <c r="A2215" s="83"/>
      <c r="B2215" s="84"/>
      <c r="G2215" s="83"/>
      <c r="H2215" s="84"/>
      <c r="I2215" s="84"/>
    </row>
    <row r="2216" spans="1:9" ht="12.75">
      <c r="A2216" s="83"/>
      <c r="B2216" s="84"/>
      <c r="G2216" s="83"/>
      <c r="H2216" s="84"/>
      <c r="I2216" s="84"/>
    </row>
    <row r="2217" spans="1:9" ht="12.75">
      <c r="A2217" s="83"/>
      <c r="B2217" s="84"/>
      <c r="G2217" s="83"/>
      <c r="H2217" s="84"/>
      <c r="I2217" s="84"/>
    </row>
    <row r="2218" spans="1:9" ht="12.75">
      <c r="A2218" s="83"/>
      <c r="B2218" s="84"/>
      <c r="G2218" s="83"/>
      <c r="H2218" s="84"/>
      <c r="I2218" s="84"/>
    </row>
    <row r="2219" spans="1:9" ht="12.75">
      <c r="A2219" s="83"/>
      <c r="B2219" s="84"/>
      <c r="G2219" s="83"/>
      <c r="H2219" s="84"/>
      <c r="I2219" s="84"/>
    </row>
    <row r="2220" spans="1:9" ht="12.75">
      <c r="A2220" s="83"/>
      <c r="B2220" s="84"/>
      <c r="G2220" s="83"/>
      <c r="H2220" s="84"/>
      <c r="I2220" s="84"/>
    </row>
    <row r="2221" spans="1:9" ht="12.75">
      <c r="A2221" s="83"/>
      <c r="B2221" s="84"/>
      <c r="G2221" s="83"/>
      <c r="H2221" s="84"/>
      <c r="I2221" s="84"/>
    </row>
    <row r="2222" spans="1:9" ht="12.75">
      <c r="A2222" s="83"/>
      <c r="B2222" s="84"/>
      <c r="G2222" s="83"/>
      <c r="H2222" s="84"/>
      <c r="I2222" s="84"/>
    </row>
    <row r="2223" spans="1:9" ht="12.75">
      <c r="A2223" s="83"/>
      <c r="B2223" s="84"/>
      <c r="G2223" s="83"/>
      <c r="H2223" s="84"/>
      <c r="I2223" s="84"/>
    </row>
    <row r="2224" spans="1:9" ht="12.75">
      <c r="A2224" s="83"/>
      <c r="B2224" s="84"/>
      <c r="G2224" s="83"/>
      <c r="H2224" s="84"/>
      <c r="I2224" s="84"/>
    </row>
    <row r="2225" spans="1:9" ht="12.75">
      <c r="A2225" s="83"/>
      <c r="B2225" s="84"/>
      <c r="G2225" s="83"/>
      <c r="H2225" s="84"/>
      <c r="I2225" s="84"/>
    </row>
    <row r="2226" spans="1:9" ht="12.75">
      <c r="A2226" s="83"/>
      <c r="B2226" s="84"/>
      <c r="G2226" s="83"/>
      <c r="H2226" s="84"/>
      <c r="I2226" s="84"/>
    </row>
    <row r="2227" spans="1:9" ht="12.75">
      <c r="A2227" s="83"/>
      <c r="B2227" s="84"/>
      <c r="G2227" s="83"/>
      <c r="H2227" s="84"/>
      <c r="I2227" s="84"/>
    </row>
    <row r="2228" spans="1:9" ht="12.75">
      <c r="A2228" s="83"/>
      <c r="B2228" s="84"/>
      <c r="G2228" s="83"/>
      <c r="H2228" s="84"/>
      <c r="I2228" s="84"/>
    </row>
    <row r="2229" spans="1:9" ht="12.75">
      <c r="A2229" s="83"/>
      <c r="B2229" s="84"/>
      <c r="G2229" s="83"/>
      <c r="H2229" s="84"/>
      <c r="I2229" s="84"/>
    </row>
    <row r="2230" spans="1:9" ht="12.75">
      <c r="A2230" s="83"/>
      <c r="B2230" s="84"/>
      <c r="G2230" s="83"/>
      <c r="H2230" s="84"/>
      <c r="I2230" s="84"/>
    </row>
    <row r="2231" spans="1:9" ht="12.75">
      <c r="A2231" s="83"/>
      <c r="B2231" s="84"/>
      <c r="G2231" s="83"/>
      <c r="H2231" s="84"/>
      <c r="I2231" s="84"/>
    </row>
    <row r="2232" spans="1:9" ht="12.75">
      <c r="A2232" s="83"/>
      <c r="B2232" s="84"/>
      <c r="G2232" s="83"/>
      <c r="H2232" s="84"/>
      <c r="I2232" s="84"/>
    </row>
    <row r="2233" spans="1:9" ht="12.75">
      <c r="A2233" s="83"/>
      <c r="B2233" s="84"/>
      <c r="G2233" s="83"/>
      <c r="H2233" s="84"/>
      <c r="I2233" s="84"/>
    </row>
    <row r="2234" spans="1:9" ht="12.75">
      <c r="A2234" s="83"/>
      <c r="B2234" s="84"/>
      <c r="G2234" s="83"/>
      <c r="H2234" s="84"/>
      <c r="I2234" s="84"/>
    </row>
    <row r="2235" spans="1:9" ht="12.75">
      <c r="A2235" s="83"/>
      <c r="B2235" s="84"/>
      <c r="G2235" s="83"/>
      <c r="H2235" s="84"/>
      <c r="I2235" s="84"/>
    </row>
    <row r="2236" spans="1:9" ht="12.75">
      <c r="A2236" s="83"/>
      <c r="B2236" s="84"/>
      <c r="G2236" s="83"/>
      <c r="H2236" s="84"/>
      <c r="I2236" s="84"/>
    </row>
    <row r="2237" spans="1:9" ht="12.75">
      <c r="A2237" s="83"/>
      <c r="B2237" s="84"/>
      <c r="G2237" s="83"/>
      <c r="H2237" s="84"/>
      <c r="I2237" s="84"/>
    </row>
    <row r="2238" spans="1:9" ht="12.75">
      <c r="A2238" s="83"/>
      <c r="B2238" s="84"/>
      <c r="G2238" s="83"/>
      <c r="H2238" s="84"/>
      <c r="I2238" s="84"/>
    </row>
    <row r="2239" spans="1:9" ht="12.75">
      <c r="A2239" s="83"/>
      <c r="B2239" s="84"/>
      <c r="G2239" s="83"/>
      <c r="H2239" s="84"/>
      <c r="I2239" s="84"/>
    </row>
    <row r="2240" spans="1:9" ht="12.75">
      <c r="A2240" s="83"/>
      <c r="B2240" s="84"/>
      <c r="G2240" s="83"/>
      <c r="H2240" s="84"/>
      <c r="I2240" s="84"/>
    </row>
    <row r="2241" spans="1:9" ht="12.75">
      <c r="A2241" s="83"/>
      <c r="B2241" s="84"/>
      <c r="G2241" s="83"/>
      <c r="H2241" s="84"/>
      <c r="I2241" s="84"/>
    </row>
    <row r="2242" spans="1:9" ht="12.75">
      <c r="A2242" s="83"/>
      <c r="B2242" s="84"/>
      <c r="G2242" s="83"/>
      <c r="H2242" s="84"/>
      <c r="I2242" s="84"/>
    </row>
    <row r="2243" spans="1:9" ht="12.75">
      <c r="A2243" s="83"/>
      <c r="B2243" s="84"/>
      <c r="G2243" s="83"/>
      <c r="H2243" s="84"/>
      <c r="I2243" s="84"/>
    </row>
    <row r="2244" spans="1:9" ht="12.75">
      <c r="A2244" s="83"/>
      <c r="B2244" s="84"/>
      <c r="G2244" s="83"/>
      <c r="H2244" s="84"/>
      <c r="I2244" s="84"/>
    </row>
    <row r="2245" spans="1:9" ht="12.75">
      <c r="A2245" s="83"/>
      <c r="B2245" s="84"/>
      <c r="G2245" s="83"/>
      <c r="H2245" s="84"/>
      <c r="I2245" s="84"/>
    </row>
    <row r="2246" spans="1:2" ht="12.75">
      <c r="A2246" s="83"/>
      <c r="B2246" s="84"/>
    </row>
    <row r="2247" spans="1:2" ht="12.75">
      <c r="A2247" s="83"/>
      <c r="B2247" s="84"/>
    </row>
    <row r="2248" spans="1:2" ht="12.75">
      <c r="A2248" s="83"/>
      <c r="B2248" s="84"/>
    </row>
    <row r="2249" spans="1:2" ht="12.75">
      <c r="A2249" s="83"/>
      <c r="B2249" s="84"/>
    </row>
    <row r="2250" spans="1:2" ht="12.75">
      <c r="A2250" s="83"/>
      <c r="B2250" s="84"/>
    </row>
    <row r="2251" spans="1:2" ht="12.75">
      <c r="A2251" s="83"/>
      <c r="B2251" s="84"/>
    </row>
    <row r="2252" spans="1:2" ht="12.75">
      <c r="A2252" s="83"/>
      <c r="B2252" s="84"/>
    </row>
    <row r="2253" spans="1:2" ht="12.75">
      <c r="A2253" s="83"/>
      <c r="B2253" s="84"/>
    </row>
    <row r="2254" spans="1:2" ht="12.75">
      <c r="A2254" s="83"/>
      <c r="B2254" s="84"/>
    </row>
    <row r="2255" spans="1:2" ht="12.75">
      <c r="A2255" s="83"/>
      <c r="B2255" s="84"/>
    </row>
    <row r="2256" spans="1:2" ht="12.75">
      <c r="A2256" s="83"/>
      <c r="B2256" s="84"/>
    </row>
    <row r="2257" spans="1:2" ht="12.75">
      <c r="A2257" s="83"/>
      <c r="B2257" s="84"/>
    </row>
    <row r="2258" spans="1:2" ht="12.75">
      <c r="A2258" s="83"/>
      <c r="B2258" s="84"/>
    </row>
    <row r="2259" spans="1:2" ht="12.75">
      <c r="A2259" s="83"/>
      <c r="B2259" s="84"/>
    </row>
    <row r="2260" spans="1:2" ht="12.75">
      <c r="A2260" s="83"/>
      <c r="B2260" s="84"/>
    </row>
    <row r="2261" spans="1:2" ht="12.75">
      <c r="A2261" s="83"/>
      <c r="B2261" s="84"/>
    </row>
    <row r="2262" spans="1:2" ht="12.75">
      <c r="A2262" s="83"/>
      <c r="B2262" s="84"/>
    </row>
    <row r="2263" spans="1:2" ht="12.75">
      <c r="A2263" s="83"/>
      <c r="B2263" s="84"/>
    </row>
    <row r="2264" spans="1:2" ht="12.75">
      <c r="A2264" s="83"/>
      <c r="B2264" s="84"/>
    </row>
    <row r="2265" spans="1:2" ht="12.75">
      <c r="A2265" s="83"/>
      <c r="B2265" s="84"/>
    </row>
    <row r="2266" spans="1:2" ht="12.75">
      <c r="A2266" s="83"/>
      <c r="B2266" s="84"/>
    </row>
    <row r="2267" spans="1:2" ht="12.75">
      <c r="A2267" s="83"/>
      <c r="B2267" s="84"/>
    </row>
    <row r="2268" spans="1:2" ht="12.75">
      <c r="A2268" s="83"/>
      <c r="B2268" s="84"/>
    </row>
    <row r="2269" spans="1:2" ht="12.75">
      <c r="A2269" s="83"/>
      <c r="B2269" s="84"/>
    </row>
    <row r="2270" spans="1:2" ht="12.75">
      <c r="A2270" s="83"/>
      <c r="B2270" s="84"/>
    </row>
    <row r="2271" spans="1:2" ht="12.75">
      <c r="A2271" s="83"/>
      <c r="B2271" s="84"/>
    </row>
    <row r="2272" spans="1:2" ht="12.75">
      <c r="A2272" s="83"/>
      <c r="B2272" s="84"/>
    </row>
    <row r="2273" spans="1:2" ht="12.75">
      <c r="A2273" s="83"/>
      <c r="B2273" s="84"/>
    </row>
    <row r="2274" spans="1:2" ht="12.75">
      <c r="A2274" s="83"/>
      <c r="B2274" s="84"/>
    </row>
    <row r="2275" spans="1:2" ht="12.75">
      <c r="A2275" s="83"/>
      <c r="B2275" s="84"/>
    </row>
    <row r="2276" spans="1:2" ht="12.75">
      <c r="A2276" s="83"/>
      <c r="B2276" s="84"/>
    </row>
    <row r="2277" spans="1:2" ht="12.75">
      <c r="A2277" s="83"/>
      <c r="B2277" s="84"/>
    </row>
    <row r="2278" spans="1:2" ht="12.75">
      <c r="A2278" s="83"/>
      <c r="B2278" s="84"/>
    </row>
    <row r="2279" spans="1:2" ht="12.75">
      <c r="A2279" s="83"/>
      <c r="B2279" s="84"/>
    </row>
    <row r="2280" spans="1:2" ht="12.75">
      <c r="A2280" s="83"/>
      <c r="B2280" s="84"/>
    </row>
    <row r="2281" spans="1:2" ht="12.75">
      <c r="A2281" s="83"/>
      <c r="B2281" s="84"/>
    </row>
    <row r="2282" spans="1:2" ht="12.75">
      <c r="A2282" s="83"/>
      <c r="B2282" s="84"/>
    </row>
    <row r="2283" spans="1:2" ht="12.75">
      <c r="A2283" s="83"/>
      <c r="B2283" s="84"/>
    </row>
    <row r="2284" spans="1:2" ht="12.75">
      <c r="A2284" s="83"/>
      <c r="B2284" s="84"/>
    </row>
    <row r="2285" spans="1:2" ht="12.75">
      <c r="A2285" s="83"/>
      <c r="B2285" s="84"/>
    </row>
    <row r="2286" spans="1:2" ht="12.75">
      <c r="A2286" s="83"/>
      <c r="B2286" s="84"/>
    </row>
    <row r="2287" spans="1:2" ht="12.75">
      <c r="A2287" s="83"/>
      <c r="B2287" s="84"/>
    </row>
    <row r="2288" spans="1:2" ht="12.75">
      <c r="A2288" s="83"/>
      <c r="B2288" s="84"/>
    </row>
    <row r="2289" spans="1:2" ht="12.75">
      <c r="A2289" s="83"/>
      <c r="B2289" s="84"/>
    </row>
    <row r="2290" spans="1:2" ht="12.75">
      <c r="A2290" s="83"/>
      <c r="B2290" s="84"/>
    </row>
    <row r="2291" spans="1:2" ht="12.75">
      <c r="A2291" s="83"/>
      <c r="B2291" s="84"/>
    </row>
    <row r="2292" spans="1:2" ht="12.75">
      <c r="A2292" s="83"/>
      <c r="B2292" s="84"/>
    </row>
    <row r="2293" spans="1:2" ht="12.75">
      <c r="A2293" s="83"/>
      <c r="B2293" s="84"/>
    </row>
    <row r="2294" spans="1:2" ht="12.75">
      <c r="A2294" s="83"/>
      <c r="B2294" s="84"/>
    </row>
    <row r="2295" spans="1:2" ht="12.75">
      <c r="A2295" s="83"/>
      <c r="B2295" s="84"/>
    </row>
    <row r="2296" spans="1:2" ht="12.75">
      <c r="A2296" s="83"/>
      <c r="B2296" s="84"/>
    </row>
    <row r="2297" spans="1:2" ht="12.75">
      <c r="A2297" s="83"/>
      <c r="B2297" s="84"/>
    </row>
  </sheetData>
  <mergeCells count="2">
    <mergeCell ref="M4:N4"/>
    <mergeCell ref="A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lm</cp:lastModifiedBy>
  <cp:lastPrinted>2005-01-12T18:52:33Z</cp:lastPrinted>
  <dcterms:created xsi:type="dcterms:W3CDTF">2004-12-09T18:48:00Z</dcterms:created>
  <dcterms:modified xsi:type="dcterms:W3CDTF">2005-01-14T23:14:40Z</dcterms:modified>
  <cp:category/>
  <cp:version/>
  <cp:contentType/>
  <cp:contentStatus/>
</cp:coreProperties>
</file>