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265" activeTab="0"/>
  </bookViews>
  <sheets>
    <sheet name="Adj" sheetId="1" r:id="rId1"/>
    <sheet name="Cal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<sst xmlns="http://schemas.openxmlformats.org/spreadsheetml/2006/main" count="65" uniqueCount="57">
  <si>
    <t>PACIFICORP</t>
  </si>
  <si>
    <t>Docket No. 04-035-02</t>
  </si>
  <si>
    <t>Utah Results of Operations March 2006</t>
  </si>
  <si>
    <t>Witness:  Mary Cleveland</t>
  </si>
  <si>
    <t>TOTAL</t>
  </si>
  <si>
    <t>UTAH</t>
  </si>
  <si>
    <t>ACCT</t>
  </si>
  <si>
    <t>COMPANY</t>
  </si>
  <si>
    <t>FACTOR</t>
  </si>
  <si>
    <t>FACTOR %</t>
  </si>
  <si>
    <t>ALLOCATED</t>
  </si>
  <si>
    <t>REF#</t>
  </si>
  <si>
    <t>Adjustment to Expense:</t>
  </si>
  <si>
    <t>Description:</t>
  </si>
  <si>
    <t>Adjustment to Overtime</t>
  </si>
  <si>
    <t>UT</t>
  </si>
  <si>
    <t>This adjustment removes overtime due to the December 2003 storm outage.</t>
  </si>
  <si>
    <t>MAINTENANCE OF OVERHEAD LINES</t>
  </si>
  <si>
    <t>Overtime</t>
  </si>
  <si>
    <t>Premium Pay</t>
  </si>
  <si>
    <t>Overtime &amp; Premium Pay</t>
  </si>
  <si>
    <t>FERC Acct</t>
  </si>
  <si>
    <t>FERC Account Description</t>
  </si>
  <si>
    <t>SAP Account</t>
  </si>
  <si>
    <t>SAP Account Description</t>
  </si>
  <si>
    <t>Apr 2003</t>
  </si>
  <si>
    <t>May 2003</t>
  </si>
  <si>
    <t>June 2003</t>
  </si>
  <si>
    <t>July 2003</t>
  </si>
  <si>
    <t>Aug 2003</t>
  </si>
  <si>
    <t>Sept 2003</t>
  </si>
  <si>
    <t>Oct 2003</t>
  </si>
  <si>
    <t>Nov 2003</t>
  </si>
  <si>
    <t>Dec 2003</t>
  </si>
  <si>
    <t>Jan 2004</t>
  </si>
  <si>
    <t>Feb 2004</t>
  </si>
  <si>
    <t>Mar 2004</t>
  </si>
  <si>
    <t>Total FY 2004</t>
  </si>
  <si>
    <t>Monthly Avg</t>
  </si>
  <si>
    <t>(1)</t>
  </si>
  <si>
    <t>(2)</t>
  </si>
  <si>
    <t>(1)  Monthly average excluding Jan 2004.</t>
  </si>
  <si>
    <t>(2)  Monthly average excluding Jan &amp; Feb 2004.</t>
  </si>
  <si>
    <t>Overtime - Jan 2004</t>
  </si>
  <si>
    <t>Less Monthly Average</t>
  </si>
  <si>
    <t>Premium Pay - Jan 2004 &amp; Feb 2004</t>
  </si>
  <si>
    <t>Less Monthly Average x 2</t>
  </si>
  <si>
    <t>Total</t>
  </si>
  <si>
    <t>Utah December storm cost</t>
  </si>
  <si>
    <t>Oregon December Storm cost</t>
  </si>
  <si>
    <t>% Utah</t>
  </si>
  <si>
    <t>Estimated Utah Overtime &amp; Premium</t>
  </si>
  <si>
    <t>DPU Exhibit No. 3.5 (MC)</t>
  </si>
  <si>
    <t>Page 1 of 2</t>
  </si>
  <si>
    <t>Page 2 of 2</t>
  </si>
  <si>
    <t>To Page 1</t>
  </si>
  <si>
    <t>Page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</si>
</sst>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17" applyNumberFormat="1" applyAlignment="1">
      <alignment/>
    </xf>
    <xf numFmtId="167" fontId="0" fillId="0" borderId="0" xfId="19" applyNumberFormat="1" applyAlignment="1">
      <alignment/>
    </xf>
    <xf numFmtId="169" fontId="0" fillId="0" borderId="0" xfId="17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0" fontId="0" fillId="0" borderId="0" xfId="19" applyNumberFormat="1" applyAlignment="1">
      <alignment/>
    </xf>
    <xf numFmtId="0" fontId="0" fillId="0" borderId="0" xfId="0" applyNumberFormat="1" applyAlignment="1" quotePrefix="1">
      <alignment/>
    </xf>
    <xf numFmtId="3" fontId="0" fillId="0" borderId="0" xfId="15" applyNumberFormat="1" applyAlignment="1" quotePrefix="1">
      <alignment/>
    </xf>
    <xf numFmtId="3" fontId="0" fillId="0" borderId="9" xfId="15" applyNumberFormat="1" applyBorder="1" applyAlignment="1" quotePrefix="1">
      <alignment/>
    </xf>
    <xf numFmtId="3" fontId="0" fillId="0" borderId="0" xfId="15" applyNumberFormat="1" applyFill="1" applyBorder="1" applyAlignment="1" quotePrefix="1">
      <alignment/>
    </xf>
    <xf numFmtId="3" fontId="0" fillId="0" borderId="0" xfId="15" applyNumberFormat="1" applyBorder="1" applyAlignment="1" quotePrefix="1">
      <alignment/>
    </xf>
    <xf numFmtId="0" fontId="0" fillId="0" borderId="7" xfId="0" applyNumberFormat="1" applyBorder="1" applyAlignment="1" quotePrefix="1">
      <alignment horizontal="center"/>
    </xf>
    <xf numFmtId="3" fontId="0" fillId="0" borderId="7" xfId="0" applyNumberFormat="1" applyBorder="1" applyAlignment="1" quotePrefix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15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3" fontId="0" fillId="2" borderId="0" xfId="15" applyNumberFormat="1" applyFill="1" applyAlignment="1" quotePrefix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7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8" sqref="A8"/>
    </sheetView>
  </sheetViews>
  <sheetFormatPr defaultColWidth="9.140625" defaultRowHeight="12.75"/>
  <cols>
    <col min="1" max="1" width="28.00390625" style="0" bestFit="1" customWidth="1"/>
    <col min="2" max="2" width="8.421875" style="0" customWidth="1"/>
    <col min="3" max="3" width="15.7109375" style="0" customWidth="1"/>
    <col min="4" max="4" width="9.140625" style="2" customWidth="1"/>
    <col min="5" max="5" width="10.7109375" style="0" bestFit="1" customWidth="1"/>
    <col min="6" max="6" width="15.7109375" style="0" customWidth="1"/>
  </cols>
  <sheetData>
    <row r="1" spans="1:6" ht="12.75">
      <c r="A1" s="1" t="s">
        <v>0</v>
      </c>
      <c r="F1" s="1" t="s">
        <v>1</v>
      </c>
    </row>
    <row r="2" spans="1:6" ht="12.75">
      <c r="A2" s="1" t="s">
        <v>2</v>
      </c>
      <c r="F2" s="1" t="s">
        <v>3</v>
      </c>
    </row>
    <row r="3" spans="1:6" ht="12.75">
      <c r="A3" s="1" t="s">
        <v>14</v>
      </c>
      <c r="F3" s="1" t="s">
        <v>52</v>
      </c>
    </row>
    <row r="4" ht="12.75">
      <c r="F4" s="1" t="s">
        <v>53</v>
      </c>
    </row>
    <row r="8" spans="2:7" ht="12.75">
      <c r="B8" s="3"/>
      <c r="C8" s="3" t="s">
        <v>4</v>
      </c>
      <c r="D8" s="3"/>
      <c r="E8" s="3"/>
      <c r="F8" s="3" t="s">
        <v>5</v>
      </c>
      <c r="G8" s="3"/>
    </row>
    <row r="9" spans="2:7" ht="12.7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</row>
    <row r="10" spans="1:7" ht="12.75">
      <c r="A10" s="1" t="s">
        <v>12</v>
      </c>
      <c r="B10">
        <v>593</v>
      </c>
      <c r="C10" s="4">
        <f>-Calc!C30</f>
        <v>-1374879.4183893097</v>
      </c>
      <c r="D10" s="2" t="s">
        <v>15</v>
      </c>
      <c r="E10" s="20">
        <v>1</v>
      </c>
      <c r="F10" s="4">
        <f>+C10*E10</f>
        <v>-1374879.4183893097</v>
      </c>
      <c r="G10" s="38" t="s">
        <v>56</v>
      </c>
    </row>
    <row r="11" spans="3:6" ht="12.75">
      <c r="C11" s="4"/>
      <c r="E11" s="5"/>
      <c r="F11" s="4"/>
    </row>
    <row r="12" spans="3:6" ht="12.75">
      <c r="C12" s="4"/>
      <c r="E12" s="5"/>
      <c r="F12" s="6"/>
    </row>
    <row r="14" spans="1:6" ht="12.75">
      <c r="A14" s="1" t="s">
        <v>4</v>
      </c>
      <c r="F14" s="7">
        <f>+F10</f>
        <v>-1374879.4183893097</v>
      </c>
    </row>
    <row r="19" ht="12.75">
      <c r="A19" s="1" t="s">
        <v>13</v>
      </c>
    </row>
    <row r="20" spans="1:7" ht="12.75">
      <c r="A20" s="8" t="s">
        <v>16</v>
      </c>
      <c r="B20" s="9"/>
      <c r="C20" s="9"/>
      <c r="D20" s="10"/>
      <c r="E20" s="9"/>
      <c r="F20" s="9"/>
      <c r="G20" s="11"/>
    </row>
    <row r="21" spans="1:7" ht="12.75">
      <c r="A21" s="12"/>
      <c r="B21" s="13"/>
      <c r="C21" s="13"/>
      <c r="D21" s="14"/>
      <c r="E21" s="13"/>
      <c r="F21" s="13"/>
      <c r="G21" s="15"/>
    </row>
    <row r="22" spans="1:7" ht="12.75">
      <c r="A22" s="12"/>
      <c r="B22" s="13"/>
      <c r="C22" s="13"/>
      <c r="D22" s="14"/>
      <c r="E22" s="13"/>
      <c r="F22" s="13"/>
      <c r="G22" s="15"/>
    </row>
    <row r="23" spans="1:7" ht="12.75">
      <c r="A23" s="16"/>
      <c r="B23" s="17"/>
      <c r="C23" s="17"/>
      <c r="D23" s="18"/>
      <c r="E23" s="17"/>
      <c r="F23" s="17"/>
      <c r="G23" s="19"/>
    </row>
  </sheetData>
  <printOptions/>
  <pageMargins left="0.75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D30" sqref="D30"/>
    </sheetView>
  </sheetViews>
  <sheetFormatPr defaultColWidth="9.140625" defaultRowHeight="12.75"/>
  <cols>
    <col min="1" max="1" width="8.00390625" style="0" bestFit="1" customWidth="1"/>
    <col min="2" max="2" width="35.140625" style="0" bestFit="1" customWidth="1"/>
    <col min="3" max="3" width="12.8515625" style="0" bestFit="1" customWidth="1"/>
    <col min="4" max="4" width="22.57421875" style="0" bestFit="1" customWidth="1"/>
    <col min="5" max="16" width="10.7109375" style="0" customWidth="1"/>
    <col min="17" max="17" width="12.57421875" style="0" bestFit="1" customWidth="1"/>
    <col min="18" max="18" width="11.140625" style="0" bestFit="1" customWidth="1"/>
  </cols>
  <sheetData>
    <row r="1" spans="1:17" ht="12.75">
      <c r="A1" s="1" t="s">
        <v>0</v>
      </c>
      <c r="Q1" s="1" t="s">
        <v>1</v>
      </c>
    </row>
    <row r="2" spans="1:17" ht="12.75">
      <c r="A2" s="1" t="s">
        <v>2</v>
      </c>
      <c r="Q2" s="1" t="s">
        <v>3</v>
      </c>
    </row>
    <row r="3" spans="1:17" ht="12.75">
      <c r="A3" s="1" t="s">
        <v>14</v>
      </c>
      <c r="Q3" s="1" t="s">
        <v>52</v>
      </c>
    </row>
    <row r="4" spans="1:17" ht="12.75">
      <c r="A4" s="1"/>
      <c r="Q4" s="1" t="s">
        <v>54</v>
      </c>
    </row>
    <row r="6" ht="12.75">
      <c r="A6" s="1" t="s">
        <v>20</v>
      </c>
    </row>
    <row r="7" spans="1:18" ht="12.75">
      <c r="A7" s="26" t="s">
        <v>21</v>
      </c>
      <c r="B7" s="26" t="s">
        <v>22</v>
      </c>
      <c r="C7" s="26" t="s">
        <v>23</v>
      </c>
      <c r="D7" s="26" t="s">
        <v>24</v>
      </c>
      <c r="E7" s="27" t="s">
        <v>25</v>
      </c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33</v>
      </c>
      <c r="N7" s="27" t="s">
        <v>34</v>
      </c>
      <c r="O7" s="27" t="s">
        <v>35</v>
      </c>
      <c r="P7" s="27" t="s">
        <v>36</v>
      </c>
      <c r="Q7" s="28" t="s">
        <v>37</v>
      </c>
      <c r="R7" s="29" t="s">
        <v>38</v>
      </c>
    </row>
    <row r="8" spans="1:19" ht="12.75">
      <c r="A8" s="21">
        <v>5930000</v>
      </c>
      <c r="B8" s="21" t="s">
        <v>17</v>
      </c>
      <c r="C8" s="21">
        <v>500200</v>
      </c>
      <c r="D8" s="21" t="s">
        <v>18</v>
      </c>
      <c r="E8" s="22">
        <v>2264210.72</v>
      </c>
      <c r="F8" s="22">
        <v>1540642.38</v>
      </c>
      <c r="G8" s="22">
        <v>2268121.98</v>
      </c>
      <c r="H8" s="22">
        <v>2114497.15</v>
      </c>
      <c r="I8" s="22">
        <v>2821059.41</v>
      </c>
      <c r="J8" s="22">
        <v>2038612.07</v>
      </c>
      <c r="K8" s="22">
        <v>2194857.72</v>
      </c>
      <c r="L8" s="22">
        <v>2527258.14</v>
      </c>
      <c r="M8" s="22">
        <v>2755964.46</v>
      </c>
      <c r="N8" s="32">
        <v>4137659.41</v>
      </c>
      <c r="O8" s="22">
        <v>2258943.02</v>
      </c>
      <c r="P8" s="22">
        <v>2075799.93</v>
      </c>
      <c r="Q8" s="23">
        <f>SUM(E8:P8)</f>
        <v>28997626.39</v>
      </c>
      <c r="R8" s="24">
        <f>+(Q8-N8)/11</f>
        <v>2259996.998181818</v>
      </c>
      <c r="S8" s="30" t="s">
        <v>39</v>
      </c>
    </row>
    <row r="9" spans="1:19" ht="12.75">
      <c r="A9" s="21">
        <v>5930000</v>
      </c>
      <c r="B9" s="21" t="s">
        <v>17</v>
      </c>
      <c r="C9" s="21">
        <v>500300</v>
      </c>
      <c r="D9" s="21" t="s">
        <v>19</v>
      </c>
      <c r="E9" s="22">
        <v>403714.91</v>
      </c>
      <c r="F9" s="22">
        <v>69232.13</v>
      </c>
      <c r="G9" s="22">
        <v>456913.44</v>
      </c>
      <c r="H9" s="22">
        <v>354775.33</v>
      </c>
      <c r="I9" s="22">
        <v>661540.31</v>
      </c>
      <c r="J9" s="22">
        <v>228955.55</v>
      </c>
      <c r="K9" s="22">
        <v>220015.5</v>
      </c>
      <c r="L9" s="22">
        <v>459850.12</v>
      </c>
      <c r="M9" s="22">
        <v>137225.2</v>
      </c>
      <c r="N9" s="32">
        <v>1679443.36</v>
      </c>
      <c r="O9" s="32">
        <v>-463655.6</v>
      </c>
      <c r="P9" s="22">
        <v>197926.19</v>
      </c>
      <c r="Q9" s="23">
        <f>SUM(E9:P9)</f>
        <v>4405936.440000001</v>
      </c>
      <c r="R9" s="25">
        <f>+(Q9-N9-O9)/10</f>
        <v>319014.86800000013</v>
      </c>
      <c r="S9" s="31" t="s">
        <v>40</v>
      </c>
    </row>
    <row r="11" ht="12.75">
      <c r="A11" t="s">
        <v>41</v>
      </c>
    </row>
    <row r="12" ht="12.75">
      <c r="A12" t="s">
        <v>42</v>
      </c>
    </row>
    <row r="15" spans="2:3" ht="12.75">
      <c r="B15" t="s">
        <v>43</v>
      </c>
      <c r="C15" s="33">
        <f>+N8</f>
        <v>4137659.41</v>
      </c>
    </row>
    <row r="16" spans="2:3" ht="12.75">
      <c r="B16" t="s">
        <v>44</v>
      </c>
      <c r="C16" s="34">
        <f>+R8</f>
        <v>2259996.998181818</v>
      </c>
    </row>
    <row r="17" ht="12.75">
      <c r="C17" s="33">
        <f>+C15-C16</f>
        <v>1877662.411818182</v>
      </c>
    </row>
    <row r="19" spans="2:3" ht="12.75">
      <c r="B19" t="s">
        <v>45</v>
      </c>
      <c r="C19" s="33">
        <f>N9+O9</f>
        <v>1215787.7600000002</v>
      </c>
    </row>
    <row r="20" spans="2:3" ht="12.75">
      <c r="B20" t="s">
        <v>46</v>
      </c>
      <c r="C20" s="36">
        <f>+R9*2</f>
        <v>638029.7360000003</v>
      </c>
    </row>
    <row r="21" ht="12.75">
      <c r="C21" s="37">
        <f>+C19-C20</f>
        <v>577758.024</v>
      </c>
    </row>
    <row r="23" spans="2:3" ht="12.75">
      <c r="B23" t="s">
        <v>47</v>
      </c>
      <c r="C23" s="37">
        <f>+C17+C21</f>
        <v>2455420.4358181823</v>
      </c>
    </row>
    <row r="25" spans="2:3" ht="12.75">
      <c r="B25" t="s">
        <v>48</v>
      </c>
      <c r="C25" s="35">
        <v>7606767</v>
      </c>
    </row>
    <row r="26" spans="2:3" ht="12.75">
      <c r="B26" t="s">
        <v>49</v>
      </c>
      <c r="C26" s="35">
        <v>5978287</v>
      </c>
    </row>
    <row r="28" spans="2:3" ht="12.75">
      <c r="B28" t="s">
        <v>50</v>
      </c>
      <c r="C28" s="20">
        <f>C25/(C25+C26)</f>
        <v>0.5599364566383026</v>
      </c>
    </row>
    <row r="30" spans="2:4" ht="12.75">
      <c r="B30" t="s">
        <v>51</v>
      </c>
      <c r="C30" s="35">
        <f>+C23*C28</f>
        <v>1374879.4183893097</v>
      </c>
      <c r="D30" t="s">
        <v>55</v>
      </c>
    </row>
  </sheetData>
  <printOptions/>
  <pageMargins left="0.2" right="0.19" top="1" bottom="1" header="0.5" footer="0.5"/>
  <pageSetup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Cleveland</dc:creator>
  <cp:keywords/>
  <dc:description/>
  <cp:lastModifiedBy>lm</cp:lastModifiedBy>
  <cp:lastPrinted>2004-12-02T18:19:08Z</cp:lastPrinted>
  <dcterms:created xsi:type="dcterms:W3CDTF">2004-11-15T21:19:45Z</dcterms:created>
  <dcterms:modified xsi:type="dcterms:W3CDTF">2004-12-06T22:23:44Z</dcterms:modified>
  <cp:category/>
  <cp:version/>
  <cp:contentType/>
  <cp:contentStatus/>
</cp:coreProperties>
</file>