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48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<sst xmlns="http://schemas.openxmlformats.org/spreadsheetml/2006/main" count="62" uniqueCount="42">
  <si>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TABLE A</t>
  </si>
  <si>
    <t>Function</t>
  </si>
  <si>
    <t>Balance</t>
  </si>
  <si>
    <t>$</t>
  </si>
  <si>
    <t>Existing</t>
  </si>
  <si>
    <t>Proposed</t>
  </si>
  <si>
    <t xml:space="preserve">    Accrual Rate</t>
  </si>
  <si>
    <t>%</t>
  </si>
  <si>
    <t xml:space="preserve">  Annual Accrual</t>
  </si>
  <si>
    <t>Production Plant</t>
  </si>
  <si>
    <t xml:space="preserve">   Steam Production</t>
  </si>
  <si>
    <t xml:space="preserve">   Hydraulic Production</t>
  </si>
  <si>
    <t xml:space="preserve">   Other Production</t>
  </si>
  <si>
    <t>Transmission Plant (System)</t>
  </si>
  <si>
    <t>Distribution Plant</t>
  </si>
  <si>
    <t xml:space="preserve">   Oregon</t>
  </si>
  <si>
    <t xml:space="preserve">   Washington</t>
  </si>
  <si>
    <t xml:space="preserve">   Idaho</t>
  </si>
  <si>
    <t xml:space="preserve">   Wyoming</t>
  </si>
  <si>
    <t xml:space="preserve">   California</t>
  </si>
  <si>
    <t xml:space="preserve">   Utah</t>
  </si>
  <si>
    <t>General Plant</t>
  </si>
  <si>
    <t xml:space="preserve">      Subtotal Production</t>
  </si>
  <si>
    <t xml:space="preserve">      Subtotal Distribution</t>
  </si>
  <si>
    <t xml:space="preserve">   Montana</t>
  </si>
  <si>
    <t xml:space="preserve">      Subtotal General</t>
  </si>
  <si>
    <t>Mining Operations</t>
  </si>
  <si>
    <t>Total Depreciable Plant</t>
  </si>
  <si>
    <t>Increase or</t>
  </si>
  <si>
    <t>(Decrease)</t>
  </si>
  <si>
    <t>12/31/2006</t>
  </si>
  <si>
    <t>2006 Study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</si>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</sst>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center"/>
    </xf>
    <xf numFmtId="0" fontId="1" fillId="0" borderId="0" xfId="0" applyFont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center"/>
    </xf>
    <xf numFmtId="43" fontId="2" fillId="0" borderId="0" xfId="15" applyFont="1" applyAlignment="1">
      <alignment/>
    </xf>
    <xf numFmtId="43" fontId="3" fillId="0" borderId="0" xfId="15" applyFont="1" applyBorder="1" applyAlignment="1">
      <alignment/>
    </xf>
    <xf numFmtId="165" fontId="0" fillId="0" borderId="0" xfId="15" applyNumberFormat="1" applyFont="1" applyAlignment="1">
      <alignment horizontal="center"/>
    </xf>
    <xf numFmtId="43" fontId="0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 topLeftCell="C13">
      <selection activeCell="R33" sqref="R33"/>
    </sheetView>
  </sheetViews>
  <sheetFormatPr defaultColWidth="9.140625" defaultRowHeight="12.75"/>
  <cols>
    <col min="1" max="1" width="24.421875" style="0" customWidth="1"/>
    <col min="2" max="2" width="0.2890625" style="0" customWidth="1"/>
    <col min="3" max="3" width="15.140625" style="5" bestFit="1" customWidth="1"/>
    <col min="4" max="4" width="0.2890625" style="0" customWidth="1"/>
    <col min="5" max="5" width="8.8515625" style="3" customWidth="1"/>
    <col min="6" max="6" width="0.2890625" style="3" customWidth="1"/>
    <col min="7" max="7" width="8.8515625" style="3" customWidth="1"/>
    <col min="8" max="8" width="0.2890625" style="0" customWidth="1"/>
    <col min="9" max="9" width="12.421875" style="5" bestFit="1" customWidth="1"/>
    <col min="10" max="10" width="0.2890625" style="5" customWidth="1"/>
    <col min="11" max="11" width="12.421875" style="5" bestFit="1" customWidth="1"/>
    <col min="12" max="12" width="0.2890625" style="0" customWidth="1"/>
    <col min="13" max="13" width="16.00390625" style="0" customWidth="1"/>
    <col min="14" max="15" width="2.421875" style="0" customWidth="1"/>
    <col min="16" max="16" width="16.00390625" style="3" customWidth="1"/>
    <col min="17" max="17" width="15.8515625" style="5" bestFit="1" customWidth="1"/>
    <col min="18" max="18" width="15.28125" style="0" customWidth="1"/>
  </cols>
  <sheetData>
    <row r="1" ht="12.75">
      <c r="E1" s="18" t="s">
        <v>0</v>
      </c>
    </row>
    <row r="3" spans="1:18" ht="12.75">
      <c r="A3" s="2" t="s">
        <v>32</v>
      </c>
      <c r="B3" s="2"/>
      <c r="C3" s="20" t="s">
        <v>33</v>
      </c>
      <c r="D3" s="2"/>
      <c r="E3" s="21" t="s">
        <v>34</v>
      </c>
      <c r="F3" s="4"/>
      <c r="G3" s="21" t="s">
        <v>35</v>
      </c>
      <c r="H3" s="2"/>
      <c r="I3" s="20" t="s">
        <v>36</v>
      </c>
      <c r="J3" s="6"/>
      <c r="K3" s="20" t="s">
        <v>37</v>
      </c>
      <c r="L3" s="2"/>
      <c r="M3" s="2" t="s">
        <v>38</v>
      </c>
      <c r="N3" s="2"/>
      <c r="O3" s="2"/>
      <c r="P3" s="21" t="s">
        <v>39</v>
      </c>
      <c r="Q3" s="20" t="s">
        <v>40</v>
      </c>
      <c r="R3" s="20" t="s">
        <v>41</v>
      </c>
    </row>
    <row r="4" spans="3:18" ht="15">
      <c r="C4" s="17" t="s">
        <v>30</v>
      </c>
      <c r="D4" s="1"/>
      <c r="E4" s="11" t="s">
        <v>6</v>
      </c>
      <c r="F4" s="12"/>
      <c r="G4" s="12"/>
      <c r="I4" s="13" t="s">
        <v>8</v>
      </c>
      <c r="J4" s="13"/>
      <c r="K4" s="13"/>
      <c r="M4" s="2" t="s">
        <v>28</v>
      </c>
      <c r="P4" s="19" t="s">
        <v>6</v>
      </c>
      <c r="Q4" s="13" t="s">
        <v>8</v>
      </c>
      <c r="R4" s="2" t="s">
        <v>28</v>
      </c>
    </row>
    <row r="5" spans="1:18" ht="12.75">
      <c r="A5" s="7" t="s">
        <v>1</v>
      </c>
      <c r="B5" s="7"/>
      <c r="C5" s="8" t="s">
        <v>2</v>
      </c>
      <c r="D5" s="7"/>
      <c r="E5" s="9" t="s">
        <v>4</v>
      </c>
      <c r="F5" s="9"/>
      <c r="G5" s="9" t="s">
        <v>5</v>
      </c>
      <c r="H5" s="7"/>
      <c r="I5" s="8" t="s">
        <v>4</v>
      </c>
      <c r="J5" s="8"/>
      <c r="K5" s="8" t="s">
        <v>5</v>
      </c>
      <c r="M5" s="7" t="s">
        <v>29</v>
      </c>
      <c r="P5" s="9" t="s">
        <v>31</v>
      </c>
      <c r="Q5" s="8" t="s">
        <v>31</v>
      </c>
      <c r="R5" s="7" t="s">
        <v>29</v>
      </c>
    </row>
    <row r="6" spans="1:17" ht="12.75">
      <c r="A6" s="2"/>
      <c r="B6" s="2"/>
      <c r="C6" s="6" t="s">
        <v>3</v>
      </c>
      <c r="D6" s="2"/>
      <c r="E6" s="4" t="s">
        <v>7</v>
      </c>
      <c r="F6" s="4"/>
      <c r="G6" s="4" t="s">
        <v>7</v>
      </c>
      <c r="H6" s="2"/>
      <c r="I6" s="6" t="s">
        <v>3</v>
      </c>
      <c r="J6" s="6"/>
      <c r="K6" s="6" t="s">
        <v>3</v>
      </c>
      <c r="M6" s="2" t="s">
        <v>3</v>
      </c>
      <c r="P6" s="4" t="s">
        <v>7</v>
      </c>
      <c r="Q6" s="6" t="s">
        <v>3</v>
      </c>
    </row>
    <row r="8" ht="12.75">
      <c r="A8" s="10" t="s">
        <v>9</v>
      </c>
    </row>
    <row r="9" spans="1:18" ht="12.75">
      <c r="A9" t="s">
        <v>10</v>
      </c>
      <c r="C9" s="5">
        <v>4687335913</v>
      </c>
      <c r="E9" s="3">
        <f>(I9/C9)*100</f>
        <v>3.1360026831514176</v>
      </c>
      <c r="G9" s="3">
        <f>(K9/C9)*100</f>
        <v>2.009180710492852</v>
      </c>
      <c r="I9" s="5">
        <v>146994980</v>
      </c>
      <c r="K9" s="5">
        <v>94177049</v>
      </c>
      <c r="M9" s="16">
        <f>K9-I9</f>
        <v>-52817931</v>
      </c>
      <c r="P9" s="3">
        <v>2.93</v>
      </c>
      <c r="Q9" s="5">
        <f>(P9/100)*C9</f>
        <v>137338942.2509</v>
      </c>
      <c r="R9" s="16">
        <f>+K9-Q9</f>
        <v>-43161893.2509</v>
      </c>
    </row>
    <row r="10" spans="1:18" ht="12.75">
      <c r="A10" t="s">
        <v>11</v>
      </c>
      <c r="C10" s="5">
        <v>522420608</v>
      </c>
      <c r="E10" s="3">
        <f>(I10/C10)*100</f>
        <v>2.4717462906823155</v>
      </c>
      <c r="G10" s="3">
        <f>(K10/C10)*100</f>
        <v>3.2008264497866055</v>
      </c>
      <c r="I10" s="5">
        <v>12912912</v>
      </c>
      <c r="K10" s="5">
        <v>16721777</v>
      </c>
      <c r="M10" s="16">
        <f>K10-I10</f>
        <v>3808865</v>
      </c>
      <c r="P10" s="3">
        <v>4.17</v>
      </c>
      <c r="Q10" s="5">
        <f>(P10/100)*C10</f>
        <v>21784939.3536</v>
      </c>
      <c r="R10" s="5">
        <f>+K10-Q10</f>
        <v>-5063162.353599999</v>
      </c>
    </row>
    <row r="11" spans="1:18" ht="12.75">
      <c r="A11" t="s">
        <v>12</v>
      </c>
      <c r="C11" s="5">
        <v>787355884</v>
      </c>
      <c r="E11" s="3">
        <f>(I11/C11)*100</f>
        <v>3.4205622320592197</v>
      </c>
      <c r="G11" s="3">
        <f>(K11/C11)*100</f>
        <v>3.5612461365691654</v>
      </c>
      <c r="I11" s="5">
        <v>26931998</v>
      </c>
      <c r="K11" s="5">
        <v>28039681</v>
      </c>
      <c r="M11" s="16">
        <f>K11-I11</f>
        <v>1107683</v>
      </c>
      <c r="P11" s="3">
        <v>3.37</v>
      </c>
      <c r="Q11" s="5">
        <f>(P11/100)*C11</f>
        <v>26533893.2908</v>
      </c>
      <c r="R11" s="5">
        <f>+K11-Q11</f>
        <v>1505787.7091999985</v>
      </c>
    </row>
    <row r="12" spans="1:18" ht="12.75">
      <c r="A12" t="s">
        <v>22</v>
      </c>
      <c r="C12" s="14">
        <f>SUM(C9:C11)</f>
        <v>5997112405</v>
      </c>
      <c r="E12" s="3">
        <f>(I12/C12)*100</f>
        <v>3.115497549190926</v>
      </c>
      <c r="G12" s="3">
        <f>(K12/C12)*100</f>
        <v>2.316756759205683</v>
      </c>
      <c r="I12" s="14">
        <f>SUM(I9:I11)</f>
        <v>186839890</v>
      </c>
      <c r="K12" s="14">
        <f>SUM(K9:K11)</f>
        <v>138938507</v>
      </c>
      <c r="M12" s="14">
        <f>SUM(M9:M11)</f>
        <v>-47901383</v>
      </c>
      <c r="P12" s="3">
        <f>(Q12/C12)*100</f>
        <v>3.095786144353584</v>
      </c>
      <c r="Q12" s="14">
        <f>SUM(Q9:Q11)</f>
        <v>185657774.8953</v>
      </c>
      <c r="R12" s="14">
        <f>SUM(R9:R11)</f>
        <v>-46719267.8953</v>
      </c>
    </row>
    <row r="13" ht="12.75">
      <c r="R13" s="5"/>
    </row>
    <row r="14" spans="1:18" ht="12.75">
      <c r="A14" s="10" t="s">
        <v>13</v>
      </c>
      <c r="C14" s="5">
        <v>2652005379</v>
      </c>
      <c r="E14" s="3">
        <f>(I14/C14)*100</f>
        <v>2.123449388373205</v>
      </c>
      <c r="G14" s="3">
        <f>(K14/C14)*100</f>
        <v>2.229507544298235</v>
      </c>
      <c r="I14" s="5">
        <v>56313992</v>
      </c>
      <c r="K14" s="5">
        <v>59126660</v>
      </c>
      <c r="M14" s="16">
        <f>K14-I14</f>
        <v>2812668</v>
      </c>
      <c r="P14" s="3">
        <v>2.26</v>
      </c>
      <c r="Q14" s="5">
        <f>(P14/100)*C14</f>
        <v>59935321.5654</v>
      </c>
      <c r="R14" s="16">
        <f>+K14-Q14</f>
        <v>-808661.5653999969</v>
      </c>
    </row>
    <row r="15" ht="12.75">
      <c r="R15" s="5"/>
    </row>
    <row r="16" spans="1:18" ht="12.75">
      <c r="A16" s="10" t="s">
        <v>14</v>
      </c>
      <c r="R16" s="5"/>
    </row>
    <row r="17" spans="1:18" ht="12.75">
      <c r="A17" t="s">
        <v>15</v>
      </c>
      <c r="C17" s="5">
        <v>1484738167</v>
      </c>
      <c r="E17" s="3">
        <f aca="true" t="shared" si="0" ref="E17:E23">(I17/C17)*100</f>
        <v>2.88637498196677</v>
      </c>
      <c r="G17" s="3">
        <f aca="true" t="shared" si="1" ref="G17:G23">(K17/C17)*100</f>
        <v>3.1658927509741854</v>
      </c>
      <c r="I17" s="5">
        <v>42855111</v>
      </c>
      <c r="K17" s="5">
        <v>47005218</v>
      </c>
      <c r="M17" s="16">
        <f aca="true" t="shared" si="2" ref="M17:M22">K17-I17</f>
        <v>4150107</v>
      </c>
      <c r="P17" s="3">
        <v>3.21</v>
      </c>
      <c r="Q17" s="5">
        <f aca="true" t="shared" si="3" ref="Q17:Q22">(P17/100)*C17</f>
        <v>47660095.16069999</v>
      </c>
      <c r="R17" s="16">
        <f aca="true" t="shared" si="4" ref="R17:R22">+K17-Q17</f>
        <v>-654877.1606999934</v>
      </c>
    </row>
    <row r="18" spans="1:18" ht="12.75">
      <c r="A18" s="15" t="s">
        <v>16</v>
      </c>
      <c r="C18" s="5">
        <v>348051140</v>
      </c>
      <c r="E18" s="3">
        <f t="shared" si="0"/>
        <v>2.972162654028371</v>
      </c>
      <c r="G18" s="3">
        <f t="shared" si="1"/>
        <v>3.2613965867199863</v>
      </c>
      <c r="I18" s="5">
        <v>10344646</v>
      </c>
      <c r="K18" s="5">
        <v>11351328</v>
      </c>
      <c r="M18" s="16">
        <f t="shared" si="2"/>
        <v>1006682</v>
      </c>
      <c r="P18" s="3">
        <v>3.3</v>
      </c>
      <c r="Q18" s="5">
        <f t="shared" si="3"/>
        <v>11485687.620000001</v>
      </c>
      <c r="R18" s="16">
        <f t="shared" si="4"/>
        <v>-134359.62000000104</v>
      </c>
    </row>
    <row r="19" spans="1:18" ht="12.75">
      <c r="A19" t="s">
        <v>17</v>
      </c>
      <c r="C19" s="5">
        <v>228782258</v>
      </c>
      <c r="E19" s="3">
        <f t="shared" si="0"/>
        <v>2.73115715118084</v>
      </c>
      <c r="G19" s="3">
        <f t="shared" si="1"/>
        <v>3.180071769376452</v>
      </c>
      <c r="I19" s="5">
        <v>6248403</v>
      </c>
      <c r="K19" s="5">
        <v>7275440</v>
      </c>
      <c r="M19" s="16">
        <f t="shared" si="2"/>
        <v>1027037</v>
      </c>
      <c r="P19" s="3">
        <v>3.21</v>
      </c>
      <c r="Q19" s="5">
        <f t="shared" si="3"/>
        <v>7343910.481799999</v>
      </c>
      <c r="R19" s="16">
        <f t="shared" si="4"/>
        <v>-68470.48179999925</v>
      </c>
    </row>
    <row r="20" spans="1:18" ht="12.75">
      <c r="A20" t="s">
        <v>18</v>
      </c>
      <c r="C20" s="5">
        <v>448005125</v>
      </c>
      <c r="E20" s="3">
        <f t="shared" si="0"/>
        <v>2.8044645694622354</v>
      </c>
      <c r="G20" s="3">
        <f t="shared" si="1"/>
        <v>2.9517898930285678</v>
      </c>
      <c r="I20" s="5">
        <v>12564145</v>
      </c>
      <c r="K20" s="5">
        <v>13224170</v>
      </c>
      <c r="M20" s="16">
        <f t="shared" si="2"/>
        <v>660025</v>
      </c>
      <c r="P20" s="3">
        <v>2.98</v>
      </c>
      <c r="Q20" s="5">
        <f t="shared" si="3"/>
        <v>13350552.725</v>
      </c>
      <c r="R20" s="16">
        <f t="shared" si="4"/>
        <v>-126382.72499999963</v>
      </c>
    </row>
    <row r="21" spans="1:18" ht="12.75">
      <c r="A21" t="s">
        <v>19</v>
      </c>
      <c r="C21" s="5">
        <v>189247340</v>
      </c>
      <c r="E21" s="3">
        <f t="shared" si="0"/>
        <v>2.989802657199832</v>
      </c>
      <c r="G21" s="3">
        <f t="shared" si="1"/>
        <v>3.455861519638796</v>
      </c>
      <c r="I21" s="5">
        <v>5658122</v>
      </c>
      <c r="K21" s="5">
        <v>6540126</v>
      </c>
      <c r="M21" s="16">
        <f t="shared" si="2"/>
        <v>882004</v>
      </c>
      <c r="P21" s="3">
        <v>3.49</v>
      </c>
      <c r="Q21" s="5">
        <f t="shared" si="3"/>
        <v>6604732.166</v>
      </c>
      <c r="R21" s="16">
        <f t="shared" si="4"/>
        <v>-64606.1660000002</v>
      </c>
    </row>
    <row r="22" spans="1:18" ht="12.75">
      <c r="A22" t="s">
        <v>20</v>
      </c>
      <c r="C22" s="5">
        <v>1904102727</v>
      </c>
      <c r="E22" s="3">
        <f t="shared" si="0"/>
        <v>2.552553090272424</v>
      </c>
      <c r="G22" s="3">
        <f t="shared" si="1"/>
        <v>3.109806270447088</v>
      </c>
      <c r="I22" s="5">
        <v>48603233</v>
      </c>
      <c r="K22" s="5">
        <v>59213906</v>
      </c>
      <c r="M22" s="16">
        <f t="shared" si="2"/>
        <v>10610673</v>
      </c>
      <c r="P22" s="3">
        <v>3.15</v>
      </c>
      <c r="Q22" s="5">
        <f t="shared" si="3"/>
        <v>59979235.9005</v>
      </c>
      <c r="R22" s="5">
        <f t="shared" si="4"/>
        <v>-765329.9004999995</v>
      </c>
    </row>
    <row r="23" spans="1:18" ht="12.75">
      <c r="A23" t="s">
        <v>23</v>
      </c>
      <c r="C23" s="14">
        <f>SUM(C17:C22)</f>
        <v>4602926757</v>
      </c>
      <c r="E23" s="3">
        <f t="shared" si="0"/>
        <v>2.7433341147122667</v>
      </c>
      <c r="G23" s="3">
        <f t="shared" si="1"/>
        <v>3.1417008271982807</v>
      </c>
      <c r="I23" s="14">
        <f>SUM(I17:I22)</f>
        <v>126273660</v>
      </c>
      <c r="K23" s="14">
        <f>SUM(K17:K22)</f>
        <v>144610188</v>
      </c>
      <c r="M23" s="14">
        <f>SUM(M17:M22)</f>
        <v>18336528</v>
      </c>
      <c r="P23" s="3">
        <f>(Q23/C23)*100</f>
        <v>3.1811111013513784</v>
      </c>
      <c r="Q23" s="14">
        <f>SUM(Q17:Q22)</f>
        <v>146424214.054</v>
      </c>
      <c r="R23" s="14">
        <f>SUM(R17:R22)</f>
        <v>-1814026.053999993</v>
      </c>
    </row>
    <row r="24" ht="12.75">
      <c r="R24" s="5"/>
    </row>
    <row r="25" spans="1:18" ht="12.75">
      <c r="A25" s="10" t="s">
        <v>21</v>
      </c>
      <c r="R25" s="5"/>
    </row>
    <row r="26" spans="1:18" ht="12.75">
      <c r="A26" t="s">
        <v>15</v>
      </c>
      <c r="C26" s="5">
        <v>194962540</v>
      </c>
      <c r="E26" s="3">
        <f aca="true" t="shared" si="5" ref="E26:E33">(I26/C26)*100</f>
        <v>5.054549453448852</v>
      </c>
      <c r="G26" s="3">
        <f aca="true" t="shared" si="6" ref="G26:G33">(K26/C26)*100</f>
        <v>4.370574983276274</v>
      </c>
      <c r="I26" s="5">
        <v>9854478</v>
      </c>
      <c r="K26" s="5">
        <v>8520984</v>
      </c>
      <c r="M26" s="16">
        <f aca="true" t="shared" si="7" ref="M26:M32">K26-I26</f>
        <v>-1333494</v>
      </c>
      <c r="P26" s="3">
        <v>4.35</v>
      </c>
      <c r="Q26" s="5">
        <f aca="true" t="shared" si="8" ref="Q26:Q32">(P26/100)*C26</f>
        <v>8480870.49</v>
      </c>
      <c r="R26" s="16">
        <f aca="true" t="shared" si="9" ref="R26:R31">+K26-Q26</f>
        <v>40113.50999999978</v>
      </c>
    </row>
    <row r="27" spans="1:18" ht="12.75">
      <c r="A27" s="15" t="s">
        <v>16</v>
      </c>
      <c r="C27" s="5">
        <v>36684506</v>
      </c>
      <c r="E27" s="3">
        <f t="shared" si="5"/>
        <v>5.538539894744664</v>
      </c>
      <c r="G27" s="3">
        <f t="shared" si="6"/>
        <v>5.49207613699364</v>
      </c>
      <c r="I27" s="5">
        <v>2031786</v>
      </c>
      <c r="K27" s="5">
        <v>2014741</v>
      </c>
      <c r="M27" s="16">
        <f t="shared" si="7"/>
        <v>-17045</v>
      </c>
      <c r="P27" s="3">
        <v>5.59</v>
      </c>
      <c r="Q27" s="5">
        <f t="shared" si="8"/>
        <v>2050663.8854</v>
      </c>
      <c r="R27" s="16">
        <f t="shared" si="9"/>
        <v>-35922.88540000003</v>
      </c>
    </row>
    <row r="28" spans="1:18" ht="12.75">
      <c r="A28" t="s">
        <v>17</v>
      </c>
      <c r="C28" s="5">
        <v>35656561</v>
      </c>
      <c r="E28" s="3">
        <f t="shared" si="5"/>
        <v>4.610730687123753</v>
      </c>
      <c r="G28" s="3">
        <f t="shared" si="6"/>
        <v>3.8110882314197383</v>
      </c>
      <c r="I28" s="5">
        <v>1644028</v>
      </c>
      <c r="K28" s="5">
        <v>1358903</v>
      </c>
      <c r="M28" s="16">
        <f t="shared" si="7"/>
        <v>-285125</v>
      </c>
      <c r="P28" s="3">
        <v>3.99</v>
      </c>
      <c r="Q28" s="5">
        <f t="shared" si="8"/>
        <v>1422696.7839000002</v>
      </c>
      <c r="R28" s="16">
        <f t="shared" si="9"/>
        <v>-63793.783900000155</v>
      </c>
    </row>
    <row r="29" spans="1:18" ht="12.75">
      <c r="A29" t="s">
        <v>24</v>
      </c>
      <c r="C29" s="5">
        <v>8007193</v>
      </c>
      <c r="E29" s="3">
        <f t="shared" si="5"/>
        <v>4.753963092934066</v>
      </c>
      <c r="G29" s="3">
        <f t="shared" si="6"/>
        <v>3.1740211582261098</v>
      </c>
      <c r="I29" s="5">
        <v>380659</v>
      </c>
      <c r="K29" s="5">
        <v>254150</v>
      </c>
      <c r="M29" s="16">
        <f t="shared" si="7"/>
        <v>-126509</v>
      </c>
      <c r="P29" s="3">
        <v>3.29</v>
      </c>
      <c r="Q29" s="5">
        <f t="shared" si="8"/>
        <v>263436.6497</v>
      </c>
      <c r="R29" s="16">
        <f t="shared" si="9"/>
        <v>-9286.649700000009</v>
      </c>
    </row>
    <row r="30" spans="1:18" ht="12.75">
      <c r="A30" t="s">
        <v>18</v>
      </c>
      <c r="C30" s="5">
        <v>76241977</v>
      </c>
      <c r="E30" s="3">
        <f t="shared" si="5"/>
        <v>4.488846085405157</v>
      </c>
      <c r="G30" s="3">
        <f t="shared" si="6"/>
        <v>5.455886853511157</v>
      </c>
      <c r="I30" s="5">
        <v>3422385</v>
      </c>
      <c r="K30" s="5">
        <v>4159676</v>
      </c>
      <c r="M30" s="16">
        <f t="shared" si="7"/>
        <v>737291</v>
      </c>
      <c r="P30" s="3">
        <v>5.29</v>
      </c>
      <c r="Q30" s="5">
        <f t="shared" si="8"/>
        <v>4033200.5833</v>
      </c>
      <c r="R30" s="16">
        <f t="shared" si="9"/>
        <v>126475.41669999994</v>
      </c>
    </row>
    <row r="31" spans="1:18" ht="12.75">
      <c r="A31" t="s">
        <v>19</v>
      </c>
      <c r="C31" s="5">
        <v>11276567</v>
      </c>
      <c r="E31" s="3">
        <f t="shared" si="5"/>
        <v>4.049636737847609</v>
      </c>
      <c r="G31" s="3">
        <f t="shared" si="6"/>
        <v>5.146096325237991</v>
      </c>
      <c r="I31" s="5">
        <v>456660</v>
      </c>
      <c r="K31" s="5">
        <v>580303</v>
      </c>
      <c r="M31" s="16">
        <f t="shared" si="7"/>
        <v>123643</v>
      </c>
      <c r="P31" s="3">
        <v>5.12</v>
      </c>
      <c r="Q31" s="5">
        <f t="shared" si="8"/>
        <v>577360.2304</v>
      </c>
      <c r="R31" s="16">
        <f t="shared" si="9"/>
        <v>2942.7695999999996</v>
      </c>
    </row>
    <row r="32" spans="1:18" ht="12.75">
      <c r="A32" t="s">
        <v>20</v>
      </c>
      <c r="C32" s="5">
        <v>252988167</v>
      </c>
      <c r="E32" s="3">
        <f t="shared" si="5"/>
        <v>4.377752181587213</v>
      </c>
      <c r="G32" s="3">
        <f t="shared" si="6"/>
        <v>4.377931636620775</v>
      </c>
      <c r="I32" s="5">
        <v>11075195</v>
      </c>
      <c r="K32" s="5">
        <v>11075649</v>
      </c>
      <c r="M32" s="16">
        <f t="shared" si="7"/>
        <v>454</v>
      </c>
      <c r="P32" s="3">
        <v>4.36</v>
      </c>
      <c r="Q32" s="5">
        <f t="shared" si="8"/>
        <v>11030284.0812</v>
      </c>
      <c r="R32" s="5">
        <f>+K32-Q32</f>
        <v>45364.9188000001</v>
      </c>
    </row>
    <row r="33" spans="1:18" ht="12.75">
      <c r="A33" t="s">
        <v>25</v>
      </c>
      <c r="C33" s="14">
        <f>SUM(C26:C32)</f>
        <v>615817511</v>
      </c>
      <c r="E33" s="3">
        <f t="shared" si="5"/>
        <v>4.687296233770137</v>
      </c>
      <c r="G33" s="3">
        <f t="shared" si="6"/>
        <v>4.541021568969318</v>
      </c>
      <c r="I33" s="14">
        <f>SUM(I26:I32)</f>
        <v>28865191</v>
      </c>
      <c r="K33" s="14">
        <f>SUM(K26:K32)</f>
        <v>27964406</v>
      </c>
      <c r="M33" s="14">
        <f>SUM(M26:M32)</f>
        <v>-900785</v>
      </c>
      <c r="P33" s="3">
        <f>(Q33/C33)*100</f>
        <v>4.523826004665204</v>
      </c>
      <c r="Q33" s="14">
        <f>SUM(Q26:Q32)</f>
        <v>27858512.703900002</v>
      </c>
      <c r="R33" s="14">
        <f>SUM(R26:R32)</f>
        <v>105893.29609999963</v>
      </c>
    </row>
    <row r="34" ht="12.75">
      <c r="R34" s="5"/>
    </row>
    <row r="35" spans="1:18" ht="12.75">
      <c r="A35" s="10" t="s">
        <v>26</v>
      </c>
      <c r="R35" s="5"/>
    </row>
    <row r="36" spans="1:18" ht="12.75">
      <c r="A36" t="s">
        <v>20</v>
      </c>
      <c r="C36" s="5">
        <v>196152876</v>
      </c>
      <c r="E36" s="3">
        <f>(I36/C36)*100</f>
        <v>5.867963924220005</v>
      </c>
      <c r="G36" s="3">
        <f>(K36/C36)*100</f>
        <v>3.520620824341113</v>
      </c>
      <c r="I36" s="5">
        <v>11510180</v>
      </c>
      <c r="K36" s="5">
        <v>6905799</v>
      </c>
      <c r="M36" s="16">
        <f>K36-I36</f>
        <v>-4604381</v>
      </c>
      <c r="P36" s="3">
        <v>3.9</v>
      </c>
      <c r="Q36" s="5">
        <f>(P36/100)*C36</f>
        <v>7649962.164</v>
      </c>
      <c r="R36" s="16">
        <f>+K36-Q36</f>
        <v>-744163.1639999999</v>
      </c>
    </row>
    <row r="37" ht="12.75">
      <c r="R37" s="5"/>
    </row>
    <row r="38" spans="1:18" ht="12.75">
      <c r="A38" s="2" t="s">
        <v>27</v>
      </c>
      <c r="C38" s="14">
        <f>SUM(C12,C14,C23,C33,C36)</f>
        <v>14064014928</v>
      </c>
      <c r="E38" s="3">
        <f>(I38/C38)*100</f>
        <v>2.913840145207218</v>
      </c>
      <c r="G38" s="3">
        <f>(K38/C38)*100</f>
        <v>2.6844792325152174</v>
      </c>
      <c r="I38" s="14">
        <f>SUM(I12,I14,I23,I33,I36)</f>
        <v>409802913</v>
      </c>
      <c r="K38" s="14">
        <f>SUM(K12,K14,K23,K33,K36)</f>
        <v>377545560</v>
      </c>
      <c r="M38" s="14">
        <f>SUM(M12,M14,M23,M33,M36)</f>
        <v>-32257353</v>
      </c>
      <c r="P38" s="3">
        <f>(Q38/C38)*100</f>
        <v>3.0398558844774852</v>
      </c>
      <c r="Q38" s="14">
        <f>SUM(Q12,Q14,Q23,Q33,Q36)</f>
        <v>427525785.38259995</v>
      </c>
      <c r="R38" s="14">
        <f>SUM(R12,R14,R23,R33,R36)</f>
        <v>-49980225.38259999</v>
      </c>
    </row>
  </sheetData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Depreciation Specialty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S. Roff</dc:creator>
  <cp:keywords/>
  <dc:description/>
  <cp:lastModifiedBy>PSC</cp:lastModifiedBy>
  <cp:lastPrinted>2007-05-21T22:17:38Z</cp:lastPrinted>
  <dcterms:created xsi:type="dcterms:W3CDTF">2006-07-25T17:49:35Z</dcterms:created>
  <dcterms:modified xsi:type="dcterms:W3CDTF">2007-06-06T19:53:33Z</dcterms:modified>
  <cp:category/>
  <cp:version/>
  <cp:contentType/>
  <cp:contentStatus/>
</cp:coreProperties>
</file>