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942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<sst xmlns="http://schemas.openxmlformats.org/spreadsheetml/2006/main" count="63" uniqueCount="53">
  <si>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DCF Traditional Growth</t>
  </si>
  <si>
    <t>DCF GDP Growth</t>
  </si>
  <si>
    <t>DCF Two-Stage Growth</t>
  </si>
  <si>
    <t>DCF Range</t>
  </si>
  <si>
    <t>Midpoint DCF</t>
  </si>
  <si>
    <t>Risk Premium</t>
  </si>
  <si>
    <t>CAPM</t>
  </si>
  <si>
    <t>Low</t>
  </si>
  <si>
    <t>High</t>
  </si>
  <si>
    <t>NA</t>
  </si>
  <si>
    <t>Updated Lawton Midpoint DCF</t>
  </si>
  <si>
    <t>Rocky Mountain Power</t>
  </si>
  <si>
    <t>Verified by:</t>
  </si>
  <si>
    <t>Lawton ROE Summary Table (Updated)</t>
  </si>
  <si>
    <t>Median</t>
  </si>
  <si>
    <t>Average</t>
  </si>
  <si>
    <t>Xcel Energy Inc.</t>
  </si>
  <si>
    <t>Vectren Corp.</t>
  </si>
  <si>
    <t>Southern Co.</t>
  </si>
  <si>
    <t>SCANA Corp.</t>
  </si>
  <si>
    <t>Progress Energy</t>
  </si>
  <si>
    <t>PPL Corporation</t>
  </si>
  <si>
    <t>NSTAR</t>
  </si>
  <si>
    <t>MGE Energy, Inc.</t>
  </si>
  <si>
    <t>IDACORP</t>
  </si>
  <si>
    <t>DTE Energy Co.</t>
  </si>
  <si>
    <t>Con. Edison</t>
  </si>
  <si>
    <t>CH Energy Group</t>
  </si>
  <si>
    <t>Alliant Energy Co.</t>
  </si>
  <si>
    <t>ALLETE</t>
  </si>
  <si>
    <t>ROE</t>
  </si>
  <si>
    <t>Growth</t>
  </si>
  <si>
    <t>Yahoo Fin</t>
  </si>
  <si>
    <t>Zacks</t>
  </si>
  <si>
    <t>Value Line</t>
  </si>
  <si>
    <t>Yield</t>
  </si>
  <si>
    <t>Dividend</t>
  </si>
  <si>
    <t>Price</t>
  </si>
  <si>
    <t>No.</t>
  </si>
  <si>
    <t>Adjusted</t>
  </si>
  <si>
    <t>Constant Growth DCF Analysis (Lawton Update)</t>
  </si>
  <si>
    <t>Column Notes:</t>
  </si>
  <si>
    <t>(5)  Column 4 increased by one-half growth shown in column 9.</t>
  </si>
  <si>
    <t>(6)-(9)  See Lawton Exhibit CCS 3.4.</t>
  </si>
  <si>
    <t>(1)-(4)  See Lawton Exhibit CCS 3.3, page 1.</t>
  </si>
  <si>
    <t>(10)  Column 5 plus column 9.</t>
  </si>
  <si>
    <t>Company*</t>
  </si>
  <si>
    <t>*Exludes Energy East due to merger activity.</t>
  </si>
  <si>
    <t>Hadaway (Updated)*</t>
  </si>
  <si>
    <t>Lawton DCF (Updated)**</t>
  </si>
  <si>
    <t>**See page 2 of this exhibit.</t>
  </si>
  <si>
    <t>Lawton Midpoint DCF (Updated)</t>
  </si>
  <si>
    <t>*See Exhibit SCH-6R.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</si>
</sst>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</numFmts>
  <fonts count="20"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57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57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0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15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7" fontId="0" fillId="0" borderId="11" xfId="0" applyNumberFormat="1" applyBorder="1" applyAlignment="1">
      <alignment/>
    </xf>
    <xf numFmtId="10" fontId="0" fillId="0" borderId="0" xfId="57" applyNumberFormat="1" applyFont="1" applyAlignment="1">
      <alignment/>
    </xf>
    <xf numFmtId="10" fontId="0" fillId="0" borderId="0" xfId="57" applyNumberFormat="1" applyFont="1" applyBorder="1" applyAlignment="1">
      <alignment/>
    </xf>
    <xf numFmtId="7" fontId="0" fillId="0" borderId="0" xfId="0" applyNumberFormat="1" applyFill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10" fontId="0" fillId="0" borderId="0" xfId="57" applyNumberFormat="1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57" applyNumberFormat="1" applyFont="1" applyFill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0" fontId="15" fillId="0" borderId="12" xfId="0" applyNumberFormat="1" applyFont="1" applyBorder="1" applyAlignment="1">
      <alignment horizontal="center"/>
    </xf>
    <xf numFmtId="10" fontId="0" fillId="0" borderId="0" xfId="57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:C1"/>
    </sheetView>
  </sheetViews>
  <sheetFormatPr defaultColWidth="8.88671875" defaultRowHeight="15"/>
  <cols>
    <col min="1" max="1" width="41.5546875" style="0" bestFit="1" customWidth="1"/>
    <col min="2" max="3" width="8.99609375" style="1" bestFit="1" customWidth="1"/>
  </cols>
  <sheetData>
    <row r="1" spans="1:3" ht="20.25">
      <c r="A1" s="27" t="s">
        <v>11</v>
      </c>
      <c r="B1" s="27"/>
      <c r="C1" s="27"/>
    </row>
    <row r="2" spans="1:3" ht="18">
      <c r="A2" s="28" t="s">
        <v>13</v>
      </c>
      <c r="B2" s="28"/>
      <c r="C2" s="28"/>
    </row>
    <row r="5" spans="1:3" ht="15">
      <c r="A5" s="4" t="s">
        <v>48</v>
      </c>
      <c r="B5" s="3" t="s">
        <v>7</v>
      </c>
      <c r="C5" s="3" t="s">
        <v>8</v>
      </c>
    </row>
    <row r="6" spans="1:3" ht="15">
      <c r="A6" t="s">
        <v>0</v>
      </c>
      <c r="B6" s="2">
        <v>0.104</v>
      </c>
      <c r="C6" s="2">
        <v>0.108</v>
      </c>
    </row>
    <row r="7" spans="1:3" ht="15">
      <c r="A7" t="s">
        <v>1</v>
      </c>
      <c r="B7" s="2">
        <v>0.112</v>
      </c>
      <c r="C7" s="2">
        <v>0.113</v>
      </c>
    </row>
    <row r="8" spans="1:3" ht="15">
      <c r="A8" t="s">
        <v>2</v>
      </c>
      <c r="B8" s="5">
        <v>0.109</v>
      </c>
      <c r="C8" s="5">
        <v>0.11</v>
      </c>
    </row>
    <row r="9" spans="1:3" ht="15">
      <c r="A9" t="s">
        <v>3</v>
      </c>
      <c r="B9" s="2">
        <v>0.104</v>
      </c>
      <c r="C9" s="2">
        <v>0.113</v>
      </c>
    </row>
    <row r="10" spans="1:3" s="7" customFormat="1" ht="15">
      <c r="A10" s="7" t="s">
        <v>4</v>
      </c>
      <c r="B10" s="30">
        <f>AVERAGE(B9:C9)</f>
        <v>0.1085</v>
      </c>
      <c r="C10" s="30"/>
    </row>
    <row r="11" spans="2:3" ht="15">
      <c r="B11" s="2"/>
      <c r="C11" s="2"/>
    </row>
    <row r="12" spans="1:3" ht="15">
      <c r="A12" t="s">
        <v>49</v>
      </c>
      <c r="B12" s="2">
        <v>0.102</v>
      </c>
      <c r="C12" s="2">
        <v>0.104</v>
      </c>
    </row>
    <row r="13" spans="1:3" ht="15">
      <c r="A13" t="s">
        <v>10</v>
      </c>
      <c r="B13" s="30">
        <f>AVERAGE(B12:C12)</f>
        <v>0.103</v>
      </c>
      <c r="C13" s="30"/>
    </row>
    <row r="15" spans="1:3" ht="16.5" thickBot="1">
      <c r="A15" s="6" t="s">
        <v>51</v>
      </c>
      <c r="B15" s="29">
        <f>ROUND(AVERAGE(B13,B10),3)</f>
        <v>0.106</v>
      </c>
      <c r="C15" s="29"/>
    </row>
    <row r="16" ht="15.75" thickTop="1"/>
    <row r="17" ht="15">
      <c r="A17" t="s">
        <v>12</v>
      </c>
    </row>
    <row r="18" spans="1:3" ht="15">
      <c r="A18" t="s">
        <v>5</v>
      </c>
      <c r="B18" s="30">
        <v>0.1073</v>
      </c>
      <c r="C18" s="30"/>
    </row>
    <row r="19" spans="1:3" ht="15">
      <c r="A19" t="s">
        <v>6</v>
      </c>
      <c r="B19" s="30" t="s">
        <v>9</v>
      </c>
      <c r="C19" s="30"/>
    </row>
    <row r="20" spans="2:3" ht="15">
      <c r="B20" s="2"/>
      <c r="C20" s="2"/>
    </row>
    <row r="21" spans="2:3" ht="15">
      <c r="B21" s="2"/>
      <c r="C21" s="2"/>
    </row>
    <row r="23" spans="1:3" s="23" customFormat="1" ht="12.75">
      <c r="A23" s="23" t="s">
        <v>52</v>
      </c>
      <c r="B23" s="26"/>
      <c r="C23" s="26"/>
    </row>
    <row r="24" spans="1:3" s="23" customFormat="1" ht="12.75">
      <c r="A24" s="23" t="s">
        <v>50</v>
      </c>
      <c r="B24" s="26"/>
      <c r="C24" s="26"/>
    </row>
  </sheetData>
  <sheetProtection/>
  <mergeCells count="7">
    <mergeCell ref="B18:C18"/>
    <mergeCell ref="B19:C19"/>
    <mergeCell ref="B13:C13"/>
    <mergeCell ref="A1:C1"/>
    <mergeCell ref="A2:C2"/>
    <mergeCell ref="B15:C15"/>
    <mergeCell ref="B10:C10"/>
  </mergeCells>
  <printOptions/>
  <pageMargins left="1" right="1" top="1.25" bottom="0.75" header="0.5" footer="0.3"/>
  <pageSetup horizontalDpi="600" verticalDpi="600" orientation="portrait" r:id="rId1"/>
  <headerFooter alignWithMargins="0">
    <oddHeader>&amp;RExhibit RMP__SCH-5R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" sqref="A1:K1"/>
    </sheetView>
  </sheetViews>
  <sheetFormatPr defaultColWidth="8.88671875" defaultRowHeight="15"/>
  <cols>
    <col min="2" max="2" width="14.88671875" style="0" bestFit="1" customWidth="1"/>
  </cols>
  <sheetData>
    <row r="1" spans="1:11" ht="2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2:11" s="23" customFormat="1" ht="12.75">
      <c r="B4" s="24">
        <v>-1</v>
      </c>
      <c r="C4" s="24">
        <f>B4-1</f>
        <v>-2</v>
      </c>
      <c r="D4" s="24">
        <f aca="true" t="shared" si="0" ref="D4:K4">C4-1</f>
        <v>-3</v>
      </c>
      <c r="E4" s="24">
        <f t="shared" si="0"/>
        <v>-4</v>
      </c>
      <c r="F4" s="24">
        <f t="shared" si="0"/>
        <v>-5</v>
      </c>
      <c r="G4" s="24">
        <f t="shared" si="0"/>
        <v>-6</v>
      </c>
      <c r="H4" s="24">
        <f t="shared" si="0"/>
        <v>-7</v>
      </c>
      <c r="I4" s="24">
        <f t="shared" si="0"/>
        <v>-8</v>
      </c>
      <c r="J4" s="24">
        <f t="shared" si="0"/>
        <v>-9</v>
      </c>
      <c r="K4" s="24">
        <f t="shared" si="0"/>
        <v>-10</v>
      </c>
    </row>
    <row r="5" ht="15">
      <c r="F5" s="21" t="s">
        <v>39</v>
      </c>
    </row>
    <row r="6" spans="3:11" ht="15">
      <c r="C6" s="21"/>
      <c r="D6" s="21"/>
      <c r="E6" s="21" t="s">
        <v>36</v>
      </c>
      <c r="F6" s="21" t="s">
        <v>36</v>
      </c>
      <c r="G6" s="31" t="s">
        <v>31</v>
      </c>
      <c r="H6" s="31"/>
      <c r="I6" s="31"/>
      <c r="J6" s="21" t="s">
        <v>15</v>
      </c>
      <c r="K6" s="21"/>
    </row>
    <row r="7" spans="1:11" ht="15">
      <c r="A7" s="3" t="s">
        <v>38</v>
      </c>
      <c r="B7" s="4" t="s">
        <v>46</v>
      </c>
      <c r="C7" s="20" t="s">
        <v>37</v>
      </c>
      <c r="D7" s="20" t="s">
        <v>36</v>
      </c>
      <c r="E7" s="20" t="s">
        <v>35</v>
      </c>
      <c r="F7" s="20" t="s">
        <v>35</v>
      </c>
      <c r="G7" s="20" t="s">
        <v>34</v>
      </c>
      <c r="H7" s="20" t="s">
        <v>33</v>
      </c>
      <c r="I7" s="20" t="s">
        <v>32</v>
      </c>
      <c r="J7" s="20" t="s">
        <v>31</v>
      </c>
      <c r="K7" s="20" t="s">
        <v>30</v>
      </c>
    </row>
    <row r="8" spans="1:11" ht="15">
      <c r="A8" s="1">
        <v>1</v>
      </c>
      <c r="B8" t="s">
        <v>29</v>
      </c>
      <c r="C8" s="18">
        <v>36.66</v>
      </c>
      <c r="D8" s="17">
        <v>1.68</v>
      </c>
      <c r="E8" s="13">
        <f aca="true" t="shared" si="1" ref="E8:E21">D8/C8</f>
        <v>0.0458265139116203</v>
      </c>
      <c r="F8" s="22">
        <f aca="true" t="shared" si="2" ref="F8:F21">E8*(1+J8/2)</f>
        <v>0.04720130932896891</v>
      </c>
      <c r="G8" s="13">
        <v>0.08</v>
      </c>
      <c r="H8" s="13">
        <v>0.05</v>
      </c>
      <c r="I8" s="13">
        <v>0.05</v>
      </c>
      <c r="J8" s="13">
        <f aca="true" t="shared" si="3" ref="J8:J21">AVERAGE(G8:I8)</f>
        <v>0.06</v>
      </c>
      <c r="K8" s="13">
        <f aca="true" t="shared" si="4" ref="K8:K21">F8+J8</f>
        <v>0.1072013093289689</v>
      </c>
    </row>
    <row r="9" spans="1:11" ht="15">
      <c r="A9" s="1">
        <v>2</v>
      </c>
      <c r="B9" t="s">
        <v>28</v>
      </c>
      <c r="C9" s="18">
        <v>35.14</v>
      </c>
      <c r="D9" s="17">
        <v>1.4</v>
      </c>
      <c r="E9" s="13">
        <f t="shared" si="1"/>
        <v>0.0398406374501992</v>
      </c>
      <c r="F9" s="22">
        <f t="shared" si="2"/>
        <v>0.04100265604249668</v>
      </c>
      <c r="G9" s="13">
        <v>0.055</v>
      </c>
      <c r="H9" s="13">
        <v>0.06</v>
      </c>
      <c r="I9" s="13">
        <v>0.06</v>
      </c>
      <c r="J9" s="13">
        <f t="shared" si="3"/>
        <v>0.05833333333333333</v>
      </c>
      <c r="K9" s="13">
        <f t="shared" si="4"/>
        <v>0.09933598937583</v>
      </c>
    </row>
    <row r="10" spans="1:11" ht="15">
      <c r="A10" s="1">
        <v>3</v>
      </c>
      <c r="B10" t="s">
        <v>27</v>
      </c>
      <c r="C10" s="18">
        <v>37.26</v>
      </c>
      <c r="D10" s="17">
        <v>2.16</v>
      </c>
      <c r="E10" s="13">
        <f t="shared" si="1"/>
        <v>0.05797101449275363</v>
      </c>
      <c r="F10" s="22">
        <f t="shared" si="2"/>
        <v>0.05884057971014493</v>
      </c>
      <c r="G10" s="13">
        <v>0.03</v>
      </c>
      <c r="H10" s="19" t="s">
        <v>9</v>
      </c>
      <c r="I10" s="19" t="s">
        <v>9</v>
      </c>
      <c r="J10" s="13">
        <f t="shared" si="3"/>
        <v>0.03</v>
      </c>
      <c r="K10" s="13">
        <f t="shared" si="4"/>
        <v>0.08884057971014493</v>
      </c>
    </row>
    <row r="11" spans="1:11" ht="15">
      <c r="A11" s="1">
        <v>4</v>
      </c>
      <c r="B11" t="s">
        <v>26</v>
      </c>
      <c r="C11" s="18">
        <v>41.29</v>
      </c>
      <c r="D11" s="17">
        <v>2.34</v>
      </c>
      <c r="E11" s="13">
        <f t="shared" si="1"/>
        <v>0.05667231775248244</v>
      </c>
      <c r="F11" s="22">
        <f t="shared" si="2"/>
        <v>0.05769808670380237</v>
      </c>
      <c r="G11" s="13">
        <v>0.04</v>
      </c>
      <c r="H11" s="13">
        <v>0.032</v>
      </c>
      <c r="I11" s="13">
        <v>0.0366</v>
      </c>
      <c r="J11" s="13">
        <f t="shared" si="3"/>
        <v>0.0362</v>
      </c>
      <c r="K11" s="13">
        <f t="shared" si="4"/>
        <v>0.09389808670380237</v>
      </c>
    </row>
    <row r="12" spans="1:11" ht="15">
      <c r="A12" s="1">
        <v>5</v>
      </c>
      <c r="B12" t="s">
        <v>25</v>
      </c>
      <c r="C12" s="18">
        <v>40.21</v>
      </c>
      <c r="D12" s="17">
        <v>2.18</v>
      </c>
      <c r="E12" s="13">
        <f t="shared" si="1"/>
        <v>0.05421536931111664</v>
      </c>
      <c r="F12" s="22">
        <f t="shared" si="2"/>
        <v>0.05563852275553346</v>
      </c>
      <c r="G12" s="13">
        <v>0.04</v>
      </c>
      <c r="H12" s="13">
        <v>0.06</v>
      </c>
      <c r="I12" s="13">
        <v>0.0575</v>
      </c>
      <c r="J12" s="13">
        <f t="shared" si="3"/>
        <v>0.0525</v>
      </c>
      <c r="K12" s="13">
        <f t="shared" si="4"/>
        <v>0.10813852275553346</v>
      </c>
    </row>
    <row r="13" spans="1:11" ht="15">
      <c r="A13" s="1">
        <v>6</v>
      </c>
      <c r="B13" t="s">
        <v>24</v>
      </c>
      <c r="C13" s="18">
        <v>30.98</v>
      </c>
      <c r="D13" s="17">
        <v>1.2</v>
      </c>
      <c r="E13" s="13">
        <f t="shared" si="1"/>
        <v>0.03873466752743705</v>
      </c>
      <c r="F13" s="22">
        <f t="shared" si="2"/>
        <v>0.03957391865719819</v>
      </c>
      <c r="G13" s="13">
        <v>0.02</v>
      </c>
      <c r="H13" s="13">
        <v>0.05</v>
      </c>
      <c r="I13" s="13">
        <v>0.06</v>
      </c>
      <c r="J13" s="13">
        <f t="shared" si="3"/>
        <v>0.043333333333333335</v>
      </c>
      <c r="K13" s="13">
        <f t="shared" si="4"/>
        <v>0.08290725199053153</v>
      </c>
    </row>
    <row r="14" spans="1:11" ht="15">
      <c r="A14" s="1">
        <v>7</v>
      </c>
      <c r="B14" t="s">
        <v>23</v>
      </c>
      <c r="C14" s="18">
        <v>32.29</v>
      </c>
      <c r="D14" s="17">
        <v>1.43</v>
      </c>
      <c r="E14" s="13">
        <f t="shared" si="1"/>
        <v>0.04428615670486218</v>
      </c>
      <c r="F14" s="22">
        <f t="shared" si="2"/>
        <v>0.04561474140600805</v>
      </c>
      <c r="G14" s="13">
        <v>0.06</v>
      </c>
      <c r="H14" s="19" t="s">
        <v>9</v>
      </c>
      <c r="I14" s="19" t="s">
        <v>9</v>
      </c>
      <c r="J14" s="13">
        <f t="shared" si="3"/>
        <v>0.06</v>
      </c>
      <c r="K14" s="13">
        <f t="shared" si="4"/>
        <v>0.10561474140600804</v>
      </c>
    </row>
    <row r="15" spans="1:11" ht="15">
      <c r="A15" s="1">
        <v>8</v>
      </c>
      <c r="B15" t="s">
        <v>22</v>
      </c>
      <c r="C15" s="18">
        <v>30.64</v>
      </c>
      <c r="D15" s="17">
        <v>1.43</v>
      </c>
      <c r="E15" s="13">
        <f t="shared" si="1"/>
        <v>0.0466710182767624</v>
      </c>
      <c r="F15" s="22">
        <f t="shared" si="2"/>
        <v>0.04828427980852915</v>
      </c>
      <c r="G15" s="13">
        <v>0.085</v>
      </c>
      <c r="H15" s="13">
        <v>0.062</v>
      </c>
      <c r="I15" s="13">
        <v>0.0604</v>
      </c>
      <c r="J15" s="13">
        <f t="shared" si="3"/>
        <v>0.06913333333333334</v>
      </c>
      <c r="K15" s="13">
        <f t="shared" si="4"/>
        <v>0.1174176131418625</v>
      </c>
    </row>
    <row r="16" spans="1:11" ht="15">
      <c r="A16" s="1">
        <v>9</v>
      </c>
      <c r="B16" t="s">
        <v>21</v>
      </c>
      <c r="C16" s="18">
        <v>46.5</v>
      </c>
      <c r="D16" s="17">
        <v>1.34</v>
      </c>
      <c r="E16" s="13">
        <f t="shared" si="1"/>
        <v>0.02881720430107527</v>
      </c>
      <c r="F16" s="22">
        <f t="shared" si="2"/>
        <v>0.030640853046594984</v>
      </c>
      <c r="G16" s="13">
        <v>0.14</v>
      </c>
      <c r="H16" s="13">
        <v>0.103</v>
      </c>
      <c r="I16" s="13">
        <v>0.1367</v>
      </c>
      <c r="J16" s="13">
        <f t="shared" si="3"/>
        <v>0.12656666666666666</v>
      </c>
      <c r="K16" s="13">
        <f t="shared" si="4"/>
        <v>0.15720751971326163</v>
      </c>
    </row>
    <row r="17" spans="1:11" ht="15">
      <c r="A17" s="1">
        <v>10</v>
      </c>
      <c r="B17" t="s">
        <v>20</v>
      </c>
      <c r="C17" s="18">
        <v>42.43</v>
      </c>
      <c r="D17" s="17">
        <v>2.47</v>
      </c>
      <c r="E17" s="13">
        <f t="shared" si="1"/>
        <v>0.05821352816403488</v>
      </c>
      <c r="F17" s="22">
        <f t="shared" si="2"/>
        <v>0.059505868489276456</v>
      </c>
      <c r="G17" s="13">
        <v>0.035</v>
      </c>
      <c r="H17" s="13">
        <v>0.052</v>
      </c>
      <c r="I17" s="13">
        <v>0.0462</v>
      </c>
      <c r="J17" s="13">
        <f t="shared" si="3"/>
        <v>0.044399999999999995</v>
      </c>
      <c r="K17" s="13">
        <f t="shared" si="4"/>
        <v>0.10390586848927645</v>
      </c>
    </row>
    <row r="18" spans="1:11" ht="15">
      <c r="A18" s="1">
        <v>11</v>
      </c>
      <c r="B18" t="s">
        <v>19</v>
      </c>
      <c r="C18" s="18">
        <v>37.63</v>
      </c>
      <c r="D18" s="17">
        <v>1.82</v>
      </c>
      <c r="E18" s="13">
        <f t="shared" si="1"/>
        <v>0.04836566569226681</v>
      </c>
      <c r="F18" s="22">
        <f t="shared" si="2"/>
        <v>0.04942648595978386</v>
      </c>
      <c r="G18" s="13">
        <v>0.035</v>
      </c>
      <c r="H18" s="13">
        <v>0.05</v>
      </c>
      <c r="I18" s="13">
        <v>0.0466</v>
      </c>
      <c r="J18" s="13">
        <f t="shared" si="3"/>
        <v>0.043866666666666665</v>
      </c>
      <c r="K18" s="13">
        <f t="shared" si="4"/>
        <v>0.09329315262645052</v>
      </c>
    </row>
    <row r="19" spans="1:11" ht="15">
      <c r="A19" s="1">
        <v>12</v>
      </c>
      <c r="B19" t="s">
        <v>18</v>
      </c>
      <c r="C19" s="18">
        <v>35.12</v>
      </c>
      <c r="D19" s="17">
        <v>1.66</v>
      </c>
      <c r="E19" s="13">
        <f t="shared" si="1"/>
        <v>0.04726651480637813</v>
      </c>
      <c r="F19" s="22">
        <f t="shared" si="2"/>
        <v>0.0482756548974943</v>
      </c>
      <c r="G19" s="13">
        <v>0.03</v>
      </c>
      <c r="H19" s="13">
        <v>0.046</v>
      </c>
      <c r="I19" s="13">
        <v>0.0521</v>
      </c>
      <c r="J19" s="13">
        <f t="shared" si="3"/>
        <v>0.042699999999999995</v>
      </c>
      <c r="K19" s="13">
        <f t="shared" si="4"/>
        <v>0.09097565489749429</v>
      </c>
    </row>
    <row r="20" spans="1:11" ht="15">
      <c r="A20" s="1">
        <v>13</v>
      </c>
      <c r="B20" t="s">
        <v>17</v>
      </c>
      <c r="C20" s="18">
        <v>26.35</v>
      </c>
      <c r="D20" s="17">
        <v>1.31</v>
      </c>
      <c r="E20" s="13">
        <f t="shared" si="1"/>
        <v>0.04971537001897533</v>
      </c>
      <c r="F20" s="22">
        <f t="shared" si="2"/>
        <v>0.05087953826691967</v>
      </c>
      <c r="G20" s="13">
        <v>0.045</v>
      </c>
      <c r="H20" s="13">
        <v>0.047</v>
      </c>
      <c r="I20" s="13">
        <v>0.0485</v>
      </c>
      <c r="J20" s="13">
        <f t="shared" si="3"/>
        <v>0.04683333333333334</v>
      </c>
      <c r="K20" s="13">
        <f t="shared" si="4"/>
        <v>0.097712871600253</v>
      </c>
    </row>
    <row r="21" spans="1:11" ht="15">
      <c r="A21" s="1">
        <v>14</v>
      </c>
      <c r="B21" t="s">
        <v>16</v>
      </c>
      <c r="C21" s="16">
        <v>20.11</v>
      </c>
      <c r="D21" s="15">
        <v>0.95</v>
      </c>
      <c r="E21" s="14">
        <f t="shared" si="1"/>
        <v>0.04724017901541522</v>
      </c>
      <c r="F21" s="22">
        <f t="shared" si="2"/>
        <v>0.04862904027846843</v>
      </c>
      <c r="G21" s="13">
        <v>0.055</v>
      </c>
      <c r="H21" s="13">
        <v>0.052</v>
      </c>
      <c r="I21" s="13">
        <v>0.0694</v>
      </c>
      <c r="J21" s="13">
        <f t="shared" si="3"/>
        <v>0.0588</v>
      </c>
      <c r="K21" s="13">
        <f t="shared" si="4"/>
        <v>0.10742904027846842</v>
      </c>
    </row>
    <row r="22" spans="2:11" ht="15.75">
      <c r="B22" t="s">
        <v>15</v>
      </c>
      <c r="C22" s="12">
        <f aca="true" t="shared" si="5" ref="C22:K22">AVERAGE(C8:C21)</f>
        <v>35.18642857142857</v>
      </c>
      <c r="D22" s="12">
        <f t="shared" si="5"/>
        <v>1.669285714285714</v>
      </c>
      <c r="E22" s="11">
        <f t="shared" si="5"/>
        <v>0.04741686838752711</v>
      </c>
      <c r="F22" s="11">
        <f t="shared" si="5"/>
        <v>0.0486579668108014</v>
      </c>
      <c r="G22" s="11">
        <f t="shared" si="5"/>
        <v>0.05357142857142859</v>
      </c>
      <c r="H22" s="11">
        <f t="shared" si="5"/>
        <v>0.055333333333333345</v>
      </c>
      <c r="I22" s="11">
        <f t="shared" si="5"/>
        <v>0.06033333333333333</v>
      </c>
      <c r="J22" s="11">
        <f t="shared" si="5"/>
        <v>0.055190476190476186</v>
      </c>
      <c r="K22" s="10">
        <f t="shared" si="5"/>
        <v>0.10384844300127757</v>
      </c>
    </row>
    <row r="23" spans="2:11" ht="15.75">
      <c r="B23" t="s">
        <v>14</v>
      </c>
      <c r="C23" s="9"/>
      <c r="D23" s="9"/>
      <c r="E23" s="9"/>
      <c r="F23" s="9"/>
      <c r="G23" s="9"/>
      <c r="H23" s="9"/>
      <c r="I23" s="9"/>
      <c r="J23" s="9"/>
      <c r="K23" s="8">
        <f>MEDIAN(K8:K21)</f>
        <v>0.10162092893255323</v>
      </c>
    </row>
    <row r="26" s="23" customFormat="1" ht="12.75">
      <c r="A26" s="25" t="s">
        <v>47</v>
      </c>
    </row>
    <row r="27" s="23" customFormat="1" ht="12.75"/>
    <row r="28" s="23" customFormat="1" ht="12.75">
      <c r="A28" s="23" t="s">
        <v>41</v>
      </c>
    </row>
    <row r="29" s="23" customFormat="1" ht="12.75">
      <c r="A29" s="23" t="s">
        <v>44</v>
      </c>
    </row>
    <row r="30" s="23" customFormat="1" ht="12.75">
      <c r="A30" s="23" t="s">
        <v>42</v>
      </c>
    </row>
    <row r="31" s="23" customFormat="1" ht="12.75">
      <c r="A31" s="23" t="s">
        <v>43</v>
      </c>
    </row>
    <row r="32" s="23" customFormat="1" ht="12.75">
      <c r="A32" s="23" t="s">
        <v>45</v>
      </c>
    </row>
  </sheetData>
  <sheetProtection/>
  <mergeCells count="3">
    <mergeCell ref="G6:I6"/>
    <mergeCell ref="A1:K1"/>
    <mergeCell ref="A2:K2"/>
  </mergeCells>
  <printOptions/>
  <pageMargins left="0.75" right="1" top="1.25" bottom="0.75" header="0.5" footer="0.3"/>
  <pageSetup fitToHeight="1" fitToWidth="1" horizontalDpi="600" verticalDpi="600" orientation="landscape" scale="96" r:id="rId1"/>
  <headerFooter alignWithMargins="0">
    <oddHeader>&amp;RExhibit RMP__SCH-5R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 Inc</dc:creator>
  <cp:keywords/>
  <dc:description/>
  <cp:lastModifiedBy>sbintz</cp:lastModifiedBy>
  <cp:lastPrinted>2008-04-16T22:03:42Z</cp:lastPrinted>
  <dcterms:created xsi:type="dcterms:W3CDTF">2008-04-14T15:55:08Z</dcterms:created>
  <dcterms:modified xsi:type="dcterms:W3CDTF">2008-05-02T17:22:24Z</dcterms:modified>
  <cp:category>::ODMA\GRPWISE\ASPOSUPT.PUPSC.PUPSCDocs:57256.1</cp:category>
  <cp:version/>
  <cp:contentType/>
  <cp:contentStatus/>
</cp:coreProperties>
</file>