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tabRatio="811" activeTab="9"/>
  </bookViews>
  <sheets>
    <sheet name="Summary Exhibit" sheetId="1" r:id="rId1"/>
    <sheet name="Tab 1 Summary" sheetId="2" r:id="rId2"/>
    <sheet name="Tab 3 Summary" sheetId="3" state="hidden" r:id="rId3"/>
    <sheet name="Tab 4 Summary" sheetId="4" state="hidden" r:id="rId4"/>
    <sheet name="Tab 5 Summary" sheetId="5" state="hidden" r:id="rId5"/>
    <sheet name="Tab 6 Summary" sheetId="6" state="hidden" r:id="rId6"/>
    <sheet name="Tab 7 Summary" sheetId="7" state="hidden" r:id="rId7"/>
    <sheet name="Tab 8 Summary" sheetId="8" state="hidden" r:id="rId8"/>
    <sheet name="Tab 9 Summary" sheetId="9" state="hidden" r:id="rId9"/>
    <sheet name="Tab 12 Summary" sheetId="10" r:id="rId10"/>
  </sheets>
  <externalReferences>
    <externalReference r:id="rId13"/>
    <externalReference r:id="rId14"/>
    <externalReference r:id="rId15"/>
  </externalReferences>
  <definedNames>
    <definedName name="Adjs2avg" localSheetId="0">'[3]Inputs'!$L$255:'[3]Inputs'!$T$505</definedName>
    <definedName name="Adjs2avg" localSheetId="1">'[3]Inputs'!$L$255:'[3]Inputs'!$T$505</definedName>
    <definedName name="Adjs2avg" localSheetId="9">'[3]Inputs'!$L$255:'[3]Inputs'!$T$505</definedName>
    <definedName name="Adjs2avg" localSheetId="2">'[3]Inputs'!$L$255:'[3]Inputs'!$T$505</definedName>
    <definedName name="Adjs2avg" localSheetId="3">'[3]Inputs'!$L$255:'[3]Inputs'!$T$505</definedName>
    <definedName name="Adjs2avg" localSheetId="4">'[3]Inputs'!$L$255:'[3]Inputs'!$T$505</definedName>
    <definedName name="Adjs2avg" localSheetId="5">'[3]Inputs'!$L$255:'[3]Inputs'!$T$505</definedName>
    <definedName name="Adjs2avg" localSheetId="6">'[3]Inputs'!$L$255:'[3]Inputs'!$T$505</definedName>
    <definedName name="Adjs2avg" localSheetId="7">'[3]Inputs'!$L$255:'[3]Inputs'!$T$505</definedName>
    <definedName name="Adjs2avg" localSheetId="8">'[3]Inputs'!$L$255:'[3]Inputs'!$T$505</definedName>
    <definedName name="Adjs2avg">'[1]Inputs'!$L$255:'[1]Inputs'!$T$505</definedName>
    <definedName name="Common">'[2]Variables'!$AQ$27</definedName>
    <definedName name="Debt">'[2]Variables'!$AQ$25</definedName>
    <definedName name="DebtCost">'[2]Variables'!$AT$25</definedName>
    <definedName name="LeadLag">'[1]Inputs'!#REF!</definedName>
    <definedName name="MSPAverageInput" localSheetId="0">'[3]Inputs'!#REF!</definedName>
    <definedName name="MSPAverageInput" localSheetId="1">'[3]Inputs'!#REF!</definedName>
    <definedName name="MSPAverageInput" localSheetId="9">'[3]Inputs'!#REF!</definedName>
    <definedName name="MSPAverageInput" localSheetId="2">'[3]Inputs'!#REF!</definedName>
    <definedName name="MSPAverageInput" localSheetId="3">'[3]Inputs'!#REF!</definedName>
    <definedName name="MSPAverageInput" localSheetId="4">'[3]Inputs'!#REF!</definedName>
    <definedName name="MSPAverageInput" localSheetId="5">'[3]Inputs'!#REF!</definedName>
    <definedName name="MSPAverageInput" localSheetId="6">'[3]Inputs'!#REF!</definedName>
    <definedName name="MSPAverageInput" localSheetId="7">'[3]Inputs'!#REF!</definedName>
    <definedName name="MSPAverageInput" localSheetId="8">'[3]Inputs'!#REF!</definedName>
    <definedName name="MSPAverageInput">'[1]Inputs'!#REF!</definedName>
    <definedName name="MSPYearEndInput" localSheetId="0">'[3]Inputs'!#REF!</definedName>
    <definedName name="MSPYearEndInput" localSheetId="1">'[3]Inputs'!#REF!</definedName>
    <definedName name="MSPYearEndInput" localSheetId="9">'[3]Inputs'!#REF!</definedName>
    <definedName name="MSPYearEndInput" localSheetId="2">'[3]Inputs'!#REF!</definedName>
    <definedName name="MSPYearEndInput" localSheetId="3">'[3]Inputs'!#REF!</definedName>
    <definedName name="MSPYearEndInput" localSheetId="4">'[3]Inputs'!#REF!</definedName>
    <definedName name="MSPYearEndInput" localSheetId="5">'[3]Inputs'!#REF!</definedName>
    <definedName name="MSPYearEndInput" localSheetId="6">'[3]Inputs'!#REF!</definedName>
    <definedName name="MSPYearEndInput" localSheetId="7">'[3]Inputs'!#REF!</definedName>
    <definedName name="MSPYearEndInput" localSheetId="8">'[3]Inputs'!#REF!</definedName>
    <definedName name="MSPYearEndInput">'[1]Inputs'!#REF!</definedName>
    <definedName name="PostDE">'[1]Variables'!#REF!</definedName>
    <definedName name="PostDG">'[1]Variables'!#REF!</definedName>
    <definedName name="PreDG">'[1]Variables'!#REF!</definedName>
    <definedName name="Pref">'[2]Variables'!$AQ$26</definedName>
    <definedName name="PrefCost">'[2]Variables'!$AT$26</definedName>
    <definedName name="_xlnm.Print_Titles" localSheetId="0">'Summary Exhibit'!$A:$B</definedName>
    <definedName name="_xlnm.Print_Titles" localSheetId="1">'Tab 1 Summary'!$A:$B</definedName>
    <definedName name="_xlnm.Print_Titles" localSheetId="9">'Tab 12 Summary'!$A:$B</definedName>
    <definedName name="_xlnm.Print_Titles" localSheetId="2">'Tab 3 Summary'!$A:$B</definedName>
    <definedName name="_xlnm.Print_Titles" localSheetId="3">'Tab 4 Summary'!$A:$B</definedName>
    <definedName name="_xlnm.Print_Titles" localSheetId="4">'Tab 5 Summary'!$A:$B</definedName>
    <definedName name="_xlnm.Print_Titles" localSheetId="5">'Tab 6 Summary'!$A:$B</definedName>
    <definedName name="_xlnm.Print_Titles" localSheetId="6">'Tab 7 Summary'!$A:$B</definedName>
    <definedName name="_xlnm.Print_Titles" localSheetId="7">'Tab 8 Summary'!$A:$B</definedName>
    <definedName name="_xlnm.Print_Titles" localSheetId="8">'Tab 9 Summary'!$A:$B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9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8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9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8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<sst xmlns="http://schemas.openxmlformats.org/spreadsheetml/2006/main" count="870" uniqueCount="172">
  <si>
    <t>Rocky Mountain Power</t>
  </si>
  <si>
    <t>Normalized Results of Operations</t>
  </si>
  <si>
    <t>Adjustment Summary</t>
  </si>
  <si>
    <t>4.10</t>
  </si>
  <si>
    <t>4.20</t>
  </si>
  <si>
    <t>8.10</t>
  </si>
  <si>
    <t>Temperature Normalization</t>
  </si>
  <si>
    <t>Revenue Normalization</t>
  </si>
  <si>
    <t>Effective Price Change</t>
  </si>
  <si>
    <t>Joint Use Revenue</t>
  </si>
  <si>
    <t>Wheeling Revenue</t>
  </si>
  <si>
    <t>Green Tag Revenues</t>
  </si>
  <si>
    <t>Clark Storage</t>
  </si>
  <si>
    <t>SO2 Emission Allowances</t>
  </si>
  <si>
    <t>Miscellaneous General Expense</t>
  </si>
  <si>
    <t>Remove Non-Recurring Entries</t>
  </si>
  <si>
    <t>Irrigation Load Control Program</t>
  </si>
  <si>
    <t>Blue Sky</t>
  </si>
  <si>
    <t>K2 Risk Mgmt System</t>
  </si>
  <si>
    <t>Generation Overhaul Expense</t>
  </si>
  <si>
    <t xml:space="preserve">Upper Beaver Hydro Sale </t>
  </si>
  <si>
    <t xml:space="preserve">Preliminary Coal Plant Expense </t>
  </si>
  <si>
    <t>Rent Expense</t>
  </si>
  <si>
    <t>DSM Amortization Removal</t>
  </si>
  <si>
    <t>Wage &amp; Employee Benefit</t>
  </si>
  <si>
    <t>MEHC Transition Savings</t>
  </si>
  <si>
    <t>Incremental Generation O&amp;M</t>
  </si>
  <si>
    <t>Affiliate Mgmt Fee (MEHC)</t>
  </si>
  <si>
    <t>Global Insights Escalation Indicies</t>
  </si>
  <si>
    <t>WECC Fees</t>
  </si>
  <si>
    <t>Insurance Expense</t>
  </si>
  <si>
    <t>Compliance Department</t>
  </si>
  <si>
    <t xml:space="preserve">Solar Photovoltaic Program </t>
  </si>
  <si>
    <t>Green Tag</t>
  </si>
  <si>
    <t>West Valley Lease (MEHC)</t>
  </si>
  <si>
    <t>James River Royalty Offset/Little Mountain</t>
  </si>
  <si>
    <t>BPA Residential Exchange</t>
  </si>
  <si>
    <t>Hydro Decommissioning</t>
  </si>
  <si>
    <t>Pro Forma Schedule M's</t>
  </si>
  <si>
    <t>Deferred Income Tax Expense</t>
  </si>
  <si>
    <t>Deferred Income Tax Balances</t>
  </si>
  <si>
    <t>Property Tax Expense</t>
  </si>
  <si>
    <t>Renewable Energy Tax Credit</t>
  </si>
  <si>
    <t>Goose Creek Transmission</t>
  </si>
  <si>
    <t>Environmental Settlement (PERCO)</t>
  </si>
  <si>
    <t>Customer Advances for Construction</t>
  </si>
  <si>
    <t>Customer Service Deposits</t>
  </si>
  <si>
    <t>Trapper Mine Rate Base</t>
  </si>
  <si>
    <t>Jim Bridger Mine Rate Base</t>
  </si>
  <si>
    <t>Miscellaneous Rate Base</t>
  </si>
  <si>
    <t>Powerdale Hydro Removal</t>
  </si>
  <si>
    <t>Pro Forma Major Plant Additions</t>
  </si>
  <si>
    <t>Plant Retirements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</si>
  <si>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</si>
  <si>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</si>
  <si>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</si>
  <si>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</si>
  <si>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</si>
  <si>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</si>
  <si>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</si>
  <si>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</si>
  <si>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</si>
  <si>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</si>
  <si>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</si>
  <si>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</si>
  <si>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</si>
  <si>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</si>
  <si>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</si>
  <si>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</si>
  <si>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</si>
  <si>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</si>
  <si>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</si>
  <si>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</si>
  <si>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</si>
  <si>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</si>
  <si>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</si>
  <si>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</si>
  <si>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</si>
  <si>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</si>
  <si>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</si>
  <si>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</si>
  <si>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</si>
  <si>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</si>
  <si>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</si>
  <si>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</si>
  <si>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</si>
  <si>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</si>
  <si>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</si>
  <si>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</si>
  <si>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</si>
  <si>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</si>
  <si>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</si>
  <si>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</si>
  <si>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</si>
  <si>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</si>
  <si>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</si>
  <si>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</si>
  <si>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</si>
  <si>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</si>
  <si>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</si>
  <si>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</si>
  <si>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</si>
  <si>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</si>
  <si>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</si>
  <si>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</si>
  <si>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</si>
  <si>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</si>
  <si>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</si>
  <si>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</si>
  <si>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</si>
  <si>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</si>
  <si>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</si>
  <si>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</si>
  <si>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</si>
  <si>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</si>
  <si>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</si>
  <si>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Total Adjustments</t>
  </si>
  <si>
    <t>Tab 8 Adjustment Summary</t>
  </si>
  <si>
    <t>Tab 7 Adjustment Summary</t>
  </si>
  <si>
    <t>Tab 6 Adjustment Summary</t>
  </si>
  <si>
    <t>Tab 5 Adjustment Summary</t>
  </si>
  <si>
    <t>Tab 4 Adjustment Summary</t>
  </si>
  <si>
    <t>Tab 3 Adjustment Summary</t>
  </si>
  <si>
    <t>Office Consolidation</t>
  </si>
  <si>
    <t>Pro Forma Load - Revenue</t>
  </si>
  <si>
    <t>Pro Forma Load - Net Power Costs</t>
  </si>
  <si>
    <t>Pro Forma Load - Allocation Factors</t>
  </si>
  <si>
    <t>Price Cap</t>
  </si>
  <si>
    <t>Capped Change</t>
  </si>
  <si>
    <t>Twelve Months Ending June 30, 2009</t>
  </si>
  <si>
    <t>Tab 9 Adjustment Summary</t>
  </si>
  <si>
    <t>Tab 3</t>
  </si>
  <si>
    <t>Revenue Adjustments</t>
  </si>
  <si>
    <t>Tab 4</t>
  </si>
  <si>
    <t>O&amp;M Adjustments</t>
  </si>
  <si>
    <t>Tab 5</t>
  </si>
  <si>
    <t>Net Power Cost Adjustments</t>
  </si>
  <si>
    <t>Tab 6</t>
  </si>
  <si>
    <t>Tab 7</t>
  </si>
  <si>
    <t>Depreciation &amp; Amortization Adjustments</t>
  </si>
  <si>
    <t>Tax Adjustments</t>
  </si>
  <si>
    <t>Tab 8</t>
  </si>
  <si>
    <t>Rate Base Adjustments</t>
  </si>
  <si>
    <t>Tab 9</t>
  </si>
  <si>
    <t>Total Company
Actual Results 
December 2007</t>
  </si>
  <si>
    <t>Utah Allocated
Actual Results 
December 2007</t>
  </si>
  <si>
    <t>Normalized Results
June 2009</t>
  </si>
  <si>
    <t>APPROXIMATE REVISED PROTOCOL 
PRICE CHANGE</t>
  </si>
  <si>
    <t>Net Power Cost Study</t>
  </si>
  <si>
    <t>Electric Lake Settlement</t>
  </si>
  <si>
    <t>Depreciation/
Amortization Expense</t>
  </si>
  <si>
    <t>Depreciation/
Amortization Reserve</t>
  </si>
  <si>
    <t>Utah AMR</t>
  </si>
  <si>
    <t>End of Period Rate Base</t>
  </si>
  <si>
    <t>Test Period Adjustments</t>
  </si>
  <si>
    <t>Tab 12 Adjustment Summary</t>
  </si>
  <si>
    <t>Present Revenue - Supplemental</t>
  </si>
  <si>
    <t>Employee Relocation Expense - Supplemental</t>
  </si>
  <si>
    <t>Injuries &amp; Damages  - Supplemental</t>
  </si>
  <si>
    <t>Employee Office Reconfiguration - Supplemental</t>
  </si>
  <si>
    <t>Leaning Juniper Warranty - Supplemental</t>
  </si>
  <si>
    <t>Medical Costs - Supplemental</t>
  </si>
  <si>
    <t>Other Salary Overhead - Supplemental</t>
  </si>
  <si>
    <t>Incremental Generation O&amp;M - Supplemental</t>
  </si>
  <si>
    <t>Green Tag Revenue - Supplemental</t>
  </si>
  <si>
    <t>Little Mountain - Supplemental</t>
  </si>
  <si>
    <t>Net Power Costs - Supplemental</t>
  </si>
  <si>
    <t>Tab 12</t>
  </si>
  <si>
    <t>12.10</t>
  </si>
  <si>
    <t>Income Taxes - Supplemental</t>
  </si>
  <si>
    <t>Renewable Energy Tax Credit - Supplemental</t>
  </si>
  <si>
    <t>Supplemental Adjustments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</si>
</sst>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"/>
    <numFmt numFmtId="165" formatCode="_(* #,##0_);_(* \(#,##0\);_(* &quot;-&quot;??_);_(@_)"/>
    <numFmt numFmtId="166" formatCode="#,##0.0"/>
    <numFmt numFmtId="167" formatCode="#,##0.0;\(#,##0.0\)"/>
    <numFmt numFmtId="168" formatCode="0.0000%"/>
    <numFmt numFmtId="169" formatCode="0.000%"/>
    <numFmt numFmtId="170" formatCode="0.0"/>
    <numFmt numFmtId="171" formatCode="0.0%"/>
    <numFmt numFmtId="172" formatCode=";;;"/>
    <numFmt numFmtId="173" formatCode="0.000"/>
    <numFmt numFmtId="174" formatCode="0.00000%"/>
    <numFmt numFmtId="175" formatCode="0.0000000000"/>
    <numFmt numFmtId="176" formatCode="0.000000%"/>
    <numFmt numFmtId="177" formatCode="_(* #,##0.0000_);_(* \(#,##0.0000\);_(* &quot;-&quot;??_);_(@_)"/>
    <numFmt numFmtId="178" formatCode="_(* #,##0.00000000_);_(* \(#,##0.00000000\);_(* &quot;-&quot;??_);_(@_)"/>
    <numFmt numFmtId="179" formatCode="_(* #,##0.00000000000_);_(* \(#,##0.00000000000\);_(* &quot;-&quot;??_);_(@_)"/>
    <numFmt numFmtId="180" formatCode="0.000000000000"/>
    <numFmt numFmtId="181" formatCode="_(* #,##0.0_);_(* \(#,##0.0\);_(* &quot;-&quot;??_);_(@_)"/>
    <numFmt numFmtId="182" formatCode="0.0000000"/>
    <numFmt numFmtId="183" formatCode="&quot;$&quot;#,##0"/>
    <numFmt numFmtId="184" formatCode="_(&quot;$&quot;* #,##0_);_(&quot;$&quot;* \(#,##0\);_(&quot;$&quot;* &quot;-&quot;??_);_(@_)"/>
    <numFmt numFmtId="185" formatCode="mmmm\-yy"/>
    <numFmt numFmtId="186" formatCode="[$-409]mmmm\-yy;@"/>
    <numFmt numFmtId="187" formatCode="[$-409]mmm\-yy;@"/>
    <numFmt numFmtId="188" formatCode="0.000000000000%"/>
    <numFmt numFmtId="189" formatCode="_(* #,##0.00000_);_(* \(#,##0.00000\);_(* &quot;-&quot;??_);_(@_)"/>
    <numFmt numFmtId="190" formatCode="_(* #,##0.0000000_);_(* \(#,##0.0000000\);_(* &quot;-&quot;??_);_(@_)"/>
    <numFmt numFmtId="191" formatCode="#,##0.000000000_);\(#,##0.000000000\)"/>
    <numFmt numFmtId="192" formatCode="#,##0.000000000000000000000_);\(#,##0.000000000000000000000\)"/>
    <numFmt numFmtId="193" formatCode="_(* #,##0.000_);_(* \(#,##0.000\);_(* &quot;-&quot;??_);_(@_)"/>
    <numFmt numFmtId="194" formatCode="m/d/yyyy;@"/>
    <numFmt numFmtId="195" formatCode="0.00000"/>
    <numFmt numFmtId="196" formatCode="mmmm\ yyyy"/>
    <numFmt numFmtId="197" formatCode="#,##0_);[Red]\(#,##0\);&quot;-     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0"/>
      <color indexed="8"/>
      <name val="Arial"/>
      <family val="2"/>
    </font>
    <font>
      <b/>
      <sz val="1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" fillId="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/>
    </xf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5" fontId="8" fillId="0" borderId="0" xfId="15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7" fontId="1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vertical="center"/>
    </xf>
    <xf numFmtId="165" fontId="8" fillId="0" borderId="0" xfId="15" applyNumberFormat="1" applyFont="1" applyBorder="1" applyAlignment="1">
      <alignment vertical="center"/>
    </xf>
    <xf numFmtId="165" fontId="8" fillId="0" borderId="0" xfId="15" applyNumberFormat="1" applyFont="1" applyAlignment="1" applyProtection="1">
      <alignment vertical="center"/>
      <protection/>
    </xf>
    <xf numFmtId="165" fontId="8" fillId="0" borderId="0" xfId="15" applyNumberFormat="1" applyFont="1" applyBorder="1" applyAlignment="1" applyProtection="1">
      <alignment vertical="center"/>
      <protection/>
    </xf>
    <xf numFmtId="165" fontId="8" fillId="0" borderId="2" xfId="15" applyNumberFormat="1" applyFont="1" applyBorder="1" applyAlignment="1" applyProtection="1">
      <alignment vertical="center"/>
      <protection/>
    </xf>
    <xf numFmtId="165" fontId="8" fillId="0" borderId="1" xfId="15" applyNumberFormat="1" applyFont="1" applyBorder="1" applyAlignment="1" applyProtection="1">
      <alignment vertical="center"/>
      <protection/>
    </xf>
    <xf numFmtId="165" fontId="8" fillId="0" borderId="3" xfId="15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69" fontId="8" fillId="0" borderId="0" xfId="0" applyNumberFormat="1" applyFont="1" applyAlignment="1" applyProtection="1">
      <alignment vertical="center"/>
      <protection/>
    </xf>
    <xf numFmtId="169" fontId="8" fillId="0" borderId="0" xfId="0" applyNumberFormat="1" applyFont="1" applyBorder="1" applyAlignment="1" applyProtection="1">
      <alignment vertical="center"/>
      <protection/>
    </xf>
    <xf numFmtId="165" fontId="8" fillId="0" borderId="4" xfId="15" applyNumberFormat="1" applyFont="1" applyBorder="1" applyAlignment="1" applyProtection="1">
      <alignment vertical="center"/>
      <protection/>
    </xf>
    <xf numFmtId="0" fontId="8" fillId="0" borderId="0" xfId="0" applyFont="1" applyAlignment="1" quotePrefix="1">
      <alignment horizontal="left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165" fontId="10" fillId="0" borderId="0" xfId="15" applyNumberFormat="1" applyFont="1" applyFill="1" applyAlignment="1" applyProtection="1">
      <alignment vertical="center"/>
      <protection/>
    </xf>
    <xf numFmtId="165" fontId="10" fillId="0" borderId="0" xfId="15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8" fillId="0" borderId="0" xfId="15" applyNumberFormat="1" applyFont="1" applyAlignment="1">
      <alignment/>
    </xf>
    <xf numFmtId="165" fontId="1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0" fontId="11" fillId="0" borderId="0" xfId="0" applyFont="1" applyAlignment="1">
      <alignment/>
    </xf>
    <xf numFmtId="165" fontId="8" fillId="0" borderId="0" xfId="15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chaText" xfId="22"/>
    <cellStyle name="SAPBEX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even%20R.%20McDougal\Exhibit%20RMP___(SRM-2S)%20Workpapers\JAM%20Dec%202009%205-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SHR02\USER\CraigS\1%20-%20MISC%20PROJECTS\MASTER%20MODEL%20REVIEW\Models%20as%20of%20Mon%20Dec%2011\RAM%20-%20UT%20-%20Dec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even%20R.%20McDougal\Exhibit%20RMP___(SRM-2S)%20Workpapers\JAM%20FY06%20UT%20REBUTTAL%20POSI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Summary Exhibit"/>
      <sheetName val="Factor Input - Historical Loads"/>
      <sheetName val="Factor Input - Forecast Loads"/>
      <sheetName val="CWC"/>
      <sheetName val="WelcomeDialog"/>
      <sheetName val="Mac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10">
        <row r="25">
          <cell r="AQ25">
            <v>0.4883819883802643</v>
          </cell>
          <cell r="AT25">
            <v>0.0630099643860579</v>
          </cell>
        </row>
        <row r="26">
          <cell r="AQ26">
            <v>0.010801365719328297</v>
          </cell>
          <cell r="AT26">
            <v>0.06554864979956247</v>
          </cell>
        </row>
        <row r="27">
          <cell r="AQ27">
            <v>0.5008166459004074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NRO"/>
      <sheetName val="ADJ"/>
      <sheetName val="UTCR"/>
      <sheetName val="URO"/>
      <sheetName val="Unadj Data for RAM"/>
      <sheetName val="CWC"/>
      <sheetName val="Inputs"/>
      <sheetName val="Resul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Variables"/>
      <sheetName val="Factors"/>
      <sheetName val="Revised Inputs"/>
      <sheetName val="Embedded Cost"/>
      <sheetName val="Check"/>
      <sheetName val="WelcomeDialog"/>
      <sheetName val="Ma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42"/>
    <pageSetUpPr fitToPage="1"/>
  </sheetPr>
  <dimension ref="A1:CR90"/>
  <sheetViews>
    <sheetView zoomScale="75" zoomScaleNormal="75" workbookViewId="0" topLeftCell="A1">
      <pane xSplit="4" ySplit="6" topLeftCell="BN87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BK5" sqref="BK5:BW87"/>
    </sheetView>
  </sheetViews>
  <sheetFormatPr defaultColWidth="9.140625" defaultRowHeight="12.75"/>
  <cols>
    <col min="1" max="1" width="3.140625" style="0" bestFit="1" customWidth="1"/>
    <col min="2" max="2" width="31.00390625" style="0" customWidth="1"/>
    <col min="3" max="3" width="19.00390625" style="0" customWidth="1"/>
    <col min="4" max="4" width="17.8515625" style="0" bestFit="1" customWidth="1"/>
    <col min="5" max="5" width="2.8515625" style="2" customWidth="1"/>
    <col min="6" max="6" width="15.140625" style="0" customWidth="1"/>
    <col min="7" max="7" width="16.421875" style="0" customWidth="1"/>
    <col min="8" max="8" width="15.00390625" style="0" customWidth="1"/>
    <col min="9" max="9" width="15.8515625" style="0" customWidth="1"/>
    <col min="10" max="10" width="14.57421875" style="0" customWidth="1"/>
    <col min="11" max="11" width="14.421875" style="0" customWidth="1"/>
    <col min="12" max="12" width="17.00390625" style="0" customWidth="1"/>
    <col min="13" max="13" width="14.57421875" style="0" customWidth="1"/>
    <col min="14" max="14" width="14.8515625" style="0" bestFit="1" customWidth="1"/>
    <col min="15" max="15" width="16.421875" style="0" customWidth="1"/>
    <col min="16" max="16" width="16.57421875" style="0" customWidth="1"/>
    <col min="17" max="17" width="15.00390625" style="0" bestFit="1" customWidth="1"/>
    <col min="18" max="18" width="14.57421875" style="0" customWidth="1"/>
    <col min="19" max="19" width="13.8515625" style="0" customWidth="1"/>
    <col min="20" max="20" width="16.140625" style="0" customWidth="1"/>
    <col min="21" max="21" width="15.8515625" style="0" customWidth="1"/>
    <col min="22" max="22" width="14.00390625" style="0" bestFit="1" customWidth="1"/>
    <col min="23" max="23" width="14.421875" style="0" customWidth="1"/>
    <col min="24" max="24" width="15.28125" style="0" customWidth="1"/>
    <col min="25" max="25" width="15.421875" style="0" bestFit="1" customWidth="1"/>
    <col min="26" max="26" width="16.00390625" style="0" customWidth="1"/>
    <col min="27" max="27" width="16.140625" style="0" bestFit="1" customWidth="1"/>
    <col min="28" max="28" width="15.7109375" style="0" customWidth="1"/>
    <col min="29" max="29" width="16.7109375" style="0" customWidth="1"/>
    <col min="30" max="30" width="15.00390625" style="0" customWidth="1"/>
    <col min="31" max="31" width="14.8515625" style="0" customWidth="1"/>
    <col min="32" max="32" width="14.421875" style="0" customWidth="1"/>
    <col min="33" max="33" width="15.421875" style="0" customWidth="1"/>
    <col min="34" max="34" width="15.00390625" style="0" customWidth="1"/>
    <col min="35" max="35" width="16.57421875" style="0" customWidth="1"/>
    <col min="36" max="36" width="15.421875" style="0" customWidth="1"/>
    <col min="37" max="37" width="15.00390625" style="0" customWidth="1"/>
    <col min="38" max="38" width="14.421875" style="0" customWidth="1"/>
    <col min="39" max="39" width="15.28125" style="0" customWidth="1"/>
    <col min="40" max="40" width="16.00390625" style="0" customWidth="1"/>
    <col min="41" max="41" width="16.140625" style="0" customWidth="1"/>
    <col min="42" max="42" width="15.421875" style="0" customWidth="1"/>
    <col min="43" max="43" width="15.57421875" style="0" customWidth="1"/>
    <col min="44" max="44" width="15.140625" style="0" customWidth="1"/>
    <col min="45" max="45" width="14.28125" style="0" customWidth="1"/>
    <col min="46" max="46" width="15.8515625" style="0" customWidth="1"/>
    <col min="47" max="47" width="15.140625" style="0" customWidth="1"/>
    <col min="48" max="48" width="15.00390625" style="0" customWidth="1"/>
    <col min="49" max="49" width="14.7109375" style="0" customWidth="1"/>
    <col min="50" max="50" width="14.00390625" style="0" customWidth="1"/>
    <col min="51" max="51" width="15.00390625" style="0" customWidth="1"/>
    <col min="52" max="52" width="14.7109375" style="0" customWidth="1"/>
    <col min="53" max="53" width="15.7109375" style="0" bestFit="1" customWidth="1"/>
    <col min="54" max="55" width="13.57421875" style="0" customWidth="1"/>
    <col min="56" max="56" width="15.421875" style="0" customWidth="1"/>
    <col min="57" max="57" width="13.7109375" style="0" customWidth="1"/>
    <col min="58" max="74" width="15.57421875" style="0" customWidth="1"/>
    <col min="75" max="75" width="14.140625" style="0" customWidth="1"/>
    <col min="76" max="76" width="2.8515625" style="0" customWidth="1"/>
    <col min="77" max="77" width="16.421875" style="0" customWidth="1"/>
  </cols>
  <sheetData>
    <row r="1" spans="1:96" ht="15.75">
      <c r="A1" s="1" t="s">
        <v>0</v>
      </c>
      <c r="F1" s="43" t="str">
        <f>LEFT(F5,1)</f>
        <v>3</v>
      </c>
      <c r="G1" s="43" t="str">
        <f aca="true" t="shared" si="0" ref="G1:BJ1">LEFT(G5,1)</f>
        <v>3</v>
      </c>
      <c r="H1" s="43" t="str">
        <f t="shared" si="0"/>
        <v>3</v>
      </c>
      <c r="I1" s="43" t="str">
        <f t="shared" si="0"/>
        <v>3</v>
      </c>
      <c r="J1" s="43" t="str">
        <f t="shared" si="0"/>
        <v>3</v>
      </c>
      <c r="K1" s="43" t="str">
        <f t="shared" si="0"/>
        <v>3</v>
      </c>
      <c r="L1" s="43" t="str">
        <f t="shared" si="0"/>
        <v>3</v>
      </c>
      <c r="M1" s="43" t="str">
        <f t="shared" si="0"/>
        <v>3</v>
      </c>
      <c r="N1" s="43" t="str">
        <f t="shared" si="0"/>
        <v>4</v>
      </c>
      <c r="O1" s="43" t="str">
        <f t="shared" si="0"/>
        <v>4</v>
      </c>
      <c r="P1" s="43" t="str">
        <f t="shared" si="0"/>
        <v>4</v>
      </c>
      <c r="Q1" s="43" t="str">
        <f t="shared" si="0"/>
        <v>4</v>
      </c>
      <c r="R1" s="43" t="str">
        <f t="shared" si="0"/>
        <v>4</v>
      </c>
      <c r="S1" s="43" t="str">
        <f t="shared" si="0"/>
        <v>4</v>
      </c>
      <c r="T1" s="43" t="str">
        <f t="shared" si="0"/>
        <v>4</v>
      </c>
      <c r="U1" s="43" t="str">
        <f t="shared" si="0"/>
        <v>4</v>
      </c>
      <c r="V1" s="43" t="str">
        <f t="shared" si="0"/>
        <v>4</v>
      </c>
      <c r="W1" s="43" t="str">
        <f t="shared" si="0"/>
        <v>4</v>
      </c>
      <c r="X1" s="43" t="str">
        <f t="shared" si="0"/>
        <v>4</v>
      </c>
      <c r="Y1" s="43" t="str">
        <f t="shared" si="0"/>
        <v>4</v>
      </c>
      <c r="Z1" s="43" t="str">
        <f t="shared" si="0"/>
        <v>4</v>
      </c>
      <c r="AA1" s="43" t="str">
        <f t="shared" si="0"/>
        <v>4</v>
      </c>
      <c r="AB1" s="43" t="str">
        <f t="shared" si="0"/>
        <v>4</v>
      </c>
      <c r="AC1" s="43" t="str">
        <f t="shared" si="0"/>
        <v>4</v>
      </c>
      <c r="AD1" s="43" t="str">
        <f t="shared" si="0"/>
        <v>4</v>
      </c>
      <c r="AE1" s="43" t="str">
        <f t="shared" si="0"/>
        <v>4</v>
      </c>
      <c r="AF1" s="43" t="str">
        <f t="shared" si="0"/>
        <v>4</v>
      </c>
      <c r="AG1" s="43" t="str">
        <f t="shared" si="0"/>
        <v>4</v>
      </c>
      <c r="AH1" s="43" t="str">
        <f t="shared" si="0"/>
        <v>5</v>
      </c>
      <c r="AI1" s="43" t="str">
        <f t="shared" si="0"/>
        <v>5</v>
      </c>
      <c r="AJ1" s="43" t="str">
        <f t="shared" si="0"/>
        <v>5</v>
      </c>
      <c r="AK1" s="43" t="str">
        <f t="shared" si="0"/>
        <v>5</v>
      </c>
      <c r="AL1" s="43" t="str">
        <f t="shared" si="0"/>
        <v>5</v>
      </c>
      <c r="AM1" s="43" t="str">
        <f t="shared" si="0"/>
        <v>5</v>
      </c>
      <c r="AN1" s="43" t="str">
        <f t="shared" si="0"/>
        <v>6</v>
      </c>
      <c r="AO1" s="43" t="str">
        <f t="shared" si="0"/>
        <v>6</v>
      </c>
      <c r="AP1" s="43" t="str">
        <f t="shared" si="0"/>
        <v>6</v>
      </c>
      <c r="AQ1" s="43" t="str">
        <f t="shared" si="0"/>
        <v>7</v>
      </c>
      <c r="AR1" s="43" t="str">
        <f t="shared" si="0"/>
        <v>7</v>
      </c>
      <c r="AS1" s="43" t="str">
        <f t="shared" si="0"/>
        <v>7</v>
      </c>
      <c r="AT1" s="43" t="str">
        <f t="shared" si="0"/>
        <v>7</v>
      </c>
      <c r="AU1" s="43" t="str">
        <f t="shared" si="0"/>
        <v>7</v>
      </c>
      <c r="AV1" s="43" t="str">
        <f t="shared" si="0"/>
        <v>8</v>
      </c>
      <c r="AW1" s="43" t="str">
        <f t="shared" si="0"/>
        <v>8</v>
      </c>
      <c r="AX1" s="43" t="str">
        <f t="shared" si="0"/>
        <v>8</v>
      </c>
      <c r="AY1" s="43" t="str">
        <f t="shared" si="0"/>
        <v>8</v>
      </c>
      <c r="AZ1" s="43" t="str">
        <f t="shared" si="0"/>
        <v>8</v>
      </c>
      <c r="BA1" s="43" t="str">
        <f t="shared" si="0"/>
        <v>8</v>
      </c>
      <c r="BB1" s="43" t="str">
        <f t="shared" si="0"/>
        <v>8</v>
      </c>
      <c r="BC1" s="43" t="str">
        <f t="shared" si="0"/>
        <v>8</v>
      </c>
      <c r="BD1" s="43" t="str">
        <f t="shared" si="0"/>
        <v>8</v>
      </c>
      <c r="BE1" s="43" t="str">
        <f t="shared" si="0"/>
        <v>8</v>
      </c>
      <c r="BF1" s="43" t="str">
        <f t="shared" si="0"/>
        <v>8</v>
      </c>
      <c r="BG1" s="43" t="str">
        <f t="shared" si="0"/>
        <v>9</v>
      </c>
      <c r="BH1" s="43" t="str">
        <f t="shared" si="0"/>
        <v>9</v>
      </c>
      <c r="BI1" s="43" t="str">
        <f t="shared" si="0"/>
        <v>9</v>
      </c>
      <c r="BJ1" s="43" t="str">
        <f t="shared" si="0"/>
        <v>9</v>
      </c>
      <c r="BK1" s="43" t="str">
        <f>LEFT(BK5,2)</f>
        <v>12</v>
      </c>
      <c r="BL1" s="43" t="str">
        <f aca="true" t="shared" si="1" ref="BL1:BW1">LEFT(BL5,2)</f>
        <v>12</v>
      </c>
      <c r="BM1" s="43" t="str">
        <f t="shared" si="1"/>
        <v>12</v>
      </c>
      <c r="BN1" s="43" t="str">
        <f t="shared" si="1"/>
        <v>12</v>
      </c>
      <c r="BO1" s="43" t="str">
        <f t="shared" si="1"/>
        <v>12</v>
      </c>
      <c r="BP1" s="43" t="str">
        <f t="shared" si="1"/>
        <v>12</v>
      </c>
      <c r="BQ1" s="43" t="str">
        <f t="shared" si="1"/>
        <v>12</v>
      </c>
      <c r="BR1" s="43" t="str">
        <f t="shared" si="1"/>
        <v>12</v>
      </c>
      <c r="BS1" s="43" t="str">
        <f t="shared" si="1"/>
        <v>12</v>
      </c>
      <c r="BT1" s="43" t="str">
        <f t="shared" si="1"/>
        <v>12</v>
      </c>
      <c r="BU1" s="43" t="str">
        <f t="shared" si="1"/>
        <v>12</v>
      </c>
      <c r="BV1" s="43" t="str">
        <f t="shared" si="1"/>
        <v>12</v>
      </c>
      <c r="BW1" s="43" t="str">
        <f t="shared" si="1"/>
        <v>12</v>
      </c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</row>
    <row r="2" ht="12.75">
      <c r="A2" s="3" t="s">
        <v>1</v>
      </c>
    </row>
    <row r="3" spans="1:5" ht="12.75">
      <c r="A3" s="3" t="s">
        <v>2</v>
      </c>
      <c r="B3" s="4"/>
      <c r="C3" s="4"/>
      <c r="D3" s="5"/>
      <c r="E3" s="6"/>
    </row>
    <row r="4" spans="1:5" ht="12.75">
      <c r="A4" s="7" t="s">
        <v>129</v>
      </c>
      <c r="B4" s="4"/>
      <c r="C4" s="4"/>
      <c r="D4" s="5"/>
      <c r="E4" s="6"/>
    </row>
    <row r="5" spans="2:75" ht="12.75">
      <c r="B5" s="4"/>
      <c r="C5" s="4"/>
      <c r="D5" s="5"/>
      <c r="E5" s="6"/>
      <c r="F5" s="8">
        <v>3.1</v>
      </c>
      <c r="G5" s="8">
        <v>3.2</v>
      </c>
      <c r="H5" s="8">
        <v>3.3</v>
      </c>
      <c r="I5" s="8">
        <v>3.4</v>
      </c>
      <c r="J5" s="8">
        <v>3.5</v>
      </c>
      <c r="K5" s="8">
        <v>3.6</v>
      </c>
      <c r="L5" s="8">
        <v>3.7</v>
      </c>
      <c r="M5" s="8">
        <v>3.8</v>
      </c>
      <c r="N5" s="8">
        <v>4.1</v>
      </c>
      <c r="O5" s="8">
        <v>4.2</v>
      </c>
      <c r="P5" s="8">
        <v>4.3</v>
      </c>
      <c r="Q5" s="8">
        <v>4.4</v>
      </c>
      <c r="R5" s="8">
        <v>4.5</v>
      </c>
      <c r="S5" s="8">
        <v>4.6</v>
      </c>
      <c r="T5" s="8">
        <v>4.7</v>
      </c>
      <c r="U5" s="8">
        <v>4.8</v>
      </c>
      <c r="V5" s="9">
        <v>4.9</v>
      </c>
      <c r="W5" s="9" t="s">
        <v>3</v>
      </c>
      <c r="X5" s="8">
        <v>4.11</v>
      </c>
      <c r="Y5" s="9">
        <v>4.12</v>
      </c>
      <c r="Z5" s="8">
        <v>4.13</v>
      </c>
      <c r="AA5" s="8">
        <v>4.14</v>
      </c>
      <c r="AB5" s="8">
        <v>4.15</v>
      </c>
      <c r="AC5" s="8">
        <v>4.16</v>
      </c>
      <c r="AD5" s="8">
        <v>4.17</v>
      </c>
      <c r="AE5" s="8">
        <v>4.18</v>
      </c>
      <c r="AF5" s="8">
        <v>4.19</v>
      </c>
      <c r="AG5" s="9" t="s">
        <v>4</v>
      </c>
      <c r="AH5" s="8">
        <v>5.1</v>
      </c>
      <c r="AI5" s="8">
        <v>5.2</v>
      </c>
      <c r="AJ5" s="8">
        <v>5.3</v>
      </c>
      <c r="AK5" s="8">
        <v>5.4</v>
      </c>
      <c r="AL5" s="8">
        <v>5.5</v>
      </c>
      <c r="AM5" s="8">
        <v>5.6</v>
      </c>
      <c r="AN5" s="8">
        <v>6.1</v>
      </c>
      <c r="AO5" s="8">
        <v>6.2</v>
      </c>
      <c r="AP5" s="8">
        <v>6.3</v>
      </c>
      <c r="AQ5" s="8">
        <v>7.2</v>
      </c>
      <c r="AR5" s="9">
        <v>7.3</v>
      </c>
      <c r="AS5" s="8">
        <v>7.4</v>
      </c>
      <c r="AT5" s="8">
        <v>7.5</v>
      </c>
      <c r="AU5" s="8">
        <v>7.6</v>
      </c>
      <c r="AV5" s="8">
        <v>8.2</v>
      </c>
      <c r="AW5" s="8">
        <v>8.3</v>
      </c>
      <c r="AX5" s="8">
        <v>8.4</v>
      </c>
      <c r="AY5" s="8">
        <v>8.5</v>
      </c>
      <c r="AZ5" s="8">
        <v>8.6</v>
      </c>
      <c r="BA5" s="8">
        <v>8.7</v>
      </c>
      <c r="BB5" s="8">
        <v>8.8</v>
      </c>
      <c r="BC5" s="9">
        <v>8.9</v>
      </c>
      <c r="BD5" s="8" t="s">
        <v>5</v>
      </c>
      <c r="BE5" s="9">
        <v>8.11</v>
      </c>
      <c r="BF5" s="8">
        <v>8.12</v>
      </c>
      <c r="BG5" s="8">
        <v>9.1</v>
      </c>
      <c r="BH5" s="8">
        <v>9.1</v>
      </c>
      <c r="BI5" s="8">
        <v>9.1</v>
      </c>
      <c r="BJ5" s="8">
        <v>9.2</v>
      </c>
      <c r="BK5" s="8">
        <v>12.1</v>
      </c>
      <c r="BL5" s="8">
        <v>12.2</v>
      </c>
      <c r="BM5" s="8">
        <v>12.3</v>
      </c>
      <c r="BN5" s="8">
        <v>12.4</v>
      </c>
      <c r="BO5" s="8">
        <v>12.5</v>
      </c>
      <c r="BP5" s="8">
        <v>12.6</v>
      </c>
      <c r="BQ5" s="8">
        <v>12.7</v>
      </c>
      <c r="BR5" s="8">
        <v>12.8</v>
      </c>
      <c r="BS5" s="8">
        <v>12.9</v>
      </c>
      <c r="BT5" s="8" t="s">
        <v>168</v>
      </c>
      <c r="BU5" s="8">
        <v>12.11</v>
      </c>
      <c r="BV5" s="8">
        <v>12.12</v>
      </c>
      <c r="BW5" s="8">
        <v>12.13</v>
      </c>
    </row>
    <row r="6" spans="3:77" ht="51">
      <c r="C6" s="10" t="s">
        <v>144</v>
      </c>
      <c r="D6" s="10" t="s">
        <v>145</v>
      </c>
      <c r="E6" s="11"/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21</v>
      </c>
      <c r="V6" s="12" t="s">
        <v>22</v>
      </c>
      <c r="W6" s="12" t="s">
        <v>23</v>
      </c>
      <c r="X6" s="12" t="s">
        <v>24</v>
      </c>
      <c r="Y6" s="12" t="s">
        <v>25</v>
      </c>
      <c r="Z6" s="12" t="s">
        <v>26</v>
      </c>
      <c r="AA6" s="12" t="s">
        <v>27</v>
      </c>
      <c r="AB6" s="12" t="s">
        <v>28</v>
      </c>
      <c r="AC6" s="12" t="s">
        <v>29</v>
      </c>
      <c r="AD6" s="12" t="s">
        <v>30</v>
      </c>
      <c r="AE6" s="12" t="s">
        <v>31</v>
      </c>
      <c r="AF6" s="12" t="s">
        <v>32</v>
      </c>
      <c r="AG6" s="12" t="s">
        <v>123</v>
      </c>
      <c r="AH6" s="12" t="s">
        <v>148</v>
      </c>
      <c r="AI6" s="12" t="s">
        <v>33</v>
      </c>
      <c r="AJ6" s="12" t="s">
        <v>34</v>
      </c>
      <c r="AK6" s="12" t="s">
        <v>35</v>
      </c>
      <c r="AL6" s="12" t="s">
        <v>149</v>
      </c>
      <c r="AM6" s="12" t="s">
        <v>36</v>
      </c>
      <c r="AN6" s="12" t="s">
        <v>150</v>
      </c>
      <c r="AO6" s="12" t="s">
        <v>151</v>
      </c>
      <c r="AP6" s="12" t="s">
        <v>37</v>
      </c>
      <c r="AQ6" s="12" t="s">
        <v>38</v>
      </c>
      <c r="AR6" s="12" t="s">
        <v>39</v>
      </c>
      <c r="AS6" s="12" t="s">
        <v>40</v>
      </c>
      <c r="AT6" s="12" t="s">
        <v>41</v>
      </c>
      <c r="AU6" s="12" t="s">
        <v>42</v>
      </c>
      <c r="AV6" s="12" t="s">
        <v>43</v>
      </c>
      <c r="AW6" s="12" t="s">
        <v>44</v>
      </c>
      <c r="AX6" s="12" t="s">
        <v>45</v>
      </c>
      <c r="AY6" s="12" t="s">
        <v>46</v>
      </c>
      <c r="AZ6" s="12" t="s">
        <v>47</v>
      </c>
      <c r="BA6" s="12" t="s">
        <v>48</v>
      </c>
      <c r="BB6" s="12" t="s">
        <v>49</v>
      </c>
      <c r="BC6" s="12" t="s">
        <v>50</v>
      </c>
      <c r="BD6" s="12" t="s">
        <v>152</v>
      </c>
      <c r="BE6" s="12" t="s">
        <v>51</v>
      </c>
      <c r="BF6" s="12" t="s">
        <v>52</v>
      </c>
      <c r="BG6" s="12" t="s">
        <v>124</v>
      </c>
      <c r="BH6" s="12" t="s">
        <v>125</v>
      </c>
      <c r="BI6" s="12" t="s">
        <v>126</v>
      </c>
      <c r="BJ6" s="12" t="s">
        <v>153</v>
      </c>
      <c r="BK6" s="12" t="s">
        <v>156</v>
      </c>
      <c r="BL6" s="12" t="s">
        <v>157</v>
      </c>
      <c r="BM6" s="12" t="s">
        <v>158</v>
      </c>
      <c r="BN6" s="12" t="s">
        <v>159</v>
      </c>
      <c r="BO6" s="12" t="s">
        <v>160</v>
      </c>
      <c r="BP6" s="12" t="s">
        <v>161</v>
      </c>
      <c r="BQ6" s="12" t="s">
        <v>162</v>
      </c>
      <c r="BR6" s="12" t="s">
        <v>169</v>
      </c>
      <c r="BS6" s="12" t="s">
        <v>170</v>
      </c>
      <c r="BT6" s="12" t="s">
        <v>163</v>
      </c>
      <c r="BU6" s="12" t="s">
        <v>164</v>
      </c>
      <c r="BV6" s="12" t="s">
        <v>165</v>
      </c>
      <c r="BW6" s="37" t="s">
        <v>166</v>
      </c>
      <c r="BY6" s="10" t="s">
        <v>146</v>
      </c>
    </row>
    <row r="7" spans="1:77" ht="12.75">
      <c r="A7" s="13">
        <v>1</v>
      </c>
      <c r="B7" s="13" t="s">
        <v>53</v>
      </c>
      <c r="C7" s="13"/>
      <c r="D7" s="4"/>
      <c r="E7" s="14"/>
      <c r="BY7" s="4"/>
    </row>
    <row r="8" spans="1:77" ht="12.75">
      <c r="A8" s="13">
        <v>2</v>
      </c>
      <c r="B8" s="13" t="s">
        <v>54</v>
      </c>
      <c r="C8" s="15">
        <v>3228941106.6799726</v>
      </c>
      <c r="D8" s="15">
        <v>1387524552.749999</v>
      </c>
      <c r="E8" s="16"/>
      <c r="F8" s="15">
        <v>-49951578.630000114</v>
      </c>
      <c r="G8" s="15">
        <v>-5907724.939999819</v>
      </c>
      <c r="H8" s="15">
        <v>15947410.055100441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84150218.04998064</v>
      </c>
      <c r="BH8" s="15">
        <v>0</v>
      </c>
      <c r="BI8" s="15">
        <v>0</v>
      </c>
      <c r="BJ8" s="15">
        <v>0</v>
      </c>
      <c r="BK8" s="15">
        <v>38088310.35890055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Y8" s="15">
        <f>SUM(D8:BW8)</f>
        <v>1469851187.6439807</v>
      </c>
    </row>
    <row r="9" spans="1:77" ht="12.75">
      <c r="A9" s="13">
        <v>3</v>
      </c>
      <c r="B9" s="13" t="s">
        <v>55</v>
      </c>
      <c r="C9" s="15">
        <v>0</v>
      </c>
      <c r="D9" s="15">
        <v>0</v>
      </c>
      <c r="E9" s="16"/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Y9" s="15">
        <f>SUM(D9:BW9)</f>
        <v>0</v>
      </c>
    </row>
    <row r="10" spans="1:77" ht="12.75">
      <c r="A10" s="13">
        <v>4</v>
      </c>
      <c r="B10" s="13" t="s">
        <v>56</v>
      </c>
      <c r="C10" s="15">
        <v>856864831.160016</v>
      </c>
      <c r="D10" s="15">
        <v>354008406.78327113</v>
      </c>
      <c r="E10" s="16"/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325631598.65743583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-31856532.0588727</v>
      </c>
      <c r="BI10" s="15">
        <v>7142530.598409772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44084269.861801386</v>
      </c>
      <c r="BY10" s="15">
        <f>SUM(D10:BW10)</f>
        <v>699010273.8420454</v>
      </c>
    </row>
    <row r="11" spans="1:77" ht="12.75">
      <c r="A11" s="13">
        <v>5</v>
      </c>
      <c r="B11" s="13" t="s">
        <v>57</v>
      </c>
      <c r="C11" s="15">
        <v>156475421.8799997</v>
      </c>
      <c r="D11" s="15">
        <v>54134083.9053112</v>
      </c>
      <c r="E11" s="16"/>
      <c r="F11" s="15">
        <v>0</v>
      </c>
      <c r="G11" s="15">
        <v>0</v>
      </c>
      <c r="H11" s="15">
        <v>0</v>
      </c>
      <c r="I11" s="15">
        <v>-39716.66901907325</v>
      </c>
      <c r="J11" s="15">
        <v>7991039.832535788</v>
      </c>
      <c r="K11" s="15">
        <v>2790635.9907268435</v>
      </c>
      <c r="L11" s="15">
        <v>-2538460.6662482023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-895610.5545827448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3673879.6215720773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659511.1101346463</v>
      </c>
      <c r="BJ11" s="15">
        <v>3863.6108972132206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20935.63981307298</v>
      </c>
      <c r="BV11" s="15">
        <v>-2832.0568261519074</v>
      </c>
      <c r="BW11" s="15">
        <v>13.18226283043623</v>
      </c>
      <c r="BY11" s="15">
        <f>SUM(D11:BW11)</f>
        <v>65797342.9465775</v>
      </c>
    </row>
    <row r="12" spans="1:77" ht="12.75">
      <c r="A12" s="13">
        <v>6</v>
      </c>
      <c r="B12" s="13" t="s">
        <v>58</v>
      </c>
      <c r="C12" s="17">
        <v>4242281359.7199883</v>
      </c>
      <c r="D12" s="17">
        <v>1795667043.4385812</v>
      </c>
      <c r="E12" s="16"/>
      <c r="F12" s="17">
        <v>-49951578.630000114</v>
      </c>
      <c r="G12" s="17">
        <v>-5907724.939999819</v>
      </c>
      <c r="H12" s="17">
        <v>15947410.055100441</v>
      </c>
      <c r="I12" s="17">
        <v>-39716.66901898384</v>
      </c>
      <c r="J12" s="17">
        <v>7991039.832535744</v>
      </c>
      <c r="K12" s="17">
        <v>2790635.990726948</v>
      </c>
      <c r="L12" s="17">
        <v>-2538460.6662483215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-895610.5545825958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325631598.6574359</v>
      </c>
      <c r="AI12" s="17">
        <v>0</v>
      </c>
      <c r="AJ12" s="17">
        <v>0</v>
      </c>
      <c r="AK12" s="17">
        <v>3673879.6215720177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84150218.0499804</v>
      </c>
      <c r="BH12" s="17">
        <v>-31856532.05887246</v>
      </c>
      <c r="BI12" s="17">
        <v>7802041.708544493</v>
      </c>
      <c r="BJ12" s="17">
        <v>3863.610897064209</v>
      </c>
      <c r="BK12" s="17">
        <v>38088310.35890055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20935.63981294632</v>
      </c>
      <c r="BV12" s="17">
        <v>-2832.0568261146545</v>
      </c>
      <c r="BW12" s="17">
        <v>44084283.04406452</v>
      </c>
      <c r="BY12" s="17">
        <f>SUM(D12:BW12)</f>
        <v>2234658804.432604</v>
      </c>
    </row>
    <row r="13" spans="1:77" ht="12.75">
      <c r="A13" s="13">
        <v>7</v>
      </c>
      <c r="B13" s="13"/>
      <c r="C13" s="15"/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Y13" s="15"/>
    </row>
    <row r="14" spans="1:77" ht="12.75">
      <c r="A14" s="13">
        <v>8</v>
      </c>
      <c r="B14" s="13" t="s">
        <v>59</v>
      </c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Y14" s="15"/>
    </row>
    <row r="15" spans="1:77" ht="12.75">
      <c r="A15" s="13">
        <v>9</v>
      </c>
      <c r="B15" s="13" t="s">
        <v>60</v>
      </c>
      <c r="C15" s="15">
        <v>854983104.2999926</v>
      </c>
      <c r="D15" s="15">
        <v>350627576.64475167</v>
      </c>
      <c r="E15" s="16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-208353.01811480522</v>
      </c>
      <c r="O15" s="15">
        <v>0</v>
      </c>
      <c r="P15" s="15">
        <v>0</v>
      </c>
      <c r="Q15" s="15">
        <v>0</v>
      </c>
      <c r="R15" s="15">
        <v>0</v>
      </c>
      <c r="S15" s="15">
        <v>-51614.27416676283</v>
      </c>
      <c r="T15" s="15">
        <v>0</v>
      </c>
      <c r="U15" s="15">
        <v>0</v>
      </c>
      <c r="V15" s="15">
        <v>0</v>
      </c>
      <c r="W15" s="15">
        <v>0</v>
      </c>
      <c r="X15" s="15">
        <v>528401.0103474259</v>
      </c>
      <c r="Y15" s="15">
        <v>0</v>
      </c>
      <c r="Z15" s="15">
        <v>0</v>
      </c>
      <c r="AA15" s="15">
        <v>0</v>
      </c>
      <c r="AB15" s="15">
        <v>2790577.3527790904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16769179.817610145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-3760934.2412899137</v>
      </c>
      <c r="BI15" s="15">
        <v>6363827.137721896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-116346.5146599412</v>
      </c>
      <c r="BQ15" s="15">
        <v>-29721.377267479897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10622350.277257621</v>
      </c>
      <c r="BY15" s="15">
        <f aca="true" t="shared" si="2" ref="BY15:BY24">SUM(D15:BW15)</f>
        <v>383534942.81496894</v>
      </c>
    </row>
    <row r="16" spans="1:77" ht="12.75">
      <c r="A16" s="13">
        <v>10</v>
      </c>
      <c r="B16" s="13" t="s">
        <v>61</v>
      </c>
      <c r="C16" s="15">
        <v>0</v>
      </c>
      <c r="D16" s="15">
        <v>0</v>
      </c>
      <c r="E16" s="16"/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Y16" s="15">
        <f t="shared" si="2"/>
        <v>0</v>
      </c>
    </row>
    <row r="17" spans="1:77" ht="12.75">
      <c r="A17" s="13">
        <v>11</v>
      </c>
      <c r="B17" s="13" t="s">
        <v>62</v>
      </c>
      <c r="C17" s="15">
        <v>34359367.780002795</v>
      </c>
      <c r="D17" s="15">
        <v>14317755.954961134</v>
      </c>
      <c r="E17" s="16"/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416706.0362296328</v>
      </c>
      <c r="P17" s="15">
        <v>0</v>
      </c>
      <c r="Q17" s="15">
        <v>0</v>
      </c>
      <c r="R17" s="15">
        <v>0</v>
      </c>
      <c r="S17" s="15">
        <v>0</v>
      </c>
      <c r="T17" s="15">
        <v>-36043.78034514934</v>
      </c>
      <c r="U17" s="15">
        <v>0</v>
      </c>
      <c r="V17" s="15">
        <v>0</v>
      </c>
      <c r="W17" s="15">
        <v>0</v>
      </c>
      <c r="X17" s="15">
        <v>76787.86358245835</v>
      </c>
      <c r="Y17" s="15">
        <v>0</v>
      </c>
      <c r="Z17" s="15">
        <v>0</v>
      </c>
      <c r="AA17" s="15">
        <v>0</v>
      </c>
      <c r="AB17" s="15">
        <v>294700.11059178784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-27782.52900511399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165856.08138048276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-16907.067693650723</v>
      </c>
      <c r="BQ17" s="15">
        <v>-4319.006365440786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Y17" s="15">
        <f t="shared" si="2"/>
        <v>15186753.663336141</v>
      </c>
    </row>
    <row r="18" spans="1:77" ht="12.75">
      <c r="A18" s="13">
        <v>12</v>
      </c>
      <c r="B18" s="13" t="s">
        <v>63</v>
      </c>
      <c r="C18" s="15">
        <v>1199378442.3399777</v>
      </c>
      <c r="D18" s="15">
        <v>550539090.01675</v>
      </c>
      <c r="E18" s="16"/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-42002.36399483681</v>
      </c>
      <c r="N18" s="15">
        <v>-57098.678173184395</v>
      </c>
      <c r="O18" s="15">
        <v>-416706.03622961044</v>
      </c>
      <c r="P18" s="15">
        <v>-496340.0432265997</v>
      </c>
      <c r="Q18" s="15">
        <v>0</v>
      </c>
      <c r="R18" s="15">
        <v>0</v>
      </c>
      <c r="S18" s="15">
        <v>1069168.1811660528</v>
      </c>
      <c r="T18" s="15">
        <v>-2598.347699403763</v>
      </c>
      <c r="U18" s="15">
        <v>-1456927.3017795086</v>
      </c>
      <c r="V18" s="15">
        <v>0</v>
      </c>
      <c r="W18" s="15">
        <v>0</v>
      </c>
      <c r="X18" s="15">
        <v>189946.88468003273</v>
      </c>
      <c r="Y18" s="15">
        <v>-152276.66337907314</v>
      </c>
      <c r="Z18" s="15">
        <v>10784057.019491792</v>
      </c>
      <c r="AA18" s="15">
        <v>0</v>
      </c>
      <c r="AB18" s="15">
        <v>880956.5499989986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331435352.1197537</v>
      </c>
      <c r="AI18" s="15">
        <v>-346477.117133975</v>
      </c>
      <c r="AJ18" s="15">
        <v>-10032254.077305555</v>
      </c>
      <c r="AK18" s="15">
        <v>0</v>
      </c>
      <c r="AL18" s="15">
        <v>-1164997.599697709</v>
      </c>
      <c r="AM18" s="15">
        <v>0</v>
      </c>
      <c r="AN18" s="15">
        <v>314037.0640819073</v>
      </c>
      <c r="AO18" s="15">
        <v>158467.22709023952</v>
      </c>
      <c r="AP18" s="15">
        <v>-886279.3553436995</v>
      </c>
      <c r="AQ18" s="15">
        <v>0</v>
      </c>
      <c r="AR18" s="15">
        <v>0</v>
      </c>
      <c r="AS18" s="15">
        <v>0</v>
      </c>
      <c r="AT18" s="15">
        <v>0</v>
      </c>
      <c r="AU18" s="15">
        <v>-2005819.0618590117</v>
      </c>
      <c r="AV18" s="15">
        <v>0</v>
      </c>
      <c r="AW18" s="15">
        <v>0</v>
      </c>
      <c r="AX18" s="15">
        <v>0</v>
      </c>
      <c r="AY18" s="15">
        <v>0</v>
      </c>
      <c r="AZ18" s="15">
        <v>23090.529644846916</v>
      </c>
      <c r="BA18" s="15">
        <v>619731.862462163</v>
      </c>
      <c r="BB18" s="15">
        <v>126344.71156823635</v>
      </c>
      <c r="BC18" s="15">
        <v>-1690245.996755004</v>
      </c>
      <c r="BD18" s="15">
        <v>0</v>
      </c>
      <c r="BE18" s="15">
        <v>1292261.7406970263</v>
      </c>
      <c r="BF18" s="15">
        <v>-129955.22046756744</v>
      </c>
      <c r="BG18" s="15">
        <v>311.3565343618393</v>
      </c>
      <c r="BH18" s="15">
        <v>25198514.647039652</v>
      </c>
      <c r="BI18" s="15">
        <v>12044831.833808303</v>
      </c>
      <c r="BJ18" s="15">
        <v>2072367.08934021</v>
      </c>
      <c r="BK18" s="15">
        <v>129.49548935890198</v>
      </c>
      <c r="BL18" s="15">
        <v>0</v>
      </c>
      <c r="BM18" s="15">
        <v>0</v>
      </c>
      <c r="BN18" s="15">
        <v>0</v>
      </c>
      <c r="BO18" s="15">
        <v>-294886.3230148554</v>
      </c>
      <c r="BP18" s="15">
        <v>-41708.836352586746</v>
      </c>
      <c r="BQ18" s="15">
        <v>-10654.758883357048</v>
      </c>
      <c r="BR18" s="15">
        <v>0</v>
      </c>
      <c r="BS18" s="15">
        <v>-21097.177978992462</v>
      </c>
      <c r="BT18" s="15">
        <v>-23481.261100172997</v>
      </c>
      <c r="BU18" s="15">
        <v>-1073.257343530655</v>
      </c>
      <c r="BV18" s="15">
        <v>202.42829942703247</v>
      </c>
      <c r="BW18" s="15">
        <v>25819220.543175578</v>
      </c>
      <c r="BY18" s="15">
        <f t="shared" si="2"/>
        <v>943295201.8233536</v>
      </c>
    </row>
    <row r="19" spans="1:77" ht="12.75">
      <c r="A19" s="13">
        <v>13</v>
      </c>
      <c r="B19" s="13" t="s">
        <v>64</v>
      </c>
      <c r="C19" s="15">
        <v>154194872.3899988</v>
      </c>
      <c r="D19" s="15">
        <v>64237865.38695839</v>
      </c>
      <c r="E19" s="16"/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-41670.603622965515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87403.92871353775</v>
      </c>
      <c r="Y19" s="15">
        <v>-77660.19078244269</v>
      </c>
      <c r="Z19" s="15">
        <v>0</v>
      </c>
      <c r="AA19" s="15">
        <v>0</v>
      </c>
      <c r="AB19" s="15">
        <v>436287.0529306978</v>
      </c>
      <c r="AC19" s="15">
        <v>0</v>
      </c>
      <c r="AD19" s="15">
        <v>0</v>
      </c>
      <c r="AE19" s="15">
        <v>1104383.5066383034</v>
      </c>
      <c r="AF19" s="15">
        <v>0</v>
      </c>
      <c r="AG19" s="15">
        <v>0</v>
      </c>
      <c r="AH19" s="15">
        <v>6813727.48065716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15860.079944059253</v>
      </c>
      <c r="BI19" s="15">
        <v>800878.8023464978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-19244.501285865903</v>
      </c>
      <c r="BQ19" s="15">
        <v>-4916.117038115859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237887.8240185976</v>
      </c>
      <c r="BY19" s="15">
        <f t="shared" si="2"/>
        <v>73590802.64947785</v>
      </c>
    </row>
    <row r="20" spans="1:77" ht="12.75">
      <c r="A20" s="13">
        <v>14</v>
      </c>
      <c r="B20" s="13" t="s">
        <v>65</v>
      </c>
      <c r="C20" s="15">
        <v>221340871.91998136</v>
      </c>
      <c r="D20" s="15">
        <v>94289212.05072814</v>
      </c>
      <c r="E20" s="16"/>
      <c r="F20" s="15">
        <v>0</v>
      </c>
      <c r="G20" s="15">
        <v>0</v>
      </c>
      <c r="H20" s="15">
        <v>0</v>
      </c>
      <c r="I20" s="15">
        <v>-359399.77559016645</v>
      </c>
      <c r="J20" s="15">
        <v>0</v>
      </c>
      <c r="K20" s="15">
        <v>0</v>
      </c>
      <c r="L20" s="15">
        <v>0</v>
      </c>
      <c r="M20" s="15">
        <v>0</v>
      </c>
      <c r="N20" s="15">
        <v>-3771.8625910282135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539394.1313706636</v>
      </c>
      <c r="Y20" s="15">
        <v>-200102.43757498264</v>
      </c>
      <c r="Z20" s="15">
        <v>0</v>
      </c>
      <c r="AA20" s="15">
        <v>0</v>
      </c>
      <c r="AB20" s="15">
        <v>1658173.68848373</v>
      </c>
      <c r="AC20" s="15">
        <v>0</v>
      </c>
      <c r="AD20" s="15">
        <v>0</v>
      </c>
      <c r="AE20" s="15">
        <v>398498.5447716415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424250.7699163556</v>
      </c>
      <c r="BJ20" s="15">
        <v>359354.15541112423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-119546.34155675769</v>
      </c>
      <c r="BQ20" s="15">
        <v>-30538.79120287299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Y20" s="15">
        <f t="shared" si="2"/>
        <v>96955524.13216585</v>
      </c>
    </row>
    <row r="21" spans="1:77" ht="12.75">
      <c r="A21" s="13">
        <v>15</v>
      </c>
      <c r="B21" s="13" t="s">
        <v>66</v>
      </c>
      <c r="C21" s="15">
        <v>95457785.84999868</v>
      </c>
      <c r="D21" s="15">
        <v>40868592.68003188</v>
      </c>
      <c r="E21" s="16"/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-1214.590004041791</v>
      </c>
      <c r="O21" s="15">
        <v>101982.68374916166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283089.46813967824</v>
      </c>
      <c r="Y21" s="15">
        <v>-8929.024831213057</v>
      </c>
      <c r="Z21" s="15">
        <v>0</v>
      </c>
      <c r="AA21" s="15">
        <v>0</v>
      </c>
      <c r="AB21" s="15">
        <v>614598.2559716105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-3459750</v>
      </c>
      <c r="BE21" s="15">
        <v>0</v>
      </c>
      <c r="BF21" s="15">
        <v>0</v>
      </c>
      <c r="BG21" s="15">
        <v>0</v>
      </c>
      <c r="BH21" s="15">
        <v>0</v>
      </c>
      <c r="BI21" s="15">
        <v>90493.40105804801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-61784.7701202333</v>
      </c>
      <c r="BQ21" s="15">
        <v>-15783.270066216588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Y21" s="15">
        <f t="shared" si="2"/>
        <v>38411294.833928674</v>
      </c>
    </row>
    <row r="22" spans="1:77" ht="12.75">
      <c r="A22" s="13">
        <v>16</v>
      </c>
      <c r="B22" s="13" t="s">
        <v>67</v>
      </c>
      <c r="C22" s="15">
        <v>46969452.06000025</v>
      </c>
      <c r="D22" s="15">
        <v>32232391.4160446</v>
      </c>
      <c r="E22" s="16"/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-36159.69221847877</v>
      </c>
      <c r="O22" s="15">
        <v>100232.5399999991</v>
      </c>
      <c r="P22" s="15">
        <v>0</v>
      </c>
      <c r="Q22" s="15">
        <v>-191324.86697909236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-25396529.259999998</v>
      </c>
      <c r="X22" s="15">
        <v>26854.841246709228</v>
      </c>
      <c r="Y22" s="15">
        <v>0</v>
      </c>
      <c r="Z22" s="15">
        <v>0</v>
      </c>
      <c r="AA22" s="15">
        <v>0</v>
      </c>
      <c r="AB22" s="15">
        <v>183968.24264090694</v>
      </c>
      <c r="AC22" s="15">
        <v>0</v>
      </c>
      <c r="AD22" s="15">
        <v>0</v>
      </c>
      <c r="AE22" s="15">
        <v>0</v>
      </c>
      <c r="AF22" s="15">
        <v>33318.8664111495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13124.222816417925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-5862.189063004218</v>
      </c>
      <c r="BQ22" s="15">
        <v>-1497.5294555686414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Y22" s="15">
        <f t="shared" si="2"/>
        <v>6958516.591443641</v>
      </c>
    </row>
    <row r="23" spans="1:77" ht="12.75">
      <c r="A23" s="13">
        <v>17</v>
      </c>
      <c r="B23" s="13" t="s">
        <v>68</v>
      </c>
      <c r="C23" s="15">
        <v>0</v>
      </c>
      <c r="D23" s="15">
        <v>0</v>
      </c>
      <c r="E23" s="16"/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Y23" s="15">
        <f t="shared" si="2"/>
        <v>0</v>
      </c>
    </row>
    <row r="24" spans="1:77" ht="12.75">
      <c r="A24" s="13">
        <v>18</v>
      </c>
      <c r="B24" s="13" t="s">
        <v>69</v>
      </c>
      <c r="C24" s="18">
        <v>180356471.05999094</v>
      </c>
      <c r="D24" s="18">
        <v>73427085.7053214</v>
      </c>
      <c r="E24" s="16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-30497.989816591144</v>
      </c>
      <c r="O24" s="18">
        <v>-572897.9749849886</v>
      </c>
      <c r="P24" s="18">
        <v>0</v>
      </c>
      <c r="Q24" s="18">
        <v>-129799.86059635878</v>
      </c>
      <c r="R24" s="18">
        <v>-339630.8566610366</v>
      </c>
      <c r="S24" s="18">
        <v>0</v>
      </c>
      <c r="T24" s="18">
        <v>0</v>
      </c>
      <c r="U24" s="18">
        <v>0</v>
      </c>
      <c r="V24" s="18">
        <v>-188867.82640996575</v>
      </c>
      <c r="W24" s="18">
        <v>0</v>
      </c>
      <c r="X24" s="18">
        <v>418900.12612374127</v>
      </c>
      <c r="Y24" s="18">
        <v>-1880843.5930291563</v>
      </c>
      <c r="Z24" s="18">
        <v>0</v>
      </c>
      <c r="AA24" s="18">
        <v>-200818.141007334</v>
      </c>
      <c r="AB24" s="18">
        <v>1352090.5817027688</v>
      </c>
      <c r="AC24" s="18">
        <v>244817.09013663232</v>
      </c>
      <c r="AD24" s="18">
        <v>-1497157.0123211592</v>
      </c>
      <c r="AE24" s="18">
        <v>150354.46069459617</v>
      </c>
      <c r="AF24" s="18">
        <v>11693.12371852994</v>
      </c>
      <c r="AG24" s="18">
        <v>9145.613272741437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593693.7895659357</v>
      </c>
      <c r="BJ24" s="18">
        <v>179749.9974912405</v>
      </c>
      <c r="BK24" s="18">
        <v>0</v>
      </c>
      <c r="BL24" s="18">
        <v>-256046.25624543428</v>
      </c>
      <c r="BM24" s="18">
        <v>744253.2130315155</v>
      </c>
      <c r="BN24" s="18">
        <v>-120894.54157316685</v>
      </c>
      <c r="BO24" s="18">
        <v>0</v>
      </c>
      <c r="BP24" s="18">
        <v>-92341.69915825129</v>
      </c>
      <c r="BQ24" s="18">
        <v>-23589.210955277085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615.6889387965202</v>
      </c>
      <c r="BY24" s="18">
        <f t="shared" si="2"/>
        <v>71799014.42723918</v>
      </c>
    </row>
    <row r="25" spans="1:77" ht="12.75">
      <c r="A25" s="13">
        <v>19</v>
      </c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Y25" s="16"/>
    </row>
    <row r="26" spans="1:77" ht="12.75">
      <c r="A26" s="13">
        <v>20</v>
      </c>
      <c r="B26" s="13" t="s">
        <v>70</v>
      </c>
      <c r="C26" s="15">
        <v>2787040367.699943</v>
      </c>
      <c r="D26" s="15">
        <v>1220539569.855547</v>
      </c>
      <c r="E26" s="16"/>
      <c r="F26" s="15">
        <v>0</v>
      </c>
      <c r="G26" s="15">
        <v>0</v>
      </c>
      <c r="H26" s="15">
        <v>0</v>
      </c>
      <c r="I26" s="15">
        <v>-359399.77558994293</v>
      </c>
      <c r="J26" s="15">
        <v>0</v>
      </c>
      <c r="K26" s="15">
        <v>0</v>
      </c>
      <c r="L26" s="15">
        <v>0</v>
      </c>
      <c r="M26" s="15">
        <v>-42002.36399483681</v>
      </c>
      <c r="N26" s="15">
        <v>-337095.83091783524</v>
      </c>
      <c r="O26" s="15">
        <v>-412353.3548591137</v>
      </c>
      <c r="P26" s="15">
        <v>-496340.0432264805</v>
      </c>
      <c r="Q26" s="15">
        <v>-321124.72757554054</v>
      </c>
      <c r="R26" s="15">
        <v>-339630.8566608429</v>
      </c>
      <c r="S26" s="15">
        <v>1017553.9069991112</v>
      </c>
      <c r="T26" s="15">
        <v>-38642.128044605255</v>
      </c>
      <c r="U26" s="15">
        <v>-1456927.3017795086</v>
      </c>
      <c r="V26" s="15">
        <v>-188867.82641005516</v>
      </c>
      <c r="W26" s="15">
        <v>-25396529.25999999</v>
      </c>
      <c r="X26" s="15">
        <v>2150778.254204273</v>
      </c>
      <c r="Y26" s="15">
        <v>-2319811.9095966816</v>
      </c>
      <c r="Z26" s="15">
        <v>10784057.019491434</v>
      </c>
      <c r="AA26" s="15">
        <v>-200818.1410074234</v>
      </c>
      <c r="AB26" s="15">
        <v>8211351.835099697</v>
      </c>
      <c r="AC26" s="15">
        <v>244817.09013676643</v>
      </c>
      <c r="AD26" s="15">
        <v>-1497157.0123212337</v>
      </c>
      <c r="AE26" s="15">
        <v>1653236.5121045113</v>
      </c>
      <c r="AF26" s="15">
        <v>45011.990129709244</v>
      </c>
      <c r="AG26" s="15">
        <v>9145.61327290535</v>
      </c>
      <c r="AH26" s="15">
        <v>355018259.41802096</v>
      </c>
      <c r="AI26" s="15">
        <v>-346477.1171338558</v>
      </c>
      <c r="AJ26" s="15">
        <v>-10032254.077305555</v>
      </c>
      <c r="AK26" s="15">
        <v>0</v>
      </c>
      <c r="AL26" s="15">
        <v>-1164997.5996978283</v>
      </c>
      <c r="AM26" s="15">
        <v>0</v>
      </c>
      <c r="AN26" s="15">
        <v>314037.0640819073</v>
      </c>
      <c r="AO26" s="15">
        <v>158467.22709035873</v>
      </c>
      <c r="AP26" s="15">
        <v>-886279.3553438187</v>
      </c>
      <c r="AQ26" s="15">
        <v>0</v>
      </c>
      <c r="AR26" s="15">
        <v>0</v>
      </c>
      <c r="AS26" s="15">
        <v>0</v>
      </c>
      <c r="AT26" s="15">
        <v>0</v>
      </c>
      <c r="AU26" s="15">
        <v>-2005819.0618588924</v>
      </c>
      <c r="AV26" s="15">
        <v>0</v>
      </c>
      <c r="AW26" s="15">
        <v>0</v>
      </c>
      <c r="AX26" s="15">
        <v>0</v>
      </c>
      <c r="AY26" s="15">
        <v>0</v>
      </c>
      <c r="AZ26" s="15">
        <v>23090.529644727707</v>
      </c>
      <c r="BA26" s="15">
        <v>619731.8624622822</v>
      </c>
      <c r="BB26" s="15">
        <v>126344.71156811714</v>
      </c>
      <c r="BC26" s="15">
        <v>-1718028.5257601738</v>
      </c>
      <c r="BD26" s="15">
        <v>-3459750</v>
      </c>
      <c r="BE26" s="15">
        <v>1292261.7406971455</v>
      </c>
      <c r="BF26" s="15">
        <v>-129955.22046756744</v>
      </c>
      <c r="BG26" s="15">
        <v>311.35653424263</v>
      </c>
      <c r="BH26" s="15">
        <v>21453440.48569393</v>
      </c>
      <c r="BI26" s="15">
        <v>20496956.038614035</v>
      </c>
      <c r="BJ26" s="15">
        <v>2611471.242242813</v>
      </c>
      <c r="BK26" s="15">
        <v>129.49548935890198</v>
      </c>
      <c r="BL26" s="15">
        <v>-256046.25624537468</v>
      </c>
      <c r="BM26" s="15">
        <v>744253.2130315304</v>
      </c>
      <c r="BN26" s="15">
        <v>-120894.54157328606</v>
      </c>
      <c r="BO26" s="15">
        <v>-294886.3230149746</v>
      </c>
      <c r="BP26" s="15">
        <v>-473741.91989040375</v>
      </c>
      <c r="BQ26" s="15">
        <v>-121020.06123447418</v>
      </c>
      <c r="BR26" s="15">
        <v>0</v>
      </c>
      <c r="BS26" s="15">
        <v>-21097.177978992462</v>
      </c>
      <c r="BT26" s="15">
        <v>-23481.261100292206</v>
      </c>
      <c r="BU26" s="15">
        <v>-1073.257343530655</v>
      </c>
      <c r="BV26" s="15">
        <v>202.42829942703247</v>
      </c>
      <c r="BW26" s="15">
        <v>36680074.33339071</v>
      </c>
      <c r="BY26" s="15">
        <f>SUM(D26:BW26)</f>
        <v>1629732050.9359138</v>
      </c>
    </row>
    <row r="27" spans="1:77" ht="12.75">
      <c r="A27" s="13">
        <v>21</v>
      </c>
      <c r="B27" s="13"/>
      <c r="C27" s="15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Y27" s="15"/>
    </row>
    <row r="28" spans="1:77" ht="12.75">
      <c r="A28" s="13">
        <v>22</v>
      </c>
      <c r="B28" s="13" t="s">
        <v>71</v>
      </c>
      <c r="C28" s="15">
        <v>417781814.23000455</v>
      </c>
      <c r="D28" s="15">
        <v>168713490.0706678</v>
      </c>
      <c r="E28" s="16"/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7584747.863976777</v>
      </c>
      <c r="AO28" s="15">
        <v>0</v>
      </c>
      <c r="AP28" s="15">
        <v>1489631.9874869287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1325557.3675789535</v>
      </c>
      <c r="BJ28" s="15">
        <v>20574.496534496546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1206.7476915419102</v>
      </c>
      <c r="BY28" s="15">
        <f aca="true" t="shared" si="3" ref="BY28:BY35">SUM(D28:BW28)</f>
        <v>179135208.5339365</v>
      </c>
    </row>
    <row r="29" spans="1:77" ht="12.75">
      <c r="A29" s="13">
        <v>23</v>
      </c>
      <c r="B29" s="13" t="s">
        <v>72</v>
      </c>
      <c r="C29" s="15">
        <v>64157450.869999066</v>
      </c>
      <c r="D29" s="15">
        <v>22424650.940900315</v>
      </c>
      <c r="E29" s="16"/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264502.90772282705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1607581.6797519214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228016.31186090782</v>
      </c>
      <c r="BJ29" s="15">
        <v>40566.5498110801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138.40910363197327</v>
      </c>
      <c r="BY29" s="15">
        <f t="shared" si="3"/>
        <v>24565456.799150683</v>
      </c>
    </row>
    <row r="30" spans="1:77" ht="12.75">
      <c r="A30" s="13">
        <v>24</v>
      </c>
      <c r="B30" s="13" t="s">
        <v>73</v>
      </c>
      <c r="C30" s="15">
        <v>101472747.30000038</v>
      </c>
      <c r="D30" s="15">
        <v>32482296.344716918</v>
      </c>
      <c r="E30" s="16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7053916.4890865125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373226.26328517497</v>
      </c>
      <c r="BJ30" s="15">
        <v>111277.6295165047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379.66839773207903</v>
      </c>
      <c r="BY30" s="15">
        <f t="shared" si="3"/>
        <v>40021096.39500284</v>
      </c>
    </row>
    <row r="31" spans="1:77" ht="12.75">
      <c r="A31" s="13">
        <v>25</v>
      </c>
      <c r="B31" s="13" t="s">
        <v>74</v>
      </c>
      <c r="C31" s="15">
        <v>142282081.91499338</v>
      </c>
      <c r="D31" s="15">
        <v>59215969.974672765</v>
      </c>
      <c r="E31" s="16"/>
      <c r="F31" s="15">
        <v>-16941979.69182699</v>
      </c>
      <c r="G31" s="15">
        <v>-2064183.4069266394</v>
      </c>
      <c r="H31" s="15">
        <v>5008198.737405419</v>
      </c>
      <c r="I31" s="15">
        <v>112738.75747781247</v>
      </c>
      <c r="J31" s="15">
        <v>2667926.939542584</v>
      </c>
      <c r="K31" s="15">
        <v>950600.27037213</v>
      </c>
      <c r="L31" s="15">
        <v>-847516.1333342344</v>
      </c>
      <c r="M31" s="15">
        <v>-76853.67792610824</v>
      </c>
      <c r="N31" s="15">
        <v>112854.51067008823</v>
      </c>
      <c r="O31" s="15">
        <v>344363.58776725084</v>
      </c>
      <c r="P31" s="15">
        <v>179707.4965065047</v>
      </c>
      <c r="Q31" s="15">
        <v>108726.59453796595</v>
      </c>
      <c r="R31" s="15">
        <v>453094.28741735965</v>
      </c>
      <c r="S31" s="15">
        <v>-341022.3770201802</v>
      </c>
      <c r="T31" s="15">
        <v>10390.864090792835</v>
      </c>
      <c r="U31" s="15">
        <v>486671.75667307526</v>
      </c>
      <c r="V31" s="15">
        <v>-252892.97826249897</v>
      </c>
      <c r="W31" s="15">
        <v>8679625.048695184</v>
      </c>
      <c r="X31" s="15">
        <v>-716853.670861356</v>
      </c>
      <c r="Y31" s="15">
        <v>774111.9438783079</v>
      </c>
      <c r="Z31" s="15">
        <v>-3614162.0934404135</v>
      </c>
      <c r="AA31" s="15">
        <v>66988.83872999996</v>
      </c>
      <c r="AB31" s="15">
        <v>-2738050.969286576</v>
      </c>
      <c r="AC31" s="15">
        <v>-81665.99136537313</v>
      </c>
      <c r="AD31" s="15">
        <v>499421.06399772316</v>
      </c>
      <c r="AE31" s="15">
        <v>-552310.5477687418</v>
      </c>
      <c r="AF31" s="15">
        <v>-15507.527758546174</v>
      </c>
      <c r="AG31" s="15">
        <v>-4673.857995934784</v>
      </c>
      <c r="AH31" s="15">
        <v>-9950090.022591412</v>
      </c>
      <c r="AI31" s="15">
        <v>115698.37498240173</v>
      </c>
      <c r="AJ31" s="15">
        <v>3372663.47960788</v>
      </c>
      <c r="AK31" s="15">
        <v>1226598.5810259804</v>
      </c>
      <c r="AL31" s="15">
        <v>391535.57083269954</v>
      </c>
      <c r="AM31" s="15">
        <v>187870.23108989745</v>
      </c>
      <c r="AN31" s="15">
        <v>-2716103.7485452145</v>
      </c>
      <c r="AO31" s="15">
        <v>1026534.9479377344</v>
      </c>
      <c r="AP31" s="15">
        <v>-189231.84133127332</v>
      </c>
      <c r="AQ31" s="15">
        <v>-99369428.28603268</v>
      </c>
      <c r="AR31" s="15">
        <v>0</v>
      </c>
      <c r="AS31" s="15">
        <v>770985.6761976555</v>
      </c>
      <c r="AT31" s="15">
        <v>-2353042.7666162997</v>
      </c>
      <c r="AU31" s="15">
        <v>-16281144.841421388</v>
      </c>
      <c r="AV31" s="15">
        <v>116858.7295267582</v>
      </c>
      <c r="AW31" s="15">
        <v>43024.188266813755</v>
      </c>
      <c r="AX31" s="15">
        <v>-28533.21525850892</v>
      </c>
      <c r="AY31" s="15">
        <v>-101895.29066736996</v>
      </c>
      <c r="AZ31" s="15">
        <v>-34033.75123356283</v>
      </c>
      <c r="BA31" s="15">
        <v>-913439.4213996232</v>
      </c>
      <c r="BB31" s="15">
        <v>-51788.636469870806</v>
      </c>
      <c r="BC31" s="15">
        <v>78138.19119243324</v>
      </c>
      <c r="BD31" s="15">
        <v>1391696.4505738765</v>
      </c>
      <c r="BE31" s="15">
        <v>-8865856.06165719</v>
      </c>
      <c r="BF31" s="15">
        <v>676914.5870453417</v>
      </c>
      <c r="BG31" s="15">
        <v>28760950.644029945</v>
      </c>
      <c r="BH31" s="15">
        <v>-17804560.80740598</v>
      </c>
      <c r="BI31" s="15">
        <v>-5063817.098344624</v>
      </c>
      <c r="BJ31" s="15">
        <v>-4422450.787875503</v>
      </c>
      <c r="BK31" s="15">
        <v>13019444.64463982</v>
      </c>
      <c r="BL31" s="15">
        <v>85064.56127300858</v>
      </c>
      <c r="BM31" s="15">
        <v>-247258.3429686129</v>
      </c>
      <c r="BN31" s="15">
        <v>41800.2159877643</v>
      </c>
      <c r="BO31" s="15">
        <v>98474.65228248388</v>
      </c>
      <c r="BP31" s="15">
        <v>157194.63838525116</v>
      </c>
      <c r="BQ31" s="15">
        <v>40156.262227110565</v>
      </c>
      <c r="BR31" s="15">
        <v>374976.7189448178</v>
      </c>
      <c r="BS31" s="15">
        <v>-184925.46935305744</v>
      </c>
      <c r="BT31" s="15">
        <v>7841.357301212847</v>
      </c>
      <c r="BU31" s="15">
        <v>7492.572243236005</v>
      </c>
      <c r="BV31" s="15">
        <v>-1012.8602218851447</v>
      </c>
      <c r="BW31" s="15">
        <v>2187937.800723955</v>
      </c>
      <c r="BY31" s="15">
        <f t="shared" si="3"/>
        <v>-62975042.42441461</v>
      </c>
    </row>
    <row r="32" spans="1:77" ht="12.75">
      <c r="A32" s="13">
        <v>26</v>
      </c>
      <c r="B32" s="13" t="s">
        <v>75</v>
      </c>
      <c r="C32" s="15">
        <v>22753667.718480207</v>
      </c>
      <c r="D32" s="15">
        <v>9484863.801008064</v>
      </c>
      <c r="E32" s="16"/>
      <c r="F32" s="15">
        <v>-1536577.6482818099</v>
      </c>
      <c r="G32" s="15">
        <v>-9009.636676706374</v>
      </c>
      <c r="H32" s="15">
        <v>1634911.3440115014</v>
      </c>
      <c r="I32" s="15">
        <v>-2301.7270984575152</v>
      </c>
      <c r="J32" s="15">
        <v>366856.7252003364</v>
      </c>
      <c r="K32" s="15">
        <v>74117.01244372874</v>
      </c>
      <c r="L32" s="15">
        <v>-116498.49149267562</v>
      </c>
      <c r="M32" s="15">
        <v>-12733.582045102492</v>
      </c>
      <c r="N32" s="15">
        <v>14752.655523307621</v>
      </c>
      <c r="O32" s="15">
        <v>56165.263422770426</v>
      </c>
      <c r="P32" s="15">
        <v>-16941.25648158416</v>
      </c>
      <c r="Q32" s="15">
        <v>10579.375588709489</v>
      </c>
      <c r="R32" s="15">
        <v>64152.330384591594</v>
      </c>
      <c r="S32" s="15">
        <v>-43489.79019028507</v>
      </c>
      <c r="T32" s="15">
        <v>1299.7028424665332</v>
      </c>
      <c r="U32" s="15">
        <v>66893.40418229811</v>
      </c>
      <c r="V32" s="15">
        <v>16023.936027374119</v>
      </c>
      <c r="W32" s="15">
        <v>605748.059551077</v>
      </c>
      <c r="X32" s="15">
        <v>-103297.41611453705</v>
      </c>
      <c r="Y32" s="15">
        <v>108790.15258837864</v>
      </c>
      <c r="Z32" s="15">
        <v>-460905.68170574866</v>
      </c>
      <c r="AA32" s="15">
        <v>9484.340928208083</v>
      </c>
      <c r="AB32" s="15">
        <v>-390914.44118046016</v>
      </c>
      <c r="AC32" s="15">
        <v>-11562.345594186336</v>
      </c>
      <c r="AD32" s="15">
        <v>70708.49006315321</v>
      </c>
      <c r="AE32" s="15">
        <v>-75724.8261021711</v>
      </c>
      <c r="AF32" s="15">
        <v>-719.3247821647674</v>
      </c>
      <c r="AG32" s="15">
        <v>-661.7425871845335</v>
      </c>
      <c r="AH32" s="15">
        <v>-1129020.3025733475</v>
      </c>
      <c r="AI32" s="15">
        <v>16018.936815610155</v>
      </c>
      <c r="AJ32" s="15">
        <v>404202.9497106802</v>
      </c>
      <c r="AK32" s="15">
        <v>168606.68338479288</v>
      </c>
      <c r="AL32" s="15">
        <v>53737.40170866065</v>
      </c>
      <c r="AM32" s="15">
        <v>-536595.7362095285</v>
      </c>
      <c r="AN32" s="15">
        <v>-401414.8631559424</v>
      </c>
      <c r="AO32" s="15">
        <v>175596.97540858947</v>
      </c>
      <c r="AP32" s="15">
        <v>-62562.89420308545</v>
      </c>
      <c r="AQ32" s="15">
        <v>-13466648.752944507</v>
      </c>
      <c r="AR32" s="15">
        <v>0</v>
      </c>
      <c r="AS32" s="15">
        <v>94825.48584949505</v>
      </c>
      <c r="AT32" s="15">
        <v>-333145.9425231796</v>
      </c>
      <c r="AU32" s="15">
        <v>-241657.00910117012</v>
      </c>
      <c r="AV32" s="15">
        <v>16063.252570848912</v>
      </c>
      <c r="AW32" s="15">
        <v>6091.761866756715</v>
      </c>
      <c r="AX32" s="15">
        <v>296.8231360744685</v>
      </c>
      <c r="AY32" s="15">
        <v>-6196.9694676063955</v>
      </c>
      <c r="AZ32" s="15">
        <v>-3562.1990374233574</v>
      </c>
      <c r="BA32" s="15">
        <v>-95606.6525056595</v>
      </c>
      <c r="BB32" s="15">
        <v>-2399.3450218038633</v>
      </c>
      <c r="BC32" s="15">
        <v>-59575.384815175086</v>
      </c>
      <c r="BD32" s="15">
        <v>84638.85186349228</v>
      </c>
      <c r="BE32" s="15">
        <v>-1104990.9247580487</v>
      </c>
      <c r="BF32" s="15">
        <v>87143.02261425927</v>
      </c>
      <c r="BG32" s="15">
        <v>1960226.1094196197</v>
      </c>
      <c r="BH32" s="15">
        <v>-2440334.1887025526</v>
      </c>
      <c r="BI32" s="15">
        <v>73430.65528588276</v>
      </c>
      <c r="BJ32" s="15">
        <v>-573044.8172867782</v>
      </c>
      <c r="BK32" s="15">
        <v>882737.1747198999</v>
      </c>
      <c r="BL32" s="15">
        <v>13084.502183416858</v>
      </c>
      <c r="BM32" s="15">
        <v>-38032.90442016907</v>
      </c>
      <c r="BN32" s="15">
        <v>6429.660545154475</v>
      </c>
      <c r="BO32" s="15">
        <v>13612.66813413985</v>
      </c>
      <c r="BP32" s="15">
        <v>24761.891851069406</v>
      </c>
      <c r="BQ32" s="15">
        <v>6325.5657611889765</v>
      </c>
      <c r="BR32" s="15">
        <v>57437.95207725372</v>
      </c>
      <c r="BS32" s="15">
        <v>-43.28591166995466</v>
      </c>
      <c r="BT32" s="15">
        <v>1083.9519834667444</v>
      </c>
      <c r="BU32" s="15">
        <v>597.4567130338401</v>
      </c>
      <c r="BV32" s="15">
        <v>-140.01576087623835</v>
      </c>
      <c r="BW32" s="15">
        <v>1132048.874492784</v>
      </c>
      <c r="BY32" s="15">
        <f t="shared" si="3"/>
        <v>-5411964.896869461</v>
      </c>
    </row>
    <row r="33" spans="1:77" ht="12.75">
      <c r="A33" s="13">
        <v>27</v>
      </c>
      <c r="B33" s="13" t="s">
        <v>76</v>
      </c>
      <c r="C33" s="15">
        <v>79827842.60754997</v>
      </c>
      <c r="D33" s="15">
        <v>17196263.069619246</v>
      </c>
      <c r="E33" s="16"/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92522017.69500041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18499.09625184536</v>
      </c>
      <c r="BJ33" s="15">
        <v>14026.808087170124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709549.8812728524</v>
      </c>
      <c r="BS33" s="15">
        <v>0</v>
      </c>
      <c r="BT33" s="15">
        <v>0</v>
      </c>
      <c r="BU33" s="15">
        <v>0</v>
      </c>
      <c r="BV33" s="15">
        <v>0</v>
      </c>
      <c r="BW33" s="15">
        <v>-17343.696460440755</v>
      </c>
      <c r="BY33" s="15">
        <f t="shared" si="3"/>
        <v>110443012.85377108</v>
      </c>
    </row>
    <row r="34" spans="1:77" ht="12.75">
      <c r="A34" s="13">
        <v>28</v>
      </c>
      <c r="B34" s="13" t="s">
        <v>77</v>
      </c>
      <c r="C34" s="15">
        <v>-5854860</v>
      </c>
      <c r="D34" s="15">
        <v>-4854112.105344032</v>
      </c>
      <c r="E34" s="16"/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3354510.4427172896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6717.133569522062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0</v>
      </c>
      <c r="BW34" s="15">
        <v>0</v>
      </c>
      <c r="BY34" s="15">
        <f t="shared" si="3"/>
        <v>-1492884.5290572203</v>
      </c>
    </row>
    <row r="35" spans="1:77" ht="12.75">
      <c r="A35" s="13">
        <v>29</v>
      </c>
      <c r="B35" s="13" t="s">
        <v>78</v>
      </c>
      <c r="C35" s="18">
        <v>-11343722.949999908</v>
      </c>
      <c r="D35" s="18">
        <v>-5009820.3068784755</v>
      </c>
      <c r="E35" s="16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552850.6879927311</v>
      </c>
      <c r="N35" s="18">
        <v>0</v>
      </c>
      <c r="O35" s="18">
        <v>-627912.6246781386</v>
      </c>
      <c r="P35" s="18">
        <v>0</v>
      </c>
      <c r="Q35" s="18">
        <v>0</v>
      </c>
      <c r="R35" s="18">
        <v>-1019166.402006275</v>
      </c>
      <c r="S35" s="18">
        <v>0</v>
      </c>
      <c r="T35" s="18">
        <v>7666.557654553093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-324099.7703059353</v>
      </c>
      <c r="AW35" s="18">
        <v>0</v>
      </c>
      <c r="AX35" s="18">
        <v>0</v>
      </c>
      <c r="AY35" s="18">
        <v>605785.37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-110564.18348222598</v>
      </c>
      <c r="BJ35" s="18">
        <v>247.47351062856615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0.8443554360419512</v>
      </c>
      <c r="BY35" s="18">
        <f t="shared" si="3"/>
        <v>-5925012.3538377015</v>
      </c>
    </row>
    <row r="36" spans="1:77" ht="12.75">
      <c r="A36" s="13">
        <v>30</v>
      </c>
      <c r="B36" s="13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Y36" s="15"/>
    </row>
    <row r="37" spans="1:77" ht="12.75">
      <c r="A37" s="13">
        <v>31</v>
      </c>
      <c r="B37" s="13" t="s">
        <v>79</v>
      </c>
      <c r="C37" s="16">
        <v>3598117389.3909707</v>
      </c>
      <c r="D37" s="16">
        <v>1520193171.6449094</v>
      </c>
      <c r="E37" s="16"/>
      <c r="F37" s="16">
        <v>-18478557.34010887</v>
      </c>
      <c r="G37" s="16">
        <v>-2073193.0436031818</v>
      </c>
      <c r="H37" s="16">
        <v>6643110.081416845</v>
      </c>
      <c r="I37" s="16">
        <v>-248962.74521040916</v>
      </c>
      <c r="J37" s="16">
        <v>3034783.664742708</v>
      </c>
      <c r="K37" s="16">
        <v>1024717.2828159332</v>
      </c>
      <c r="L37" s="16">
        <v>-964014.6248269081</v>
      </c>
      <c r="M37" s="16">
        <v>421261.06402659416</v>
      </c>
      <c r="N37" s="16">
        <v>-209488.66472434998</v>
      </c>
      <c r="O37" s="16">
        <v>-639737.1283471584</v>
      </c>
      <c r="P37" s="16">
        <v>-333573.803201437</v>
      </c>
      <c r="Q37" s="16">
        <v>-201818.75744891167</v>
      </c>
      <c r="R37" s="16">
        <v>-841550.6408650875</v>
      </c>
      <c r="S37" s="16">
        <v>633041.7397885323</v>
      </c>
      <c r="T37" s="16">
        <v>-19285.00345683098</v>
      </c>
      <c r="U37" s="16">
        <v>-903362.1409242153</v>
      </c>
      <c r="V37" s="16">
        <v>-425736.8686451912</v>
      </c>
      <c r="W37" s="16">
        <v>-16111156.151753664</v>
      </c>
      <c r="X37" s="16">
        <v>1330627.167228222</v>
      </c>
      <c r="Y37" s="16">
        <v>-1436909.813129902</v>
      </c>
      <c r="Z37" s="16">
        <v>6708989.244345188</v>
      </c>
      <c r="AA37" s="16">
        <v>-124344.96134901047</v>
      </c>
      <c r="AB37" s="16">
        <v>5082386.424632549</v>
      </c>
      <c r="AC37" s="16">
        <v>151588.7531774044</v>
      </c>
      <c r="AD37" s="16">
        <v>-927027.4582605362</v>
      </c>
      <c r="AE37" s="16">
        <v>1025201.1382336617</v>
      </c>
      <c r="AF37" s="16">
        <v>28785.137588977814</v>
      </c>
      <c r="AG37" s="16">
        <v>3810.012689590454</v>
      </c>
      <c r="AH37" s="16">
        <v>343939149.0928564</v>
      </c>
      <c r="AI37" s="16">
        <v>-214759.80533599854</v>
      </c>
      <c r="AJ37" s="16">
        <v>-6255387.647986889</v>
      </c>
      <c r="AK37" s="16">
        <v>1395205.2644107342</v>
      </c>
      <c r="AL37" s="16">
        <v>-719724.627156496</v>
      </c>
      <c r="AM37" s="16">
        <v>-348725.50511956215</v>
      </c>
      <c r="AN37" s="16">
        <v>5045769.224080324</v>
      </c>
      <c r="AO37" s="16">
        <v>1360599.1504366398</v>
      </c>
      <c r="AP37" s="16">
        <v>351557.8966088295</v>
      </c>
      <c r="AQ37" s="16">
        <v>-112836077.03897715</v>
      </c>
      <c r="AR37" s="16">
        <v>95876528.13771772</v>
      </c>
      <c r="AS37" s="16">
        <v>865811.1620471478</v>
      </c>
      <c r="AT37" s="16">
        <v>4367727.779946804</v>
      </c>
      <c r="AU37" s="16">
        <v>-18528620.91238141</v>
      </c>
      <c r="AV37" s="16">
        <v>-191177.78820824623</v>
      </c>
      <c r="AW37" s="16">
        <v>49115.95013356209</v>
      </c>
      <c r="AX37" s="16">
        <v>-28236.392122507095</v>
      </c>
      <c r="AY37" s="16">
        <v>497693.1098649502</v>
      </c>
      <c r="AZ37" s="16">
        <v>-14505.420626163483</v>
      </c>
      <c r="BA37" s="16">
        <v>-389314.2114429474</v>
      </c>
      <c r="BB37" s="16">
        <v>72156.73007631302</v>
      </c>
      <c r="BC37" s="16">
        <v>-91884.03963088989</v>
      </c>
      <c r="BD37" s="16">
        <v>-1983414.6975624561</v>
      </c>
      <c r="BE37" s="16">
        <v>-8678585.24571824</v>
      </c>
      <c r="BF37" s="16">
        <v>634102.3891921043</v>
      </c>
      <c r="BG37" s="16">
        <v>30721488.10998392</v>
      </c>
      <c r="BH37" s="16">
        <v>1208545.4895853996</v>
      </c>
      <c r="BI37" s="16">
        <v>17348021.584619284</v>
      </c>
      <c r="BJ37" s="16">
        <v>-2197331.405459404</v>
      </c>
      <c r="BK37" s="16">
        <v>13902311.3148489</v>
      </c>
      <c r="BL37" s="16">
        <v>-157897.19278883934</v>
      </c>
      <c r="BM37" s="16">
        <v>458961.96564269066</v>
      </c>
      <c r="BN37" s="16">
        <v>-72664.6650402546</v>
      </c>
      <c r="BO37" s="16">
        <v>-182799.00259828568</v>
      </c>
      <c r="BP37" s="16">
        <v>-291785.38965415955</v>
      </c>
      <c r="BQ37" s="16">
        <v>-74538.23324608803</v>
      </c>
      <c r="BR37" s="16">
        <v>1141964.5522947311</v>
      </c>
      <c r="BS37" s="16">
        <v>-206065.9332435131</v>
      </c>
      <c r="BT37" s="16">
        <v>-14555.951815843582</v>
      </c>
      <c r="BU37" s="16">
        <v>7016.771612644196</v>
      </c>
      <c r="BV37" s="16">
        <v>-950.4476833343506</v>
      </c>
      <c r="BW37" s="16">
        <v>39984442.98169541</v>
      </c>
      <c r="BY37" s="16">
        <f>SUM(D37:BW37)</f>
        <v>1908091921.3135958</v>
      </c>
    </row>
    <row r="38" spans="1:77" ht="12.75">
      <c r="A38" s="13">
        <v>32</v>
      </c>
      <c r="B38" s="13"/>
      <c r="C38" s="15"/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Y38" s="15"/>
    </row>
    <row r="39" spans="1:77" ht="13.5" thickBot="1">
      <c r="A39" s="13">
        <v>33</v>
      </c>
      <c r="B39" s="13" t="s">
        <v>80</v>
      </c>
      <c r="C39" s="19">
        <v>644163970.3290176</v>
      </c>
      <c r="D39" s="19">
        <v>275473871.79367185</v>
      </c>
      <c r="E39" s="16"/>
      <c r="F39" s="19">
        <v>-31473021.289891243</v>
      </c>
      <c r="G39" s="19">
        <v>-3834531.896396637</v>
      </c>
      <c r="H39" s="19">
        <v>9304299.973683596</v>
      </c>
      <c r="I39" s="19">
        <v>209246.07619142532</v>
      </c>
      <c r="J39" s="19">
        <v>4956256.1677930355</v>
      </c>
      <c r="K39" s="19">
        <v>1765918.7079110146</v>
      </c>
      <c r="L39" s="19">
        <v>-1574446.0414214134</v>
      </c>
      <c r="M39" s="19">
        <v>-421261.06402659416</v>
      </c>
      <c r="N39" s="19">
        <v>209488.66472434998</v>
      </c>
      <c r="O39" s="19">
        <v>639737.1283471584</v>
      </c>
      <c r="P39" s="19">
        <v>333573.803201437</v>
      </c>
      <c r="Q39" s="19">
        <v>201818.75744891167</v>
      </c>
      <c r="R39" s="19">
        <v>841550.6408650875</v>
      </c>
      <c r="S39" s="19">
        <v>-633041.7397885323</v>
      </c>
      <c r="T39" s="19">
        <v>19285.00345683098</v>
      </c>
      <c r="U39" s="19">
        <v>903362.1409242153</v>
      </c>
      <c r="V39" s="19">
        <v>-469873.68593740463</v>
      </c>
      <c r="W39" s="19">
        <v>16111156.151753664</v>
      </c>
      <c r="X39" s="19">
        <v>-1330627.167228222</v>
      </c>
      <c r="Y39" s="19">
        <v>1436909.813129902</v>
      </c>
      <c r="Z39" s="19">
        <v>-6708989.244345188</v>
      </c>
      <c r="AA39" s="19">
        <v>124344.96134901047</v>
      </c>
      <c r="AB39" s="19">
        <v>-5082386.424632549</v>
      </c>
      <c r="AC39" s="19">
        <v>-151588.7531774044</v>
      </c>
      <c r="AD39" s="19">
        <v>927027.4582605362</v>
      </c>
      <c r="AE39" s="19">
        <v>-1025201.1382336617</v>
      </c>
      <c r="AF39" s="19">
        <v>-28785.137588977814</v>
      </c>
      <c r="AG39" s="19">
        <v>-3810.012689590454</v>
      </c>
      <c r="AH39" s="19">
        <v>-18307550.435420513</v>
      </c>
      <c r="AI39" s="19">
        <v>214759.80533599854</v>
      </c>
      <c r="AJ39" s="19">
        <v>6255387.647986889</v>
      </c>
      <c r="AK39" s="19">
        <v>2278674.3571612835</v>
      </c>
      <c r="AL39" s="19">
        <v>719724.627156496</v>
      </c>
      <c r="AM39" s="19">
        <v>348725.50511956215</v>
      </c>
      <c r="AN39" s="19">
        <v>-5045769.224080324</v>
      </c>
      <c r="AO39" s="19">
        <v>-1360599.1504366398</v>
      </c>
      <c r="AP39" s="19">
        <v>-351557.8966088295</v>
      </c>
      <c r="AQ39" s="19">
        <v>112836077.03897715</v>
      </c>
      <c r="AR39" s="19">
        <v>-95876528.13771772</v>
      </c>
      <c r="AS39" s="19">
        <v>-865811.1620471478</v>
      </c>
      <c r="AT39" s="19">
        <v>-4367727.779946804</v>
      </c>
      <c r="AU39" s="19">
        <v>18528620.91238141</v>
      </c>
      <c r="AV39" s="19">
        <v>191177.78820824623</v>
      </c>
      <c r="AW39" s="19">
        <v>-49115.95013356209</v>
      </c>
      <c r="AX39" s="19">
        <v>28236.392122507095</v>
      </c>
      <c r="AY39" s="19">
        <v>-497693.1098649502</v>
      </c>
      <c r="AZ39" s="19">
        <v>14505.420626163483</v>
      </c>
      <c r="BA39" s="19">
        <v>389314.2114429474</v>
      </c>
      <c r="BB39" s="19">
        <v>-72156.73007631302</v>
      </c>
      <c r="BC39" s="19">
        <v>91884.03963088989</v>
      </c>
      <c r="BD39" s="19">
        <v>1983414.6975624561</v>
      </c>
      <c r="BE39" s="19">
        <v>8678585.24571824</v>
      </c>
      <c r="BF39" s="19">
        <v>-634102.3891921043</v>
      </c>
      <c r="BG39" s="19">
        <v>53428729.93999648</v>
      </c>
      <c r="BH39" s="19">
        <v>-33065077.54845786</v>
      </c>
      <c r="BI39" s="19">
        <v>-9545979.876074791</v>
      </c>
      <c r="BJ39" s="19">
        <v>2201195.016356468</v>
      </c>
      <c r="BK39" s="19">
        <v>24185999.044051647</v>
      </c>
      <c r="BL39" s="19">
        <v>157897.19278883934</v>
      </c>
      <c r="BM39" s="19">
        <v>-458961.96564269066</v>
      </c>
      <c r="BN39" s="19">
        <v>72664.6650402546</v>
      </c>
      <c r="BO39" s="19">
        <v>182799.00259828568</v>
      </c>
      <c r="BP39" s="19">
        <v>291785.38965415955</v>
      </c>
      <c r="BQ39" s="19">
        <v>74538.23324608803</v>
      </c>
      <c r="BR39" s="19">
        <v>-1141964.5522947311</v>
      </c>
      <c r="BS39" s="19">
        <v>206065.9332435131</v>
      </c>
      <c r="BT39" s="19">
        <v>14555.951815843582</v>
      </c>
      <c r="BU39" s="19">
        <v>13918.868200302124</v>
      </c>
      <c r="BV39" s="19">
        <v>-1881.609142780304</v>
      </c>
      <c r="BW39" s="19">
        <v>4099840.062369108</v>
      </c>
      <c r="BY39" s="19">
        <f>SUM(D39:BW39)</f>
        <v>326566883.11900806</v>
      </c>
    </row>
    <row r="40" spans="1:77" ht="13.5" thickTop="1">
      <c r="A40" s="13">
        <v>34</v>
      </c>
      <c r="B40" s="13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Y40" s="15"/>
    </row>
    <row r="41" spans="1:77" ht="12.75">
      <c r="A41" s="13">
        <v>35</v>
      </c>
      <c r="B41" s="13" t="s">
        <v>81</v>
      </c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Y41" s="15"/>
    </row>
    <row r="42" spans="1:77" ht="12.75">
      <c r="A42" s="13">
        <v>36</v>
      </c>
      <c r="B42" s="13" t="s">
        <v>82</v>
      </c>
      <c r="C42" s="15">
        <v>16347947991.61</v>
      </c>
      <c r="D42" s="15">
        <v>6790019071.110102</v>
      </c>
      <c r="E42" s="16"/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-477076.77508354187</v>
      </c>
      <c r="AK42" s="15">
        <v>0</v>
      </c>
      <c r="AL42" s="15">
        <v>-1219040.5142059326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-417523.61347198486</v>
      </c>
      <c r="AW42" s="15">
        <v>0</v>
      </c>
      <c r="AX42" s="15">
        <v>0</v>
      </c>
      <c r="AY42" s="15">
        <v>0</v>
      </c>
      <c r="AZ42" s="15">
        <v>2611472.985982895</v>
      </c>
      <c r="BA42" s="15">
        <v>70089904.48762035</v>
      </c>
      <c r="BB42" s="15">
        <v>0</v>
      </c>
      <c r="BC42" s="15">
        <v>0</v>
      </c>
      <c r="BD42" s="15">
        <v>-20163461.538461685</v>
      </c>
      <c r="BE42" s="15">
        <v>844917110.8600416</v>
      </c>
      <c r="BF42" s="15">
        <v>-63552110.8161602</v>
      </c>
      <c r="BG42" s="15">
        <v>0</v>
      </c>
      <c r="BH42" s="15">
        <v>0</v>
      </c>
      <c r="BI42" s="15">
        <v>60886766.98005676</v>
      </c>
      <c r="BJ42" s="15">
        <v>499221678.74997807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78098.87807559967</v>
      </c>
      <c r="BY42" s="15">
        <f aca="true" t="shared" si="4" ref="BY42:BY52">SUM(D42:BW42)</f>
        <v>8181994890.794474</v>
      </c>
    </row>
    <row r="43" spans="1:77" ht="12.75">
      <c r="A43" s="13">
        <v>37</v>
      </c>
      <c r="B43" s="13" t="s">
        <v>83</v>
      </c>
      <c r="C43" s="15">
        <v>13697166.620000001</v>
      </c>
      <c r="D43" s="15">
        <v>5993775.29764876</v>
      </c>
      <c r="E43" s="16"/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63911.85107851308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Y43" s="15">
        <f t="shared" si="4"/>
        <v>6057687.148727273</v>
      </c>
    </row>
    <row r="44" spans="1:77" ht="12.75">
      <c r="A44" s="13">
        <v>38</v>
      </c>
      <c r="B44" s="13" t="s">
        <v>84</v>
      </c>
      <c r="C44" s="15">
        <v>133178754.39</v>
      </c>
      <c r="D44" s="15">
        <v>32071285.776994742</v>
      </c>
      <c r="E44" s="16"/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163551.6635746956</v>
      </c>
      <c r="AH44" s="15">
        <v>0</v>
      </c>
      <c r="AI44" s="15">
        <v>0</v>
      </c>
      <c r="AJ44" s="15">
        <v>0</v>
      </c>
      <c r="AK44" s="15">
        <v>0</v>
      </c>
      <c r="AL44" s="15">
        <v>1833021.2547020838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-2319259.648519732</v>
      </c>
      <c r="BC44" s="15">
        <v>-1788188.784821026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348395.8654265329</v>
      </c>
      <c r="BJ44" s="15">
        <v>-2748406.3172056936</v>
      </c>
      <c r="BK44" s="15">
        <v>0</v>
      </c>
      <c r="BL44" s="15">
        <v>0</v>
      </c>
      <c r="BM44" s="15">
        <v>0</v>
      </c>
      <c r="BN44" s="15">
        <v>-165549.92955493554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21.53852466121316</v>
      </c>
      <c r="BY44" s="15">
        <f t="shared" si="4"/>
        <v>27394871.41912133</v>
      </c>
    </row>
    <row r="45" spans="1:77" ht="12.75">
      <c r="A45" s="13">
        <v>39</v>
      </c>
      <c r="B45" s="13" t="s">
        <v>85</v>
      </c>
      <c r="C45" s="15">
        <v>71825612.7</v>
      </c>
      <c r="D45" s="15">
        <v>29930166.36798179</v>
      </c>
      <c r="E45" s="16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-2473552.7255408764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302739.5898911059</v>
      </c>
      <c r="BJ45" s="15">
        <v>-1250413.192633301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Y45" s="15">
        <f t="shared" si="4"/>
        <v>26508940.03969872</v>
      </c>
    </row>
    <row r="46" spans="1:77" ht="12.75">
      <c r="A46" s="13">
        <v>40</v>
      </c>
      <c r="B46" s="13" t="s">
        <v>86</v>
      </c>
      <c r="C46" s="15">
        <v>0</v>
      </c>
      <c r="D46" s="15">
        <v>0</v>
      </c>
      <c r="E46" s="16"/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Y46" s="15">
        <f t="shared" si="4"/>
        <v>0</v>
      </c>
    </row>
    <row r="47" spans="1:77" ht="12.75">
      <c r="A47" s="13">
        <v>41</v>
      </c>
      <c r="B47" s="13" t="s">
        <v>87</v>
      </c>
      <c r="C47" s="15">
        <v>39296958.58</v>
      </c>
      <c r="D47" s="15">
        <v>16736906.905325506</v>
      </c>
      <c r="E47" s="16"/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159253.7619493343</v>
      </c>
      <c r="BJ47" s="15">
        <v>32190.521193303168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109.83091261982918</v>
      </c>
      <c r="BY47" s="15">
        <f t="shared" si="4"/>
        <v>16928461.019380763</v>
      </c>
    </row>
    <row r="48" spans="1:77" ht="12.75">
      <c r="A48" s="13">
        <v>42</v>
      </c>
      <c r="B48" s="13" t="s">
        <v>88</v>
      </c>
      <c r="C48" s="15">
        <v>96239037.88000001</v>
      </c>
      <c r="D48" s="15">
        <v>39219698.88811456</v>
      </c>
      <c r="E48" s="16"/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1047212.3050744161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16679436.967149876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1137719.8691543192</v>
      </c>
      <c r="BJ48" s="15">
        <v>10043493.697230995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-72.6505429893732</v>
      </c>
      <c r="BY48" s="15">
        <f t="shared" si="4"/>
        <v>68127489.07618117</v>
      </c>
    </row>
    <row r="49" spans="1:77" ht="12.75">
      <c r="A49" s="13">
        <v>43</v>
      </c>
      <c r="B49" s="13" t="s">
        <v>89</v>
      </c>
      <c r="C49" s="15">
        <v>149777021.51</v>
      </c>
      <c r="D49" s="15">
        <v>61218008.07736181</v>
      </c>
      <c r="E49" s="16"/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320178.1443795711</v>
      </c>
      <c r="BJ49" s="15">
        <v>-30901.514133311808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1241.6597747057676</v>
      </c>
      <c r="BY49" s="15">
        <f t="shared" si="4"/>
        <v>61508526.36738277</v>
      </c>
    </row>
    <row r="50" spans="1:77" ht="12.75">
      <c r="A50" s="13">
        <v>44</v>
      </c>
      <c r="B50" s="13" t="s">
        <v>90</v>
      </c>
      <c r="C50" s="15">
        <v>73577637.06482656</v>
      </c>
      <c r="D50" s="15">
        <v>34384549.29815707</v>
      </c>
      <c r="E50" s="16"/>
      <c r="F50" s="15">
        <v>-313952.0290877223</v>
      </c>
      <c r="G50" s="15">
        <v>-35223.70013794303</v>
      </c>
      <c r="H50" s="15">
        <v>112866.92197485268</v>
      </c>
      <c r="I50" s="15">
        <v>-4229.895093403757</v>
      </c>
      <c r="J50" s="15">
        <v>51561.19451598823</v>
      </c>
      <c r="K50" s="15">
        <v>17410.020937241614</v>
      </c>
      <c r="L50" s="15">
        <v>-16378.678376458585</v>
      </c>
      <c r="M50" s="15">
        <v>-1522.0940428823233</v>
      </c>
      <c r="N50" s="15">
        <v>-3302.009845368564</v>
      </c>
      <c r="O50" s="15">
        <v>6878.966596148908</v>
      </c>
      <c r="P50" s="15">
        <v>-5667.443103812635</v>
      </c>
      <c r="Q50" s="15">
        <v>-3428.9153229296207</v>
      </c>
      <c r="R50" s="15">
        <v>3017.7046606987715</v>
      </c>
      <c r="S50" s="15">
        <v>9592.935961432755</v>
      </c>
      <c r="T50" s="15">
        <v>-413.76286172121763</v>
      </c>
      <c r="U50" s="15">
        <v>-15348.188277043402</v>
      </c>
      <c r="V50" s="15">
        <v>-7233.300268441439</v>
      </c>
      <c r="W50" s="15">
        <v>-273729.7112374231</v>
      </c>
      <c r="X50" s="15">
        <v>22594.044927619398</v>
      </c>
      <c r="Y50" s="15">
        <v>-24413.201915338635</v>
      </c>
      <c r="Z50" s="15">
        <v>101666.13059100509</v>
      </c>
      <c r="AA50" s="15">
        <v>-2112.629909567535</v>
      </c>
      <c r="AB50" s="15">
        <v>86188.2314427495</v>
      </c>
      <c r="AC50" s="15">
        <v>2575.50390817225</v>
      </c>
      <c r="AD50" s="15">
        <v>-15750.263734556735</v>
      </c>
      <c r="AE50" s="15">
        <v>17418.24167586863</v>
      </c>
      <c r="AF50" s="15">
        <v>489.0615748465061</v>
      </c>
      <c r="AG50" s="15">
        <v>64.73239185661077</v>
      </c>
      <c r="AH50" s="15">
        <v>5751363.286953703</v>
      </c>
      <c r="AI50" s="15">
        <v>-3648.784664876759</v>
      </c>
      <c r="AJ50" s="15">
        <v>-95602.32373019308</v>
      </c>
      <c r="AK50" s="15">
        <v>23704.63860860467</v>
      </c>
      <c r="AL50" s="15">
        <v>-12206.277730345726</v>
      </c>
      <c r="AM50" s="15">
        <v>-5924.871618054807</v>
      </c>
      <c r="AN50" s="15">
        <v>-52966.867263920605</v>
      </c>
      <c r="AO50" s="15">
        <v>20424.308544181287</v>
      </c>
      <c r="AP50" s="15">
        <v>-4278.010814346373</v>
      </c>
      <c r="AQ50" s="15">
        <v>-1917093.1306305528</v>
      </c>
      <c r="AR50" s="15">
        <v>0</v>
      </c>
      <c r="AS50" s="15">
        <v>14710.194423109293</v>
      </c>
      <c r="AT50" s="15">
        <v>74208.01168502122</v>
      </c>
      <c r="AU50" s="15">
        <v>-280723.60150791705</v>
      </c>
      <c r="AV50" s="15">
        <v>2258.354113996029</v>
      </c>
      <c r="AW50" s="15">
        <v>834.4835541695356</v>
      </c>
      <c r="AX50" s="15">
        <v>-479.73834958672523</v>
      </c>
      <c r="AY50" s="15">
        <v>-1836.4953374564648</v>
      </c>
      <c r="AZ50" s="15">
        <v>-638.7579211816192</v>
      </c>
      <c r="BA50" s="15">
        <v>-17143.765961527824</v>
      </c>
      <c r="BB50" s="15">
        <v>-9858504.290288791</v>
      </c>
      <c r="BC50" s="15">
        <v>-156.6437559723854</v>
      </c>
      <c r="BD50" s="15">
        <v>-33698.35952888429</v>
      </c>
      <c r="BE50" s="15">
        <v>-169405.41328481585</v>
      </c>
      <c r="BF50" s="15">
        <v>12981.3941898942</v>
      </c>
      <c r="BG50" s="15">
        <v>521955.02063211054</v>
      </c>
      <c r="BH50" s="15">
        <v>17987.004173509777</v>
      </c>
      <c r="BI50" s="15">
        <v>243263.4471418038</v>
      </c>
      <c r="BJ50" s="15">
        <v>-54714.59368258715</v>
      </c>
      <c r="BK50" s="15">
        <v>236199.07715743035</v>
      </c>
      <c r="BL50" s="15">
        <v>-2682.684754602611</v>
      </c>
      <c r="BM50" s="15">
        <v>7797.79707557708</v>
      </c>
      <c r="BN50" s="15">
        <v>-1234.5779279470444</v>
      </c>
      <c r="BO50" s="15">
        <v>-2771.5455068573356</v>
      </c>
      <c r="BP50" s="15">
        <v>-4955.860765144229</v>
      </c>
      <c r="BQ50" s="15">
        <v>-1266.0027497783303</v>
      </c>
      <c r="BR50" s="15">
        <v>7346.756615027785</v>
      </c>
      <c r="BS50" s="15">
        <v>-3142.6325640156865</v>
      </c>
      <c r="BT50" s="15">
        <v>-220.6931234896183</v>
      </c>
      <c r="BU50" s="15">
        <v>137.45017857849598</v>
      </c>
      <c r="BV50" s="15">
        <v>-19.5874465405941</v>
      </c>
      <c r="BW50" s="15">
        <v>660492.7032763138</v>
      </c>
      <c r="BY50" s="15">
        <f t="shared" si="4"/>
        <v>29164515.583514586</v>
      </c>
    </row>
    <row r="51" spans="1:77" ht="12.75">
      <c r="A51" s="13">
        <v>45</v>
      </c>
      <c r="B51" s="13" t="s">
        <v>91</v>
      </c>
      <c r="C51" s="15">
        <v>10890479.21</v>
      </c>
      <c r="D51" s="15">
        <v>6550371.810646252</v>
      </c>
      <c r="E51" s="16"/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-384935.8549999995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-9.601806490682065</v>
      </c>
      <c r="BJ51" s="15">
        <v>-179795.33190368116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-0.00988395232707262</v>
      </c>
      <c r="BY51" s="15">
        <f t="shared" si="4"/>
        <v>5985631.012052128</v>
      </c>
    </row>
    <row r="52" spans="1:77" ht="12.75">
      <c r="A52" s="13">
        <v>46</v>
      </c>
      <c r="B52" s="13" t="s">
        <v>92</v>
      </c>
      <c r="C52" s="18">
        <v>5149185.8</v>
      </c>
      <c r="D52" s="18">
        <v>2578032.84245447</v>
      </c>
      <c r="E52" s="16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-836118.174055256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21713.07780557312</v>
      </c>
      <c r="BJ52" s="18">
        <v>-423270.6824226775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Y52" s="18">
        <f t="shared" si="4"/>
        <v>1340357.0637821099</v>
      </c>
    </row>
    <row r="53" spans="1:77" ht="12.75">
      <c r="A53" s="13">
        <v>47</v>
      </c>
      <c r="B53" s="13"/>
      <c r="C53" s="15"/>
      <c r="D53" s="15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Y53" s="15"/>
    </row>
    <row r="54" spans="1:77" ht="12.75">
      <c r="A54" s="13">
        <v>48</v>
      </c>
      <c r="B54" s="13" t="s">
        <v>93</v>
      </c>
      <c r="C54" s="16">
        <v>16941579845.364826</v>
      </c>
      <c r="D54" s="16">
        <v>7018701866.374787</v>
      </c>
      <c r="E54" s="16"/>
      <c r="F54" s="16">
        <v>-313952.02908706665</v>
      </c>
      <c r="G54" s="16">
        <v>-35223.70013809204</v>
      </c>
      <c r="H54" s="16">
        <v>112866.9219751358</v>
      </c>
      <c r="I54" s="16">
        <v>-4229.895093917847</v>
      </c>
      <c r="J54" s="16">
        <v>51561.194516181946</v>
      </c>
      <c r="K54" s="16">
        <v>17410.020936965942</v>
      </c>
      <c r="L54" s="16">
        <v>-16378.678376197815</v>
      </c>
      <c r="M54" s="16">
        <v>-1522.0940427780151</v>
      </c>
      <c r="N54" s="16">
        <v>-3302.0098457336426</v>
      </c>
      <c r="O54" s="16">
        <v>6878.966596603394</v>
      </c>
      <c r="P54" s="16">
        <v>-5667.443103790283</v>
      </c>
      <c r="Q54" s="16">
        <v>-3428.9153232574463</v>
      </c>
      <c r="R54" s="16">
        <v>3017.7046604156494</v>
      </c>
      <c r="S54" s="16">
        <v>9592.935961723328</v>
      </c>
      <c r="T54" s="16">
        <v>-413.76286220550537</v>
      </c>
      <c r="U54" s="16">
        <v>-15348.188276290894</v>
      </c>
      <c r="V54" s="16">
        <v>-7233.300269126892</v>
      </c>
      <c r="W54" s="16">
        <v>-273729.71123695374</v>
      </c>
      <c r="X54" s="16">
        <v>22594.044927597046</v>
      </c>
      <c r="Y54" s="16">
        <v>-24413.201915740967</v>
      </c>
      <c r="Z54" s="16">
        <v>101666.13059139252</v>
      </c>
      <c r="AA54" s="16">
        <v>-2112.629909515381</v>
      </c>
      <c r="AB54" s="16">
        <v>86188.23144245148</v>
      </c>
      <c r="AC54" s="16">
        <v>2575.5039081573486</v>
      </c>
      <c r="AD54" s="16">
        <v>-15750.26373386383</v>
      </c>
      <c r="AE54" s="16">
        <v>17418.241675376892</v>
      </c>
      <c r="AF54" s="16">
        <v>489.0615749359131</v>
      </c>
      <c r="AG54" s="16">
        <v>163616.39596652985</v>
      </c>
      <c r="AH54" s="16">
        <v>5751363.286953926</v>
      </c>
      <c r="AI54" s="16">
        <v>-3648.784665107727</v>
      </c>
      <c r="AJ54" s="16">
        <v>-572679.098813057</v>
      </c>
      <c r="AK54" s="16">
        <v>23704.63860797882</v>
      </c>
      <c r="AL54" s="16">
        <v>1648986.7678394318</v>
      </c>
      <c r="AM54" s="16">
        <v>-5924.871618270874</v>
      </c>
      <c r="AN54" s="16">
        <v>-52966.867263793945</v>
      </c>
      <c r="AO54" s="16">
        <v>20424.308544158936</v>
      </c>
      <c r="AP54" s="16">
        <v>-4278.010814666748</v>
      </c>
      <c r="AQ54" s="16">
        <v>-1917093.1306304932</v>
      </c>
      <c r="AR54" s="16">
        <v>0</v>
      </c>
      <c r="AS54" s="16">
        <v>14710.194423675537</v>
      </c>
      <c r="AT54" s="16">
        <v>74208.01168441772</v>
      </c>
      <c r="AU54" s="16">
        <v>-280723.6015071869</v>
      </c>
      <c r="AV54" s="16">
        <v>-415265.25935840607</v>
      </c>
      <c r="AW54" s="16">
        <v>834.4835538864136</v>
      </c>
      <c r="AX54" s="16">
        <v>-479.73834896087646</v>
      </c>
      <c r="AY54" s="16">
        <v>-1836.495337486267</v>
      </c>
      <c r="AZ54" s="16">
        <v>2610834.228061676</v>
      </c>
      <c r="BA54" s="16">
        <v>70072760.7216587</v>
      </c>
      <c r="BB54" s="16">
        <v>807066.2737445831</v>
      </c>
      <c r="BC54" s="16">
        <v>-1788345.428577423</v>
      </c>
      <c r="BD54" s="16">
        <v>-20197159.897990227</v>
      </c>
      <c r="BE54" s="16">
        <v>844747705.4467564</v>
      </c>
      <c r="BF54" s="16">
        <v>-63539129.42197037</v>
      </c>
      <c r="BG54" s="16">
        <v>521955.02063274384</v>
      </c>
      <c r="BH54" s="16">
        <v>17987.00417327881</v>
      </c>
      <c r="BI54" s="16">
        <v>63483932.98507786</v>
      </c>
      <c r="BJ54" s="16">
        <v>504609861.33642197</v>
      </c>
      <c r="BK54" s="16">
        <v>236199.07715702057</v>
      </c>
      <c r="BL54" s="16">
        <v>-2682.684754371643</v>
      </c>
      <c r="BM54" s="16">
        <v>7797.797075271606</v>
      </c>
      <c r="BN54" s="16">
        <v>-166784.5074825287</v>
      </c>
      <c r="BO54" s="16">
        <v>-2771.5455074310303</v>
      </c>
      <c r="BP54" s="16">
        <v>-4955.860764503479</v>
      </c>
      <c r="BQ54" s="16">
        <v>-1266.0027503967285</v>
      </c>
      <c r="BR54" s="16">
        <v>7346.756615638733</v>
      </c>
      <c r="BS54" s="16">
        <v>-3142.6325645446777</v>
      </c>
      <c r="BT54" s="16">
        <v>-220.69312286376953</v>
      </c>
      <c r="BU54" s="16">
        <v>137.4501781463623</v>
      </c>
      <c r="BV54" s="16">
        <v>-19.587446212768555</v>
      </c>
      <c r="BW54" s="16">
        <v>739891.9501361847</v>
      </c>
      <c r="BY54" s="16">
        <f>SUM(D54:BW54)</f>
        <v>8425011369.524315</v>
      </c>
    </row>
    <row r="55" spans="1:77" ht="12.75">
      <c r="A55" s="13">
        <v>49</v>
      </c>
      <c r="B55" s="13"/>
      <c r="C55" s="15"/>
      <c r="D55" s="15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Y55" s="15"/>
    </row>
    <row r="56" spans="1:77" ht="12.75">
      <c r="A56" s="13">
        <v>50</v>
      </c>
      <c r="B56" s="13" t="s">
        <v>94</v>
      </c>
      <c r="C56" s="15"/>
      <c r="D56" s="15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Y56" s="15"/>
    </row>
    <row r="57" spans="1:77" ht="12.75">
      <c r="A57" s="13">
        <v>51</v>
      </c>
      <c r="B57" s="13" t="s">
        <v>95</v>
      </c>
      <c r="C57" s="15">
        <v>-6184564182.9</v>
      </c>
      <c r="D57" s="15">
        <v>-2443235626.3984995</v>
      </c>
      <c r="E57" s="16"/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19091.895255565643</v>
      </c>
      <c r="AK57" s="15">
        <v>0</v>
      </c>
      <c r="AL57" s="15">
        <v>0</v>
      </c>
      <c r="AM57" s="15">
        <v>0</v>
      </c>
      <c r="AN57" s="15">
        <v>0</v>
      </c>
      <c r="AO57" s="15">
        <v>-93307457.79005003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276163.17468452454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-21174610.52112627</v>
      </c>
      <c r="BJ57" s="15">
        <v>-62400584.2632308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-28906.571603775024</v>
      </c>
      <c r="BY57" s="15">
        <f aca="true" t="shared" si="5" ref="BY57:BY63">SUM(D57:BW57)</f>
        <v>-2619851930.4745703</v>
      </c>
    </row>
    <row r="58" spans="1:77" ht="12.75">
      <c r="A58" s="13">
        <v>52</v>
      </c>
      <c r="B58" s="13" t="s">
        <v>96</v>
      </c>
      <c r="C58" s="15">
        <v>-402210255.82</v>
      </c>
      <c r="D58" s="15">
        <v>-163153560.72960895</v>
      </c>
      <c r="E58" s="16"/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280437.6203811765</v>
      </c>
      <c r="AK58" s="15">
        <v>0</v>
      </c>
      <c r="AL58" s="15">
        <v>0</v>
      </c>
      <c r="AM58" s="15">
        <v>0</v>
      </c>
      <c r="AN58" s="15">
        <v>0</v>
      </c>
      <c r="AO58" s="15">
        <v>-16474201.151575893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-1495042.927476257</v>
      </c>
      <c r="BJ58" s="15">
        <v>-8958125.910026193</v>
      </c>
      <c r="BK58" s="15">
        <v>0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-1217.6491835713387</v>
      </c>
      <c r="BY58" s="15">
        <f t="shared" si="5"/>
        <v>-189801710.7474897</v>
      </c>
    </row>
    <row r="59" spans="1:77" ht="12.75">
      <c r="A59" s="13">
        <v>53</v>
      </c>
      <c r="B59" s="13" t="s">
        <v>97</v>
      </c>
      <c r="C59" s="15">
        <v>-1329490177.9099998</v>
      </c>
      <c r="D59" s="15">
        <v>-555883324.676095</v>
      </c>
      <c r="E59" s="16"/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-77238033.68472457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409034.4738883972</v>
      </c>
      <c r="BJ59" s="15">
        <v>-56634185.79782224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-216599.54787898064</v>
      </c>
      <c r="BS59" s="15">
        <v>0</v>
      </c>
      <c r="BT59" s="15">
        <v>0</v>
      </c>
      <c r="BU59" s="15">
        <v>0</v>
      </c>
      <c r="BV59" s="15">
        <v>0</v>
      </c>
      <c r="BW59" s="15">
        <v>-30974.203969836235</v>
      </c>
      <c r="BY59" s="15">
        <f t="shared" si="5"/>
        <v>-689594083.4366022</v>
      </c>
    </row>
    <row r="60" spans="1:77" ht="12.75">
      <c r="A60" s="13">
        <v>54</v>
      </c>
      <c r="B60" s="13" t="s">
        <v>98</v>
      </c>
      <c r="C60" s="15">
        <v>-10543126</v>
      </c>
      <c r="D60" s="15">
        <v>-175284.37959</v>
      </c>
      <c r="E60" s="16"/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30071.610327169095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15035.805163584562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6396.7860792463325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Y60" s="15">
        <f t="shared" si="5"/>
        <v>-123780.17802</v>
      </c>
    </row>
    <row r="61" spans="1:77" ht="12.75">
      <c r="A61" s="13">
        <v>55</v>
      </c>
      <c r="B61" s="13" t="s">
        <v>99</v>
      </c>
      <c r="C61" s="15">
        <v>-17485788.650000002</v>
      </c>
      <c r="D61" s="15">
        <v>-11900727.453549149</v>
      </c>
      <c r="E61" s="16"/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2729429.673544785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-24601.664180509746</v>
      </c>
      <c r="BJ61" s="15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Y61" s="15">
        <f t="shared" si="5"/>
        <v>-9195899.444184873</v>
      </c>
    </row>
    <row r="62" spans="1:77" ht="12.75">
      <c r="A62" s="13">
        <v>56</v>
      </c>
      <c r="B62" s="13" t="s">
        <v>46</v>
      </c>
      <c r="C62" s="15">
        <v>0</v>
      </c>
      <c r="D62" s="15">
        <v>0</v>
      </c>
      <c r="E62" s="16"/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-10361377.725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Y62" s="15">
        <f t="shared" si="5"/>
        <v>-10361377.725</v>
      </c>
    </row>
    <row r="63" spans="1:77" ht="12.75">
      <c r="A63" s="13">
        <v>57</v>
      </c>
      <c r="B63" s="13" t="s">
        <v>100</v>
      </c>
      <c r="C63" s="18">
        <v>-59165684.769999996</v>
      </c>
      <c r="D63" s="18">
        <v>-23354008.009239055</v>
      </c>
      <c r="E63" s="16"/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-9356269.828670532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-1898034.6879611313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-729224.4831883535</v>
      </c>
      <c r="AW63" s="18">
        <v>-4335418.08759883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-509777.78030399233</v>
      </c>
      <c r="BJ63" s="18">
        <v>1939843.2821362466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-141.97029517591</v>
      </c>
      <c r="BY63" s="18">
        <f t="shared" si="5"/>
        <v>-38243031.56512082</v>
      </c>
    </row>
    <row r="64" spans="1:77" ht="12.75">
      <c r="A64" s="13">
        <v>58</v>
      </c>
      <c r="B64" s="13"/>
      <c r="C64" s="15"/>
      <c r="D64" s="15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Y64" s="15"/>
    </row>
    <row r="65" spans="1:77" ht="12.75">
      <c r="A65" s="13">
        <v>59</v>
      </c>
      <c r="B65" s="13" t="s">
        <v>101</v>
      </c>
      <c r="C65" s="16">
        <v>-8003459216.049999</v>
      </c>
      <c r="D65" s="16">
        <v>-3197702531.646582</v>
      </c>
      <c r="E65" s="16"/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-9356269.828670502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299529.5156369209</v>
      </c>
      <c r="AK65" s="16">
        <v>0</v>
      </c>
      <c r="AL65" s="16">
        <v>-1898034.6879611015</v>
      </c>
      <c r="AM65" s="16">
        <v>0</v>
      </c>
      <c r="AN65" s="16">
        <v>0</v>
      </c>
      <c r="AO65" s="16">
        <v>-109781658.94162607</v>
      </c>
      <c r="AP65" s="16">
        <v>0</v>
      </c>
      <c r="AQ65" s="16">
        <v>0</v>
      </c>
      <c r="AR65" s="16">
        <v>0</v>
      </c>
      <c r="AS65" s="16">
        <v>-77207962.07439709</v>
      </c>
      <c r="AT65" s="16">
        <v>0</v>
      </c>
      <c r="AU65" s="16">
        <v>0</v>
      </c>
      <c r="AV65" s="16">
        <v>-453061.3085036278</v>
      </c>
      <c r="AW65" s="16">
        <v>-4335418.087598801</v>
      </c>
      <c r="AX65" s="16">
        <v>2729429.6735448837</v>
      </c>
      <c r="AY65" s="16">
        <v>-10361377.724999905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-22794998.419198513</v>
      </c>
      <c r="BJ65" s="16">
        <v>-126038016.88378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-210202.76179933548</v>
      </c>
      <c r="BS65" s="16">
        <v>0</v>
      </c>
      <c r="BT65" s="16">
        <v>0</v>
      </c>
      <c r="BU65" s="16">
        <v>0</v>
      </c>
      <c r="BV65" s="16">
        <v>0</v>
      </c>
      <c r="BW65" s="16">
        <v>-61240.395052433014</v>
      </c>
      <c r="BY65" s="16">
        <f>SUM(D65:BW65)</f>
        <v>-3557171813.5709877</v>
      </c>
    </row>
    <row r="66" spans="1:77" ht="12.75">
      <c r="A66" s="13">
        <v>60</v>
      </c>
      <c r="B66" s="13"/>
      <c r="C66" s="15"/>
      <c r="D66" s="15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Y66" s="15"/>
    </row>
    <row r="67" spans="1:77" ht="13.5" thickBot="1">
      <c r="A67" s="13">
        <v>61</v>
      </c>
      <c r="B67" s="13" t="s">
        <v>102</v>
      </c>
      <c r="C67" s="19">
        <v>8938120629.314827</v>
      </c>
      <c r="D67" s="19">
        <v>3820999334.728205</v>
      </c>
      <c r="E67" s="16"/>
      <c r="F67" s="19">
        <v>-313952.02908706665</v>
      </c>
      <c r="G67" s="19">
        <v>-35223.70013809204</v>
      </c>
      <c r="H67" s="19">
        <v>112866.9219751358</v>
      </c>
      <c r="I67" s="19">
        <v>-4229.895093917847</v>
      </c>
      <c r="J67" s="19">
        <v>51561.194516181946</v>
      </c>
      <c r="K67" s="19">
        <v>17410.020936965942</v>
      </c>
      <c r="L67" s="19">
        <v>-16378.678376197815</v>
      </c>
      <c r="M67" s="19">
        <v>-9357791.92271328</v>
      </c>
      <c r="N67" s="19">
        <v>-3302.0098457336426</v>
      </c>
      <c r="O67" s="19">
        <v>6878.966596603394</v>
      </c>
      <c r="P67" s="19">
        <v>-5667.443103790283</v>
      </c>
      <c r="Q67" s="19">
        <v>-3428.9153232574463</v>
      </c>
      <c r="R67" s="19">
        <v>3017.7046604156494</v>
      </c>
      <c r="S67" s="19">
        <v>9592.935961723328</v>
      </c>
      <c r="T67" s="19">
        <v>-413.76286220550537</v>
      </c>
      <c r="U67" s="19">
        <v>-15348.188276290894</v>
      </c>
      <c r="V67" s="19">
        <v>-7233.300269126892</v>
      </c>
      <c r="W67" s="19">
        <v>-273729.71123695374</v>
      </c>
      <c r="X67" s="19">
        <v>22594.044927597046</v>
      </c>
      <c r="Y67" s="19">
        <v>-24413.201915740967</v>
      </c>
      <c r="Z67" s="19">
        <v>101666.13059139252</v>
      </c>
      <c r="AA67" s="19">
        <v>-2112.629909515381</v>
      </c>
      <c r="AB67" s="19">
        <v>86188.23144245148</v>
      </c>
      <c r="AC67" s="19">
        <v>2575.5039081573486</v>
      </c>
      <c r="AD67" s="19">
        <v>-15750.26373386383</v>
      </c>
      <c r="AE67" s="19">
        <v>17418.241675376892</v>
      </c>
      <c r="AF67" s="19">
        <v>489.0615749359131</v>
      </c>
      <c r="AG67" s="19">
        <v>163616.39596652985</v>
      </c>
      <c r="AH67" s="19">
        <v>5751363.286953926</v>
      </c>
      <c r="AI67" s="19">
        <v>-3648.784665107727</v>
      </c>
      <c r="AJ67" s="19">
        <v>-273149.583176136</v>
      </c>
      <c r="AK67" s="19">
        <v>23704.63860797882</v>
      </c>
      <c r="AL67" s="19">
        <v>-249047.92012166977</v>
      </c>
      <c r="AM67" s="19">
        <v>-5924.871618270874</v>
      </c>
      <c r="AN67" s="19">
        <v>-52966.867263793945</v>
      </c>
      <c r="AO67" s="19">
        <v>-109761234.63308191</v>
      </c>
      <c r="AP67" s="19">
        <v>-4278.010814666748</v>
      </c>
      <c r="AQ67" s="19">
        <v>-1917093.1306304932</v>
      </c>
      <c r="AR67" s="19">
        <v>0</v>
      </c>
      <c r="AS67" s="19">
        <v>-77193251.87997341</v>
      </c>
      <c r="AT67" s="19">
        <v>74208.01168441772</v>
      </c>
      <c r="AU67" s="19">
        <v>-280723.6015071869</v>
      </c>
      <c r="AV67" s="19">
        <v>-868326.5678620338</v>
      </c>
      <c r="AW67" s="19">
        <v>-4334583.604044914</v>
      </c>
      <c r="AX67" s="19">
        <v>2728949.935195923</v>
      </c>
      <c r="AY67" s="19">
        <v>-10363214.22033739</v>
      </c>
      <c r="AZ67" s="19">
        <v>2610834.228061676</v>
      </c>
      <c r="BA67" s="19">
        <v>70072760.7216587</v>
      </c>
      <c r="BB67" s="19">
        <v>807066.2737445831</v>
      </c>
      <c r="BC67" s="19">
        <v>-1788345.428577423</v>
      </c>
      <c r="BD67" s="19">
        <v>-20197159.897990227</v>
      </c>
      <c r="BE67" s="19">
        <v>844747705.4467564</v>
      </c>
      <c r="BF67" s="19">
        <v>-63539129.42197037</v>
      </c>
      <c r="BG67" s="19">
        <v>521955.02063274384</v>
      </c>
      <c r="BH67" s="19">
        <v>17987.00417327881</v>
      </c>
      <c r="BI67" s="19">
        <v>40688934.56587982</v>
      </c>
      <c r="BJ67" s="19">
        <v>378571844.4526415</v>
      </c>
      <c r="BK67" s="19">
        <v>236199.07715702057</v>
      </c>
      <c r="BL67" s="19">
        <v>-2682.684754371643</v>
      </c>
      <c r="BM67" s="19">
        <v>7797.797075271606</v>
      </c>
      <c r="BN67" s="19">
        <v>-166784.5074825287</v>
      </c>
      <c r="BO67" s="19">
        <v>-2771.5455074310303</v>
      </c>
      <c r="BP67" s="19">
        <v>-4955.860764503479</v>
      </c>
      <c r="BQ67" s="19">
        <v>-1266.0027503967285</v>
      </c>
      <c r="BR67" s="19">
        <v>-202856.00518417358</v>
      </c>
      <c r="BS67" s="19">
        <v>-3142.6325645446777</v>
      </c>
      <c r="BT67" s="19">
        <v>-220.69312286376953</v>
      </c>
      <c r="BU67" s="19">
        <v>137.4501781463623</v>
      </c>
      <c r="BV67" s="19">
        <v>-19.587446212768555</v>
      </c>
      <c r="BW67" s="19">
        <v>678651.5550842285</v>
      </c>
      <c r="BY67" s="19">
        <f>SUM(D67:BW67)</f>
        <v>4867839555.953327</v>
      </c>
    </row>
    <row r="68" spans="1:77" ht="13.5" thickTop="1">
      <c r="A68" s="13">
        <v>62</v>
      </c>
      <c r="B68" s="13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Y68" s="20"/>
    </row>
    <row r="69" spans="1:77" ht="12.75">
      <c r="A69" s="13">
        <v>63</v>
      </c>
      <c r="B69" s="13" t="s">
        <v>103</v>
      </c>
      <c r="C69" s="22">
        <v>0.07206928582014423</v>
      </c>
      <c r="D69" s="22">
        <v>0.07209471859624567</v>
      </c>
      <c r="E69" s="23"/>
      <c r="F69" s="22">
        <v>-0.008231608692282177</v>
      </c>
      <c r="G69" s="22">
        <v>-0.0010030445714421382</v>
      </c>
      <c r="H69" s="22">
        <v>0.002433337291143131</v>
      </c>
      <c r="I69" s="22">
        <v>5.483786640832211E-05</v>
      </c>
      <c r="J69" s="22">
        <v>0.0012962922185064951</v>
      </c>
      <c r="K69" s="22">
        <v>0.00046187855949220147</v>
      </c>
      <c r="L69" s="22">
        <v>-0.00041178345829993857</v>
      </c>
      <c r="M69" s="22">
        <v>5.3222053013807225E-05</v>
      </c>
      <c r="N69" s="22">
        <v>5.502080587990732E-05</v>
      </c>
      <c r="O69" s="22">
        <v>0.0001677252464122453</v>
      </c>
      <c r="P69" s="22">
        <v>8.761841904697532E-05</v>
      </c>
      <c r="Q69" s="22">
        <v>5.30110053431343E-05</v>
      </c>
      <c r="R69" s="22">
        <v>0.000220742205015792</v>
      </c>
      <c r="S69" s="22">
        <v>-0.00016625847750616207</v>
      </c>
      <c r="T69" s="22">
        <v>5.067032775876723E-06</v>
      </c>
      <c r="U69" s="22">
        <v>0.00023728352585922208</v>
      </c>
      <c r="V69" s="22">
        <v>-0.00012315198123519222</v>
      </c>
      <c r="W69" s="22">
        <v>0.0042321910542391095</v>
      </c>
      <c r="X69" s="22">
        <v>-0.00034956122138284085</v>
      </c>
      <c r="Y69" s="22">
        <v>0.00037748255947279985</v>
      </c>
      <c r="Z69" s="22">
        <v>-0.0017622141328204333</v>
      </c>
      <c r="AA69" s="22">
        <v>3.266435014982749E-05</v>
      </c>
      <c r="AB69" s="22">
        <v>-0.001335066713776159</v>
      </c>
      <c r="AC69" s="22">
        <v>-3.98192520675994E-05</v>
      </c>
      <c r="AD69" s="22">
        <v>0.00024351191536650663</v>
      </c>
      <c r="AE69" s="22">
        <v>-0.0002693000960519998</v>
      </c>
      <c r="AF69" s="22">
        <v>-7.561251745794029E-06</v>
      </c>
      <c r="AG69" s="22">
        <v>-3.936112820193682E-06</v>
      </c>
      <c r="AH69" s="22">
        <v>-0.004899044192682944</v>
      </c>
      <c r="AI69" s="22">
        <v>5.632084172388363E-05</v>
      </c>
      <c r="AJ69" s="22">
        <v>0.0016433755076720596</v>
      </c>
      <c r="AK69" s="22">
        <v>0.0005965732429598497</v>
      </c>
      <c r="AL69" s="22">
        <v>0.00019286280996562433</v>
      </c>
      <c r="AM69" s="22">
        <v>9.146934843846932E-05</v>
      </c>
      <c r="AN69" s="22">
        <v>-0.001321104683129834</v>
      </c>
      <c r="AO69" s="22">
        <v>0.0015505894140292742</v>
      </c>
      <c r="AP69" s="22">
        <v>-9.476120559862022E-05</v>
      </c>
      <c r="AQ69" s="22">
        <v>0.03048914862742881</v>
      </c>
      <c r="AR69" s="22">
        <v>-0.02587743809762147</v>
      </c>
      <c r="AS69" s="22">
        <v>0.0012684953757432088</v>
      </c>
      <c r="AT69" s="22">
        <v>-0.0012054004348309028</v>
      </c>
      <c r="AU69" s="22">
        <v>0.005113132359501268</v>
      </c>
      <c r="AV69" s="22">
        <v>7.091106894256682E-05</v>
      </c>
      <c r="AW69" s="22">
        <v>7.747645507720502E-05</v>
      </c>
      <c r="AX69" s="22">
        <v>-4.953981185566725E-05</v>
      </c>
      <c r="AY69" s="22">
        <v>8.050639128764914E-05</v>
      </c>
      <c r="AZ69" s="22">
        <v>-5.0977492522724654E-05</v>
      </c>
      <c r="BA69" s="22">
        <v>-0.0013412277983618215</v>
      </c>
      <c r="BB69" s="22">
        <v>-3.593031610263364E-05</v>
      </c>
      <c r="BC69" s="22">
        <v>6.119059716037933E-05</v>
      </c>
      <c r="BD69" s="22">
        <v>0.0009531604567358798</v>
      </c>
      <c r="BE69" s="22">
        <v>-0.0122655879361903</v>
      </c>
      <c r="BF69" s="22">
        <v>0.0007647236096236659</v>
      </c>
      <c r="BG69" s="22">
        <v>0.01200425139190793</v>
      </c>
      <c r="BH69" s="22">
        <v>-0.007433935935834524</v>
      </c>
      <c r="BI69" s="22">
        <v>-0.002750691274573419</v>
      </c>
      <c r="BJ69" s="22">
        <v>-0.004688289306030977</v>
      </c>
      <c r="BK69" s="22">
        <v>0.0049658569128192</v>
      </c>
      <c r="BL69" s="22">
        <v>3.247541958317779E-05</v>
      </c>
      <c r="BM69" s="22">
        <v>-9.439665443472522E-05</v>
      </c>
      <c r="BN69" s="22">
        <v>1.7200998584751548E-05</v>
      </c>
      <c r="BO69" s="22">
        <v>3.7593752512082856E-05</v>
      </c>
      <c r="BP69" s="22">
        <v>6.0014828465446146E-05</v>
      </c>
      <c r="BQ69" s="22">
        <v>1.533114802612645E-05</v>
      </c>
      <c r="BR69" s="22">
        <v>-0.0002318572467433777</v>
      </c>
      <c r="BS69" s="22">
        <v>4.2380762289892515E-05</v>
      </c>
      <c r="BT69" s="22">
        <v>2.9936492685761484E-06</v>
      </c>
      <c r="BU69" s="22">
        <v>2.857880021842063E-06</v>
      </c>
      <c r="BV69" s="22">
        <v>-3.8632612170408365E-07</v>
      </c>
      <c r="BW69" s="22">
        <v>0.0008329931361875931</v>
      </c>
      <c r="BY69" s="22">
        <f>SUM(D69:BW69)</f>
        <v>0.06708661601626116</v>
      </c>
    </row>
    <row r="70" spans="1:77" ht="12.75">
      <c r="A70" s="13">
        <v>64</v>
      </c>
      <c r="B70" s="13"/>
      <c r="C70" s="22"/>
      <c r="D70" s="22"/>
      <c r="E70" s="2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Y70" s="22"/>
    </row>
    <row r="71" spans="1:77" ht="12.75">
      <c r="A71" s="13">
        <v>65</v>
      </c>
      <c r="B71" s="13" t="s">
        <v>104</v>
      </c>
      <c r="C71" s="22">
        <v>0.08109457768813917</v>
      </c>
      <c r="D71" s="22">
        <v>0.08114358111029994</v>
      </c>
      <c r="E71" s="23"/>
      <c r="F71" s="22">
        <v>-0.015860517711526342</v>
      </c>
      <c r="G71" s="22">
        <v>-0.0019326484998885146</v>
      </c>
      <c r="H71" s="22">
        <v>0.00468851115827193</v>
      </c>
      <c r="I71" s="22">
        <v>0.00010566062891775863</v>
      </c>
      <c r="J71" s="22">
        <v>0.0024976728680279336</v>
      </c>
      <c r="K71" s="22">
        <v>0.0008899394209869044</v>
      </c>
      <c r="L71" s="22">
        <v>-0.0007934170680153063</v>
      </c>
      <c r="M71" s="22">
        <v>0.00010254730831177339</v>
      </c>
      <c r="N71" s="22">
        <v>0.0001060131134487663</v>
      </c>
      <c r="O71" s="22">
        <v>0.0003231700316228131</v>
      </c>
      <c r="P71" s="22">
        <v>0.00016882161666084694</v>
      </c>
      <c r="Q71" s="22">
        <v>0.00010214066540102651</v>
      </c>
      <c r="R71" s="22">
        <v>0.00042532216766048847</v>
      </c>
      <c r="S71" s="22">
        <v>-0.0003203438872951131</v>
      </c>
      <c r="T71" s="22">
        <v>9.763068932328034E-06</v>
      </c>
      <c r="U71" s="22">
        <v>0.00045719369144359145</v>
      </c>
      <c r="V71" s="22">
        <v>-0.00023728705440306808</v>
      </c>
      <c r="W71" s="22">
        <v>0.008154510701809448</v>
      </c>
      <c r="X71" s="22">
        <v>-0.0006735283648994922</v>
      </c>
      <c r="Y71" s="22">
        <v>0.000727326704186515</v>
      </c>
      <c r="Z71" s="22">
        <v>-0.0033954029534112445</v>
      </c>
      <c r="AA71" s="22">
        <v>6.293709084745358E-05</v>
      </c>
      <c r="AB71" s="22">
        <v>-0.0025723828781814284</v>
      </c>
      <c r="AC71" s="22">
        <v>-7.672302903198591E-05</v>
      </c>
      <c r="AD71" s="22">
        <v>0.0004691944419393246</v>
      </c>
      <c r="AE71" s="22">
        <v>-0.0005188826513525951</v>
      </c>
      <c r="AF71" s="22">
        <v>-1.4568885830054668E-05</v>
      </c>
      <c r="AG71" s="22">
        <v>-7.584032408844421E-06</v>
      </c>
      <c r="AH71" s="22">
        <v>-0.009439391508059627</v>
      </c>
      <c r="AI71" s="22">
        <v>0.00010851799946798302</v>
      </c>
      <c r="AJ71" s="22">
        <v>0.0031664267970559906</v>
      </c>
      <c r="AK71" s="22">
        <v>0.0011494667494409416</v>
      </c>
      <c r="AL71" s="22">
        <v>0.0003716046434790454</v>
      </c>
      <c r="AM71" s="22">
        <v>0.00017624151914927277</v>
      </c>
      <c r="AN71" s="22">
        <v>-0.0025454810850285836</v>
      </c>
      <c r="AO71" s="22">
        <v>0.0029876481965881996</v>
      </c>
      <c r="AP71" s="22">
        <v>-0.0001825842111726761</v>
      </c>
      <c r="AQ71" s="22">
        <v>0.058745951112579575</v>
      </c>
      <c r="AR71" s="22">
        <v>-0.04986018901275811</v>
      </c>
      <c r="AS71" s="22">
        <v>0.002444114404129491</v>
      </c>
      <c r="AT71" s="22">
        <v>-0.0023225441904256294</v>
      </c>
      <c r="AU71" s="22">
        <v>0.009851892792873351</v>
      </c>
      <c r="AV71" s="22">
        <v>0.00013663019064077964</v>
      </c>
      <c r="AW71" s="22">
        <v>0.00014928026026436725</v>
      </c>
      <c r="AX71" s="22">
        <v>-9.545243132112746E-05</v>
      </c>
      <c r="AY71" s="22">
        <v>0.00015511828764479263</v>
      </c>
      <c r="AZ71" s="22">
        <v>-9.82225289455213E-05</v>
      </c>
      <c r="BA71" s="22">
        <v>-0.0025842539467472447</v>
      </c>
      <c r="BB71" s="22">
        <v>-6.922989615150421E-05</v>
      </c>
      <c r="BC71" s="22">
        <v>0.00011790095791980315</v>
      </c>
      <c r="BD71" s="22">
        <v>0.0018365326719381042</v>
      </c>
      <c r="BE71" s="22">
        <v>-0.023633117410771287</v>
      </c>
      <c r="BF71" s="22">
        <v>0.0014734558952286397</v>
      </c>
      <c r="BG71" s="22">
        <v>0.023129578789803346</v>
      </c>
      <c r="BH71" s="22">
        <v>-0.01432357598426691</v>
      </c>
      <c r="BI71" s="22">
        <v>-0.005299983188002733</v>
      </c>
      <c r="BJ71" s="22">
        <v>-0.00903331272838339</v>
      </c>
      <c r="BK71" s="22">
        <v>0.009568125072869367</v>
      </c>
      <c r="BL71" s="22">
        <v>6.257306278069363E-05</v>
      </c>
      <c r="BM71" s="22">
        <v>-0.00018188180045226876</v>
      </c>
      <c r="BN71" s="22">
        <v>3.314257916137153E-05</v>
      </c>
      <c r="BO71" s="22">
        <v>7.243497593850678E-05</v>
      </c>
      <c r="BP71" s="22">
        <v>0.00011563550764054353</v>
      </c>
      <c r="BQ71" s="22">
        <v>2.9539784250728895E-05</v>
      </c>
      <c r="BR71" s="22">
        <v>-0.00044673843303155714</v>
      </c>
      <c r="BS71" s="22">
        <v>8.165850152194731E-05</v>
      </c>
      <c r="BT71" s="22">
        <v>5.7681103440843096E-06</v>
      </c>
      <c r="BU71" s="22">
        <v>5.506512566172406E-06</v>
      </c>
      <c r="BV71" s="22">
        <v>-7.443663231354591E-07</v>
      </c>
      <c r="BW71" s="22">
        <v>0.0016049964088392932</v>
      </c>
      <c r="BY71" s="22">
        <f>SUM(D71:BW71)</f>
        <v>0.07149405783479994</v>
      </c>
    </row>
    <row r="72" spans="1:77" ht="12.75">
      <c r="A72" s="13">
        <v>66</v>
      </c>
      <c r="B72" s="13"/>
      <c r="C72" s="13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Y72" s="20"/>
    </row>
    <row r="73" spans="1:77" ht="12.75">
      <c r="A73" s="13">
        <v>67</v>
      </c>
      <c r="B73" s="13" t="s">
        <v>105</v>
      </c>
      <c r="C73" s="13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Y73" s="20"/>
    </row>
    <row r="74" spans="1:77" ht="12.75">
      <c r="A74" s="13">
        <v>68</v>
      </c>
      <c r="B74" s="13" t="s">
        <v>106</v>
      </c>
      <c r="C74" s="13"/>
      <c r="D74" s="15">
        <v>356516856.5336277</v>
      </c>
      <c r="E74" s="16"/>
      <c r="F74" s="15">
        <v>-49951578.630000114</v>
      </c>
      <c r="G74" s="15">
        <v>-5907724.939999819</v>
      </c>
      <c r="H74" s="15">
        <v>15947410.055100441</v>
      </c>
      <c r="I74" s="15">
        <v>319683.1065709591</v>
      </c>
      <c r="J74" s="15">
        <v>7991039.832535744</v>
      </c>
      <c r="K74" s="15">
        <v>2790635.990726948</v>
      </c>
      <c r="L74" s="15">
        <v>-2538460.6662483215</v>
      </c>
      <c r="M74" s="15">
        <v>-510848.3239978552</v>
      </c>
      <c r="N74" s="15">
        <v>337095.83091783524</v>
      </c>
      <c r="O74" s="15">
        <v>1040265.9795372486</v>
      </c>
      <c r="P74" s="15">
        <v>496340.0432264805</v>
      </c>
      <c r="Q74" s="15">
        <v>321124.72757554054</v>
      </c>
      <c r="R74" s="15">
        <v>1358797.2586671114</v>
      </c>
      <c r="S74" s="15">
        <v>-1017553.9069991112</v>
      </c>
      <c r="T74" s="15">
        <v>30975.570390045643</v>
      </c>
      <c r="U74" s="15">
        <v>1456927.3017795086</v>
      </c>
      <c r="V74" s="15">
        <v>-706742.7281725407</v>
      </c>
      <c r="W74" s="15">
        <v>25396529.25999999</v>
      </c>
      <c r="X74" s="15">
        <v>-2150778.254204273</v>
      </c>
      <c r="Y74" s="15">
        <v>2319811.9095966816</v>
      </c>
      <c r="Z74" s="15">
        <v>-10784057.019491434</v>
      </c>
      <c r="AA74" s="15">
        <v>200818.1410074234</v>
      </c>
      <c r="AB74" s="15">
        <v>-8211351.835099697</v>
      </c>
      <c r="AC74" s="15">
        <v>-244817.09013676643</v>
      </c>
      <c r="AD74" s="15">
        <v>1497157.0123212337</v>
      </c>
      <c r="AE74" s="15">
        <v>-1653236.5121045113</v>
      </c>
      <c r="AF74" s="15">
        <v>-45011.990129709244</v>
      </c>
      <c r="AG74" s="15">
        <v>-9145.61327290535</v>
      </c>
      <c r="AH74" s="15">
        <v>-29386660.76058507</v>
      </c>
      <c r="AI74" s="15">
        <v>346477.1171338558</v>
      </c>
      <c r="AJ74" s="15">
        <v>10032254.077305555</v>
      </c>
      <c r="AK74" s="15">
        <v>3673879.6215720177</v>
      </c>
      <c r="AL74" s="15">
        <v>1164997.5996978283</v>
      </c>
      <c r="AM74" s="15">
        <v>0</v>
      </c>
      <c r="AN74" s="15">
        <v>-8163287.835781515</v>
      </c>
      <c r="AO74" s="15">
        <v>-158467.22709035873</v>
      </c>
      <c r="AP74" s="15">
        <v>-603352.6321431398</v>
      </c>
      <c r="AQ74" s="15">
        <v>0</v>
      </c>
      <c r="AR74" s="15">
        <v>0</v>
      </c>
      <c r="AS74" s="15">
        <v>0</v>
      </c>
      <c r="AT74" s="15">
        <v>-7053916.489086509</v>
      </c>
      <c r="AU74" s="15">
        <v>2005819.0618588924</v>
      </c>
      <c r="AV74" s="15">
        <v>324099.77030593157</v>
      </c>
      <c r="AW74" s="15">
        <v>0</v>
      </c>
      <c r="AX74" s="15">
        <v>0</v>
      </c>
      <c r="AY74" s="15">
        <v>-605785.3700000048</v>
      </c>
      <c r="AZ74" s="15">
        <v>-23090.529644727707</v>
      </c>
      <c r="BA74" s="15">
        <v>-619731.8624622822</v>
      </c>
      <c r="BB74" s="15">
        <v>-126344.71156811714</v>
      </c>
      <c r="BC74" s="15">
        <v>110446.84600824118</v>
      </c>
      <c r="BD74" s="15">
        <v>3459750</v>
      </c>
      <c r="BE74" s="15">
        <v>-1292261.7406971455</v>
      </c>
      <c r="BF74" s="15">
        <v>129955.22046756744</v>
      </c>
      <c r="BG74" s="15">
        <v>84149906.69344616</v>
      </c>
      <c r="BH74" s="15">
        <v>-53309972.54456639</v>
      </c>
      <c r="BI74" s="15">
        <v>-14511150.089312315</v>
      </c>
      <c r="BJ74" s="15">
        <v>-2780273.7807185054</v>
      </c>
      <c r="BK74" s="15">
        <v>38088180.86341119</v>
      </c>
      <c r="BL74" s="15">
        <v>256046.25624537468</v>
      </c>
      <c r="BM74" s="15">
        <v>-744253.2130315304</v>
      </c>
      <c r="BN74" s="15">
        <v>120894.54157328606</v>
      </c>
      <c r="BO74" s="15">
        <v>294886.3230149746</v>
      </c>
      <c r="BP74" s="15">
        <v>473741.91989040375</v>
      </c>
      <c r="BQ74" s="15">
        <v>121020.06123447418</v>
      </c>
      <c r="BR74" s="15">
        <v>0</v>
      </c>
      <c r="BS74" s="15">
        <v>21097.177978992462</v>
      </c>
      <c r="BT74" s="15">
        <v>23481.261100292206</v>
      </c>
      <c r="BU74" s="15">
        <v>22008.897156476974</v>
      </c>
      <c r="BV74" s="15">
        <v>-3034.485125541687</v>
      </c>
      <c r="BW74" s="15">
        <v>7402483.041125536</v>
      </c>
      <c r="BY74" s="15">
        <f>SUM(D74:BW74)</f>
        <v>367130004.1224377</v>
      </c>
    </row>
    <row r="75" spans="1:77" ht="12.75">
      <c r="A75" s="13">
        <v>69</v>
      </c>
      <c r="B75" s="13" t="s">
        <v>107</v>
      </c>
      <c r="C75" s="13"/>
      <c r="D75" s="15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Y75" s="15"/>
    </row>
    <row r="76" spans="1:77" ht="12.75">
      <c r="A76" s="13">
        <v>70</v>
      </c>
      <c r="B76" s="13" t="s">
        <v>108</v>
      </c>
      <c r="C76" s="13"/>
      <c r="D76" s="15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Y76" s="15"/>
    </row>
    <row r="77" spans="1:77" ht="12.75">
      <c r="A77" s="13">
        <v>71</v>
      </c>
      <c r="B77" s="13" t="s">
        <v>109</v>
      </c>
      <c r="C77" s="13"/>
      <c r="D77" s="15">
        <v>113731280.99831808</v>
      </c>
      <c r="E77" s="16"/>
      <c r="F77" s="15">
        <v>-9344.719355374575</v>
      </c>
      <c r="G77" s="15">
        <v>-1048.4263898730278</v>
      </c>
      <c r="H77" s="15">
        <v>3359.4613591730595</v>
      </c>
      <c r="I77" s="15">
        <v>-125.90198148787022</v>
      </c>
      <c r="J77" s="15">
        <v>1534.7086425721645</v>
      </c>
      <c r="K77" s="15">
        <v>518.2057911753654</v>
      </c>
      <c r="L77" s="15">
        <v>-487.5080861598253</v>
      </c>
      <c r="M77" s="15">
        <v>-278532.805021137</v>
      </c>
      <c r="N77" s="15">
        <v>-98.28366266191006</v>
      </c>
      <c r="O77" s="15">
        <v>204.7510649561882</v>
      </c>
      <c r="P77" s="15">
        <v>-168.6903104931116</v>
      </c>
      <c r="Q77" s="15">
        <v>-102.06097881495953</v>
      </c>
      <c r="R77" s="15">
        <v>89.82137566804886</v>
      </c>
      <c r="S77" s="15">
        <v>285.53182028234005</v>
      </c>
      <c r="T77" s="15">
        <v>-12.315568804740906</v>
      </c>
      <c r="U77" s="15">
        <v>-456.8357544094324</v>
      </c>
      <c r="V77" s="15">
        <v>-215.2977358698845</v>
      </c>
      <c r="W77" s="15">
        <v>-8147.510109037161</v>
      </c>
      <c r="X77" s="15">
        <v>672.5072284638882</v>
      </c>
      <c r="Y77" s="15">
        <v>-726.6540723741055</v>
      </c>
      <c r="Z77" s="15">
        <v>3026.072043851018</v>
      </c>
      <c r="AA77" s="15">
        <v>-62.882006734609604</v>
      </c>
      <c r="AB77" s="15">
        <v>2565.3754712194204</v>
      </c>
      <c r="AC77" s="15">
        <v>76.65935872495174</v>
      </c>
      <c r="AD77" s="15">
        <v>-468.80344995856285</v>
      </c>
      <c r="AE77" s="15">
        <v>518.4504797905684</v>
      </c>
      <c r="AF77" s="15">
        <v>14.556819960474968</v>
      </c>
      <c r="AG77" s="15">
        <v>4870.009302690625</v>
      </c>
      <c r="AH77" s="15">
        <v>171188.17796349525</v>
      </c>
      <c r="AI77" s="15">
        <v>-108.60534577071667</v>
      </c>
      <c r="AJ77" s="15">
        <v>-8130.242713347077</v>
      </c>
      <c r="AK77" s="15">
        <v>705.5638272762299</v>
      </c>
      <c r="AL77" s="15">
        <v>-7412.8615328371525</v>
      </c>
      <c r="AM77" s="15">
        <v>-176.3526187390089</v>
      </c>
      <c r="AN77" s="15">
        <v>-1576.5482107251883</v>
      </c>
      <c r="AO77" s="15">
        <v>-3267021.1966067553</v>
      </c>
      <c r="AP77" s="15">
        <v>-127.33413630723953</v>
      </c>
      <c r="AQ77" s="15">
        <v>-57061.89361459017</v>
      </c>
      <c r="AR77" s="15">
        <v>0</v>
      </c>
      <c r="AS77" s="15">
        <v>-2297641.7035570294</v>
      </c>
      <c r="AT77" s="15">
        <v>2208.786626189947</v>
      </c>
      <c r="AU77" s="15">
        <v>-8355.681854173541</v>
      </c>
      <c r="AV77" s="15">
        <v>-25845.56662708521</v>
      </c>
      <c r="AW77" s="15">
        <v>-129018.01405768096</v>
      </c>
      <c r="AX77" s="15">
        <v>81226.64903108776</v>
      </c>
      <c r="AY77" s="15">
        <v>-308458.998625502</v>
      </c>
      <c r="AZ77" s="15">
        <v>77710.958631441</v>
      </c>
      <c r="BA77" s="15">
        <v>2085701.7083280236</v>
      </c>
      <c r="BB77" s="15">
        <v>24022.166224747896</v>
      </c>
      <c r="BC77" s="15">
        <v>-53229.744012489915</v>
      </c>
      <c r="BD77" s="15">
        <v>-601164.4249317348</v>
      </c>
      <c r="BE77" s="15">
        <v>25143746.503081664</v>
      </c>
      <c r="BF77" s="15">
        <v>-1891229.4794190675</v>
      </c>
      <c r="BG77" s="15">
        <v>15535.886798098683</v>
      </c>
      <c r="BH77" s="15">
        <v>535.379581823945</v>
      </c>
      <c r="BI77" s="15">
        <v>1211097.9995664358</v>
      </c>
      <c r="BJ77" s="15">
        <v>11268115.235764012</v>
      </c>
      <c r="BK77" s="15">
        <v>7030.418291777372</v>
      </c>
      <c r="BL77" s="15">
        <v>-79.84957519173622</v>
      </c>
      <c r="BM77" s="15">
        <v>232.09987038373947</v>
      </c>
      <c r="BN77" s="15">
        <v>-4964.307508319616</v>
      </c>
      <c r="BO77" s="15">
        <v>-82.49449771642685</v>
      </c>
      <c r="BP77" s="15">
        <v>-147.51020446419716</v>
      </c>
      <c r="BQ77" s="15">
        <v>-37.682318687438965</v>
      </c>
      <c r="BR77" s="15">
        <v>-6037.968423068523</v>
      </c>
      <c r="BS77" s="15">
        <v>-93.53982976078987</v>
      </c>
      <c r="BT77" s="15">
        <v>-6.5688866674900055</v>
      </c>
      <c r="BU77" s="15">
        <v>4.091177076101303</v>
      </c>
      <c r="BV77" s="15">
        <v>-0.58301642537117</v>
      </c>
      <c r="BW77" s="15">
        <v>20199.92780673504</v>
      </c>
      <c r="BY77" s="15">
        <f>SUM(D77:BW77)</f>
        <v>144890270.81503955</v>
      </c>
    </row>
    <row r="78" spans="1:77" ht="12.75">
      <c r="A78" s="13">
        <v>72</v>
      </c>
      <c r="B78" s="13" t="s">
        <v>110</v>
      </c>
      <c r="C78" s="13"/>
      <c r="D78" s="15">
        <v>307739710.0973314</v>
      </c>
      <c r="E78" s="16"/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59474077.31520307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3318821.6500039697</v>
      </c>
      <c r="BJ78" s="15">
        <v>1190624.9825782776</v>
      </c>
      <c r="BK78" s="15">
        <v>0</v>
      </c>
      <c r="BL78" s="15">
        <v>0</v>
      </c>
      <c r="BM78" s="15">
        <v>0</v>
      </c>
      <c r="BN78" s="15">
        <v>0</v>
      </c>
      <c r="BO78" s="15">
        <v>0</v>
      </c>
      <c r="BP78" s="15">
        <v>0</v>
      </c>
      <c r="BQ78" s="15">
        <v>0</v>
      </c>
      <c r="BR78" s="15">
        <v>1122762.0377822518</v>
      </c>
      <c r="BS78" s="15">
        <v>0</v>
      </c>
      <c r="BT78" s="15">
        <v>0</v>
      </c>
      <c r="BU78" s="15">
        <v>0</v>
      </c>
      <c r="BV78" s="15">
        <v>0</v>
      </c>
      <c r="BW78" s="15">
        <v>2171.7203093767166</v>
      </c>
      <c r="BY78" s="15">
        <f>SUM(D78:BW78)</f>
        <v>372848167.80320835</v>
      </c>
    </row>
    <row r="79" spans="1:77" ht="12.75">
      <c r="A79" s="13">
        <v>73</v>
      </c>
      <c r="B79" s="13" t="s">
        <v>111</v>
      </c>
      <c r="C79" s="13"/>
      <c r="D79" s="18">
        <v>371851936.18971074</v>
      </c>
      <c r="E79" s="16"/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356910440.20756984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1453411.1052197218</v>
      </c>
      <c r="BJ79" s="18">
        <v>350854.4630270004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1155.099924325943</v>
      </c>
      <c r="BY79" s="18">
        <f>SUM(D79:BW79)</f>
        <v>730567797.0654516</v>
      </c>
    </row>
    <row r="80" spans="1:77" ht="12.75">
      <c r="A80" s="13">
        <v>74</v>
      </c>
      <c r="B80" s="13" t="s">
        <v>112</v>
      </c>
      <c r="C80" s="13"/>
      <c r="D80" s="15">
        <v>178673349.44293034</v>
      </c>
      <c r="E80" s="16"/>
      <c r="F80" s="15">
        <v>-49942233.91064477</v>
      </c>
      <c r="G80" s="15">
        <v>-5906676.513610005</v>
      </c>
      <c r="H80" s="15">
        <v>15944050.593741298</v>
      </c>
      <c r="I80" s="15">
        <v>319809.00855243206</v>
      </c>
      <c r="J80" s="15">
        <v>7989505.123893201</v>
      </c>
      <c r="K80" s="15">
        <v>2790117.7849357724</v>
      </c>
      <c r="L80" s="15">
        <v>-2537973.1581621766</v>
      </c>
      <c r="M80" s="15">
        <v>-232315.518976748</v>
      </c>
      <c r="N80" s="15">
        <v>337194.11458051205</v>
      </c>
      <c r="O80" s="15">
        <v>1040061.2284722924</v>
      </c>
      <c r="P80" s="15">
        <v>496508.7335370183</v>
      </c>
      <c r="Q80" s="15">
        <v>321226.7885543108</v>
      </c>
      <c r="R80" s="15">
        <v>1358707.4372914433</v>
      </c>
      <c r="S80" s="15">
        <v>-1017839.4388193488</v>
      </c>
      <c r="T80" s="15">
        <v>30987.88595879078</v>
      </c>
      <c r="U80" s="15">
        <v>1457384.1375339627</v>
      </c>
      <c r="V80" s="15">
        <v>-706527.4304366708</v>
      </c>
      <c r="W80" s="15">
        <v>25404676.770109057</v>
      </c>
      <c r="X80" s="15">
        <v>-2151450.761432767</v>
      </c>
      <c r="Y80" s="15">
        <v>2320538.5636690855</v>
      </c>
      <c r="Z80" s="15">
        <v>-10787083.09153533</v>
      </c>
      <c r="AA80" s="15">
        <v>200881.0230141878</v>
      </c>
      <c r="AB80" s="15">
        <v>-8213917.210570931</v>
      </c>
      <c r="AC80" s="15">
        <v>-244893.7494955063</v>
      </c>
      <c r="AD80" s="15">
        <v>1497625.815771222</v>
      </c>
      <c r="AE80" s="15">
        <v>-1653754.9625843167</v>
      </c>
      <c r="AF80" s="15">
        <v>-45026.54694968462</v>
      </c>
      <c r="AG80" s="15">
        <v>-14015.622575581074</v>
      </c>
      <c r="AH80" s="15">
        <v>-29557848.938548565</v>
      </c>
      <c r="AI80" s="15">
        <v>346585.72247964144</v>
      </c>
      <c r="AJ80" s="15">
        <v>10040384.320018888</v>
      </c>
      <c r="AK80" s="15">
        <v>3673174.0577447414</v>
      </c>
      <c r="AL80" s="15">
        <v>1172410.4612306356</v>
      </c>
      <c r="AM80" s="15">
        <v>176.35261875391006</v>
      </c>
      <c r="AN80" s="15">
        <v>-8161711.287570775</v>
      </c>
      <c r="AO80" s="15">
        <v>3108553.9695163965</v>
      </c>
      <c r="AP80" s="15">
        <v>-603225.2980068326</v>
      </c>
      <c r="AQ80" s="15">
        <v>-297379300.9987522</v>
      </c>
      <c r="AR80" s="15">
        <v>0</v>
      </c>
      <c r="AS80" s="15">
        <v>2297641.7035570145</v>
      </c>
      <c r="AT80" s="15">
        <v>-7056125.2757127285</v>
      </c>
      <c r="AU80" s="15">
        <v>2014174.7437131405</v>
      </c>
      <c r="AV80" s="15">
        <v>349945.33693289757</v>
      </c>
      <c r="AW80" s="15">
        <v>129018.01405775547</v>
      </c>
      <c r="AX80" s="15">
        <v>-81226.64903104305</v>
      </c>
      <c r="AY80" s="15">
        <v>-297326.3713746071</v>
      </c>
      <c r="AZ80" s="15">
        <v>-100801.488276124</v>
      </c>
      <c r="BA80" s="15">
        <v>-2705433.570790291</v>
      </c>
      <c r="BB80" s="15">
        <v>-150366.87779283524</v>
      </c>
      <c r="BC80" s="15">
        <v>163676.5900207758</v>
      </c>
      <c r="BD80" s="15">
        <v>4060914.4249316454</v>
      </c>
      <c r="BE80" s="15">
        <v>-26436008.243778825</v>
      </c>
      <c r="BF80" s="15">
        <v>2021184.6998866796</v>
      </c>
      <c r="BG80" s="15">
        <v>84134370.80664802</v>
      </c>
      <c r="BH80" s="15">
        <v>-53310507.9241482</v>
      </c>
      <c r="BI80" s="15">
        <v>-13856837.544094443</v>
      </c>
      <c r="BJ80" s="15">
        <v>-13208618.496931314</v>
      </c>
      <c r="BK80" s="15">
        <v>38081150.44511938</v>
      </c>
      <c r="BL80" s="15">
        <v>256126.10582065582</v>
      </c>
      <c r="BM80" s="15">
        <v>-744485.3129019737</v>
      </c>
      <c r="BN80" s="15">
        <v>125858.84908163548</v>
      </c>
      <c r="BO80" s="15">
        <v>294968.8175126314</v>
      </c>
      <c r="BP80" s="15">
        <v>473889.43009495735</v>
      </c>
      <c r="BQ80" s="15">
        <v>121057.74355316162</v>
      </c>
      <c r="BR80" s="15">
        <v>1128800.0062053204</v>
      </c>
      <c r="BS80" s="15">
        <v>21190.71780872345</v>
      </c>
      <c r="BT80" s="15">
        <v>23487.829986929893</v>
      </c>
      <c r="BU80" s="15">
        <v>22004.80597937107</v>
      </c>
      <c r="BV80" s="15">
        <v>-3033.902109026909</v>
      </c>
      <c r="BW80" s="15">
        <v>7383299.733703852</v>
      </c>
      <c r="BY80" s="15">
        <f>SUM(D80:BW80)</f>
        <v>-135479895.95484507</v>
      </c>
    </row>
    <row r="81" spans="1:77" ht="12.75">
      <c r="A81" s="13">
        <v>75</v>
      </c>
      <c r="B81" s="13"/>
      <c r="C81" s="13"/>
      <c r="D81" s="15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Y81" s="15"/>
    </row>
    <row r="82" spans="1:77" ht="12.75">
      <c r="A82" s="13">
        <v>76</v>
      </c>
      <c r="B82" s="13" t="s">
        <v>113</v>
      </c>
      <c r="C82" s="13"/>
      <c r="D82" s="18">
        <v>9484863.801008064</v>
      </c>
      <c r="E82" s="16"/>
      <c r="F82" s="18">
        <v>-1536577.6482818099</v>
      </c>
      <c r="G82" s="18">
        <v>-9009.636676706374</v>
      </c>
      <c r="H82" s="18">
        <v>1634911.3440115014</v>
      </c>
      <c r="I82" s="18">
        <v>-2301.7270984575152</v>
      </c>
      <c r="J82" s="18">
        <v>366856.7252003364</v>
      </c>
      <c r="K82" s="18">
        <v>74117.01244372874</v>
      </c>
      <c r="L82" s="18">
        <v>-116498.49149267562</v>
      </c>
      <c r="M82" s="18">
        <v>-12733.582045102492</v>
      </c>
      <c r="N82" s="18">
        <v>14752.655523307621</v>
      </c>
      <c r="O82" s="18">
        <v>56165.263422770426</v>
      </c>
      <c r="P82" s="18">
        <v>-16941.25648158416</v>
      </c>
      <c r="Q82" s="18">
        <v>10579.375588709489</v>
      </c>
      <c r="R82" s="18">
        <v>64152.330384591594</v>
      </c>
      <c r="S82" s="18">
        <v>-43489.79019028507</v>
      </c>
      <c r="T82" s="18">
        <v>1299.7028424665332</v>
      </c>
      <c r="U82" s="18">
        <v>66893.40418229811</v>
      </c>
      <c r="V82" s="18">
        <v>16023.936027374119</v>
      </c>
      <c r="W82" s="18">
        <v>605748.059551077</v>
      </c>
      <c r="X82" s="18">
        <v>-103297.41611453705</v>
      </c>
      <c r="Y82" s="18">
        <v>108790.15258837864</v>
      </c>
      <c r="Z82" s="18">
        <v>-460905.68170574866</v>
      </c>
      <c r="AA82" s="18">
        <v>9484.340928208083</v>
      </c>
      <c r="AB82" s="18">
        <v>-390914.44118046016</v>
      </c>
      <c r="AC82" s="18">
        <v>-11562.345594186336</v>
      </c>
      <c r="AD82" s="18">
        <v>70708.49006315321</v>
      </c>
      <c r="AE82" s="18">
        <v>-75724.8261021711</v>
      </c>
      <c r="AF82" s="18">
        <v>-719.3247821647674</v>
      </c>
      <c r="AG82" s="18">
        <v>-661.7425871845335</v>
      </c>
      <c r="AH82" s="18">
        <v>-1129020.3025733475</v>
      </c>
      <c r="AI82" s="18">
        <v>16018.936815610155</v>
      </c>
      <c r="AJ82" s="18">
        <v>404202.9497106802</v>
      </c>
      <c r="AK82" s="18">
        <v>168606.68338479288</v>
      </c>
      <c r="AL82" s="18">
        <v>53737.40170866065</v>
      </c>
      <c r="AM82" s="18">
        <v>-536595.7362095285</v>
      </c>
      <c r="AN82" s="18">
        <v>-401414.8631559424</v>
      </c>
      <c r="AO82" s="18">
        <v>175596.97540858947</v>
      </c>
      <c r="AP82" s="18">
        <v>-62562.89420308545</v>
      </c>
      <c r="AQ82" s="18">
        <v>-13466648.752944507</v>
      </c>
      <c r="AR82" s="18">
        <v>0</v>
      </c>
      <c r="AS82" s="18">
        <v>94825.48584949505</v>
      </c>
      <c r="AT82" s="18">
        <v>-333145.9425231796</v>
      </c>
      <c r="AU82" s="18">
        <v>-241657.00910117012</v>
      </c>
      <c r="AV82" s="18">
        <v>16063.252570848912</v>
      </c>
      <c r="AW82" s="18">
        <v>6091.761866756715</v>
      </c>
      <c r="AX82" s="18">
        <v>296.8231360744685</v>
      </c>
      <c r="AY82" s="18">
        <v>-6196.9694676063955</v>
      </c>
      <c r="AZ82" s="18">
        <v>-3562.1990374233574</v>
      </c>
      <c r="BA82" s="18">
        <v>-95606.6525056595</v>
      </c>
      <c r="BB82" s="18">
        <v>-2399.3450218038633</v>
      </c>
      <c r="BC82" s="18">
        <v>-59575.384815175086</v>
      </c>
      <c r="BD82" s="18">
        <v>84638.85186349228</v>
      </c>
      <c r="BE82" s="18">
        <v>-1104990.9247580487</v>
      </c>
      <c r="BF82" s="18">
        <v>87143.02261425927</v>
      </c>
      <c r="BG82" s="18">
        <v>1960226.1094196197</v>
      </c>
      <c r="BH82" s="18">
        <v>-2440334.1887025526</v>
      </c>
      <c r="BI82" s="18">
        <v>73430.65528588276</v>
      </c>
      <c r="BJ82" s="18">
        <v>-573044.8172867782</v>
      </c>
      <c r="BK82" s="18">
        <v>882737.1747198999</v>
      </c>
      <c r="BL82" s="18">
        <v>13084.502183416858</v>
      </c>
      <c r="BM82" s="18">
        <v>-38032.90442016907</v>
      </c>
      <c r="BN82" s="18">
        <v>6429.660545154475</v>
      </c>
      <c r="BO82" s="18">
        <v>13612.66813413985</v>
      </c>
      <c r="BP82" s="18">
        <v>24761.891851069406</v>
      </c>
      <c r="BQ82" s="18">
        <v>6325.5657611889765</v>
      </c>
      <c r="BR82" s="18">
        <v>57437.95207725372</v>
      </c>
      <c r="BS82" s="18">
        <v>-43.28591166995466</v>
      </c>
      <c r="BT82" s="18">
        <v>1083.9519834667444</v>
      </c>
      <c r="BU82" s="18">
        <v>597.4567130338401</v>
      </c>
      <c r="BV82" s="18">
        <v>-140.01576087623835</v>
      </c>
      <c r="BW82" s="18">
        <v>1132048.874492784</v>
      </c>
      <c r="BY82" s="18">
        <f>SUM(D82:BW82)</f>
        <v>-5411964.896869461</v>
      </c>
    </row>
    <row r="83" spans="1:77" ht="13.5" thickBot="1">
      <c r="A83" s="13">
        <v>77</v>
      </c>
      <c r="B83" s="13" t="s">
        <v>114</v>
      </c>
      <c r="C83" s="13"/>
      <c r="D83" s="24">
        <v>169188485.64192227</v>
      </c>
      <c r="E83" s="16"/>
      <c r="F83" s="24">
        <v>-48405656.26236294</v>
      </c>
      <c r="G83" s="24">
        <v>-5897666.876933306</v>
      </c>
      <c r="H83" s="24">
        <v>14309139.249729797</v>
      </c>
      <c r="I83" s="24">
        <v>322110.735650897</v>
      </c>
      <c r="J83" s="24">
        <v>7622648.398692846</v>
      </c>
      <c r="K83" s="24">
        <v>2716000.772492051</v>
      </c>
      <c r="L83" s="24">
        <v>-2421474.666669488</v>
      </c>
      <c r="M83" s="24">
        <v>-219581.9369316399</v>
      </c>
      <c r="N83" s="24">
        <v>322441.4590571821</v>
      </c>
      <c r="O83" s="24">
        <v>983895.965049535</v>
      </c>
      <c r="P83" s="24">
        <v>513449.9900186062</v>
      </c>
      <c r="Q83" s="24">
        <v>310647.4129655957</v>
      </c>
      <c r="R83" s="24">
        <v>1294555.106906861</v>
      </c>
      <c r="S83" s="24">
        <v>-974349.6486290693</v>
      </c>
      <c r="T83" s="24">
        <v>29688.183116316795</v>
      </c>
      <c r="U83" s="24">
        <v>1390490.7333516777</v>
      </c>
      <c r="V83" s="24">
        <v>-722551.3664640486</v>
      </c>
      <c r="W83" s="24">
        <v>24798928.710557967</v>
      </c>
      <c r="X83" s="24">
        <v>-2048153.345318228</v>
      </c>
      <c r="Y83" s="24">
        <v>2211748.411080718</v>
      </c>
      <c r="Z83" s="24">
        <v>-10326177.409829587</v>
      </c>
      <c r="AA83" s="24">
        <v>191396.6820859909</v>
      </c>
      <c r="AB83" s="24">
        <v>-7823002.769390494</v>
      </c>
      <c r="AC83" s="24">
        <v>-233331.40390130877</v>
      </c>
      <c r="AD83" s="24">
        <v>1426917.3257080615</v>
      </c>
      <c r="AE83" s="24">
        <v>-1578030.1364821494</v>
      </c>
      <c r="AF83" s="24">
        <v>-44307.222167521715</v>
      </c>
      <c r="AG83" s="24">
        <v>-13353.879988372326</v>
      </c>
      <c r="AH83" s="24">
        <v>-28428828.635975227</v>
      </c>
      <c r="AI83" s="24">
        <v>330566.78566402197</v>
      </c>
      <c r="AJ83" s="24">
        <v>9636181.370308205</v>
      </c>
      <c r="AK83" s="24">
        <v>3504567.3743599504</v>
      </c>
      <c r="AL83" s="24">
        <v>1118673.059521988</v>
      </c>
      <c r="AM83" s="24">
        <v>536772.0888282806</v>
      </c>
      <c r="AN83" s="24">
        <v>-7760296.424414843</v>
      </c>
      <c r="AO83" s="24">
        <v>2932956.9941078126</v>
      </c>
      <c r="AP83" s="24">
        <v>-540662.4038037509</v>
      </c>
      <c r="AQ83" s="24">
        <v>-283912652.24580765</v>
      </c>
      <c r="AR83" s="24">
        <v>0</v>
      </c>
      <c r="AS83" s="24">
        <v>2202816.2177075446</v>
      </c>
      <c r="AT83" s="24">
        <v>-6722979.333189577</v>
      </c>
      <c r="AU83" s="24">
        <v>2255831.7528143227</v>
      </c>
      <c r="AV83" s="24">
        <v>333882.08436205983</v>
      </c>
      <c r="AW83" s="24">
        <v>122926.25219097733</v>
      </c>
      <c r="AX83" s="24">
        <v>-81523.47216710448</v>
      </c>
      <c r="AY83" s="24">
        <v>-291129.40190699697</v>
      </c>
      <c r="AZ83" s="24">
        <v>-97239.28923869133</v>
      </c>
      <c r="BA83" s="24">
        <v>-2609826.9182846546</v>
      </c>
      <c r="BB83" s="24">
        <v>-147967.53277102113</v>
      </c>
      <c r="BC83" s="24">
        <v>223251.97483596206</v>
      </c>
      <c r="BD83" s="24">
        <v>3976275.573068142</v>
      </c>
      <c r="BE83" s="24">
        <v>-25331017.319020778</v>
      </c>
      <c r="BF83" s="24">
        <v>1934041.6772724092</v>
      </c>
      <c r="BG83" s="24">
        <v>82174144.6972284</v>
      </c>
      <c r="BH83" s="24">
        <v>-50870173.73544565</v>
      </c>
      <c r="BI83" s="24">
        <v>-13930268.199380308</v>
      </c>
      <c r="BJ83" s="24">
        <v>-12635573.679644555</v>
      </c>
      <c r="BK83" s="24">
        <v>37198413.27039948</v>
      </c>
      <c r="BL83" s="24">
        <v>243041.60363724828</v>
      </c>
      <c r="BM83" s="24">
        <v>-706452.4084818065</v>
      </c>
      <c r="BN83" s="24">
        <v>119429.18853649497</v>
      </c>
      <c r="BO83" s="24">
        <v>281356.1493784785</v>
      </c>
      <c r="BP83" s="24">
        <v>449127.5382438898</v>
      </c>
      <c r="BQ83" s="24">
        <v>114732.17779198289</v>
      </c>
      <c r="BR83" s="24">
        <v>1071362.0541280508</v>
      </c>
      <c r="BS83" s="24">
        <v>21234.003720402718</v>
      </c>
      <c r="BT83" s="24">
        <v>22403.878003448248</v>
      </c>
      <c r="BU83" s="24">
        <v>21407.34926635027</v>
      </c>
      <c r="BV83" s="24">
        <v>-2893.886348158121</v>
      </c>
      <c r="BW83" s="24">
        <v>6251250.859211072</v>
      </c>
      <c r="BY83" s="24">
        <f>SUM(D83:BW83)</f>
        <v>-130067931.05797558</v>
      </c>
    </row>
    <row r="84" spans="1:77" ht="13.5" thickTop="1">
      <c r="A84" s="13">
        <v>78</v>
      </c>
      <c r="B84" s="13"/>
      <c r="C84" s="13"/>
      <c r="D84" s="15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Y84" s="15"/>
    </row>
    <row r="85" spans="1:77" ht="13.5" thickBot="1">
      <c r="A85" s="13">
        <v>79</v>
      </c>
      <c r="B85" s="25" t="s">
        <v>115</v>
      </c>
      <c r="C85" s="25"/>
      <c r="D85" s="19">
        <v>59215969.974672765</v>
      </c>
      <c r="E85" s="16"/>
      <c r="F85" s="19">
        <v>-16941979.69182699</v>
      </c>
      <c r="G85" s="19">
        <v>-2064183.4069266394</v>
      </c>
      <c r="H85" s="19">
        <v>5008198.737405419</v>
      </c>
      <c r="I85" s="19">
        <v>112738.75747781247</v>
      </c>
      <c r="J85" s="19">
        <v>2667926.939542584</v>
      </c>
      <c r="K85" s="19">
        <v>950600.27037213</v>
      </c>
      <c r="L85" s="19">
        <v>-847516.1333342344</v>
      </c>
      <c r="M85" s="19">
        <v>-76853.67792610824</v>
      </c>
      <c r="N85" s="19">
        <v>112854.51067008823</v>
      </c>
      <c r="O85" s="19">
        <v>344363.58776725084</v>
      </c>
      <c r="P85" s="19">
        <v>179707.4965065047</v>
      </c>
      <c r="Q85" s="19">
        <v>108726.59453796595</v>
      </c>
      <c r="R85" s="19">
        <v>453094.28741735965</v>
      </c>
      <c r="S85" s="19">
        <v>-341022.3770201802</v>
      </c>
      <c r="T85" s="19">
        <v>10390.864090792835</v>
      </c>
      <c r="U85" s="19">
        <v>486671.75667307526</v>
      </c>
      <c r="V85" s="19">
        <v>-252892.97826249897</v>
      </c>
      <c r="W85" s="19">
        <v>8679625.048695184</v>
      </c>
      <c r="X85" s="19">
        <v>-716853.670861356</v>
      </c>
      <c r="Y85" s="19">
        <v>774111.9438783079</v>
      </c>
      <c r="Z85" s="19">
        <v>-3614162.0934404135</v>
      </c>
      <c r="AA85" s="19">
        <v>66988.83872999996</v>
      </c>
      <c r="AB85" s="19">
        <v>-2738050.969286576</v>
      </c>
      <c r="AC85" s="19">
        <v>-81665.99136537313</v>
      </c>
      <c r="AD85" s="19">
        <v>499421.06399772316</v>
      </c>
      <c r="AE85" s="19">
        <v>-552310.5477687418</v>
      </c>
      <c r="AF85" s="19">
        <v>-15507.527758546174</v>
      </c>
      <c r="AG85" s="19">
        <v>-4673.857995934784</v>
      </c>
      <c r="AH85" s="19">
        <v>-9950090.022591412</v>
      </c>
      <c r="AI85" s="19">
        <v>115698.37498240173</v>
      </c>
      <c r="AJ85" s="19">
        <v>3372663.47960788</v>
      </c>
      <c r="AK85" s="19">
        <v>1226598.5810259804</v>
      </c>
      <c r="AL85" s="19">
        <v>391535.57083269954</v>
      </c>
      <c r="AM85" s="19">
        <v>187870.23108989745</v>
      </c>
      <c r="AN85" s="19">
        <v>-2716103.7485452145</v>
      </c>
      <c r="AO85" s="19">
        <v>1026534.9479377344</v>
      </c>
      <c r="AP85" s="19">
        <v>-189231.84133127332</v>
      </c>
      <c r="AQ85" s="19">
        <v>-99369428.28603268</v>
      </c>
      <c r="AR85" s="19">
        <v>0</v>
      </c>
      <c r="AS85" s="19">
        <v>770985.6761976555</v>
      </c>
      <c r="AT85" s="19">
        <v>-2353042.7666162997</v>
      </c>
      <c r="AU85" s="19">
        <v>-16281144.841421388</v>
      </c>
      <c r="AV85" s="19">
        <v>116858.7295267582</v>
      </c>
      <c r="AW85" s="19">
        <v>43024.188266813755</v>
      </c>
      <c r="AX85" s="19">
        <v>-28533.21525850892</v>
      </c>
      <c r="AY85" s="19">
        <v>-101895.29066736996</v>
      </c>
      <c r="AZ85" s="19">
        <v>-34033.75123356283</v>
      </c>
      <c r="BA85" s="19">
        <v>-913439.4213996232</v>
      </c>
      <c r="BB85" s="19">
        <v>-51788.636469870806</v>
      </c>
      <c r="BC85" s="19">
        <v>78138.19119243324</v>
      </c>
      <c r="BD85" s="19">
        <v>1391696.4505738765</v>
      </c>
      <c r="BE85" s="19">
        <v>-8865856.06165719</v>
      </c>
      <c r="BF85" s="19">
        <v>676914.5870453417</v>
      </c>
      <c r="BG85" s="19">
        <v>28760950.644029945</v>
      </c>
      <c r="BH85" s="19">
        <v>-17804560.80740598</v>
      </c>
      <c r="BI85" s="19">
        <v>-5063817.098344624</v>
      </c>
      <c r="BJ85" s="19">
        <v>-4422450.787875503</v>
      </c>
      <c r="BK85" s="19">
        <v>13019444.64463982</v>
      </c>
      <c r="BL85" s="19">
        <v>85064.56127300858</v>
      </c>
      <c r="BM85" s="19">
        <v>-247258.3429686129</v>
      </c>
      <c r="BN85" s="19">
        <v>41800.2159877643</v>
      </c>
      <c r="BO85" s="19">
        <v>98474.65228248388</v>
      </c>
      <c r="BP85" s="19">
        <v>157194.63838525116</v>
      </c>
      <c r="BQ85" s="19">
        <v>40156.262227110565</v>
      </c>
      <c r="BR85" s="19">
        <v>374976.7189448178</v>
      </c>
      <c r="BS85" s="19">
        <v>-184925.46935305744</v>
      </c>
      <c r="BT85" s="19">
        <v>7841.357301212847</v>
      </c>
      <c r="BU85" s="19">
        <v>7492.572243236005</v>
      </c>
      <c r="BV85" s="19">
        <v>-1012.8602218851447</v>
      </c>
      <c r="BW85" s="19">
        <v>2187937.800723955</v>
      </c>
      <c r="BY85" s="19">
        <f>SUM(D85:BW85)</f>
        <v>-62975042.42441461</v>
      </c>
    </row>
    <row r="86" spans="4:77" ht="13.5" thickTop="1">
      <c r="D86" s="26"/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Y86" s="26"/>
    </row>
    <row r="87" spans="1:77" ht="22.5">
      <c r="A87" s="29"/>
      <c r="B87" s="45" t="s">
        <v>147</v>
      </c>
      <c r="C87" s="30"/>
      <c r="D87" s="44">
        <v>84444032.4104716</v>
      </c>
      <c r="E87" s="32"/>
      <c r="F87" s="15">
        <v>50817317.42589916</v>
      </c>
      <c r="G87" s="15">
        <v>6192433.714903653</v>
      </c>
      <c r="H87" s="15">
        <v>-15021953.742349878</v>
      </c>
      <c r="I87" s="15">
        <v>-338672.3651136458</v>
      </c>
      <c r="J87" s="15">
        <v>-8000849.526878521</v>
      </c>
      <c r="K87" s="15">
        <v>-2850843.390762046</v>
      </c>
      <c r="L87" s="15">
        <v>2541617.2831561714</v>
      </c>
      <c r="M87" s="15">
        <v>-616227.2905846685</v>
      </c>
      <c r="N87" s="15">
        <v>-338935.7304933369</v>
      </c>
      <c r="O87" s="15">
        <v>-1032692.1630774289</v>
      </c>
      <c r="P87" s="15">
        <v>-539752.2189330161</v>
      </c>
      <c r="Q87" s="15">
        <v>-326560.78238129616</v>
      </c>
      <c r="R87" s="15">
        <v>-1359304.3888979107</v>
      </c>
      <c r="S87" s="15">
        <v>1024156.9917578101</v>
      </c>
      <c r="T87" s="15">
        <v>-31216.79240952432</v>
      </c>
      <c r="U87" s="15">
        <v>-1461720.6608680338</v>
      </c>
      <c r="V87" s="15">
        <v>758188.7920330912</v>
      </c>
      <c r="W87" s="15">
        <v>-26069290.21111965</v>
      </c>
      <c r="X87" s="15">
        <v>2153071.7921809554</v>
      </c>
      <c r="Y87" s="15">
        <v>-2325048.467835352</v>
      </c>
      <c r="Z87" s="15">
        <v>10854036.646176413</v>
      </c>
      <c r="AA87" s="15">
        <v>-201201.25788392127</v>
      </c>
      <c r="AB87" s="15">
        <v>8236179.620076582</v>
      </c>
      <c r="AC87" s="15">
        <v>245312.81533114612</v>
      </c>
      <c r="AD87" s="15">
        <v>-1500188.5753952563</v>
      </c>
      <c r="AE87" s="15">
        <v>1659060.9278675318</v>
      </c>
      <c r="AF87" s="15">
        <v>46582.368372544646</v>
      </c>
      <c r="AG87" s="15">
        <v>28834.534481674433</v>
      </c>
      <c r="AH87" s="15">
        <v>30380762.94277507</v>
      </c>
      <c r="AI87" s="15">
        <v>-347541.1688708663</v>
      </c>
      <c r="AJ87" s="15">
        <v>-10146087.962539345</v>
      </c>
      <c r="AK87" s="15">
        <v>-3678878.0750624835</v>
      </c>
      <c r="AL87" s="15">
        <v>-1197538.9709899724</v>
      </c>
      <c r="AM87" s="15">
        <v>-564334.9763457775</v>
      </c>
      <c r="AN87" s="15">
        <v>8146236.06640543</v>
      </c>
      <c r="AO87" s="15">
        <v>-13014693.86368312</v>
      </c>
      <c r="AP87" s="15">
        <v>567497.7468340695</v>
      </c>
      <c r="AQ87" s="15">
        <v>-182600193.94024026</v>
      </c>
      <c r="AR87" s="15">
        <v>154929142.66436538</v>
      </c>
      <c r="AS87" s="15">
        <v>-9300189.083066776</v>
      </c>
      <c r="AT87" s="15">
        <v>7068199.822482258</v>
      </c>
      <c r="AU87" s="15">
        <v>-29979744.794612825</v>
      </c>
      <c r="AV87" s="15">
        <v>-429282.009799324</v>
      </c>
      <c r="AW87" s="15">
        <v>-521421.896109961</v>
      </c>
      <c r="AX87" s="15">
        <v>332614.82754960656</v>
      </c>
      <c r="AY87" s="15">
        <v>-632146.2631713897</v>
      </c>
      <c r="AZ87" s="15">
        <v>338431.74889172614</v>
      </c>
      <c r="BA87" s="15">
        <v>9083245.004913218</v>
      </c>
      <c r="BB87" s="15">
        <v>228462.16920003295</v>
      </c>
      <c r="BC87" s="15">
        <v>-396348.9590996951</v>
      </c>
      <c r="BD87" s="15">
        <v>-6004448.569315091</v>
      </c>
      <c r="BE87" s="15">
        <v>103061264.53848818</v>
      </c>
      <c r="BF87" s="15">
        <v>-7782100.2532323</v>
      </c>
      <c r="BG87" s="15">
        <v>-86275087.86461075</v>
      </c>
      <c r="BH87" s="15">
        <v>53424765.346414104</v>
      </c>
      <c r="BI87" s="15">
        <v>21061914.410300225</v>
      </c>
      <c r="BJ87" s="15">
        <v>48906853.51514253</v>
      </c>
      <c r="BK87" s="15">
        <v>-39053788.5838764</v>
      </c>
      <c r="BL87" s="15">
        <v>-255465.02043256164</v>
      </c>
      <c r="BM87" s="15">
        <v>742563.7268135548</v>
      </c>
      <c r="BN87" s="15">
        <v>-140506.36905783415</v>
      </c>
      <c r="BO87" s="15">
        <v>-295707.8413874209</v>
      </c>
      <c r="BP87" s="15">
        <v>-472085.18614301085</v>
      </c>
      <c r="BQ87" s="15">
        <v>-120596.83919912577</v>
      </c>
      <c r="BR87" s="15">
        <v>1816808.2714570463</v>
      </c>
      <c r="BS87" s="15">
        <v>-333348.5167647302</v>
      </c>
      <c r="BT87" s="15">
        <v>-23546.677113085985</v>
      </c>
      <c r="BU87" s="15">
        <v>-22467.79773542285</v>
      </c>
      <c r="BV87" s="15">
        <v>3037.1487075686455</v>
      </c>
      <c r="BW87" s="15">
        <v>-6529517.752760887</v>
      </c>
      <c r="BY87" s="31">
        <f>SUM(D87:BW87)</f>
        <v>146961098.47324443</v>
      </c>
    </row>
    <row r="88" spans="4:5" ht="12.75">
      <c r="D88" s="33"/>
      <c r="E88" s="34"/>
    </row>
    <row r="89" spans="4:77" ht="12.75">
      <c r="D89" s="38"/>
      <c r="E89" s="38"/>
      <c r="F89" s="39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W89" t="s">
        <v>127</v>
      </c>
      <c r="BY89" s="35">
        <v>-32446817.000072956</v>
      </c>
    </row>
    <row r="90" spans="6:77" ht="13.5" customHeight="1" thickBot="1"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W90" t="s">
        <v>128</v>
      </c>
      <c r="BY90" s="36">
        <f>SUM(BY87:BY89)</f>
        <v>114514281.47317147</v>
      </c>
    </row>
    <row r="91" ht="13.5" thickTop="1"/>
  </sheetData>
  <printOptions/>
  <pageMargins left="0.75" right="0.24" top="0.53" bottom="0.61" header="0.5" footer="0.5"/>
  <pageSetup fitToWidth="8" fitToHeight="1" horizontalDpi="600" verticalDpi="600" orientation="portrait" scale="60" r:id="rId1"/>
  <headerFooter alignWithMargins="0">
    <oddHeader>&amp;RPage 1.&amp;P+4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>
    <tabColor indexed="42"/>
    <pageSetUpPr fitToPage="1"/>
  </sheetPr>
  <dimension ref="A1:Q88"/>
  <sheetViews>
    <sheetView tabSelected="1" zoomScale="75" zoomScaleNormal="75" workbookViewId="0" topLeftCell="A1">
      <pane xSplit="3" ySplit="6" topLeftCell="D2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C5" sqref="C5"/>
    </sheetView>
  </sheetViews>
  <sheetFormatPr defaultColWidth="9.140625" defaultRowHeight="12.75"/>
  <cols>
    <col min="1" max="1" width="3.140625" style="0" bestFit="1" customWidth="1"/>
    <col min="2" max="2" width="31.00390625" style="0" customWidth="1"/>
    <col min="3" max="3" width="17.8515625" style="0" bestFit="1" customWidth="1"/>
    <col min="4" max="4" width="2.8515625" style="2" customWidth="1"/>
    <col min="5" max="6" width="15.140625" style="0" customWidth="1"/>
    <col min="7" max="7" width="15.00390625" style="0" customWidth="1"/>
    <col min="8" max="8" width="14.7109375" style="0" customWidth="1"/>
    <col min="9" max="9" width="14.00390625" style="0" customWidth="1"/>
    <col min="10" max="10" width="15.00390625" style="0" customWidth="1"/>
    <col min="11" max="12" width="14.7109375" style="0" customWidth="1"/>
    <col min="13" max="13" width="15.7109375" style="0" bestFit="1" customWidth="1"/>
    <col min="14" max="14" width="13.57421875" style="0" customWidth="1"/>
    <col min="15" max="15" width="15.421875" style="0" customWidth="1"/>
    <col min="16" max="16" width="13.7109375" style="0" customWidth="1"/>
    <col min="17" max="17" width="15.57421875" style="0" customWidth="1"/>
    <col min="18" max="18" width="2.8515625" style="0" customWidth="1"/>
  </cols>
  <sheetData>
    <row r="1" ht="15.75">
      <c r="A1" s="1" t="s">
        <v>0</v>
      </c>
    </row>
    <row r="2" ht="12.75">
      <c r="A2" s="3" t="s">
        <v>1</v>
      </c>
    </row>
    <row r="3" spans="1:4" ht="12.75">
      <c r="A3" s="3" t="s">
        <v>155</v>
      </c>
      <c r="B3" s="4"/>
      <c r="C3" s="5"/>
      <c r="D3" s="6"/>
    </row>
    <row r="4" spans="1:4" ht="12.75">
      <c r="A4" s="7" t="s">
        <v>129</v>
      </c>
      <c r="B4" s="4"/>
      <c r="C4" s="5"/>
      <c r="D4" s="6"/>
    </row>
    <row r="5" spans="2:17" ht="12.75">
      <c r="B5" s="4"/>
      <c r="C5" s="5"/>
      <c r="D5" s="6"/>
      <c r="E5" s="8">
        <v>12.1</v>
      </c>
      <c r="F5" s="8">
        <v>12.2</v>
      </c>
      <c r="G5" s="8">
        <v>12.3</v>
      </c>
      <c r="H5" s="8">
        <v>12.4</v>
      </c>
      <c r="I5" s="8">
        <v>12.5</v>
      </c>
      <c r="J5" s="8">
        <v>12.6</v>
      </c>
      <c r="K5" s="8">
        <v>12.7</v>
      </c>
      <c r="L5" s="8">
        <v>12.8</v>
      </c>
      <c r="M5" s="8">
        <v>12.9</v>
      </c>
      <c r="N5" s="8" t="s">
        <v>168</v>
      </c>
      <c r="O5" s="9">
        <v>12.11</v>
      </c>
      <c r="P5" s="8">
        <v>12.12</v>
      </c>
      <c r="Q5" s="9">
        <v>12.13</v>
      </c>
    </row>
    <row r="6" spans="3:17" ht="51">
      <c r="C6" s="10" t="s">
        <v>116</v>
      </c>
      <c r="D6" s="11"/>
      <c r="E6" s="12" t="s">
        <v>156</v>
      </c>
      <c r="F6" s="12" t="s">
        <v>157</v>
      </c>
      <c r="G6" s="12" t="s">
        <v>158</v>
      </c>
      <c r="H6" s="12" t="s">
        <v>159</v>
      </c>
      <c r="I6" s="12" t="s">
        <v>160</v>
      </c>
      <c r="J6" s="12" t="s">
        <v>161</v>
      </c>
      <c r="K6" s="12" t="s">
        <v>162</v>
      </c>
      <c r="L6" s="12" t="s">
        <v>169</v>
      </c>
      <c r="M6" s="12" t="s">
        <v>170</v>
      </c>
      <c r="N6" s="12" t="s">
        <v>163</v>
      </c>
      <c r="O6" s="12" t="s">
        <v>164</v>
      </c>
      <c r="P6" s="12" t="s">
        <v>165</v>
      </c>
      <c r="Q6" s="12" t="s">
        <v>166</v>
      </c>
    </row>
    <row r="7" spans="1:4" ht="12.75">
      <c r="A7" s="13">
        <v>1</v>
      </c>
      <c r="B7" s="13" t="s">
        <v>53</v>
      </c>
      <c r="C7" s="4"/>
      <c r="D7" s="14"/>
    </row>
    <row r="8" spans="1:17" ht="12.75">
      <c r="A8" s="13">
        <v>2</v>
      </c>
      <c r="B8" s="13" t="s">
        <v>54</v>
      </c>
      <c r="C8" s="15">
        <f>SUM(E8:Q8)</f>
        <v>38088310.35890055</v>
      </c>
      <c r="D8" s="16"/>
      <c r="E8" s="15">
        <v>38088310.35890055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</row>
    <row r="9" spans="1:17" ht="12.75">
      <c r="A9" s="13">
        <v>3</v>
      </c>
      <c r="B9" s="13" t="s">
        <v>55</v>
      </c>
      <c r="C9" s="15">
        <f>SUM(E9:Q9)</f>
        <v>0</v>
      </c>
      <c r="D9" s="16"/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12.75">
      <c r="A10" s="13">
        <v>4</v>
      </c>
      <c r="B10" s="13" t="s">
        <v>56</v>
      </c>
      <c r="C10" s="15">
        <f>SUM(E10:Q10)</f>
        <v>44084269.861801386</v>
      </c>
      <c r="D10" s="16"/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44084269.861801386</v>
      </c>
    </row>
    <row r="11" spans="1:17" ht="12.75">
      <c r="A11" s="13">
        <v>5</v>
      </c>
      <c r="B11" s="13" t="s">
        <v>57</v>
      </c>
      <c r="C11" s="15">
        <f>SUM(E11:Q11)</f>
        <v>18116.76524975151</v>
      </c>
      <c r="D11" s="16"/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20935.63981307298</v>
      </c>
      <c r="P11" s="15">
        <v>-2832.0568261519074</v>
      </c>
      <c r="Q11" s="15">
        <v>13.18226283043623</v>
      </c>
    </row>
    <row r="12" spans="1:17" ht="12.75">
      <c r="A12" s="13">
        <v>6</v>
      </c>
      <c r="B12" s="13" t="s">
        <v>58</v>
      </c>
      <c r="C12" s="17">
        <f>SUM(E12:Q12)</f>
        <v>82190696.9859519</v>
      </c>
      <c r="D12" s="16"/>
      <c r="E12" s="17">
        <v>38088310.35890055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20935.63981294632</v>
      </c>
      <c r="P12" s="17">
        <v>-2832.0568261146545</v>
      </c>
      <c r="Q12" s="17">
        <v>44084283.04406452</v>
      </c>
    </row>
    <row r="13" spans="1:17" ht="12.75">
      <c r="A13" s="13">
        <v>7</v>
      </c>
      <c r="B13" s="13"/>
      <c r="C13" s="15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3">
        <v>8</v>
      </c>
      <c r="B14" s="13" t="s">
        <v>59</v>
      </c>
      <c r="C14" s="15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3">
        <v>9</v>
      </c>
      <c r="B15" s="13" t="s">
        <v>60</v>
      </c>
      <c r="C15" s="15">
        <f aca="true" t="shared" si="0" ref="C15:C24">SUM(E15:Q15)</f>
        <v>10476282.3853302</v>
      </c>
      <c r="D15" s="16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-116346.5146599412</v>
      </c>
      <c r="K15" s="15">
        <v>-29721.377267479897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10622350.277257621</v>
      </c>
    </row>
    <row r="16" spans="1:17" ht="12.75">
      <c r="A16" s="13">
        <v>10</v>
      </c>
      <c r="B16" s="13" t="s">
        <v>61</v>
      </c>
      <c r="C16" s="15">
        <f t="shared" si="0"/>
        <v>0</v>
      </c>
      <c r="D16" s="16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</row>
    <row r="17" spans="1:17" ht="12.75">
      <c r="A17" s="13">
        <v>11</v>
      </c>
      <c r="B17" s="13" t="s">
        <v>62</v>
      </c>
      <c r="C17" s="15">
        <f t="shared" si="0"/>
        <v>-21226.07405909151</v>
      </c>
      <c r="D17" s="16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-16907.067693650723</v>
      </c>
      <c r="K17" s="15">
        <v>-4319.006365440786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ht="12.75">
      <c r="A18" s="13">
        <v>12</v>
      </c>
      <c r="B18" s="13" t="s">
        <v>63</v>
      </c>
      <c r="C18" s="15">
        <f t="shared" si="0"/>
        <v>25426650.85229087</v>
      </c>
      <c r="D18" s="16"/>
      <c r="E18" s="15">
        <v>129.49548935890198</v>
      </c>
      <c r="F18" s="15">
        <v>0</v>
      </c>
      <c r="G18" s="15">
        <v>0</v>
      </c>
      <c r="H18" s="15">
        <v>0</v>
      </c>
      <c r="I18" s="15">
        <v>-294886.3230148554</v>
      </c>
      <c r="J18" s="15">
        <v>-41708.836352586746</v>
      </c>
      <c r="K18" s="15">
        <v>-10654.758883357048</v>
      </c>
      <c r="L18" s="15">
        <v>0</v>
      </c>
      <c r="M18" s="15">
        <v>-21097.177978992462</v>
      </c>
      <c r="N18" s="15">
        <v>-23481.261100172997</v>
      </c>
      <c r="O18" s="15">
        <v>-1073.257343530655</v>
      </c>
      <c r="P18" s="15">
        <v>202.42829942703247</v>
      </c>
      <c r="Q18" s="15">
        <v>25819220.543175578</v>
      </c>
    </row>
    <row r="19" spans="1:17" ht="12.75">
      <c r="A19" s="13">
        <v>13</v>
      </c>
      <c r="B19" s="13" t="s">
        <v>64</v>
      </c>
      <c r="C19" s="15">
        <f t="shared" si="0"/>
        <v>213727.20569461584</v>
      </c>
      <c r="D19" s="16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-19244.501285865903</v>
      </c>
      <c r="K19" s="15">
        <v>-4916.117038115859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237887.8240185976</v>
      </c>
    </row>
    <row r="20" spans="1:17" ht="12.75">
      <c r="A20" s="13">
        <v>14</v>
      </c>
      <c r="B20" s="13" t="s">
        <v>65</v>
      </c>
      <c r="C20" s="15">
        <f t="shared" si="0"/>
        <v>-150085.13275963068</v>
      </c>
      <c r="D20" s="1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-119546.34155675769</v>
      </c>
      <c r="K20" s="15">
        <v>-30538.79120287299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</row>
    <row r="21" spans="1:17" ht="12.75">
      <c r="A21" s="13">
        <v>15</v>
      </c>
      <c r="B21" s="13" t="s">
        <v>66</v>
      </c>
      <c r="C21" s="15">
        <f t="shared" si="0"/>
        <v>-77568.04018644989</v>
      </c>
      <c r="D21" s="16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-61784.7701202333</v>
      </c>
      <c r="K21" s="15">
        <v>-15783.270066216588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ht="12.75">
      <c r="A22" s="13">
        <v>16</v>
      </c>
      <c r="B22" s="13" t="s">
        <v>67</v>
      </c>
      <c r="C22" s="15">
        <f t="shared" si="0"/>
        <v>-7359.7185185728595</v>
      </c>
      <c r="D22" s="16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-5862.189063004218</v>
      </c>
      <c r="K22" s="15">
        <v>-1497.5294555686414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</row>
    <row r="23" spans="1:17" ht="12.75">
      <c r="A23" s="13">
        <v>17</v>
      </c>
      <c r="B23" s="13" t="s">
        <v>68</v>
      </c>
      <c r="C23" s="15">
        <f t="shared" si="0"/>
        <v>0</v>
      </c>
      <c r="D23" s="16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ht="12.75">
      <c r="A24" s="13">
        <v>18</v>
      </c>
      <c r="B24" s="13" t="s">
        <v>69</v>
      </c>
      <c r="C24" s="18">
        <f t="shared" si="0"/>
        <v>251997.1940381825</v>
      </c>
      <c r="D24" s="16"/>
      <c r="E24" s="18">
        <v>0</v>
      </c>
      <c r="F24" s="18">
        <v>-256046.25624543428</v>
      </c>
      <c r="G24" s="18">
        <v>744253.2130315155</v>
      </c>
      <c r="H24" s="18">
        <v>-120894.54157316685</v>
      </c>
      <c r="I24" s="18">
        <v>0</v>
      </c>
      <c r="J24" s="18">
        <v>-92341.69915825129</v>
      </c>
      <c r="K24" s="18">
        <v>-23589.210955277085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615.6889387965202</v>
      </c>
    </row>
    <row r="25" spans="1:17" ht="12.75">
      <c r="A25" s="13">
        <v>19</v>
      </c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2.75">
      <c r="A26" s="13">
        <v>20</v>
      </c>
      <c r="B26" s="13" t="s">
        <v>70</v>
      </c>
      <c r="C26" s="15">
        <f>SUM(E26:Q26)</f>
        <v>36112418.6718297</v>
      </c>
      <c r="D26" s="16"/>
      <c r="E26" s="15">
        <v>129.49548935890198</v>
      </c>
      <c r="F26" s="15">
        <v>-256046.25624537468</v>
      </c>
      <c r="G26" s="15">
        <v>744253.2130315304</v>
      </c>
      <c r="H26" s="15">
        <v>-120894.54157328606</v>
      </c>
      <c r="I26" s="15">
        <v>-294886.3230149746</v>
      </c>
      <c r="J26" s="15">
        <v>-473741.91989040375</v>
      </c>
      <c r="K26" s="15">
        <v>-121020.06123447418</v>
      </c>
      <c r="L26" s="15">
        <v>0</v>
      </c>
      <c r="M26" s="15">
        <v>-21097.177978992462</v>
      </c>
      <c r="N26" s="15">
        <v>-23481.261100292206</v>
      </c>
      <c r="O26" s="15">
        <v>-1073.257343530655</v>
      </c>
      <c r="P26" s="15">
        <v>202.42829942703247</v>
      </c>
      <c r="Q26" s="15">
        <v>36680074.33339071</v>
      </c>
    </row>
    <row r="27" spans="1:17" ht="12.75">
      <c r="A27" s="13">
        <v>21</v>
      </c>
      <c r="B27" s="13"/>
      <c r="C27" s="15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3">
        <v>22</v>
      </c>
      <c r="B28" s="13" t="s">
        <v>71</v>
      </c>
      <c r="C28" s="15">
        <f aca="true" t="shared" si="1" ref="C28:C35">SUM(E28:Q28)</f>
        <v>1206.7476915419102</v>
      </c>
      <c r="D28" s="16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1206.7476915419102</v>
      </c>
    </row>
    <row r="29" spans="1:17" ht="12.75">
      <c r="A29" s="13">
        <v>23</v>
      </c>
      <c r="B29" s="13" t="s">
        <v>72</v>
      </c>
      <c r="C29" s="15">
        <f t="shared" si="1"/>
        <v>138.40910363197327</v>
      </c>
      <c r="D29" s="16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138.40910363197327</v>
      </c>
    </row>
    <row r="30" spans="1:17" ht="12.75">
      <c r="A30" s="13">
        <v>24</v>
      </c>
      <c r="B30" s="13" t="s">
        <v>73</v>
      </c>
      <c r="C30" s="15">
        <f t="shared" si="1"/>
        <v>379.66839773207903</v>
      </c>
      <c r="D30" s="16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379.66839773207903</v>
      </c>
    </row>
    <row r="31" spans="1:17" ht="12.75">
      <c r="A31" s="13">
        <v>25</v>
      </c>
      <c r="B31" s="13" t="s">
        <v>74</v>
      </c>
      <c r="C31" s="15">
        <f t="shared" si="1"/>
        <v>15587186.751465105</v>
      </c>
      <c r="D31" s="16"/>
      <c r="E31" s="15">
        <v>13019444.64463982</v>
      </c>
      <c r="F31" s="15">
        <v>85064.56127300858</v>
      </c>
      <c r="G31" s="15">
        <v>-247258.3429686129</v>
      </c>
      <c r="H31" s="15">
        <v>41800.2159877643</v>
      </c>
      <c r="I31" s="15">
        <v>98474.65228248388</v>
      </c>
      <c r="J31" s="15">
        <v>157194.63838525116</v>
      </c>
      <c r="K31" s="15">
        <v>40156.262227110565</v>
      </c>
      <c r="L31" s="15">
        <v>374976.7189448178</v>
      </c>
      <c r="M31" s="15">
        <v>-184925.46935305744</v>
      </c>
      <c r="N31" s="15">
        <v>7841.357301212847</v>
      </c>
      <c r="O31" s="15">
        <v>7492.572243236005</v>
      </c>
      <c r="P31" s="15">
        <v>-1012.8602218851447</v>
      </c>
      <c r="Q31" s="15">
        <v>2187937.800723955</v>
      </c>
    </row>
    <row r="32" spans="1:17" ht="12.75">
      <c r="A32" s="13">
        <v>26</v>
      </c>
      <c r="B32" s="13" t="s">
        <v>75</v>
      </c>
      <c r="C32" s="15">
        <f t="shared" si="1"/>
        <v>2099903.4923686925</v>
      </c>
      <c r="D32" s="16"/>
      <c r="E32" s="15">
        <v>882737.1747198999</v>
      </c>
      <c r="F32" s="15">
        <v>13084.502183416858</v>
      </c>
      <c r="G32" s="15">
        <v>-38032.90442016907</v>
      </c>
      <c r="H32" s="15">
        <v>6429.660545154475</v>
      </c>
      <c r="I32" s="15">
        <v>13612.66813413985</v>
      </c>
      <c r="J32" s="15">
        <v>24761.891851069406</v>
      </c>
      <c r="K32" s="15">
        <v>6325.5657611889765</v>
      </c>
      <c r="L32" s="15">
        <v>57437.95207725372</v>
      </c>
      <c r="M32" s="15">
        <v>-43.28591166995466</v>
      </c>
      <c r="N32" s="15">
        <v>1083.9519834667444</v>
      </c>
      <c r="O32" s="15">
        <v>597.4567130338401</v>
      </c>
      <c r="P32" s="15">
        <v>-140.01576087623835</v>
      </c>
      <c r="Q32" s="15">
        <v>1132048.874492784</v>
      </c>
    </row>
    <row r="33" spans="1:17" ht="12.75">
      <c r="A33" s="13">
        <v>27</v>
      </c>
      <c r="B33" s="13" t="s">
        <v>76</v>
      </c>
      <c r="C33" s="15">
        <f t="shared" si="1"/>
        <v>692206.1848124117</v>
      </c>
      <c r="D33" s="16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709549.8812728524</v>
      </c>
      <c r="M33" s="15">
        <v>0</v>
      </c>
      <c r="N33" s="15">
        <v>0</v>
      </c>
      <c r="O33" s="15">
        <v>0</v>
      </c>
      <c r="P33" s="15">
        <v>0</v>
      </c>
      <c r="Q33" s="15">
        <v>-17343.696460440755</v>
      </c>
    </row>
    <row r="34" spans="1:17" ht="12.75">
      <c r="A34" s="13">
        <v>28</v>
      </c>
      <c r="B34" s="13" t="s">
        <v>77</v>
      </c>
      <c r="C34" s="15">
        <f t="shared" si="1"/>
        <v>0</v>
      </c>
      <c r="D34" s="16"/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</row>
    <row r="35" spans="1:17" ht="12.75">
      <c r="A35" s="13">
        <v>29</v>
      </c>
      <c r="B35" s="13" t="s">
        <v>78</v>
      </c>
      <c r="C35" s="18">
        <f t="shared" si="1"/>
        <v>0.8443554360419512</v>
      </c>
      <c r="D35" s="16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0.8443554360419512</v>
      </c>
    </row>
    <row r="36" spans="1:17" ht="12.75">
      <c r="A36" s="13">
        <v>30</v>
      </c>
      <c r="B36" s="13"/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3">
        <v>31</v>
      </c>
      <c r="B37" s="13" t="s">
        <v>79</v>
      </c>
      <c r="C37" s="16">
        <f>SUM(E37:Q37)</f>
        <v>54493440.77002406</v>
      </c>
      <c r="D37" s="16"/>
      <c r="E37" s="16">
        <v>13902311.3148489</v>
      </c>
      <c r="F37" s="16">
        <v>-157897.19278883934</v>
      </c>
      <c r="G37" s="16">
        <v>458961.96564269066</v>
      </c>
      <c r="H37" s="16">
        <v>-72664.6650402546</v>
      </c>
      <c r="I37" s="16">
        <v>-182799.00259828568</v>
      </c>
      <c r="J37" s="16">
        <v>-291785.38965415955</v>
      </c>
      <c r="K37" s="16">
        <v>-74538.23324608803</v>
      </c>
      <c r="L37" s="16">
        <v>1141964.5522947311</v>
      </c>
      <c r="M37" s="16">
        <v>-206065.9332435131</v>
      </c>
      <c r="N37" s="16">
        <v>-14555.951815843582</v>
      </c>
      <c r="O37" s="16">
        <v>7016.771612644196</v>
      </c>
      <c r="P37" s="16">
        <v>-950.4476833343506</v>
      </c>
      <c r="Q37" s="16">
        <v>39984442.98169541</v>
      </c>
    </row>
    <row r="38" spans="1:17" ht="12.75">
      <c r="A38" s="13">
        <v>32</v>
      </c>
      <c r="B38" s="13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3.5" thickBot="1">
      <c r="A39" s="13">
        <v>33</v>
      </c>
      <c r="B39" s="13" t="s">
        <v>80</v>
      </c>
      <c r="C39" s="19">
        <f>SUM(E39:Q39)</f>
        <v>27697256.21592784</v>
      </c>
      <c r="D39" s="16"/>
      <c r="E39" s="19">
        <v>24185999.044051647</v>
      </c>
      <c r="F39" s="19">
        <v>157897.19278883934</v>
      </c>
      <c r="G39" s="19">
        <v>-458961.96564269066</v>
      </c>
      <c r="H39" s="19">
        <v>72664.6650402546</v>
      </c>
      <c r="I39" s="19">
        <v>182799.00259828568</v>
      </c>
      <c r="J39" s="19">
        <v>291785.38965415955</v>
      </c>
      <c r="K39" s="19">
        <v>74538.23324608803</v>
      </c>
      <c r="L39" s="19">
        <v>-1141964.5522947311</v>
      </c>
      <c r="M39" s="19">
        <v>206065.9332435131</v>
      </c>
      <c r="N39" s="19">
        <v>14555.951815843582</v>
      </c>
      <c r="O39" s="19">
        <v>13918.868200302124</v>
      </c>
      <c r="P39" s="19">
        <v>-1881.609142780304</v>
      </c>
      <c r="Q39" s="19">
        <v>4099840.062369108</v>
      </c>
    </row>
    <row r="40" spans="1:17" ht="13.5" thickTop="1">
      <c r="A40" s="13">
        <v>34</v>
      </c>
      <c r="B40" s="13"/>
      <c r="C40" s="15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3">
        <v>35</v>
      </c>
      <c r="B41" s="13" t="s">
        <v>81</v>
      </c>
      <c r="C41" s="15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3">
        <v>36</v>
      </c>
      <c r="B42" s="13" t="s">
        <v>82</v>
      </c>
      <c r="C42" s="15">
        <f aca="true" t="shared" si="2" ref="C42:C52">SUM(E42:Q42)</f>
        <v>78098.87807559967</v>
      </c>
      <c r="D42" s="16"/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78098.87807559967</v>
      </c>
    </row>
    <row r="43" spans="1:17" ht="12.75">
      <c r="A43" s="13">
        <v>37</v>
      </c>
      <c r="B43" s="13" t="s">
        <v>83</v>
      </c>
      <c r="C43" s="15">
        <f t="shared" si="2"/>
        <v>0</v>
      </c>
      <c r="D43" s="16"/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ht="12.75">
      <c r="A44" s="13">
        <v>38</v>
      </c>
      <c r="B44" s="13" t="s">
        <v>84</v>
      </c>
      <c r="C44" s="15">
        <f t="shared" si="2"/>
        <v>-165528.39103027433</v>
      </c>
      <c r="D44" s="16"/>
      <c r="E44" s="15">
        <v>0</v>
      </c>
      <c r="F44" s="15">
        <v>0</v>
      </c>
      <c r="G44" s="15">
        <v>0</v>
      </c>
      <c r="H44" s="15">
        <v>-165549.92955493554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21.53852466121316</v>
      </c>
    </row>
    <row r="45" spans="1:17" ht="12.75">
      <c r="A45" s="13">
        <v>39</v>
      </c>
      <c r="B45" s="13" t="s">
        <v>85</v>
      </c>
      <c r="C45" s="15">
        <f t="shared" si="2"/>
        <v>0</v>
      </c>
      <c r="D45" s="16"/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ht="12.75">
      <c r="A46" s="13">
        <v>40</v>
      </c>
      <c r="B46" s="13" t="s">
        <v>86</v>
      </c>
      <c r="C46" s="15">
        <f t="shared" si="2"/>
        <v>0</v>
      </c>
      <c r="D46" s="16"/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</row>
    <row r="47" spans="1:17" ht="12.75">
      <c r="A47" s="13">
        <v>41</v>
      </c>
      <c r="B47" s="13" t="s">
        <v>87</v>
      </c>
      <c r="C47" s="15">
        <f t="shared" si="2"/>
        <v>109.83091261982918</v>
      </c>
      <c r="D47" s="16"/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109.83091261982918</v>
      </c>
    </row>
    <row r="48" spans="1:17" ht="12.75">
      <c r="A48" s="13">
        <v>42</v>
      </c>
      <c r="B48" s="13" t="s">
        <v>88</v>
      </c>
      <c r="C48" s="15">
        <f t="shared" si="2"/>
        <v>-72.6505429893732</v>
      </c>
      <c r="D48" s="16"/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-72.6505429893732</v>
      </c>
    </row>
    <row r="49" spans="1:17" ht="12.75">
      <c r="A49" s="13">
        <v>43</v>
      </c>
      <c r="B49" s="13" t="s">
        <v>89</v>
      </c>
      <c r="C49" s="15">
        <f t="shared" si="2"/>
        <v>1241.6597747057676</v>
      </c>
      <c r="D49" s="16"/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1241.6597747057676</v>
      </c>
    </row>
    <row r="50" spans="1:17" ht="12.75">
      <c r="A50" s="13">
        <v>44</v>
      </c>
      <c r="B50" s="13" t="s">
        <v>90</v>
      </c>
      <c r="C50" s="15">
        <f t="shared" si="2"/>
        <v>895680.1994645521</v>
      </c>
      <c r="D50" s="16"/>
      <c r="E50" s="15">
        <v>236199.07715743035</v>
      </c>
      <c r="F50" s="15">
        <v>-2682.684754602611</v>
      </c>
      <c r="G50" s="15">
        <v>7797.79707557708</v>
      </c>
      <c r="H50" s="15">
        <v>-1234.5779279470444</v>
      </c>
      <c r="I50" s="15">
        <v>-2771.5455068573356</v>
      </c>
      <c r="J50" s="15">
        <v>-4955.860765144229</v>
      </c>
      <c r="K50" s="15">
        <v>-1266.0027497783303</v>
      </c>
      <c r="L50" s="15">
        <v>7346.756615027785</v>
      </c>
      <c r="M50" s="15">
        <v>-3142.6325640156865</v>
      </c>
      <c r="N50" s="15">
        <v>-220.6931234896183</v>
      </c>
      <c r="O50" s="15">
        <v>137.45017857849598</v>
      </c>
      <c r="P50" s="15">
        <v>-19.5874465405941</v>
      </c>
      <c r="Q50" s="15">
        <v>660492.7032763138</v>
      </c>
    </row>
    <row r="51" spans="1:17" ht="12.75">
      <c r="A51" s="13">
        <v>45</v>
      </c>
      <c r="B51" s="13" t="s">
        <v>91</v>
      </c>
      <c r="C51" s="15">
        <f t="shared" si="2"/>
        <v>-0.00988395232707262</v>
      </c>
      <c r="D51" s="16"/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-0.00988395232707262</v>
      </c>
    </row>
    <row r="52" spans="1:17" ht="12.75">
      <c r="A52" s="13">
        <v>46</v>
      </c>
      <c r="B52" s="13" t="s">
        <v>92</v>
      </c>
      <c r="C52" s="18">
        <f t="shared" si="2"/>
        <v>0</v>
      </c>
      <c r="D52" s="16"/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</row>
    <row r="53" spans="1:17" ht="12.75">
      <c r="A53" s="13">
        <v>47</v>
      </c>
      <c r="B53" s="13"/>
      <c r="C53" s="15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3">
        <v>48</v>
      </c>
      <c r="B54" s="13" t="s">
        <v>93</v>
      </c>
      <c r="C54" s="16">
        <f>SUM(E54:Q54)</f>
        <v>809529.5167694092</v>
      </c>
      <c r="D54" s="16"/>
      <c r="E54" s="16">
        <v>236199.07715702057</v>
      </c>
      <c r="F54" s="16">
        <v>-2682.684754371643</v>
      </c>
      <c r="G54" s="16">
        <v>7797.797075271606</v>
      </c>
      <c r="H54" s="16">
        <v>-166784.5074825287</v>
      </c>
      <c r="I54" s="16">
        <v>-2771.5455074310303</v>
      </c>
      <c r="J54" s="16">
        <v>-4955.860764503479</v>
      </c>
      <c r="K54" s="16">
        <v>-1266.0027503967285</v>
      </c>
      <c r="L54" s="16">
        <v>7346.756615638733</v>
      </c>
      <c r="M54" s="16">
        <v>-3142.6325645446777</v>
      </c>
      <c r="N54" s="16">
        <v>-220.69312286376953</v>
      </c>
      <c r="O54" s="16">
        <v>137.4501781463623</v>
      </c>
      <c r="P54" s="16">
        <v>-19.587446212768555</v>
      </c>
      <c r="Q54" s="16">
        <v>739891.9501361847</v>
      </c>
    </row>
    <row r="55" spans="1:17" ht="12.75">
      <c r="A55" s="13">
        <v>49</v>
      </c>
      <c r="B55" s="13"/>
      <c r="C55" s="15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3">
        <v>50</v>
      </c>
      <c r="B56" s="13" t="s">
        <v>94</v>
      </c>
      <c r="C56" s="15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3">
        <v>51</v>
      </c>
      <c r="B57" s="13" t="s">
        <v>95</v>
      </c>
      <c r="C57" s="15">
        <f aca="true" t="shared" si="3" ref="C57:C63">SUM(E57:Q57)</f>
        <v>-28906.571603775024</v>
      </c>
      <c r="D57" s="16"/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-28906.571603775024</v>
      </c>
    </row>
    <row r="58" spans="1:17" ht="12.75">
      <c r="A58" s="13">
        <v>52</v>
      </c>
      <c r="B58" s="13" t="s">
        <v>96</v>
      </c>
      <c r="C58" s="15">
        <f t="shared" si="3"/>
        <v>-1217.6491835713387</v>
      </c>
      <c r="D58" s="16"/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-1217.6491835713387</v>
      </c>
    </row>
    <row r="59" spans="1:17" ht="12.75">
      <c r="A59" s="13">
        <v>53</v>
      </c>
      <c r="B59" s="13" t="s">
        <v>97</v>
      </c>
      <c r="C59" s="15">
        <f t="shared" si="3"/>
        <v>-247573.75184881687</v>
      </c>
      <c r="D59" s="16"/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-216599.54787898064</v>
      </c>
      <c r="M59" s="15">
        <v>0</v>
      </c>
      <c r="N59" s="15">
        <v>0</v>
      </c>
      <c r="O59" s="15">
        <v>0</v>
      </c>
      <c r="P59" s="15">
        <v>0</v>
      </c>
      <c r="Q59" s="15">
        <v>-30974.203969836235</v>
      </c>
    </row>
    <row r="60" spans="1:17" ht="12.75">
      <c r="A60" s="13">
        <v>54</v>
      </c>
      <c r="B60" s="13" t="s">
        <v>98</v>
      </c>
      <c r="C60" s="15">
        <f t="shared" si="3"/>
        <v>6396.7860792463325</v>
      </c>
      <c r="D60" s="16"/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6396.7860792463325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</row>
    <row r="61" spans="1:17" ht="12.75">
      <c r="A61" s="13">
        <v>55</v>
      </c>
      <c r="B61" s="13" t="s">
        <v>99</v>
      </c>
      <c r="C61" s="15">
        <f t="shared" si="3"/>
        <v>0</v>
      </c>
      <c r="D61" s="16"/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ht="12.75">
      <c r="A62" s="13">
        <v>56</v>
      </c>
      <c r="B62" s="13" t="s">
        <v>46</v>
      </c>
      <c r="C62" s="15">
        <f t="shared" si="3"/>
        <v>0</v>
      </c>
      <c r="D62" s="16"/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</row>
    <row r="63" spans="1:17" ht="12.75">
      <c r="A63" s="13">
        <v>57</v>
      </c>
      <c r="B63" s="13" t="s">
        <v>100</v>
      </c>
      <c r="C63" s="18">
        <f t="shared" si="3"/>
        <v>-141.97029517591</v>
      </c>
      <c r="D63" s="16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-141.97029517591</v>
      </c>
    </row>
    <row r="64" spans="1:17" ht="12.75">
      <c r="A64" s="13">
        <v>58</v>
      </c>
      <c r="B64" s="13"/>
      <c r="C64" s="15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>
      <c r="A65" s="13">
        <v>59</v>
      </c>
      <c r="B65" s="13" t="s">
        <v>101</v>
      </c>
      <c r="C65" s="16">
        <f>SUM(E65:Q65)</f>
        <v>-271443.1568517685</v>
      </c>
      <c r="D65" s="16"/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-210202.76179933548</v>
      </c>
      <c r="M65" s="16">
        <v>0</v>
      </c>
      <c r="N65" s="16">
        <v>0</v>
      </c>
      <c r="O65" s="16">
        <v>0</v>
      </c>
      <c r="P65" s="16">
        <v>0</v>
      </c>
      <c r="Q65" s="16">
        <v>-61240.395052433014</v>
      </c>
    </row>
    <row r="66" spans="1:17" ht="12.75">
      <c r="A66" s="13">
        <v>60</v>
      </c>
      <c r="B66" s="13"/>
      <c r="C66" s="15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3.5" thickBot="1">
      <c r="A67" s="13">
        <v>61</v>
      </c>
      <c r="B67" s="13" t="s">
        <v>102</v>
      </c>
      <c r="C67" s="19">
        <f>SUM(E67:Q67)</f>
        <v>538086.3599176407</v>
      </c>
      <c r="D67" s="16"/>
      <c r="E67" s="19">
        <v>236199.07715702057</v>
      </c>
      <c r="F67" s="19">
        <v>-2682.684754371643</v>
      </c>
      <c r="G67" s="19">
        <v>7797.797075271606</v>
      </c>
      <c r="H67" s="19">
        <v>-166784.5074825287</v>
      </c>
      <c r="I67" s="19">
        <v>-2771.5455074310303</v>
      </c>
      <c r="J67" s="19">
        <v>-4955.860764503479</v>
      </c>
      <c r="K67" s="19">
        <v>-1266.0027503967285</v>
      </c>
      <c r="L67" s="19">
        <v>-202856.00518417358</v>
      </c>
      <c r="M67" s="19">
        <v>-3142.6325645446777</v>
      </c>
      <c r="N67" s="19">
        <v>-220.69312286376953</v>
      </c>
      <c r="O67" s="19">
        <v>137.4501781463623</v>
      </c>
      <c r="P67" s="19">
        <v>-19.587446212768555</v>
      </c>
      <c r="Q67" s="19">
        <v>678651.5550842285</v>
      </c>
    </row>
    <row r="68" spans="1:17" ht="13.5" thickTop="1">
      <c r="A68" s="13">
        <v>62</v>
      </c>
      <c r="B68" s="13"/>
      <c r="C68" s="20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2.75">
      <c r="A69" s="13">
        <v>63</v>
      </c>
      <c r="B69" s="13" t="s">
        <v>103</v>
      </c>
      <c r="C69" s="22">
        <f>SUM(E69:Q69)</f>
        <v>0.005683058260458881</v>
      </c>
      <c r="D69" s="23"/>
      <c r="E69" s="22">
        <v>0.0049658569128192</v>
      </c>
      <c r="F69" s="22">
        <v>3.247541958317779E-05</v>
      </c>
      <c r="G69" s="22">
        <v>-9.439665443472522E-05</v>
      </c>
      <c r="H69" s="22">
        <v>1.7200998584751548E-05</v>
      </c>
      <c r="I69" s="22">
        <v>3.7593752512082856E-05</v>
      </c>
      <c r="J69" s="22">
        <v>6.0014828465446146E-05</v>
      </c>
      <c r="K69" s="22">
        <v>1.533114802612645E-05</v>
      </c>
      <c r="L69" s="22">
        <v>-0.0002318572467433777</v>
      </c>
      <c r="M69" s="22">
        <v>4.2380762289892515E-05</v>
      </c>
      <c r="N69" s="22">
        <v>2.9936492685761484E-06</v>
      </c>
      <c r="O69" s="22">
        <v>2.857880021842063E-06</v>
      </c>
      <c r="P69" s="22">
        <v>-3.8632612170408365E-07</v>
      </c>
      <c r="Q69" s="22">
        <v>0.0008329931361875931</v>
      </c>
    </row>
    <row r="70" spans="1:17" ht="12.75">
      <c r="A70" s="13">
        <v>64</v>
      </c>
      <c r="B70" s="13"/>
      <c r="C70" s="22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13">
        <v>65</v>
      </c>
      <c r="B71" s="13" t="s">
        <v>104</v>
      </c>
      <c r="C71" s="22">
        <f>SUM(E71:Q71)</f>
        <v>0.010950015916105747</v>
      </c>
      <c r="D71" s="23"/>
      <c r="E71" s="22">
        <v>0.009568125072869367</v>
      </c>
      <c r="F71" s="22">
        <v>6.257306278069363E-05</v>
      </c>
      <c r="G71" s="22">
        <v>-0.00018188180045226876</v>
      </c>
      <c r="H71" s="22">
        <v>3.314257916137153E-05</v>
      </c>
      <c r="I71" s="22">
        <v>7.243497593850678E-05</v>
      </c>
      <c r="J71" s="22">
        <v>0.00011563550764054353</v>
      </c>
      <c r="K71" s="22">
        <v>2.9539784250728895E-05</v>
      </c>
      <c r="L71" s="22">
        <v>-0.00044673843303155714</v>
      </c>
      <c r="M71" s="22">
        <v>8.165850152194731E-05</v>
      </c>
      <c r="N71" s="22">
        <v>5.7681103440843096E-06</v>
      </c>
      <c r="O71" s="22">
        <v>5.506512566172406E-06</v>
      </c>
      <c r="P71" s="22">
        <v>-7.443663231354591E-07</v>
      </c>
      <c r="Q71" s="22">
        <v>0.0016049964088392932</v>
      </c>
    </row>
    <row r="72" spans="1:17" ht="12.75">
      <c r="A72" s="13">
        <v>66</v>
      </c>
      <c r="B72" s="13"/>
      <c r="C72" s="20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2.75">
      <c r="A73" s="13">
        <v>67</v>
      </c>
      <c r="B73" s="13" t="s">
        <v>105</v>
      </c>
      <c r="C73" s="20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2.75">
      <c r="A74" s="13">
        <v>68</v>
      </c>
      <c r="B74" s="13" t="s">
        <v>106</v>
      </c>
      <c r="C74" s="15">
        <f>SUM(E74:Q74)</f>
        <v>46076552.64457393</v>
      </c>
      <c r="D74" s="16"/>
      <c r="E74" s="15">
        <v>38088180.86341119</v>
      </c>
      <c r="F74" s="15">
        <v>256046.25624537468</v>
      </c>
      <c r="G74" s="15">
        <v>-744253.2130315304</v>
      </c>
      <c r="H74" s="15">
        <v>120894.54157328606</v>
      </c>
      <c r="I74" s="15">
        <v>294886.3230149746</v>
      </c>
      <c r="J74" s="15">
        <v>473741.91989040375</v>
      </c>
      <c r="K74" s="15">
        <v>121020.06123447418</v>
      </c>
      <c r="L74" s="15">
        <v>0</v>
      </c>
      <c r="M74" s="15">
        <v>21097.177978992462</v>
      </c>
      <c r="N74" s="15">
        <v>23481.261100292206</v>
      </c>
      <c r="O74" s="15">
        <v>22008.897156476974</v>
      </c>
      <c r="P74" s="15">
        <v>-3034.485125541687</v>
      </c>
      <c r="Q74" s="15">
        <v>7402483.041125536</v>
      </c>
    </row>
    <row r="75" spans="1:17" ht="12.75">
      <c r="A75" s="13">
        <v>69</v>
      </c>
      <c r="B75" s="13" t="s">
        <v>107</v>
      </c>
      <c r="C75" s="15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>
      <c r="A76" s="13">
        <v>70</v>
      </c>
      <c r="B76" s="13" t="s">
        <v>108</v>
      </c>
      <c r="C76" s="15"/>
      <c r="D76" s="1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.75">
      <c r="A77" s="13">
        <v>71</v>
      </c>
      <c r="B77" s="13" t="s">
        <v>109</v>
      </c>
      <c r="C77" s="15">
        <f>SUM(E77:Q77)</f>
        <v>16016.032885670662</v>
      </c>
      <c r="D77" s="16"/>
      <c r="E77" s="15">
        <v>7030.418291777372</v>
      </c>
      <c r="F77" s="15">
        <v>-79.84957519173622</v>
      </c>
      <c r="G77" s="15">
        <v>232.09987038373947</v>
      </c>
      <c r="H77" s="15">
        <v>-4964.307508319616</v>
      </c>
      <c r="I77" s="15">
        <v>-82.49449771642685</v>
      </c>
      <c r="J77" s="15">
        <v>-147.51020446419716</v>
      </c>
      <c r="K77" s="15">
        <v>-37.682318687438965</v>
      </c>
      <c r="L77" s="15">
        <v>-6037.968423068523</v>
      </c>
      <c r="M77" s="15">
        <v>-93.53982976078987</v>
      </c>
      <c r="N77" s="15">
        <v>-6.5688866674900055</v>
      </c>
      <c r="O77" s="15">
        <v>4.091177076101303</v>
      </c>
      <c r="P77" s="15">
        <v>-0.58301642537117</v>
      </c>
      <c r="Q77" s="15">
        <v>20199.92780673504</v>
      </c>
    </row>
    <row r="78" spans="1:17" ht="12.75">
      <c r="A78" s="13">
        <v>72</v>
      </c>
      <c r="B78" s="13" t="s">
        <v>110</v>
      </c>
      <c r="C78" s="15">
        <f>SUM(E78:Q78)</f>
        <v>1124933.7580916286</v>
      </c>
      <c r="D78" s="16"/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1122762.0377822518</v>
      </c>
      <c r="M78" s="15">
        <v>0</v>
      </c>
      <c r="N78" s="15">
        <v>0</v>
      </c>
      <c r="O78" s="15">
        <v>0</v>
      </c>
      <c r="P78" s="15">
        <v>0</v>
      </c>
      <c r="Q78" s="15">
        <v>2171.7203093767166</v>
      </c>
    </row>
    <row r="79" spans="1:17" ht="12.75">
      <c r="A79" s="13">
        <v>73</v>
      </c>
      <c r="B79" s="13" t="s">
        <v>111</v>
      </c>
      <c r="C79" s="18">
        <f>SUM(E79:Q79)</f>
        <v>1155.099924325943</v>
      </c>
      <c r="D79" s="16"/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1155.099924325943</v>
      </c>
    </row>
    <row r="80" spans="1:17" ht="12.75">
      <c r="A80" s="13">
        <v>74</v>
      </c>
      <c r="B80" s="13" t="s">
        <v>112</v>
      </c>
      <c r="C80" s="15">
        <f>SUM(E80:Q80)</f>
        <v>47184315.26985562</v>
      </c>
      <c r="D80" s="16"/>
      <c r="E80" s="15">
        <v>38081150.44511938</v>
      </c>
      <c r="F80" s="15">
        <v>256126.10582065582</v>
      </c>
      <c r="G80" s="15">
        <v>-744485.3129019737</v>
      </c>
      <c r="H80" s="15">
        <v>125858.84908163548</v>
      </c>
      <c r="I80" s="15">
        <v>294968.8175126314</v>
      </c>
      <c r="J80" s="15">
        <v>473889.43009495735</v>
      </c>
      <c r="K80" s="15">
        <v>121057.74355316162</v>
      </c>
      <c r="L80" s="15">
        <v>1128800.0062053204</v>
      </c>
      <c r="M80" s="15">
        <v>21190.71780872345</v>
      </c>
      <c r="N80" s="15">
        <v>23487.829986929893</v>
      </c>
      <c r="O80" s="15">
        <v>22004.80597937107</v>
      </c>
      <c r="P80" s="15">
        <v>-3033.902109026909</v>
      </c>
      <c r="Q80" s="15">
        <v>7383299.733703852</v>
      </c>
    </row>
    <row r="81" spans="1:17" ht="12.75">
      <c r="A81" s="13">
        <v>75</v>
      </c>
      <c r="B81" s="13"/>
      <c r="C81" s="15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2.75">
      <c r="A82" s="13">
        <v>76</v>
      </c>
      <c r="B82" s="13" t="s">
        <v>113</v>
      </c>
      <c r="C82" s="18">
        <f>SUM(E82:Q82)</f>
        <v>2099903.4923686925</v>
      </c>
      <c r="D82" s="16"/>
      <c r="E82" s="18">
        <v>882737.1747198999</v>
      </c>
      <c r="F82" s="18">
        <v>13084.502183416858</v>
      </c>
      <c r="G82" s="18">
        <v>-38032.90442016907</v>
      </c>
      <c r="H82" s="18">
        <v>6429.660545154475</v>
      </c>
      <c r="I82" s="18">
        <v>13612.66813413985</v>
      </c>
      <c r="J82" s="18">
        <v>24761.891851069406</v>
      </c>
      <c r="K82" s="18">
        <v>6325.5657611889765</v>
      </c>
      <c r="L82" s="18">
        <v>57437.95207725372</v>
      </c>
      <c r="M82" s="18">
        <v>-43.28591166995466</v>
      </c>
      <c r="N82" s="18">
        <v>1083.9519834667444</v>
      </c>
      <c r="O82" s="18">
        <v>597.4567130338401</v>
      </c>
      <c r="P82" s="18">
        <v>-140.01576087623835</v>
      </c>
      <c r="Q82" s="18">
        <v>1132048.874492784</v>
      </c>
    </row>
    <row r="83" spans="1:17" ht="13.5" thickBot="1">
      <c r="A83" s="13">
        <v>77</v>
      </c>
      <c r="B83" s="13" t="s">
        <v>114</v>
      </c>
      <c r="C83" s="24">
        <f>SUM(E83:Q83)</f>
        <v>45084411.777486935</v>
      </c>
      <c r="D83" s="16"/>
      <c r="E83" s="24">
        <v>37198413.27039948</v>
      </c>
      <c r="F83" s="24">
        <v>243041.60363724828</v>
      </c>
      <c r="G83" s="24">
        <v>-706452.4084818065</v>
      </c>
      <c r="H83" s="24">
        <v>119429.18853649497</v>
      </c>
      <c r="I83" s="24">
        <v>281356.1493784785</v>
      </c>
      <c r="J83" s="24">
        <v>449127.5382438898</v>
      </c>
      <c r="K83" s="24">
        <v>114732.17779198289</v>
      </c>
      <c r="L83" s="24">
        <v>1071362.0541280508</v>
      </c>
      <c r="M83" s="24">
        <v>21234.003720402718</v>
      </c>
      <c r="N83" s="24">
        <v>22403.878003448248</v>
      </c>
      <c r="O83" s="24">
        <v>21407.34926635027</v>
      </c>
      <c r="P83" s="24">
        <v>-2893.886348158121</v>
      </c>
      <c r="Q83" s="24">
        <v>6251250.859211072</v>
      </c>
    </row>
    <row r="84" spans="1:17" ht="13.5" thickTop="1">
      <c r="A84" s="13">
        <v>78</v>
      </c>
      <c r="B84" s="13"/>
      <c r="C84" s="15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3.5" thickBot="1">
      <c r="A85" s="13">
        <v>79</v>
      </c>
      <c r="B85" s="25" t="s">
        <v>115</v>
      </c>
      <c r="C85" s="19">
        <f>SUM(E85:Q85)</f>
        <v>15587186.751465105</v>
      </c>
      <c r="D85" s="16"/>
      <c r="E85" s="19">
        <v>13019444.64463982</v>
      </c>
      <c r="F85" s="19">
        <v>85064.56127300858</v>
      </c>
      <c r="G85" s="19">
        <v>-247258.3429686129</v>
      </c>
      <c r="H85" s="19">
        <v>41800.2159877643</v>
      </c>
      <c r="I85" s="19">
        <v>98474.65228248388</v>
      </c>
      <c r="J85" s="19">
        <v>157194.63838525116</v>
      </c>
      <c r="K85" s="19">
        <v>40156.262227110565</v>
      </c>
      <c r="L85" s="19">
        <v>374976.7189448178</v>
      </c>
      <c r="M85" s="19">
        <v>-184925.46935305744</v>
      </c>
      <c r="N85" s="19">
        <v>7841.357301212847</v>
      </c>
      <c r="O85" s="19">
        <v>7492.572243236005</v>
      </c>
      <c r="P85" s="19">
        <v>-1012.8602218851447</v>
      </c>
      <c r="Q85" s="19">
        <v>2187937.800723955</v>
      </c>
    </row>
    <row r="86" spans="3:17" ht="13.5" thickTop="1">
      <c r="C86" s="26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22.5">
      <c r="A87" s="29"/>
      <c r="B87" s="45" t="s">
        <v>147</v>
      </c>
      <c r="C87" s="44">
        <f>SUM(E87:Q87)</f>
        <v>-44684621.43749231</v>
      </c>
      <c r="D87" s="32"/>
      <c r="E87" s="15">
        <v>-39053788.5838764</v>
      </c>
      <c r="F87" s="15">
        <v>-255465.02043256164</v>
      </c>
      <c r="G87" s="15">
        <v>742563.7268135548</v>
      </c>
      <c r="H87" s="15">
        <v>-140506.36905783415</v>
      </c>
      <c r="I87" s="15">
        <v>-295707.8413874209</v>
      </c>
      <c r="J87" s="15">
        <v>-472085.18614301085</v>
      </c>
      <c r="K87" s="15">
        <v>-120596.83919912577</v>
      </c>
      <c r="L87" s="15">
        <v>1816808.2714570463</v>
      </c>
      <c r="M87" s="15">
        <v>-333348.5167647302</v>
      </c>
      <c r="N87" s="15">
        <v>-23546.677113085985</v>
      </c>
      <c r="O87" s="15">
        <v>-22467.79773542285</v>
      </c>
      <c r="P87" s="15">
        <v>3037.1487075686455</v>
      </c>
      <c r="Q87" s="15">
        <v>-6529517.752760887</v>
      </c>
    </row>
    <row r="88" spans="3:4" ht="12.75">
      <c r="C88" s="33"/>
      <c r="D88" s="34"/>
    </row>
    <row r="90" ht="13.5" customHeight="1"/>
  </sheetData>
  <printOptions/>
  <pageMargins left="0.75" right="0.24" top="0.53" bottom="0.61" header="0.5" footer="0.5"/>
  <pageSetup fitToWidth="8" fitToHeight="1" horizontalDpi="600" verticalDpi="600" orientation="portrait" scale="60" r:id="rId1"/>
  <headerFooter alignWithMargins="0">
    <oddHeader>&amp;RPage 12.0.&amp;P+1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>
    <tabColor indexed="42"/>
  </sheetPr>
  <dimension ref="A1:O90"/>
  <sheetViews>
    <sheetView zoomScale="75" zoomScaleNormal="75" workbookViewId="0" topLeftCell="A1">
      <pane xSplit="4" ySplit="6" topLeftCell="E49" activePane="bottomRight" state="frozen"/>
      <selection pane="topLeft" activeCell="E5" sqref="E5:L87"/>
      <selection pane="topRight" activeCell="E5" sqref="E5:L87"/>
      <selection pane="bottomLeft" activeCell="E5" sqref="E5:L87"/>
      <selection pane="bottomRight" activeCell="M7" sqref="M7"/>
    </sheetView>
  </sheetViews>
  <sheetFormatPr defaultColWidth="9.140625" defaultRowHeight="12.75"/>
  <cols>
    <col min="1" max="1" width="3.140625" style="0" bestFit="1" customWidth="1"/>
    <col min="2" max="2" width="30.57421875" style="0" customWidth="1"/>
    <col min="3" max="4" width="17.140625" style="0" customWidth="1"/>
    <col min="5" max="5" width="2.421875" style="2" customWidth="1"/>
    <col min="6" max="13" width="19.28125" style="0" customWidth="1"/>
    <col min="14" max="14" width="2.421875" style="0" customWidth="1"/>
    <col min="15" max="15" width="17.7109375" style="0" customWidth="1"/>
  </cols>
  <sheetData>
    <row r="1" ht="15.75">
      <c r="A1" s="1" t="s">
        <v>0</v>
      </c>
    </row>
    <row r="2" ht="12.75">
      <c r="A2" s="3" t="s">
        <v>1</v>
      </c>
    </row>
    <row r="3" spans="1:5" ht="12.75">
      <c r="A3" s="3" t="s">
        <v>2</v>
      </c>
      <c r="B3" s="4"/>
      <c r="C3" s="4"/>
      <c r="D3" s="5"/>
      <c r="E3" s="6"/>
    </row>
    <row r="4" spans="1:5" ht="12.75">
      <c r="A4" s="7" t="s">
        <v>129</v>
      </c>
      <c r="B4" s="4"/>
      <c r="C4" s="4"/>
      <c r="D4" s="5"/>
      <c r="E4" s="6"/>
    </row>
    <row r="5" spans="2:13" ht="12.75">
      <c r="B5" s="4"/>
      <c r="C5" s="4"/>
      <c r="D5" s="5"/>
      <c r="E5" s="6"/>
      <c r="F5" s="8" t="s">
        <v>131</v>
      </c>
      <c r="G5" s="8" t="s">
        <v>133</v>
      </c>
      <c r="H5" s="8" t="s">
        <v>135</v>
      </c>
      <c r="I5" s="8" t="s">
        <v>137</v>
      </c>
      <c r="J5" s="8" t="s">
        <v>138</v>
      </c>
      <c r="K5" s="8" t="s">
        <v>141</v>
      </c>
      <c r="L5" s="8" t="s">
        <v>143</v>
      </c>
      <c r="M5" s="8" t="s">
        <v>167</v>
      </c>
    </row>
    <row r="6" spans="3:15" ht="46.5" customHeight="1">
      <c r="C6" s="10" t="s">
        <v>144</v>
      </c>
      <c r="D6" s="10" t="s">
        <v>145</v>
      </c>
      <c r="E6" s="11"/>
      <c r="F6" s="12" t="s">
        <v>132</v>
      </c>
      <c r="G6" s="12" t="s">
        <v>134</v>
      </c>
      <c r="H6" s="12" t="s">
        <v>136</v>
      </c>
      <c r="I6" s="12" t="s">
        <v>139</v>
      </c>
      <c r="J6" s="12" t="s">
        <v>140</v>
      </c>
      <c r="K6" s="12" t="s">
        <v>142</v>
      </c>
      <c r="L6" s="12" t="s">
        <v>154</v>
      </c>
      <c r="M6" s="12" t="s">
        <v>171</v>
      </c>
      <c r="O6" s="10" t="s">
        <v>146</v>
      </c>
    </row>
    <row r="7" spans="1:15" ht="12.75">
      <c r="A7" s="13">
        <v>1</v>
      </c>
      <c r="B7" s="13" t="s">
        <v>53</v>
      </c>
      <c r="C7" s="13"/>
      <c r="D7" s="4"/>
      <c r="E7" s="14"/>
      <c r="O7" s="4"/>
    </row>
    <row r="8" spans="1:15" ht="12.75">
      <c r="A8" s="13">
        <v>2</v>
      </c>
      <c r="B8" s="13" t="s">
        <v>54</v>
      </c>
      <c r="C8" s="15">
        <f>'Summary Exhibit'!C8</f>
        <v>3228941106.6799726</v>
      </c>
      <c r="D8" s="15">
        <f>'Summary Exhibit'!D8</f>
        <v>1387524552.749999</v>
      </c>
      <c r="E8" s="16"/>
      <c r="F8" s="15">
        <f>SUMIF('Summary Exhibit'!$F$1:$BW$1,RIGHT(F$5,1),'Summary Exhibit'!$F8:$BW8)</f>
        <v>-39911893.51489949</v>
      </c>
      <c r="G8" s="15">
        <f>SUMIF('Summary Exhibit'!$F$1:$BW$1,RIGHT(G$5,1),'Summary Exhibit'!$F8:$BW8)</f>
        <v>0</v>
      </c>
      <c r="H8" s="15">
        <f>SUMIF('Summary Exhibit'!$F$1:$BW$1,RIGHT(H$5,1),'Summary Exhibit'!$F8:$BW8)</f>
        <v>0</v>
      </c>
      <c r="I8" s="15">
        <f>SUMIF('Summary Exhibit'!$F$1:$BW$1,RIGHT(I$5,1),'Summary Exhibit'!$F8:$BW8)</f>
        <v>0</v>
      </c>
      <c r="J8" s="15">
        <f>SUMIF('Summary Exhibit'!$F$1:$BW$1,RIGHT(J$5,1),'Summary Exhibit'!$F8:$BW8)</f>
        <v>0</v>
      </c>
      <c r="K8" s="15">
        <f>SUMIF('Summary Exhibit'!$F$1:$BW$1,RIGHT(K$5,1),'Summary Exhibit'!$F8:$BW8)</f>
        <v>0</v>
      </c>
      <c r="L8" s="15">
        <f>SUMIF('Summary Exhibit'!$F$1:$BW$1,RIGHT(L$5,1),'Summary Exhibit'!$F8:$BW8)</f>
        <v>84150218.04998064</v>
      </c>
      <c r="M8" s="15">
        <f>SUMIF('Summary Exhibit'!$F$1:$BW$1,RIGHT(M$5,2),'Summary Exhibit'!$F8:$BW8)</f>
        <v>38088310.35890055</v>
      </c>
      <c r="O8" s="15">
        <f>SUM(D8:N8)</f>
        <v>1469851187.6439807</v>
      </c>
    </row>
    <row r="9" spans="1:15" ht="12.75">
      <c r="A9" s="13">
        <v>3</v>
      </c>
      <c r="B9" s="13" t="s">
        <v>55</v>
      </c>
      <c r="C9" s="15">
        <f>'Summary Exhibit'!C9</f>
        <v>0</v>
      </c>
      <c r="D9" s="15">
        <f>'Summary Exhibit'!D9</f>
        <v>0</v>
      </c>
      <c r="E9" s="16"/>
      <c r="F9" s="15">
        <f>SUMIF('Summary Exhibit'!$F$1:$BW$1,RIGHT(F$5,1),'Summary Exhibit'!$F9:$BW9)</f>
        <v>0</v>
      </c>
      <c r="G9" s="15">
        <f>SUMIF('Summary Exhibit'!$F$1:$BW$1,RIGHT(G$5,1),'Summary Exhibit'!$F9:$BW9)</f>
        <v>0</v>
      </c>
      <c r="H9" s="15">
        <f>SUMIF('Summary Exhibit'!$F$1:$BW$1,RIGHT(H$5,1),'Summary Exhibit'!$F9:$BW9)</f>
        <v>0</v>
      </c>
      <c r="I9" s="15">
        <f>SUMIF('Summary Exhibit'!$F$1:$BW$1,RIGHT(I$5,1),'Summary Exhibit'!$F9:$BW9)</f>
        <v>0</v>
      </c>
      <c r="J9" s="15">
        <f>SUMIF('Summary Exhibit'!$F$1:$BW$1,RIGHT(J$5,1),'Summary Exhibit'!$F9:$BW9)</f>
        <v>0</v>
      </c>
      <c r="K9" s="15">
        <f>SUMIF('Summary Exhibit'!$F$1:$BW$1,RIGHT(K$5,1),'Summary Exhibit'!$F9:$BW9)</f>
        <v>0</v>
      </c>
      <c r="L9" s="15">
        <f>SUMIF('Summary Exhibit'!$F$1:$BW$1,RIGHT(L$5,1),'Summary Exhibit'!$F9:$BW9)</f>
        <v>0</v>
      </c>
      <c r="M9" s="15">
        <f>SUMIF('Summary Exhibit'!$F$1:$BW$1,RIGHT(M$5,2),'Summary Exhibit'!$F9:$BW9)</f>
        <v>0</v>
      </c>
      <c r="O9" s="15">
        <f>SUM(D9:N9)</f>
        <v>0</v>
      </c>
    </row>
    <row r="10" spans="1:15" ht="12.75">
      <c r="A10" s="13">
        <v>4</v>
      </c>
      <c r="B10" s="13" t="s">
        <v>56</v>
      </c>
      <c r="C10" s="15">
        <f>'Summary Exhibit'!C10</f>
        <v>856864831.160016</v>
      </c>
      <c r="D10" s="15">
        <f>'Summary Exhibit'!D10</f>
        <v>354008406.78327113</v>
      </c>
      <c r="E10" s="16"/>
      <c r="F10" s="15">
        <f>SUMIF('Summary Exhibit'!$F$1:$BW$1,RIGHT(F$5,1),'Summary Exhibit'!$F10:$BW10)</f>
        <v>0</v>
      </c>
      <c r="G10" s="15">
        <f>SUMIF('Summary Exhibit'!$F$1:$BW$1,RIGHT(G$5,1),'Summary Exhibit'!$F10:$BW10)</f>
        <v>0</v>
      </c>
      <c r="H10" s="15">
        <f>SUMIF('Summary Exhibit'!$F$1:$BW$1,RIGHT(H$5,1),'Summary Exhibit'!$F10:$BW10)</f>
        <v>325631598.65743583</v>
      </c>
      <c r="I10" s="15">
        <f>SUMIF('Summary Exhibit'!$F$1:$BW$1,RIGHT(I$5,1),'Summary Exhibit'!$F10:$BW10)</f>
        <v>0</v>
      </c>
      <c r="J10" s="15">
        <f>SUMIF('Summary Exhibit'!$F$1:$BW$1,RIGHT(J$5,1),'Summary Exhibit'!$F10:$BW10)</f>
        <v>0</v>
      </c>
      <c r="K10" s="15">
        <f>SUMIF('Summary Exhibit'!$F$1:$BW$1,RIGHT(K$5,1),'Summary Exhibit'!$F10:$BW10)</f>
        <v>0</v>
      </c>
      <c r="L10" s="15">
        <f>SUMIF('Summary Exhibit'!$F$1:$BW$1,RIGHT(L$5,1),'Summary Exhibit'!$F10:$BW10)</f>
        <v>-24714001.460462928</v>
      </c>
      <c r="M10" s="15">
        <f>SUMIF('Summary Exhibit'!$F$1:$BW$1,RIGHT(M$5,2),'Summary Exhibit'!$F10:$BW10)</f>
        <v>44084269.861801386</v>
      </c>
      <c r="O10" s="15">
        <f>SUM(D10:N10)</f>
        <v>699010273.8420454</v>
      </c>
    </row>
    <row r="11" spans="1:15" ht="12.75">
      <c r="A11" s="13">
        <v>5</v>
      </c>
      <c r="B11" s="13" t="s">
        <v>57</v>
      </c>
      <c r="C11" s="15">
        <f>'Summary Exhibit'!C11</f>
        <v>156475421.8799997</v>
      </c>
      <c r="D11" s="15">
        <f>'Summary Exhibit'!D11</f>
        <v>54134083.9053112</v>
      </c>
      <c r="E11" s="16"/>
      <c r="F11" s="15">
        <f>SUMIF('Summary Exhibit'!$F$1:$BW$1,RIGHT(F$5,1),'Summary Exhibit'!$F11:$BW11)</f>
        <v>8203498.487995356</v>
      </c>
      <c r="G11" s="15">
        <f>SUMIF('Summary Exhibit'!$F$1:$BW$1,RIGHT(G$5,1),'Summary Exhibit'!$F11:$BW11)</f>
        <v>-895610.5545827448</v>
      </c>
      <c r="H11" s="15">
        <f>SUMIF('Summary Exhibit'!$F$1:$BW$1,RIGHT(H$5,1),'Summary Exhibit'!$F11:$BW11)</f>
        <v>3673879.6215720773</v>
      </c>
      <c r="I11" s="15">
        <f>SUMIF('Summary Exhibit'!$F$1:$BW$1,RIGHT(I$5,1),'Summary Exhibit'!$F11:$BW11)</f>
        <v>0</v>
      </c>
      <c r="J11" s="15">
        <f>SUMIF('Summary Exhibit'!$F$1:$BW$1,RIGHT(J$5,1),'Summary Exhibit'!$F11:$BW11)</f>
        <v>0</v>
      </c>
      <c r="K11" s="15">
        <f>SUMIF('Summary Exhibit'!$F$1:$BW$1,RIGHT(K$5,1),'Summary Exhibit'!$F11:$BW11)</f>
        <v>0</v>
      </c>
      <c r="L11" s="15">
        <f>SUMIF('Summary Exhibit'!$F$1:$BW$1,RIGHT(L$5,1),'Summary Exhibit'!$F11:$BW11)</f>
        <v>663374.7210318595</v>
      </c>
      <c r="M11" s="15">
        <f>SUMIF('Summary Exhibit'!$F$1:$BW$1,RIGHT(M$5,2),'Summary Exhibit'!$F11:$BW11)</f>
        <v>18116.76524975151</v>
      </c>
      <c r="O11" s="15">
        <f>SUM(D11:N11)</f>
        <v>65797342.9465775</v>
      </c>
    </row>
    <row r="12" spans="1:15" ht="12.75">
      <c r="A12" s="13">
        <v>6</v>
      </c>
      <c r="B12" s="13" t="s">
        <v>58</v>
      </c>
      <c r="C12" s="17">
        <f>'Summary Exhibit'!C12</f>
        <v>4242281359.7199883</v>
      </c>
      <c r="D12" s="17">
        <f>'Summary Exhibit'!D12</f>
        <v>1795667043.4385812</v>
      </c>
      <c r="E12" s="16"/>
      <c r="F12" s="17">
        <f>SUMIF('Summary Exhibit'!$F$1:$BW$1,RIGHT(F$5,1),'Summary Exhibit'!$F12:$BW12)</f>
        <v>-31708395.026904106</v>
      </c>
      <c r="G12" s="17">
        <f>SUMIF('Summary Exhibit'!$F$1:$BW$1,RIGHT(G$5,1),'Summary Exhibit'!$F12:$BW12)</f>
        <v>-895610.5545825958</v>
      </c>
      <c r="H12" s="17">
        <f>SUMIF('Summary Exhibit'!$F$1:$BW$1,RIGHT(H$5,1),'Summary Exhibit'!$F12:$BW12)</f>
        <v>329305478.2790079</v>
      </c>
      <c r="I12" s="17">
        <f>SUMIF('Summary Exhibit'!$F$1:$BW$1,RIGHT(I$5,1),'Summary Exhibit'!$F12:$BW12)</f>
        <v>0</v>
      </c>
      <c r="J12" s="17">
        <f>SUMIF('Summary Exhibit'!$F$1:$BW$1,RIGHT(J$5,1),'Summary Exhibit'!$F12:$BW12)</f>
        <v>0</v>
      </c>
      <c r="K12" s="17">
        <f>SUMIF('Summary Exhibit'!$F$1:$BW$1,RIGHT(K$5,1),'Summary Exhibit'!$F12:$BW12)</f>
        <v>0</v>
      </c>
      <c r="L12" s="17">
        <f>SUMIF('Summary Exhibit'!$F$1:$BW$1,RIGHT(L$5,1),'Summary Exhibit'!$F12:$BW12)</f>
        <v>60099591.3105495</v>
      </c>
      <c r="M12" s="17">
        <f>SUMIF('Summary Exhibit'!$F$1:$BW$1,RIGHT(M$5,2),'Summary Exhibit'!$F12:$BW12)</f>
        <v>82190696.9859519</v>
      </c>
      <c r="O12" s="17">
        <f>SUM(D12:N12)</f>
        <v>2234658804.432604</v>
      </c>
    </row>
    <row r="13" spans="1:15" ht="12.75">
      <c r="A13" s="13">
        <v>7</v>
      </c>
      <c r="B13" s="13"/>
      <c r="C13" s="15"/>
      <c r="D13" s="15"/>
      <c r="E13" s="16"/>
      <c r="F13" s="15"/>
      <c r="G13" s="15"/>
      <c r="H13" s="15"/>
      <c r="I13" s="15"/>
      <c r="J13" s="15"/>
      <c r="K13" s="15"/>
      <c r="L13" s="15"/>
      <c r="M13" s="15"/>
      <c r="O13" s="15"/>
    </row>
    <row r="14" spans="1:15" ht="12.75">
      <c r="A14" s="13">
        <v>8</v>
      </c>
      <c r="B14" s="13" t="s">
        <v>59</v>
      </c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O14" s="15"/>
    </row>
    <row r="15" spans="1:15" ht="12.75">
      <c r="A15" s="13">
        <v>9</v>
      </c>
      <c r="B15" s="13" t="s">
        <v>60</v>
      </c>
      <c r="C15" s="15">
        <f>'Summary Exhibit'!C15</f>
        <v>854983104.2999926</v>
      </c>
      <c r="D15" s="15">
        <f>'Summary Exhibit'!D15</f>
        <v>350627576.64475167</v>
      </c>
      <c r="E15" s="16"/>
      <c r="F15" s="15">
        <f>SUMIF('Summary Exhibit'!$F$1:$BW$1,RIGHT(F$5,1),'Summary Exhibit'!$F15:$BW15)</f>
        <v>0</v>
      </c>
      <c r="G15" s="15">
        <f>SUMIF('Summary Exhibit'!$F$1:$BW$1,RIGHT(G$5,1),'Summary Exhibit'!$F15:$BW15)</f>
        <v>3059011.0708449483</v>
      </c>
      <c r="H15" s="15">
        <f>SUMIF('Summary Exhibit'!$F$1:$BW$1,RIGHT(H$5,1),'Summary Exhibit'!$F15:$BW15)</f>
        <v>16769179.817610145</v>
      </c>
      <c r="I15" s="15">
        <f>SUMIF('Summary Exhibit'!$F$1:$BW$1,RIGHT(I$5,1),'Summary Exhibit'!$F15:$BW15)</f>
        <v>0</v>
      </c>
      <c r="J15" s="15">
        <f>SUMIF('Summary Exhibit'!$F$1:$BW$1,RIGHT(J$5,1),'Summary Exhibit'!$F15:$BW15)</f>
        <v>0</v>
      </c>
      <c r="K15" s="15">
        <f>SUMIF('Summary Exhibit'!$F$1:$BW$1,RIGHT(K$5,1),'Summary Exhibit'!$F15:$BW15)</f>
        <v>0</v>
      </c>
      <c r="L15" s="15">
        <f>SUMIF('Summary Exhibit'!$F$1:$BW$1,RIGHT(L$5,1),'Summary Exhibit'!$F15:$BW15)</f>
        <v>2602892.8964319825</v>
      </c>
      <c r="M15" s="15">
        <f>SUMIF('Summary Exhibit'!$F$1:$BW$1,RIGHT(M$5,2),'Summary Exhibit'!$F15:$BW15)</f>
        <v>10476282.3853302</v>
      </c>
      <c r="O15" s="15">
        <f aca="true" t="shared" si="0" ref="O15:O24">SUM(D15:N15)</f>
        <v>383534942.81496894</v>
      </c>
    </row>
    <row r="16" spans="1:15" ht="12.75">
      <c r="A16" s="13">
        <v>10</v>
      </c>
      <c r="B16" s="13" t="s">
        <v>61</v>
      </c>
      <c r="C16" s="15">
        <f>'Summary Exhibit'!C16</f>
        <v>0</v>
      </c>
      <c r="D16" s="15">
        <f>'Summary Exhibit'!D16</f>
        <v>0</v>
      </c>
      <c r="E16" s="16"/>
      <c r="F16" s="15">
        <f>SUMIF('Summary Exhibit'!$F$1:$BW$1,RIGHT(F$5,1),'Summary Exhibit'!$F16:$BW16)</f>
        <v>0</v>
      </c>
      <c r="G16" s="15">
        <f>SUMIF('Summary Exhibit'!$F$1:$BW$1,RIGHT(G$5,1),'Summary Exhibit'!$F16:$BW16)</f>
        <v>0</v>
      </c>
      <c r="H16" s="15">
        <f>SUMIF('Summary Exhibit'!$F$1:$BW$1,RIGHT(H$5,1),'Summary Exhibit'!$F16:$BW16)</f>
        <v>0</v>
      </c>
      <c r="I16" s="15">
        <f>SUMIF('Summary Exhibit'!$F$1:$BW$1,RIGHT(I$5,1),'Summary Exhibit'!$F16:$BW16)</f>
        <v>0</v>
      </c>
      <c r="J16" s="15">
        <f>SUMIF('Summary Exhibit'!$F$1:$BW$1,RIGHT(J$5,1),'Summary Exhibit'!$F16:$BW16)</f>
        <v>0</v>
      </c>
      <c r="K16" s="15">
        <f>SUMIF('Summary Exhibit'!$F$1:$BW$1,RIGHT(K$5,1),'Summary Exhibit'!$F16:$BW16)</f>
        <v>0</v>
      </c>
      <c r="L16" s="15">
        <f>SUMIF('Summary Exhibit'!$F$1:$BW$1,RIGHT(L$5,1),'Summary Exhibit'!$F16:$BW16)</f>
        <v>0</v>
      </c>
      <c r="M16" s="15">
        <f>SUMIF('Summary Exhibit'!$F$1:$BW$1,RIGHT(M$5,2),'Summary Exhibit'!$F16:$BW16)</f>
        <v>0</v>
      </c>
      <c r="O16" s="15">
        <f t="shared" si="0"/>
        <v>0</v>
      </c>
    </row>
    <row r="17" spans="1:15" ht="12.75">
      <c r="A17" s="13">
        <v>11</v>
      </c>
      <c r="B17" s="13" t="s">
        <v>62</v>
      </c>
      <c r="C17" s="15">
        <f>'Summary Exhibit'!C17</f>
        <v>34359367.780002795</v>
      </c>
      <c r="D17" s="15">
        <f>'Summary Exhibit'!D17</f>
        <v>14317755.954961134</v>
      </c>
      <c r="E17" s="16"/>
      <c r="F17" s="15">
        <f>SUMIF('Summary Exhibit'!$F$1:$BW$1,RIGHT(F$5,1),'Summary Exhibit'!$F17:$BW17)</f>
        <v>0</v>
      </c>
      <c r="G17" s="15">
        <f>SUMIF('Summary Exhibit'!$F$1:$BW$1,RIGHT(G$5,1),'Summary Exhibit'!$F17:$BW17)</f>
        <v>752150.2300587296</v>
      </c>
      <c r="H17" s="15">
        <f>SUMIF('Summary Exhibit'!$F$1:$BW$1,RIGHT(H$5,1),'Summary Exhibit'!$F17:$BW17)</f>
        <v>0</v>
      </c>
      <c r="I17" s="15">
        <f>SUMIF('Summary Exhibit'!$F$1:$BW$1,RIGHT(I$5,1),'Summary Exhibit'!$F17:$BW17)</f>
        <v>0</v>
      </c>
      <c r="J17" s="15">
        <f>SUMIF('Summary Exhibit'!$F$1:$BW$1,RIGHT(J$5,1),'Summary Exhibit'!$F17:$BW17)</f>
        <v>0</v>
      </c>
      <c r="K17" s="15">
        <f>SUMIF('Summary Exhibit'!$F$1:$BW$1,RIGHT(K$5,1),'Summary Exhibit'!$F17:$BW17)</f>
        <v>-27782.52900511399</v>
      </c>
      <c r="L17" s="15">
        <f>SUMIF('Summary Exhibit'!$F$1:$BW$1,RIGHT(L$5,1),'Summary Exhibit'!$F17:$BW17)</f>
        <v>165856.08138048276</v>
      </c>
      <c r="M17" s="15">
        <f>SUMIF('Summary Exhibit'!$F$1:$BW$1,RIGHT(M$5,2),'Summary Exhibit'!$F17:$BW17)</f>
        <v>-21226.07405909151</v>
      </c>
      <c r="O17" s="15">
        <f t="shared" si="0"/>
        <v>15186753.663336141</v>
      </c>
    </row>
    <row r="18" spans="1:15" ht="12.75">
      <c r="A18" s="13">
        <v>12</v>
      </c>
      <c r="B18" s="13" t="s">
        <v>63</v>
      </c>
      <c r="C18" s="15">
        <f>'Summary Exhibit'!C18</f>
        <v>1199378442.3399777</v>
      </c>
      <c r="D18" s="15">
        <f>'Summary Exhibit'!D18</f>
        <v>550539090.01675</v>
      </c>
      <c r="E18" s="16"/>
      <c r="F18" s="15">
        <f>SUMIF('Summary Exhibit'!$F$1:$BW$1,RIGHT(F$5,1),'Summary Exhibit'!$F18:$BW18)</f>
        <v>-42002.36399483681</v>
      </c>
      <c r="G18" s="15">
        <f>SUMIF('Summary Exhibit'!$F$1:$BW$1,RIGHT(G$5,1),'Summary Exhibit'!$F18:$BW18)</f>
        <v>10342181.564849496</v>
      </c>
      <c r="H18" s="15">
        <f>SUMIF('Summary Exhibit'!$F$1:$BW$1,RIGHT(H$5,1),'Summary Exhibit'!$F18:$BW18)</f>
        <v>319891623.3256165</v>
      </c>
      <c r="I18" s="15">
        <f>SUMIF('Summary Exhibit'!$F$1:$BW$1,RIGHT(I$5,1),'Summary Exhibit'!$F18:$BW18)</f>
        <v>-413775.06417155266</v>
      </c>
      <c r="J18" s="15">
        <f>SUMIF('Summary Exhibit'!$F$1:$BW$1,RIGHT(J$5,1),'Summary Exhibit'!$F18:$BW18)</f>
        <v>-2005819.0618590117</v>
      </c>
      <c r="K18" s="15">
        <f>SUMIF('Summary Exhibit'!$F$1:$BW$1,RIGHT(K$5,1),'Summary Exhibit'!$F18:$BW18)</f>
        <v>241227.62714970112</v>
      </c>
      <c r="L18" s="15">
        <f>SUMIF('Summary Exhibit'!$F$1:$BW$1,RIGHT(L$5,1),'Summary Exhibit'!$F18:$BW18)</f>
        <v>39316024.92672253</v>
      </c>
      <c r="M18" s="15">
        <f>SUMIF('Summary Exhibit'!$F$1:$BW$1,RIGHT(M$5,2),'Summary Exhibit'!$F18:$BW18)</f>
        <v>25426650.85229087</v>
      </c>
      <c r="O18" s="15">
        <f t="shared" si="0"/>
        <v>943295201.8233536</v>
      </c>
    </row>
    <row r="19" spans="1:15" ht="12.75">
      <c r="A19" s="13">
        <v>13</v>
      </c>
      <c r="B19" s="13" t="s">
        <v>64</v>
      </c>
      <c r="C19" s="15">
        <f>'Summary Exhibit'!C19</f>
        <v>154194872.3899988</v>
      </c>
      <c r="D19" s="15">
        <f>'Summary Exhibit'!D19</f>
        <v>64237865.38695839</v>
      </c>
      <c r="E19" s="16"/>
      <c r="F19" s="15">
        <f>SUMIF('Summary Exhibit'!$F$1:$BW$1,RIGHT(F$5,1),'Summary Exhibit'!$F19:$BW19)</f>
        <v>0</v>
      </c>
      <c r="G19" s="15">
        <f>SUMIF('Summary Exhibit'!$F$1:$BW$1,RIGHT(G$5,1),'Summary Exhibit'!$F19:$BW19)</f>
        <v>1508743.6938771307</v>
      </c>
      <c r="H19" s="15">
        <f>SUMIF('Summary Exhibit'!$F$1:$BW$1,RIGHT(H$5,1),'Summary Exhibit'!$F19:$BW19)</f>
        <v>6813727.48065716</v>
      </c>
      <c r="I19" s="15">
        <f>SUMIF('Summary Exhibit'!$F$1:$BW$1,RIGHT(I$5,1),'Summary Exhibit'!$F19:$BW19)</f>
        <v>0</v>
      </c>
      <c r="J19" s="15">
        <f>SUMIF('Summary Exhibit'!$F$1:$BW$1,RIGHT(J$5,1),'Summary Exhibit'!$F19:$BW19)</f>
        <v>0</v>
      </c>
      <c r="K19" s="15">
        <f>SUMIF('Summary Exhibit'!$F$1:$BW$1,RIGHT(K$5,1),'Summary Exhibit'!$F19:$BW19)</f>
        <v>0</v>
      </c>
      <c r="L19" s="15">
        <f>SUMIF('Summary Exhibit'!$F$1:$BW$1,RIGHT(L$5,1),'Summary Exhibit'!$F19:$BW19)</f>
        <v>816738.882290557</v>
      </c>
      <c r="M19" s="15">
        <f>SUMIF('Summary Exhibit'!$F$1:$BW$1,RIGHT(M$5,2),'Summary Exhibit'!$F19:$BW19)</f>
        <v>213727.20569461584</v>
      </c>
      <c r="O19" s="15">
        <f t="shared" si="0"/>
        <v>73590802.64947785</v>
      </c>
    </row>
    <row r="20" spans="1:15" ht="12.75">
      <c r="A20" s="13">
        <v>14</v>
      </c>
      <c r="B20" s="13" t="s">
        <v>65</v>
      </c>
      <c r="C20" s="15">
        <f>'Summary Exhibit'!C20</f>
        <v>221340871.91998136</v>
      </c>
      <c r="D20" s="15">
        <f>'Summary Exhibit'!D20</f>
        <v>94289212.05072814</v>
      </c>
      <c r="E20" s="16"/>
      <c r="F20" s="15">
        <f>SUMIF('Summary Exhibit'!$F$1:$BW$1,RIGHT(F$5,1),'Summary Exhibit'!$F20:$BW20)</f>
        <v>-359399.77559016645</v>
      </c>
      <c r="G20" s="15">
        <f>SUMIF('Summary Exhibit'!$F$1:$BW$1,RIGHT(G$5,1),'Summary Exhibit'!$F20:$BW20)</f>
        <v>2392192.0644600242</v>
      </c>
      <c r="H20" s="15">
        <f>SUMIF('Summary Exhibit'!$F$1:$BW$1,RIGHT(H$5,1),'Summary Exhibit'!$F20:$BW20)</f>
        <v>0</v>
      </c>
      <c r="I20" s="15">
        <f>SUMIF('Summary Exhibit'!$F$1:$BW$1,RIGHT(I$5,1),'Summary Exhibit'!$F20:$BW20)</f>
        <v>0</v>
      </c>
      <c r="J20" s="15">
        <f>SUMIF('Summary Exhibit'!$F$1:$BW$1,RIGHT(J$5,1),'Summary Exhibit'!$F20:$BW20)</f>
        <v>0</v>
      </c>
      <c r="K20" s="15">
        <f>SUMIF('Summary Exhibit'!$F$1:$BW$1,RIGHT(K$5,1),'Summary Exhibit'!$F20:$BW20)</f>
        <v>0</v>
      </c>
      <c r="L20" s="15">
        <f>SUMIF('Summary Exhibit'!$F$1:$BW$1,RIGHT(L$5,1),'Summary Exhibit'!$F20:$BW20)</f>
        <v>783604.9253274798</v>
      </c>
      <c r="M20" s="15">
        <f>SUMIF('Summary Exhibit'!$F$1:$BW$1,RIGHT(M$5,2),'Summary Exhibit'!$F20:$BW20)</f>
        <v>-150085.13275963068</v>
      </c>
      <c r="O20" s="15">
        <f t="shared" si="0"/>
        <v>96955524.13216585</v>
      </c>
    </row>
    <row r="21" spans="1:15" ht="12.75">
      <c r="A21" s="13">
        <v>15</v>
      </c>
      <c r="B21" s="13" t="s">
        <v>66</v>
      </c>
      <c r="C21" s="15">
        <f>'Summary Exhibit'!C21</f>
        <v>95457785.84999868</v>
      </c>
      <c r="D21" s="15">
        <f>'Summary Exhibit'!D21</f>
        <v>40868592.68003188</v>
      </c>
      <c r="E21" s="16"/>
      <c r="F21" s="15">
        <f>SUMIF('Summary Exhibit'!$F$1:$BW$1,RIGHT(F$5,1),'Summary Exhibit'!$F21:$BW21)</f>
        <v>0</v>
      </c>
      <c r="G21" s="15">
        <f>SUMIF('Summary Exhibit'!$F$1:$BW$1,RIGHT(G$5,1),'Summary Exhibit'!$F21:$BW21)</f>
        <v>989526.7930251956</v>
      </c>
      <c r="H21" s="15">
        <f>SUMIF('Summary Exhibit'!$F$1:$BW$1,RIGHT(H$5,1),'Summary Exhibit'!$F21:$BW21)</f>
        <v>0</v>
      </c>
      <c r="I21" s="15">
        <f>SUMIF('Summary Exhibit'!$F$1:$BW$1,RIGHT(I$5,1),'Summary Exhibit'!$F21:$BW21)</f>
        <v>0</v>
      </c>
      <c r="J21" s="15">
        <f>SUMIF('Summary Exhibit'!$F$1:$BW$1,RIGHT(J$5,1),'Summary Exhibit'!$F21:$BW21)</f>
        <v>0</v>
      </c>
      <c r="K21" s="15">
        <f>SUMIF('Summary Exhibit'!$F$1:$BW$1,RIGHT(K$5,1),'Summary Exhibit'!$F21:$BW21)</f>
        <v>-3459750</v>
      </c>
      <c r="L21" s="15">
        <f>SUMIF('Summary Exhibit'!$F$1:$BW$1,RIGHT(L$5,1),'Summary Exhibit'!$F21:$BW21)</f>
        <v>90493.40105804801</v>
      </c>
      <c r="M21" s="15">
        <f>SUMIF('Summary Exhibit'!$F$1:$BW$1,RIGHT(M$5,2),'Summary Exhibit'!$F21:$BW21)</f>
        <v>-77568.04018644989</v>
      </c>
      <c r="O21" s="15">
        <f t="shared" si="0"/>
        <v>38411294.833928674</v>
      </c>
    </row>
    <row r="22" spans="1:15" ht="12.75">
      <c r="A22" s="13">
        <v>16</v>
      </c>
      <c r="B22" s="13" t="s">
        <v>67</v>
      </c>
      <c r="C22" s="15">
        <f>'Summary Exhibit'!C22</f>
        <v>46969452.06000025</v>
      </c>
      <c r="D22" s="15">
        <f>'Summary Exhibit'!D22</f>
        <v>32232391.4160446</v>
      </c>
      <c r="E22" s="16"/>
      <c r="F22" s="15">
        <f>SUMIF('Summary Exhibit'!$F$1:$BW$1,RIGHT(F$5,1),'Summary Exhibit'!$F22:$BW22)</f>
        <v>0</v>
      </c>
      <c r="G22" s="15">
        <f>SUMIF('Summary Exhibit'!$F$1:$BW$1,RIGHT(G$5,1),'Summary Exhibit'!$F22:$BW22)</f>
        <v>-25279639.328898802</v>
      </c>
      <c r="H22" s="15">
        <f>SUMIF('Summary Exhibit'!$F$1:$BW$1,RIGHT(H$5,1),'Summary Exhibit'!$F22:$BW22)</f>
        <v>0</v>
      </c>
      <c r="I22" s="15">
        <f>SUMIF('Summary Exhibit'!$F$1:$BW$1,RIGHT(I$5,1),'Summary Exhibit'!$F22:$BW22)</f>
        <v>0</v>
      </c>
      <c r="J22" s="15">
        <f>SUMIF('Summary Exhibit'!$F$1:$BW$1,RIGHT(J$5,1),'Summary Exhibit'!$F22:$BW22)</f>
        <v>0</v>
      </c>
      <c r="K22" s="15">
        <f>SUMIF('Summary Exhibit'!$F$1:$BW$1,RIGHT(K$5,1),'Summary Exhibit'!$F22:$BW22)</f>
        <v>0</v>
      </c>
      <c r="L22" s="15">
        <f>SUMIF('Summary Exhibit'!$F$1:$BW$1,RIGHT(L$5,1),'Summary Exhibit'!$F22:$BW22)</f>
        <v>13124.222816417925</v>
      </c>
      <c r="M22" s="15">
        <f>SUMIF('Summary Exhibit'!$F$1:$BW$1,RIGHT(M$5,2),'Summary Exhibit'!$F22:$BW22)</f>
        <v>-7359.7185185728595</v>
      </c>
      <c r="O22" s="15">
        <f t="shared" si="0"/>
        <v>6958516.591443643</v>
      </c>
    </row>
    <row r="23" spans="1:15" ht="12.75">
      <c r="A23" s="13">
        <v>17</v>
      </c>
      <c r="B23" s="13" t="s">
        <v>68</v>
      </c>
      <c r="C23" s="15">
        <f>'Summary Exhibit'!C23</f>
        <v>0</v>
      </c>
      <c r="D23" s="15">
        <f>'Summary Exhibit'!D23</f>
        <v>0</v>
      </c>
      <c r="E23" s="16"/>
      <c r="F23" s="15">
        <f>SUMIF('Summary Exhibit'!$F$1:$BW$1,RIGHT(F$5,1),'Summary Exhibit'!$F23:$BW23)</f>
        <v>0</v>
      </c>
      <c r="G23" s="15">
        <f>SUMIF('Summary Exhibit'!$F$1:$BW$1,RIGHT(G$5,1),'Summary Exhibit'!$F23:$BW23)</f>
        <v>0</v>
      </c>
      <c r="H23" s="15">
        <f>SUMIF('Summary Exhibit'!$F$1:$BW$1,RIGHT(H$5,1),'Summary Exhibit'!$F23:$BW23)</f>
        <v>0</v>
      </c>
      <c r="I23" s="15">
        <f>SUMIF('Summary Exhibit'!$F$1:$BW$1,RIGHT(I$5,1),'Summary Exhibit'!$F23:$BW23)</f>
        <v>0</v>
      </c>
      <c r="J23" s="15">
        <f>SUMIF('Summary Exhibit'!$F$1:$BW$1,RIGHT(J$5,1),'Summary Exhibit'!$F23:$BW23)</f>
        <v>0</v>
      </c>
      <c r="K23" s="15">
        <f>SUMIF('Summary Exhibit'!$F$1:$BW$1,RIGHT(K$5,1),'Summary Exhibit'!$F23:$BW23)</f>
        <v>0</v>
      </c>
      <c r="L23" s="15">
        <f>SUMIF('Summary Exhibit'!$F$1:$BW$1,RIGHT(L$5,1),'Summary Exhibit'!$F23:$BW23)</f>
        <v>0</v>
      </c>
      <c r="M23" s="15">
        <f>SUMIF('Summary Exhibit'!$F$1:$BW$1,RIGHT(M$5,2),'Summary Exhibit'!$F23:$BW23)</f>
        <v>0</v>
      </c>
      <c r="O23" s="15">
        <f t="shared" si="0"/>
        <v>0</v>
      </c>
    </row>
    <row r="24" spans="1:15" ht="12.75">
      <c r="A24" s="13">
        <v>18</v>
      </c>
      <c r="B24" s="13" t="s">
        <v>69</v>
      </c>
      <c r="C24" s="18">
        <f>'Summary Exhibit'!C24</f>
        <v>180356471.05999094</v>
      </c>
      <c r="D24" s="18">
        <f>'Summary Exhibit'!D24</f>
        <v>73427085.7053214</v>
      </c>
      <c r="E24" s="16"/>
      <c r="F24" s="18">
        <f>SUMIF('Summary Exhibit'!$F$1:$BW$1,RIGHT(F$5,1),'Summary Exhibit'!$F24:$BW24)</f>
        <v>0</v>
      </c>
      <c r="G24" s="18">
        <f>SUMIF('Summary Exhibit'!$F$1:$BW$1,RIGHT(G$5,1),'Summary Exhibit'!$F24:$BW24)</f>
        <v>-2653512.2591775805</v>
      </c>
      <c r="H24" s="18">
        <f>SUMIF('Summary Exhibit'!$F$1:$BW$1,RIGHT(H$5,1),'Summary Exhibit'!$F24:$BW24)</f>
        <v>0</v>
      </c>
      <c r="I24" s="18">
        <f>SUMIF('Summary Exhibit'!$F$1:$BW$1,RIGHT(I$5,1),'Summary Exhibit'!$F24:$BW24)</f>
        <v>0</v>
      </c>
      <c r="J24" s="18">
        <f>SUMIF('Summary Exhibit'!$F$1:$BW$1,RIGHT(J$5,1),'Summary Exhibit'!$F24:$BW24)</f>
        <v>0</v>
      </c>
      <c r="K24" s="18">
        <f>SUMIF('Summary Exhibit'!$F$1:$BW$1,RIGHT(K$5,1),'Summary Exhibit'!$F24:$BW24)</f>
        <v>0</v>
      </c>
      <c r="L24" s="18">
        <f>SUMIF('Summary Exhibit'!$F$1:$BW$1,RIGHT(L$5,1),'Summary Exhibit'!$F24:$BW24)</f>
        <v>773443.7870571762</v>
      </c>
      <c r="M24" s="18">
        <f>SUMIF('Summary Exhibit'!$F$1:$BW$1,RIGHT(M$5,2),'Summary Exhibit'!$F24:$BW24)</f>
        <v>251997.1940381825</v>
      </c>
      <c r="O24" s="18">
        <f t="shared" si="0"/>
        <v>71799014.42723918</v>
      </c>
    </row>
    <row r="25" spans="1:15" ht="12.75">
      <c r="A25" s="13">
        <v>19</v>
      </c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O25" s="16"/>
    </row>
    <row r="26" spans="1:15" ht="12.75">
      <c r="A26" s="13">
        <v>20</v>
      </c>
      <c r="B26" s="13" t="s">
        <v>70</v>
      </c>
      <c r="C26" s="15">
        <f>'Summary Exhibit'!C26</f>
        <v>2787040367.699943</v>
      </c>
      <c r="D26" s="15">
        <f>'Summary Exhibit'!D26</f>
        <v>1220539569.855547</v>
      </c>
      <c r="E26" s="16"/>
      <c r="F26" s="15">
        <f>SUMIF('Summary Exhibit'!$F$1:$BW$1,RIGHT(F$5,1),'Summary Exhibit'!$F26:$BW26)</f>
        <v>-401402.13958477974</v>
      </c>
      <c r="G26" s="15">
        <f>SUMIF('Summary Exhibit'!$F$1:$BW$1,RIGHT(G$5,1),'Summary Exhibit'!$F26:$BW26)</f>
        <v>-8889346.170960903</v>
      </c>
      <c r="H26" s="15">
        <f>SUMIF('Summary Exhibit'!$F$1:$BW$1,RIGHT(H$5,1),'Summary Exhibit'!$F26:$BW26)</f>
        <v>343474530.6238837</v>
      </c>
      <c r="I26" s="15">
        <f>SUMIF('Summary Exhibit'!$F$1:$BW$1,RIGHT(I$5,1),'Summary Exhibit'!$F26:$BW26)</f>
        <v>-413775.06417155266</v>
      </c>
      <c r="J26" s="15">
        <f>SUMIF('Summary Exhibit'!$F$1:$BW$1,RIGHT(J$5,1),'Summary Exhibit'!$F26:$BW26)</f>
        <v>-2005819.0618588924</v>
      </c>
      <c r="K26" s="15">
        <f>SUMIF('Summary Exhibit'!$F$1:$BW$1,RIGHT(K$5,1),'Summary Exhibit'!$F26:$BW26)</f>
        <v>-3246304.9018554688</v>
      </c>
      <c r="L26" s="15">
        <f>SUMIF('Summary Exhibit'!$F$1:$BW$1,RIGHT(L$5,1),'Summary Exhibit'!$F26:$BW26)</f>
        <v>44562179.12308502</v>
      </c>
      <c r="M26" s="15">
        <f>SUMIF('Summary Exhibit'!$F$1:$BW$1,RIGHT(M$5,2),'Summary Exhibit'!$F26:$BW26)</f>
        <v>36112418.6718297</v>
      </c>
      <c r="O26" s="15">
        <f>SUM(D26:N26)</f>
        <v>1629732050.9359138</v>
      </c>
    </row>
    <row r="27" spans="1:15" ht="12.75">
      <c r="A27" s="13">
        <v>21</v>
      </c>
      <c r="B27" s="13"/>
      <c r="C27" s="15"/>
      <c r="D27" s="15"/>
      <c r="E27" s="16"/>
      <c r="F27" s="15"/>
      <c r="G27" s="15"/>
      <c r="H27" s="15"/>
      <c r="I27" s="15"/>
      <c r="J27" s="15"/>
      <c r="K27" s="15"/>
      <c r="L27" s="15"/>
      <c r="M27" s="15"/>
      <c r="O27" s="15"/>
    </row>
    <row r="28" spans="1:15" ht="12.75">
      <c r="A28" s="13">
        <v>22</v>
      </c>
      <c r="B28" s="13" t="s">
        <v>71</v>
      </c>
      <c r="C28" s="15">
        <f>'Summary Exhibit'!C28</f>
        <v>417781814.23000455</v>
      </c>
      <c r="D28" s="15">
        <f>'Summary Exhibit'!D28</f>
        <v>168713490.0706678</v>
      </c>
      <c r="E28" s="16"/>
      <c r="F28" s="15">
        <f>SUMIF('Summary Exhibit'!$F$1:$BW$1,RIGHT(F$5,1),'Summary Exhibit'!$F28:$BW28)</f>
        <v>0</v>
      </c>
      <c r="G28" s="15">
        <f>SUMIF('Summary Exhibit'!$F$1:$BW$1,RIGHT(G$5,1),'Summary Exhibit'!$F28:$BW28)</f>
        <v>0</v>
      </c>
      <c r="H28" s="15">
        <f>SUMIF('Summary Exhibit'!$F$1:$BW$1,RIGHT(H$5,1),'Summary Exhibit'!$F28:$BW28)</f>
        <v>0</v>
      </c>
      <c r="I28" s="15">
        <f>SUMIF('Summary Exhibit'!$F$1:$BW$1,RIGHT(I$5,1),'Summary Exhibit'!$F28:$BW28)</f>
        <v>9074379.851463705</v>
      </c>
      <c r="J28" s="15">
        <f>SUMIF('Summary Exhibit'!$F$1:$BW$1,RIGHT(J$5,1),'Summary Exhibit'!$F28:$BW28)</f>
        <v>0</v>
      </c>
      <c r="K28" s="15">
        <f>SUMIF('Summary Exhibit'!$F$1:$BW$1,RIGHT(K$5,1),'Summary Exhibit'!$F28:$BW28)</f>
        <v>0</v>
      </c>
      <c r="L28" s="15">
        <f>SUMIF('Summary Exhibit'!$F$1:$BW$1,RIGHT(L$5,1),'Summary Exhibit'!$F28:$BW28)</f>
        <v>1346131.86411345</v>
      </c>
      <c r="M28" s="15">
        <f>SUMIF('Summary Exhibit'!$F$1:$BW$1,RIGHT(M$5,2),'Summary Exhibit'!$F28:$BW28)</f>
        <v>1206.7476915419102</v>
      </c>
      <c r="O28" s="15">
        <f aca="true" t="shared" si="1" ref="O28:O35">SUM(D28:N28)</f>
        <v>179135208.5339365</v>
      </c>
    </row>
    <row r="29" spans="1:15" ht="12.75">
      <c r="A29" s="13">
        <v>23</v>
      </c>
      <c r="B29" s="13" t="s">
        <v>72</v>
      </c>
      <c r="C29" s="15">
        <f>'Summary Exhibit'!C29</f>
        <v>64157450.869999066</v>
      </c>
      <c r="D29" s="15">
        <f>'Summary Exhibit'!D29</f>
        <v>22424650.940900315</v>
      </c>
      <c r="E29" s="16"/>
      <c r="F29" s="15">
        <f>SUMIF('Summary Exhibit'!$F$1:$BW$1,RIGHT(F$5,1),'Summary Exhibit'!$F29:$BW29)</f>
        <v>0</v>
      </c>
      <c r="G29" s="15">
        <f>SUMIF('Summary Exhibit'!$F$1:$BW$1,RIGHT(G$5,1),'Summary Exhibit'!$F29:$BW29)</f>
        <v>0</v>
      </c>
      <c r="H29" s="15">
        <f>SUMIF('Summary Exhibit'!$F$1:$BW$1,RIGHT(H$5,1),'Summary Exhibit'!$F29:$BW29)</f>
        <v>0</v>
      </c>
      <c r="I29" s="15">
        <f>SUMIF('Summary Exhibit'!$F$1:$BW$1,RIGHT(I$5,1),'Summary Exhibit'!$F29:$BW29)</f>
        <v>264502.90772282705</v>
      </c>
      <c r="J29" s="15">
        <f>SUMIF('Summary Exhibit'!$F$1:$BW$1,RIGHT(J$5,1),'Summary Exhibit'!$F29:$BW29)</f>
        <v>0</v>
      </c>
      <c r="K29" s="15">
        <f>SUMIF('Summary Exhibit'!$F$1:$BW$1,RIGHT(K$5,1),'Summary Exhibit'!$F29:$BW29)</f>
        <v>1607581.6797519214</v>
      </c>
      <c r="L29" s="15">
        <f>SUMIF('Summary Exhibit'!$F$1:$BW$1,RIGHT(L$5,1),'Summary Exhibit'!$F29:$BW29)</f>
        <v>268582.8616719879</v>
      </c>
      <c r="M29" s="15">
        <f>SUMIF('Summary Exhibit'!$F$1:$BW$1,RIGHT(M$5,2),'Summary Exhibit'!$F29:$BW29)</f>
        <v>138.40910363197327</v>
      </c>
      <c r="O29" s="15">
        <f t="shared" si="1"/>
        <v>24565456.799150683</v>
      </c>
    </row>
    <row r="30" spans="1:15" ht="12.75">
      <c r="A30" s="13">
        <v>24</v>
      </c>
      <c r="B30" s="13" t="s">
        <v>73</v>
      </c>
      <c r="C30" s="15">
        <f>'Summary Exhibit'!C30</f>
        <v>101472747.30000038</v>
      </c>
      <c r="D30" s="15">
        <f>'Summary Exhibit'!D30</f>
        <v>32482296.344716918</v>
      </c>
      <c r="E30" s="16"/>
      <c r="F30" s="15">
        <f>SUMIF('Summary Exhibit'!$F$1:$BW$1,RIGHT(F$5,1),'Summary Exhibit'!$F30:$BW30)</f>
        <v>0</v>
      </c>
      <c r="G30" s="15">
        <f>SUMIF('Summary Exhibit'!$F$1:$BW$1,RIGHT(G$5,1),'Summary Exhibit'!$F30:$BW30)</f>
        <v>0</v>
      </c>
      <c r="H30" s="15">
        <f>SUMIF('Summary Exhibit'!$F$1:$BW$1,RIGHT(H$5,1),'Summary Exhibit'!$F30:$BW30)</f>
        <v>0</v>
      </c>
      <c r="I30" s="15">
        <f>SUMIF('Summary Exhibit'!$F$1:$BW$1,RIGHT(I$5,1),'Summary Exhibit'!$F30:$BW30)</f>
        <v>0</v>
      </c>
      <c r="J30" s="15">
        <f>SUMIF('Summary Exhibit'!$F$1:$BW$1,RIGHT(J$5,1),'Summary Exhibit'!$F30:$BW30)</f>
        <v>7053916.4890865125</v>
      </c>
      <c r="K30" s="15">
        <f>SUMIF('Summary Exhibit'!$F$1:$BW$1,RIGHT(K$5,1),'Summary Exhibit'!$F30:$BW30)</f>
        <v>0</v>
      </c>
      <c r="L30" s="15">
        <f>SUMIF('Summary Exhibit'!$F$1:$BW$1,RIGHT(L$5,1),'Summary Exhibit'!$F30:$BW30)</f>
        <v>484503.89280167967</v>
      </c>
      <c r="M30" s="15">
        <f>SUMIF('Summary Exhibit'!$F$1:$BW$1,RIGHT(M$5,2),'Summary Exhibit'!$F30:$BW30)</f>
        <v>379.66839773207903</v>
      </c>
      <c r="O30" s="15">
        <f t="shared" si="1"/>
        <v>40021096.39500284</v>
      </c>
    </row>
    <row r="31" spans="1:15" ht="12.75">
      <c r="A31" s="13">
        <v>25</v>
      </c>
      <c r="B31" s="13" t="s">
        <v>74</v>
      </c>
      <c r="C31" s="15">
        <f>'Summary Exhibit'!C31</f>
        <v>142282081.91499338</v>
      </c>
      <c r="D31" s="15">
        <f>'Summary Exhibit'!D31</f>
        <v>59215969.974672765</v>
      </c>
      <c r="E31" s="16"/>
      <c r="F31" s="15">
        <f>SUMIF('Summary Exhibit'!$F$1:$BW$1,RIGHT(F$5,1),'Summary Exhibit'!$F31:$BW31)</f>
        <v>-11191068.205216028</v>
      </c>
      <c r="G31" s="15">
        <f>SUMIF('Summary Exhibit'!$F$1:$BW$1,RIGHT(G$5,1),'Summary Exhibit'!$F31:$BW31)</f>
        <v>3398815.9792046323</v>
      </c>
      <c r="H31" s="15">
        <f>SUMIF('Summary Exhibit'!$F$1:$BW$1,RIGHT(H$5,1),'Summary Exhibit'!$F31:$BW31)</f>
        <v>-4655723.785052553</v>
      </c>
      <c r="I31" s="15">
        <f>SUMIF('Summary Exhibit'!$F$1:$BW$1,RIGHT(I$5,1),'Summary Exhibit'!$F31:$BW31)</f>
        <v>-1878800.6419387534</v>
      </c>
      <c r="J31" s="15">
        <f>SUMIF('Summary Exhibit'!$F$1:$BW$1,RIGHT(J$5,1),'Summary Exhibit'!$F31:$BW31)</f>
        <v>-117232630.21787271</v>
      </c>
      <c r="K31" s="15">
        <f>SUMIF('Summary Exhibit'!$F$1:$BW$1,RIGHT(K$5,1),'Summary Exhibit'!$F31:$BW31)</f>
        <v>-7688914.230080903</v>
      </c>
      <c r="L31" s="15">
        <f>SUMIF('Summary Exhibit'!$F$1:$BW$1,RIGHT(L$5,1),'Summary Exhibit'!$F31:$BW31)</f>
        <v>1470121.9504038393</v>
      </c>
      <c r="M31" s="15">
        <f>SUMIF('Summary Exhibit'!$F$1:$BW$1,RIGHT(M$5,2),'Summary Exhibit'!$F31:$BW31)</f>
        <v>15587186.751465105</v>
      </c>
      <c r="O31" s="15">
        <f t="shared" si="1"/>
        <v>-62975042.42441461</v>
      </c>
    </row>
    <row r="32" spans="1:15" ht="12.75">
      <c r="A32" s="13">
        <v>26</v>
      </c>
      <c r="B32" s="13" t="s">
        <v>75</v>
      </c>
      <c r="C32" s="15">
        <f>'Summary Exhibit'!C32</f>
        <v>22753667.718480207</v>
      </c>
      <c r="D32" s="15">
        <f>'Summary Exhibit'!D32</f>
        <v>9484863.801008064</v>
      </c>
      <c r="E32" s="16"/>
      <c r="F32" s="15">
        <f>SUMIF('Summary Exhibit'!$F$1:$BW$1,RIGHT(F$5,1),'Summary Exhibit'!$F32:$BW32)</f>
        <v>398763.9960608147</v>
      </c>
      <c r="G32" s="15">
        <f>SUMIF('Summary Exhibit'!$F$1:$BW$1,RIGHT(G$5,1),'Summary Exhibit'!$F32:$BW32)</f>
        <v>-79619.11363598704</v>
      </c>
      <c r="H32" s="15">
        <f>SUMIF('Summary Exhibit'!$F$1:$BW$1,RIGHT(H$5,1),'Summary Exhibit'!$F32:$BW32)</f>
        <v>-1023050.0671631321</v>
      </c>
      <c r="I32" s="15">
        <f>SUMIF('Summary Exhibit'!$F$1:$BW$1,RIGHT(I$5,1),'Summary Exhibit'!$F32:$BW32)</f>
        <v>-288380.7819504384</v>
      </c>
      <c r="J32" s="15">
        <f>SUMIF('Summary Exhibit'!$F$1:$BW$1,RIGHT(J$5,1),'Summary Exhibit'!$F32:$BW32)</f>
        <v>-13946626.21871936</v>
      </c>
      <c r="K32" s="15">
        <f>SUMIF('Summary Exhibit'!$F$1:$BW$1,RIGHT(K$5,1),'Summary Exhibit'!$F32:$BW32)</f>
        <v>-1078097.7635542853</v>
      </c>
      <c r="L32" s="15">
        <f>SUMIF('Summary Exhibit'!$F$1:$BW$1,RIGHT(L$5,1),'Summary Exhibit'!$F32:$BW32)</f>
        <v>-979722.2412838284</v>
      </c>
      <c r="M32" s="15">
        <f>SUMIF('Summary Exhibit'!$F$1:$BW$1,RIGHT(M$5,2),'Summary Exhibit'!$F32:$BW32)</f>
        <v>2099903.4923686925</v>
      </c>
      <c r="O32" s="15">
        <f t="shared" si="1"/>
        <v>-5411964.896869459</v>
      </c>
    </row>
    <row r="33" spans="1:15" ht="12.75">
      <c r="A33" s="13">
        <v>27</v>
      </c>
      <c r="B33" s="13" t="s">
        <v>76</v>
      </c>
      <c r="C33" s="15">
        <f>'Summary Exhibit'!C33</f>
        <v>79827842.60754997</v>
      </c>
      <c r="D33" s="15">
        <f>'Summary Exhibit'!D33</f>
        <v>17196263.069619246</v>
      </c>
      <c r="E33" s="16"/>
      <c r="F33" s="15">
        <f>SUMIF('Summary Exhibit'!$F$1:$BW$1,RIGHT(F$5,1),'Summary Exhibit'!$F33:$BW33)</f>
        <v>0</v>
      </c>
      <c r="G33" s="15">
        <f>SUMIF('Summary Exhibit'!$F$1:$BW$1,RIGHT(G$5,1),'Summary Exhibit'!$F33:$BW33)</f>
        <v>0</v>
      </c>
      <c r="H33" s="15">
        <f>SUMIF('Summary Exhibit'!$F$1:$BW$1,RIGHT(H$5,1),'Summary Exhibit'!$F33:$BW33)</f>
        <v>0</v>
      </c>
      <c r="I33" s="15">
        <f>SUMIF('Summary Exhibit'!$F$1:$BW$1,RIGHT(I$5,1),'Summary Exhibit'!$F33:$BW33)</f>
        <v>0</v>
      </c>
      <c r="J33" s="15">
        <f>SUMIF('Summary Exhibit'!$F$1:$BW$1,RIGHT(J$5,1),'Summary Exhibit'!$F33:$BW33)</f>
        <v>92522017.69500041</v>
      </c>
      <c r="K33" s="15">
        <f>SUMIF('Summary Exhibit'!$F$1:$BW$1,RIGHT(K$5,1),'Summary Exhibit'!$F33:$BW33)</f>
        <v>0</v>
      </c>
      <c r="L33" s="15">
        <f>SUMIF('Summary Exhibit'!$F$1:$BW$1,RIGHT(L$5,1),'Summary Exhibit'!$F33:$BW33)</f>
        <v>32525.904339015484</v>
      </c>
      <c r="M33" s="15">
        <f>SUMIF('Summary Exhibit'!$F$1:$BW$1,RIGHT(M$5,2),'Summary Exhibit'!$F33:$BW33)</f>
        <v>692206.1848124117</v>
      </c>
      <c r="O33" s="15">
        <f t="shared" si="1"/>
        <v>110443012.85377108</v>
      </c>
    </row>
    <row r="34" spans="1:15" ht="12.75">
      <c r="A34" s="13">
        <v>28</v>
      </c>
      <c r="B34" s="13" t="s">
        <v>77</v>
      </c>
      <c r="C34" s="15">
        <f>'Summary Exhibit'!C34</f>
        <v>-5854860</v>
      </c>
      <c r="D34" s="15">
        <f>'Summary Exhibit'!D34</f>
        <v>-4854112.105344032</v>
      </c>
      <c r="E34" s="16"/>
      <c r="F34" s="15">
        <f>SUMIF('Summary Exhibit'!$F$1:$BW$1,RIGHT(F$5,1),'Summary Exhibit'!$F34:$BW34)</f>
        <v>0</v>
      </c>
      <c r="G34" s="15">
        <f>SUMIF('Summary Exhibit'!$F$1:$BW$1,RIGHT(G$5,1),'Summary Exhibit'!$F34:$BW34)</f>
        <v>0</v>
      </c>
      <c r="H34" s="15">
        <f>SUMIF('Summary Exhibit'!$F$1:$BW$1,RIGHT(H$5,1),'Summary Exhibit'!$F34:$BW34)</f>
        <v>0</v>
      </c>
      <c r="I34" s="15">
        <f>SUMIF('Summary Exhibit'!$F$1:$BW$1,RIGHT(I$5,1),'Summary Exhibit'!$F34:$BW34)</f>
        <v>0</v>
      </c>
      <c r="J34" s="15">
        <f>SUMIF('Summary Exhibit'!$F$1:$BW$1,RIGHT(J$5,1),'Summary Exhibit'!$F34:$BW34)</f>
        <v>3354510.4427172896</v>
      </c>
      <c r="K34" s="15">
        <f>SUMIF('Summary Exhibit'!$F$1:$BW$1,RIGHT(K$5,1),'Summary Exhibit'!$F34:$BW34)</f>
        <v>0</v>
      </c>
      <c r="L34" s="15">
        <f>SUMIF('Summary Exhibit'!$F$1:$BW$1,RIGHT(L$5,1),'Summary Exhibit'!$F34:$BW34)</f>
        <v>6717.133569522062</v>
      </c>
      <c r="M34" s="15">
        <f>SUMIF('Summary Exhibit'!$F$1:$BW$1,RIGHT(M$5,2),'Summary Exhibit'!$F34:$BW34)</f>
        <v>0</v>
      </c>
      <c r="O34" s="15">
        <f t="shared" si="1"/>
        <v>-1492884.5290572203</v>
      </c>
    </row>
    <row r="35" spans="1:15" ht="12.75">
      <c r="A35" s="13">
        <v>29</v>
      </c>
      <c r="B35" s="13" t="s">
        <v>78</v>
      </c>
      <c r="C35" s="18">
        <f>'Summary Exhibit'!C35</f>
        <v>-11343722.949999908</v>
      </c>
      <c r="D35" s="18">
        <f>'Summary Exhibit'!D35</f>
        <v>-5009820.3068784755</v>
      </c>
      <c r="E35" s="16"/>
      <c r="F35" s="18">
        <f>SUMIF('Summary Exhibit'!$F$1:$BW$1,RIGHT(F$5,1),'Summary Exhibit'!$F35:$BW35)</f>
        <v>552850.6879927311</v>
      </c>
      <c r="G35" s="18">
        <f>SUMIF('Summary Exhibit'!$F$1:$BW$1,RIGHT(G$5,1),'Summary Exhibit'!$F35:$BW35)</f>
        <v>-1639412.4690298606</v>
      </c>
      <c r="H35" s="18">
        <f>SUMIF('Summary Exhibit'!$F$1:$BW$1,RIGHT(H$5,1),'Summary Exhibit'!$F35:$BW35)</f>
        <v>0</v>
      </c>
      <c r="I35" s="18">
        <f>SUMIF('Summary Exhibit'!$F$1:$BW$1,RIGHT(I$5,1),'Summary Exhibit'!$F35:$BW35)</f>
        <v>0</v>
      </c>
      <c r="J35" s="18">
        <f>SUMIF('Summary Exhibit'!$F$1:$BW$1,RIGHT(J$5,1),'Summary Exhibit'!$F35:$BW35)</f>
        <v>0</v>
      </c>
      <c r="K35" s="18">
        <f>SUMIF('Summary Exhibit'!$F$1:$BW$1,RIGHT(K$5,1),'Summary Exhibit'!$F35:$BW35)</f>
        <v>281685.5996940647</v>
      </c>
      <c r="L35" s="18">
        <f>SUMIF('Summary Exhibit'!$F$1:$BW$1,RIGHT(L$5,1),'Summary Exhibit'!$F35:$BW35)</f>
        <v>-110316.70997159742</v>
      </c>
      <c r="M35" s="18">
        <f>SUMIF('Summary Exhibit'!$F$1:$BW$1,RIGHT(M$5,2),'Summary Exhibit'!$F35:$BW35)</f>
        <v>0.8443554360419512</v>
      </c>
      <c r="O35" s="18">
        <f t="shared" si="1"/>
        <v>-5925012.3538377015</v>
      </c>
    </row>
    <row r="36" spans="1:15" ht="12.75">
      <c r="A36" s="13">
        <v>30</v>
      </c>
      <c r="B36" s="13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5"/>
      <c r="O36" s="15"/>
    </row>
    <row r="37" spans="1:15" ht="12.75">
      <c r="A37" s="13">
        <v>31</v>
      </c>
      <c r="B37" s="13" t="s">
        <v>79</v>
      </c>
      <c r="C37" s="16">
        <f>'Summary Exhibit'!C37</f>
        <v>3598117389.3909707</v>
      </c>
      <c r="D37" s="16">
        <f>'Summary Exhibit'!D37</f>
        <v>1520193171.6449094</v>
      </c>
      <c r="E37" s="16"/>
      <c r="F37" s="16">
        <f>SUMIF('Summary Exhibit'!$F$1:$BW$1,RIGHT(F$5,1),'Summary Exhibit'!$F37:$BW37)</f>
        <v>-10640855.66074729</v>
      </c>
      <c r="G37" s="16">
        <f>SUMIF('Summary Exhibit'!$F$1:$BW$1,RIGHT(G$5,1),'Summary Exhibit'!$F37:$BW37)</f>
        <v>-7209561.774422169</v>
      </c>
      <c r="H37" s="16">
        <f>SUMIF('Summary Exhibit'!$F$1:$BW$1,RIGHT(H$5,1),'Summary Exhibit'!$F37:$BW37)</f>
        <v>337795756.7716682</v>
      </c>
      <c r="I37" s="16">
        <f>SUMIF('Summary Exhibit'!$F$1:$BW$1,RIGHT(I$5,1),'Summary Exhibit'!$F37:$BW37)</f>
        <v>6757926.271125793</v>
      </c>
      <c r="J37" s="16">
        <f>SUMIF('Summary Exhibit'!$F$1:$BW$1,RIGHT(J$5,1),'Summary Exhibit'!$F37:$BW37)</f>
        <v>-30254630.87164688</v>
      </c>
      <c r="K37" s="16">
        <f>SUMIF('Summary Exhibit'!$F$1:$BW$1,RIGHT(K$5,1),'Summary Exhibit'!$F37:$BW37)</f>
        <v>-10124049.616044521</v>
      </c>
      <c r="L37" s="16">
        <f>SUMIF('Summary Exhibit'!$F$1:$BW$1,RIGHT(L$5,1),'Summary Exhibit'!$F37:$BW37)</f>
        <v>47080723.7787292</v>
      </c>
      <c r="M37" s="16">
        <f>SUMIF('Summary Exhibit'!$F$1:$BW$1,RIGHT(M$5,2),'Summary Exhibit'!$F37:$BW37)</f>
        <v>54493440.77002406</v>
      </c>
      <c r="O37" s="16">
        <f>SUM(D37:N37)</f>
        <v>1908091921.3135958</v>
      </c>
    </row>
    <row r="38" spans="1:15" ht="12.75">
      <c r="A38" s="13">
        <v>32</v>
      </c>
      <c r="B38" s="13"/>
      <c r="C38" s="15"/>
      <c r="D38" s="15"/>
      <c r="E38" s="16"/>
      <c r="F38" s="15"/>
      <c r="G38" s="15"/>
      <c r="H38" s="15"/>
      <c r="I38" s="15"/>
      <c r="J38" s="15"/>
      <c r="K38" s="15"/>
      <c r="L38" s="15"/>
      <c r="M38" s="15"/>
      <c r="O38" s="15"/>
    </row>
    <row r="39" spans="1:15" ht="13.5" thickBot="1">
      <c r="A39" s="13">
        <v>33</v>
      </c>
      <c r="B39" s="13" t="s">
        <v>80</v>
      </c>
      <c r="C39" s="19">
        <f>'Summary Exhibit'!C39</f>
        <v>644163970.3290176</v>
      </c>
      <c r="D39" s="19">
        <f>'Summary Exhibit'!D39</f>
        <v>275473871.79367185</v>
      </c>
      <c r="E39" s="16"/>
      <c r="F39" s="19">
        <f>SUMIF('Summary Exhibit'!$F$1:$BW$1,RIGHT(F$5,1),'Summary Exhibit'!$F39:$BW39)</f>
        <v>-21067539.366156816</v>
      </c>
      <c r="G39" s="19">
        <f>SUMIF('Summary Exhibit'!$F$1:$BW$1,RIGHT(G$5,1),'Summary Exhibit'!$F39:$BW39)</f>
        <v>6313951.219839573</v>
      </c>
      <c r="H39" s="19">
        <f>SUMIF('Summary Exhibit'!$F$1:$BW$1,RIGHT(H$5,1),'Summary Exhibit'!$F39:$BW39)</f>
        <v>-8490278.492660284</v>
      </c>
      <c r="I39" s="19">
        <f>SUMIF('Summary Exhibit'!$F$1:$BW$1,RIGHT(I$5,1),'Summary Exhibit'!$F39:$BW39)</f>
        <v>-6757926.271125793</v>
      </c>
      <c r="J39" s="19">
        <f>SUMIF('Summary Exhibit'!$F$1:$BW$1,RIGHT(J$5,1),'Summary Exhibit'!$F39:$BW39)</f>
        <v>30254630.87164688</v>
      </c>
      <c r="K39" s="19">
        <f>SUMIF('Summary Exhibit'!$F$1:$BW$1,RIGHT(K$5,1),'Summary Exhibit'!$F39:$BW39)</f>
        <v>10124049.616044521</v>
      </c>
      <c r="L39" s="19">
        <f>SUMIF('Summary Exhibit'!$F$1:$BW$1,RIGHT(L$5,1),'Summary Exhibit'!$F39:$BW39)</f>
        <v>13018867.531820297</v>
      </c>
      <c r="M39" s="19">
        <f>SUMIF('Summary Exhibit'!$F$1:$BW$1,RIGHT(M$5,2),'Summary Exhibit'!$F39:$BW39)</f>
        <v>27697256.21592784</v>
      </c>
      <c r="O39" s="19">
        <f>SUM(D39:N39)</f>
        <v>326566883.11900806</v>
      </c>
    </row>
    <row r="40" spans="1:15" ht="13.5" thickTop="1">
      <c r="A40" s="13">
        <v>34</v>
      </c>
      <c r="B40" s="13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O40" s="15"/>
    </row>
    <row r="41" spans="1:15" ht="12.75">
      <c r="A41" s="13">
        <v>35</v>
      </c>
      <c r="B41" s="13" t="s">
        <v>81</v>
      </c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5"/>
      <c r="O41" s="15"/>
    </row>
    <row r="42" spans="1:15" ht="12.75">
      <c r="A42" s="13">
        <v>36</v>
      </c>
      <c r="B42" s="13" t="s">
        <v>82</v>
      </c>
      <c r="C42" s="15">
        <f>'Summary Exhibit'!C42</f>
        <v>16347947991.61</v>
      </c>
      <c r="D42" s="15">
        <f>'Summary Exhibit'!D42</f>
        <v>6790019071.110102</v>
      </c>
      <c r="E42" s="16"/>
      <c r="F42" s="15">
        <f>SUMIF('Summary Exhibit'!$F$1:$BW$1,RIGHT(F$5,1),'Summary Exhibit'!$F42:$BW42)</f>
        <v>0</v>
      </c>
      <c r="G42" s="15">
        <f>SUMIF('Summary Exhibit'!$F$1:$BW$1,RIGHT(G$5,1),'Summary Exhibit'!$F42:$BW42)</f>
        <v>0</v>
      </c>
      <c r="H42" s="15">
        <f>SUMIF('Summary Exhibit'!$F$1:$BW$1,RIGHT(H$5,1),'Summary Exhibit'!$F42:$BW42)</f>
        <v>-1696117.2892894745</v>
      </c>
      <c r="I42" s="15">
        <f>SUMIF('Summary Exhibit'!$F$1:$BW$1,RIGHT(I$5,1),'Summary Exhibit'!$F42:$BW42)</f>
        <v>0</v>
      </c>
      <c r="J42" s="15">
        <f>SUMIF('Summary Exhibit'!$F$1:$BW$1,RIGHT(J$5,1),'Summary Exhibit'!$F42:$BW42)</f>
        <v>0</v>
      </c>
      <c r="K42" s="15">
        <f>SUMIF('Summary Exhibit'!$F$1:$BW$1,RIGHT(K$5,1),'Summary Exhibit'!$F42:$BW42)</f>
        <v>833485392.365551</v>
      </c>
      <c r="L42" s="15">
        <f>SUMIF('Summary Exhibit'!$F$1:$BW$1,RIGHT(L$5,1),'Summary Exhibit'!$F42:$BW42)</f>
        <v>560108445.7300348</v>
      </c>
      <c r="M42" s="15">
        <f>SUMIF('Summary Exhibit'!$F$1:$BW$1,RIGHT(M$5,2),'Summary Exhibit'!$F42:$BW42)</f>
        <v>78098.87807559967</v>
      </c>
      <c r="O42" s="15">
        <f aca="true" t="shared" si="2" ref="O42:O52">SUM(D42:N42)</f>
        <v>8181994890.794474</v>
      </c>
    </row>
    <row r="43" spans="1:15" ht="12.75">
      <c r="A43" s="13">
        <v>37</v>
      </c>
      <c r="B43" s="13" t="s">
        <v>83</v>
      </c>
      <c r="C43" s="15">
        <f>'Summary Exhibit'!C43</f>
        <v>13697166.620000001</v>
      </c>
      <c r="D43" s="15">
        <f>'Summary Exhibit'!D43</f>
        <v>5993775.29764876</v>
      </c>
      <c r="E43" s="16"/>
      <c r="F43" s="15">
        <f>SUMIF('Summary Exhibit'!$F$1:$BW$1,RIGHT(F$5,1),'Summary Exhibit'!$F43:$BW43)</f>
        <v>0</v>
      </c>
      <c r="G43" s="15">
        <f>SUMIF('Summary Exhibit'!$F$1:$BW$1,RIGHT(G$5,1),'Summary Exhibit'!$F43:$BW43)</f>
        <v>0</v>
      </c>
      <c r="H43" s="15">
        <f>SUMIF('Summary Exhibit'!$F$1:$BW$1,RIGHT(H$5,1),'Summary Exhibit'!$F43:$BW43)</f>
        <v>0</v>
      </c>
      <c r="I43" s="15">
        <f>SUMIF('Summary Exhibit'!$F$1:$BW$1,RIGHT(I$5,1),'Summary Exhibit'!$F43:$BW43)</f>
        <v>0</v>
      </c>
      <c r="J43" s="15">
        <f>SUMIF('Summary Exhibit'!$F$1:$BW$1,RIGHT(J$5,1),'Summary Exhibit'!$F43:$BW43)</f>
        <v>0</v>
      </c>
      <c r="K43" s="15">
        <f>SUMIF('Summary Exhibit'!$F$1:$BW$1,RIGHT(K$5,1),'Summary Exhibit'!$F43:$BW43)</f>
        <v>0</v>
      </c>
      <c r="L43" s="15">
        <f>SUMIF('Summary Exhibit'!$F$1:$BW$1,RIGHT(L$5,1),'Summary Exhibit'!$F43:$BW43)</f>
        <v>63911.85107851308</v>
      </c>
      <c r="M43" s="15">
        <f>SUMIF('Summary Exhibit'!$F$1:$BW$1,RIGHT(M$5,2),'Summary Exhibit'!$F43:$BW43)</f>
        <v>0</v>
      </c>
      <c r="O43" s="15">
        <f t="shared" si="2"/>
        <v>6057687.148727273</v>
      </c>
    </row>
    <row r="44" spans="1:15" ht="12.75">
      <c r="A44" s="13">
        <v>38</v>
      </c>
      <c r="B44" s="13" t="s">
        <v>84</v>
      </c>
      <c r="C44" s="15">
        <f>'Summary Exhibit'!C44</f>
        <v>133178754.39</v>
      </c>
      <c r="D44" s="15">
        <f>'Summary Exhibit'!D44</f>
        <v>32071285.776994742</v>
      </c>
      <c r="E44" s="16"/>
      <c r="F44" s="15">
        <f>SUMIF('Summary Exhibit'!$F$1:$BW$1,RIGHT(F$5,1),'Summary Exhibit'!$F44:$BW44)</f>
        <v>0</v>
      </c>
      <c r="G44" s="15">
        <f>SUMIF('Summary Exhibit'!$F$1:$BW$1,RIGHT(G$5,1),'Summary Exhibit'!$F44:$BW44)</f>
        <v>163551.6635746956</v>
      </c>
      <c r="H44" s="15">
        <f>SUMIF('Summary Exhibit'!$F$1:$BW$1,RIGHT(H$5,1),'Summary Exhibit'!$F44:$BW44)</f>
        <v>1833021.2547020838</v>
      </c>
      <c r="I44" s="15">
        <f>SUMIF('Summary Exhibit'!$F$1:$BW$1,RIGHT(I$5,1),'Summary Exhibit'!$F44:$BW44)</f>
        <v>0</v>
      </c>
      <c r="J44" s="15">
        <f>SUMIF('Summary Exhibit'!$F$1:$BW$1,RIGHT(J$5,1),'Summary Exhibit'!$F44:$BW44)</f>
        <v>0</v>
      </c>
      <c r="K44" s="15">
        <f>SUMIF('Summary Exhibit'!$F$1:$BW$1,RIGHT(K$5,1),'Summary Exhibit'!$F44:$BW44)</f>
        <v>-4107448.433340758</v>
      </c>
      <c r="L44" s="15">
        <f>SUMIF('Summary Exhibit'!$F$1:$BW$1,RIGHT(L$5,1),'Summary Exhibit'!$F44:$BW44)</f>
        <v>-2400010.4517791606</v>
      </c>
      <c r="M44" s="15">
        <f>SUMIF('Summary Exhibit'!$F$1:$BW$1,RIGHT(M$5,2),'Summary Exhibit'!$F44:$BW44)</f>
        <v>-165528.39103027433</v>
      </c>
      <c r="O44" s="15">
        <f t="shared" si="2"/>
        <v>27394871.41912133</v>
      </c>
    </row>
    <row r="45" spans="1:15" ht="12.75">
      <c r="A45" s="13">
        <v>39</v>
      </c>
      <c r="B45" s="13" t="s">
        <v>85</v>
      </c>
      <c r="C45" s="15">
        <f>'Summary Exhibit'!C45</f>
        <v>71825612.7</v>
      </c>
      <c r="D45" s="15">
        <f>'Summary Exhibit'!D45</f>
        <v>29930166.36798179</v>
      </c>
      <c r="E45" s="16"/>
      <c r="F45" s="15">
        <f>SUMIF('Summary Exhibit'!$F$1:$BW$1,RIGHT(F$5,1),'Summary Exhibit'!$F45:$BW45)</f>
        <v>0</v>
      </c>
      <c r="G45" s="15">
        <f>SUMIF('Summary Exhibit'!$F$1:$BW$1,RIGHT(G$5,1),'Summary Exhibit'!$F45:$BW45)</f>
        <v>0</v>
      </c>
      <c r="H45" s="15">
        <f>SUMIF('Summary Exhibit'!$F$1:$BW$1,RIGHT(H$5,1),'Summary Exhibit'!$F45:$BW45)</f>
        <v>0</v>
      </c>
      <c r="I45" s="15">
        <f>SUMIF('Summary Exhibit'!$F$1:$BW$1,RIGHT(I$5,1),'Summary Exhibit'!$F45:$BW45)</f>
        <v>0</v>
      </c>
      <c r="J45" s="15">
        <f>SUMIF('Summary Exhibit'!$F$1:$BW$1,RIGHT(J$5,1),'Summary Exhibit'!$F45:$BW45)</f>
        <v>0</v>
      </c>
      <c r="K45" s="15">
        <f>SUMIF('Summary Exhibit'!$F$1:$BW$1,RIGHT(K$5,1),'Summary Exhibit'!$F45:$BW45)</f>
        <v>-2473552.7255408764</v>
      </c>
      <c r="L45" s="15">
        <f>SUMIF('Summary Exhibit'!$F$1:$BW$1,RIGHT(L$5,1),'Summary Exhibit'!$F45:$BW45)</f>
        <v>-947673.6027421951</v>
      </c>
      <c r="M45" s="15">
        <f>SUMIF('Summary Exhibit'!$F$1:$BW$1,RIGHT(M$5,2),'Summary Exhibit'!$F45:$BW45)</f>
        <v>0</v>
      </c>
      <c r="O45" s="15">
        <f t="shared" si="2"/>
        <v>26508940.03969872</v>
      </c>
    </row>
    <row r="46" spans="1:15" ht="12.75">
      <c r="A46" s="13">
        <v>40</v>
      </c>
      <c r="B46" s="13" t="s">
        <v>86</v>
      </c>
      <c r="C46" s="15">
        <f>'Summary Exhibit'!C46</f>
        <v>0</v>
      </c>
      <c r="D46" s="15">
        <f>'Summary Exhibit'!D46</f>
        <v>0</v>
      </c>
      <c r="E46" s="16"/>
      <c r="F46" s="15">
        <f>SUMIF('Summary Exhibit'!$F$1:$BW$1,RIGHT(F$5,1),'Summary Exhibit'!$F46:$BW46)</f>
        <v>0</v>
      </c>
      <c r="G46" s="15">
        <f>SUMIF('Summary Exhibit'!$F$1:$BW$1,RIGHT(G$5,1),'Summary Exhibit'!$F46:$BW46)</f>
        <v>0</v>
      </c>
      <c r="H46" s="15">
        <f>SUMIF('Summary Exhibit'!$F$1:$BW$1,RIGHT(H$5,1),'Summary Exhibit'!$F46:$BW46)</f>
        <v>0</v>
      </c>
      <c r="I46" s="15">
        <f>SUMIF('Summary Exhibit'!$F$1:$BW$1,RIGHT(I$5,1),'Summary Exhibit'!$F46:$BW46)</f>
        <v>0</v>
      </c>
      <c r="J46" s="15">
        <f>SUMIF('Summary Exhibit'!$F$1:$BW$1,RIGHT(J$5,1),'Summary Exhibit'!$F46:$BW46)</f>
        <v>0</v>
      </c>
      <c r="K46" s="15">
        <f>SUMIF('Summary Exhibit'!$F$1:$BW$1,RIGHT(K$5,1),'Summary Exhibit'!$F46:$BW46)</f>
        <v>0</v>
      </c>
      <c r="L46" s="15">
        <f>SUMIF('Summary Exhibit'!$F$1:$BW$1,RIGHT(L$5,1),'Summary Exhibit'!$F46:$BW46)</f>
        <v>0</v>
      </c>
      <c r="M46" s="15">
        <f>SUMIF('Summary Exhibit'!$F$1:$BW$1,RIGHT(M$5,2),'Summary Exhibit'!$F46:$BW46)</f>
        <v>0</v>
      </c>
      <c r="O46" s="15">
        <f t="shared" si="2"/>
        <v>0</v>
      </c>
    </row>
    <row r="47" spans="1:15" ht="12.75">
      <c r="A47" s="13">
        <v>41</v>
      </c>
      <c r="B47" s="13" t="s">
        <v>87</v>
      </c>
      <c r="C47" s="15">
        <f>'Summary Exhibit'!C47</f>
        <v>39296958.58</v>
      </c>
      <c r="D47" s="15">
        <f>'Summary Exhibit'!D47</f>
        <v>16736906.905325506</v>
      </c>
      <c r="E47" s="16"/>
      <c r="F47" s="15">
        <f>SUMIF('Summary Exhibit'!$F$1:$BW$1,RIGHT(F$5,1),'Summary Exhibit'!$F47:$BW47)</f>
        <v>0</v>
      </c>
      <c r="G47" s="15">
        <f>SUMIF('Summary Exhibit'!$F$1:$BW$1,RIGHT(G$5,1),'Summary Exhibit'!$F47:$BW47)</f>
        <v>0</v>
      </c>
      <c r="H47" s="15">
        <f>SUMIF('Summary Exhibit'!$F$1:$BW$1,RIGHT(H$5,1),'Summary Exhibit'!$F47:$BW47)</f>
        <v>0</v>
      </c>
      <c r="I47" s="15">
        <f>SUMIF('Summary Exhibit'!$F$1:$BW$1,RIGHT(I$5,1),'Summary Exhibit'!$F47:$BW47)</f>
        <v>0</v>
      </c>
      <c r="J47" s="15">
        <f>SUMIF('Summary Exhibit'!$F$1:$BW$1,RIGHT(J$5,1),'Summary Exhibit'!$F47:$BW47)</f>
        <v>0</v>
      </c>
      <c r="K47" s="15">
        <f>SUMIF('Summary Exhibit'!$F$1:$BW$1,RIGHT(K$5,1),'Summary Exhibit'!$F47:$BW47)</f>
        <v>0</v>
      </c>
      <c r="L47" s="15">
        <f>SUMIF('Summary Exhibit'!$F$1:$BW$1,RIGHT(L$5,1),'Summary Exhibit'!$F47:$BW47)</f>
        <v>191444.28314263746</v>
      </c>
      <c r="M47" s="15">
        <f>SUMIF('Summary Exhibit'!$F$1:$BW$1,RIGHT(M$5,2),'Summary Exhibit'!$F47:$BW47)</f>
        <v>109.83091261982918</v>
      </c>
      <c r="O47" s="15">
        <f t="shared" si="2"/>
        <v>16928461.019380763</v>
      </c>
    </row>
    <row r="48" spans="1:15" ht="12.75">
      <c r="A48" s="13">
        <v>42</v>
      </c>
      <c r="B48" s="13" t="s">
        <v>88</v>
      </c>
      <c r="C48" s="15">
        <f>'Summary Exhibit'!C48</f>
        <v>96239037.88000001</v>
      </c>
      <c r="D48" s="15">
        <f>'Summary Exhibit'!D48</f>
        <v>39219698.88811456</v>
      </c>
      <c r="E48" s="16"/>
      <c r="F48" s="15">
        <f>SUMIF('Summary Exhibit'!$F$1:$BW$1,RIGHT(F$5,1),'Summary Exhibit'!$F48:$BW48)</f>
        <v>0</v>
      </c>
      <c r="G48" s="15">
        <f>SUMIF('Summary Exhibit'!$F$1:$BW$1,RIGHT(G$5,1),'Summary Exhibit'!$F48:$BW48)</f>
        <v>0</v>
      </c>
      <c r="H48" s="15">
        <f>SUMIF('Summary Exhibit'!$F$1:$BW$1,RIGHT(H$5,1),'Summary Exhibit'!$F48:$BW48)</f>
        <v>1047212.3050744161</v>
      </c>
      <c r="I48" s="15">
        <f>SUMIF('Summary Exhibit'!$F$1:$BW$1,RIGHT(I$5,1),'Summary Exhibit'!$F48:$BW48)</f>
        <v>0</v>
      </c>
      <c r="J48" s="15">
        <f>SUMIF('Summary Exhibit'!$F$1:$BW$1,RIGHT(J$5,1),'Summary Exhibit'!$F48:$BW48)</f>
        <v>0</v>
      </c>
      <c r="K48" s="15">
        <f>SUMIF('Summary Exhibit'!$F$1:$BW$1,RIGHT(K$5,1),'Summary Exhibit'!$F48:$BW48)</f>
        <v>16679436.967149876</v>
      </c>
      <c r="L48" s="15">
        <f>SUMIF('Summary Exhibit'!$F$1:$BW$1,RIGHT(L$5,1),'Summary Exhibit'!$F48:$BW48)</f>
        <v>11181213.566385314</v>
      </c>
      <c r="M48" s="15">
        <f>SUMIF('Summary Exhibit'!$F$1:$BW$1,RIGHT(M$5,2),'Summary Exhibit'!$F48:$BW48)</f>
        <v>-72.6505429893732</v>
      </c>
      <c r="O48" s="15">
        <f t="shared" si="2"/>
        <v>68127489.07618117</v>
      </c>
    </row>
    <row r="49" spans="1:15" ht="12.75">
      <c r="A49" s="13">
        <v>43</v>
      </c>
      <c r="B49" s="13" t="s">
        <v>89</v>
      </c>
      <c r="C49" s="15">
        <f>'Summary Exhibit'!C49</f>
        <v>149777021.51</v>
      </c>
      <c r="D49" s="15">
        <f>'Summary Exhibit'!D49</f>
        <v>61218008.07736181</v>
      </c>
      <c r="E49" s="16"/>
      <c r="F49" s="15">
        <f>SUMIF('Summary Exhibit'!$F$1:$BW$1,RIGHT(F$5,1),'Summary Exhibit'!$F49:$BW49)</f>
        <v>0</v>
      </c>
      <c r="G49" s="15">
        <f>SUMIF('Summary Exhibit'!$F$1:$BW$1,RIGHT(G$5,1),'Summary Exhibit'!$F49:$BW49)</f>
        <v>0</v>
      </c>
      <c r="H49" s="15">
        <f>SUMIF('Summary Exhibit'!$F$1:$BW$1,RIGHT(H$5,1),'Summary Exhibit'!$F49:$BW49)</f>
        <v>0</v>
      </c>
      <c r="I49" s="15">
        <f>SUMIF('Summary Exhibit'!$F$1:$BW$1,RIGHT(I$5,1),'Summary Exhibit'!$F49:$BW49)</f>
        <v>0</v>
      </c>
      <c r="J49" s="15">
        <f>SUMIF('Summary Exhibit'!$F$1:$BW$1,RIGHT(J$5,1),'Summary Exhibit'!$F49:$BW49)</f>
        <v>0</v>
      </c>
      <c r="K49" s="15">
        <f>SUMIF('Summary Exhibit'!$F$1:$BW$1,RIGHT(K$5,1),'Summary Exhibit'!$F49:$BW49)</f>
        <v>0</v>
      </c>
      <c r="L49" s="15">
        <f>SUMIF('Summary Exhibit'!$F$1:$BW$1,RIGHT(L$5,1),'Summary Exhibit'!$F49:$BW49)</f>
        <v>289276.6302462593</v>
      </c>
      <c r="M49" s="15">
        <f>SUMIF('Summary Exhibit'!$F$1:$BW$1,RIGHT(M$5,2),'Summary Exhibit'!$F49:$BW49)</f>
        <v>1241.6597747057676</v>
      </c>
      <c r="O49" s="15">
        <f t="shared" si="2"/>
        <v>61508526.36738277</v>
      </c>
    </row>
    <row r="50" spans="1:15" ht="12.75">
      <c r="A50" s="13">
        <v>44</v>
      </c>
      <c r="B50" s="13" t="s">
        <v>90</v>
      </c>
      <c r="C50" s="15">
        <f>'Summary Exhibit'!C50</f>
        <v>73577637.06482656</v>
      </c>
      <c r="D50" s="15">
        <f>'Summary Exhibit'!D50</f>
        <v>34384549.29815707</v>
      </c>
      <c r="E50" s="16"/>
      <c r="F50" s="15">
        <f>SUMIF('Summary Exhibit'!$F$1:$BW$1,RIGHT(F$5,1),'Summary Exhibit'!$F50:$BW50)</f>
        <v>-189468.25931032747</v>
      </c>
      <c r="G50" s="15">
        <f>SUMIF('Summary Exhibit'!$F$1:$BW$1,RIGHT(G$5,1),'Summary Exhibit'!$F50:$BW50)</f>
        <v>-100913.87274580449</v>
      </c>
      <c r="H50" s="15">
        <f>SUMIF('Summary Exhibit'!$F$1:$BW$1,RIGHT(H$5,1),'Summary Exhibit'!$F50:$BW50)</f>
        <v>5657685.667818837</v>
      </c>
      <c r="I50" s="15">
        <f>SUMIF('Summary Exhibit'!$F$1:$BW$1,RIGHT(I$5,1),'Summary Exhibit'!$F50:$BW50)</f>
        <v>-36820.56953408569</v>
      </c>
      <c r="J50" s="15">
        <f>SUMIF('Summary Exhibit'!$F$1:$BW$1,RIGHT(J$5,1),'Summary Exhibit'!$F50:$BW50)</f>
        <v>-2108898.5260303393</v>
      </c>
      <c r="K50" s="15">
        <f>SUMIF('Summary Exhibit'!$F$1:$BW$1,RIGHT(K$5,1),'Summary Exhibit'!$F50:$BW50)</f>
        <v>-10065789.232570156</v>
      </c>
      <c r="L50" s="15">
        <f>SUMIF('Summary Exhibit'!$F$1:$BW$1,RIGHT(L$5,1),'Summary Exhibit'!$F50:$BW50)</f>
        <v>728490.878264837</v>
      </c>
      <c r="M50" s="15">
        <f>SUMIF('Summary Exhibit'!$F$1:$BW$1,RIGHT(M$5,2),'Summary Exhibit'!$F50:$BW50)</f>
        <v>895680.1994645521</v>
      </c>
      <c r="O50" s="15">
        <f t="shared" si="2"/>
        <v>29164515.583514586</v>
      </c>
    </row>
    <row r="51" spans="1:15" ht="12.75">
      <c r="A51" s="13">
        <v>45</v>
      </c>
      <c r="B51" s="13" t="s">
        <v>91</v>
      </c>
      <c r="C51" s="15">
        <f>'Summary Exhibit'!C51</f>
        <v>10890479.21</v>
      </c>
      <c r="D51" s="15">
        <f>'Summary Exhibit'!D51</f>
        <v>6550371.810646252</v>
      </c>
      <c r="E51" s="16"/>
      <c r="F51" s="15">
        <f>SUMIF('Summary Exhibit'!$F$1:$BW$1,RIGHT(F$5,1),'Summary Exhibit'!$F51:$BW51)</f>
        <v>0</v>
      </c>
      <c r="G51" s="15">
        <f>SUMIF('Summary Exhibit'!$F$1:$BW$1,RIGHT(G$5,1),'Summary Exhibit'!$F51:$BW51)</f>
        <v>0</v>
      </c>
      <c r="H51" s="15">
        <f>SUMIF('Summary Exhibit'!$F$1:$BW$1,RIGHT(H$5,1),'Summary Exhibit'!$F51:$BW51)</f>
        <v>0</v>
      </c>
      <c r="I51" s="15">
        <f>SUMIF('Summary Exhibit'!$F$1:$BW$1,RIGHT(I$5,1),'Summary Exhibit'!$F51:$BW51)</f>
        <v>0</v>
      </c>
      <c r="J51" s="15">
        <f>SUMIF('Summary Exhibit'!$F$1:$BW$1,RIGHT(J$5,1),'Summary Exhibit'!$F51:$BW51)</f>
        <v>0</v>
      </c>
      <c r="K51" s="15">
        <f>SUMIF('Summary Exhibit'!$F$1:$BW$1,RIGHT(K$5,1),'Summary Exhibit'!$F51:$BW51)</f>
        <v>-384935.8549999995</v>
      </c>
      <c r="L51" s="15">
        <f>SUMIF('Summary Exhibit'!$F$1:$BW$1,RIGHT(L$5,1),'Summary Exhibit'!$F51:$BW51)</f>
        <v>-179804.93371017184</v>
      </c>
      <c r="M51" s="15">
        <f>SUMIF('Summary Exhibit'!$F$1:$BW$1,RIGHT(M$5,2),'Summary Exhibit'!$F51:$BW51)</f>
        <v>-0.00988395232707262</v>
      </c>
      <c r="O51" s="15">
        <f t="shared" si="2"/>
        <v>5985631.012052128</v>
      </c>
    </row>
    <row r="52" spans="1:15" ht="12.75">
      <c r="A52" s="13">
        <v>46</v>
      </c>
      <c r="B52" s="13" t="s">
        <v>92</v>
      </c>
      <c r="C52" s="18">
        <f>'Summary Exhibit'!C52</f>
        <v>5149185.8</v>
      </c>
      <c r="D52" s="18">
        <f>'Summary Exhibit'!D52</f>
        <v>2578032.84245447</v>
      </c>
      <c r="E52" s="16"/>
      <c r="F52" s="18">
        <f>SUMIF('Summary Exhibit'!$F$1:$BW$1,RIGHT(F$5,1),'Summary Exhibit'!$F52:$BW52)</f>
        <v>0</v>
      </c>
      <c r="G52" s="18">
        <f>SUMIF('Summary Exhibit'!$F$1:$BW$1,RIGHT(G$5,1),'Summary Exhibit'!$F52:$BW52)</f>
        <v>0</v>
      </c>
      <c r="H52" s="18">
        <f>SUMIF('Summary Exhibit'!$F$1:$BW$1,RIGHT(H$5,1),'Summary Exhibit'!$F52:$BW52)</f>
        <v>0</v>
      </c>
      <c r="I52" s="18">
        <f>SUMIF('Summary Exhibit'!$F$1:$BW$1,RIGHT(I$5,1),'Summary Exhibit'!$F52:$BW52)</f>
        <v>0</v>
      </c>
      <c r="J52" s="18">
        <f>SUMIF('Summary Exhibit'!$F$1:$BW$1,RIGHT(J$5,1),'Summary Exhibit'!$F52:$BW52)</f>
        <v>0</v>
      </c>
      <c r="K52" s="18">
        <f>SUMIF('Summary Exhibit'!$F$1:$BW$1,RIGHT(K$5,1),'Summary Exhibit'!$F52:$BW52)</f>
        <v>-836118.174055256</v>
      </c>
      <c r="L52" s="18">
        <f>SUMIF('Summary Exhibit'!$F$1:$BW$1,RIGHT(L$5,1),'Summary Exhibit'!$F52:$BW52)</f>
        <v>-401557.6046171044</v>
      </c>
      <c r="M52" s="18">
        <f>SUMIF('Summary Exhibit'!$F$1:$BW$1,RIGHT(M$5,2),'Summary Exhibit'!$F52:$BW52)</f>
        <v>0</v>
      </c>
      <c r="O52" s="18">
        <f t="shared" si="2"/>
        <v>1340357.0637821099</v>
      </c>
    </row>
    <row r="53" spans="1:15" ht="12.75">
      <c r="A53" s="13">
        <v>47</v>
      </c>
      <c r="B53" s="13"/>
      <c r="C53" s="15"/>
      <c r="D53" s="15"/>
      <c r="E53" s="16"/>
      <c r="F53" s="15"/>
      <c r="G53" s="15"/>
      <c r="H53" s="15"/>
      <c r="I53" s="15"/>
      <c r="J53" s="15"/>
      <c r="K53" s="15"/>
      <c r="L53" s="15"/>
      <c r="M53" s="15"/>
      <c r="O53" s="15"/>
    </row>
    <row r="54" spans="1:15" ht="12.75">
      <c r="A54" s="13">
        <v>48</v>
      </c>
      <c r="B54" s="13" t="s">
        <v>93</v>
      </c>
      <c r="C54" s="16">
        <f>'Summary Exhibit'!C54</f>
        <v>16941579845.364826</v>
      </c>
      <c r="D54" s="16">
        <f>'Summary Exhibit'!D54</f>
        <v>7018701866.374787</v>
      </c>
      <c r="E54" s="16"/>
      <c r="F54" s="16">
        <f>SUMIF('Summary Exhibit'!$F$1:$BW$1,RIGHT(F$5,1),'Summary Exhibit'!$F54:$BW54)</f>
        <v>-189468.25930976868</v>
      </c>
      <c r="G54" s="16">
        <f>SUMIF('Summary Exhibit'!$F$1:$BW$1,RIGHT(G$5,1),'Summary Exhibit'!$F54:$BW54)</f>
        <v>62637.790828704834</v>
      </c>
      <c r="H54" s="16">
        <f>SUMIF('Summary Exhibit'!$F$1:$BW$1,RIGHT(H$5,1),'Summary Exhibit'!$F54:$BW54)</f>
        <v>6841801.938304901</v>
      </c>
      <c r="I54" s="16">
        <f>SUMIF('Summary Exhibit'!$F$1:$BW$1,RIGHT(I$5,1),'Summary Exhibit'!$F54:$BW54)</f>
        <v>-36820.56953430176</v>
      </c>
      <c r="J54" s="16">
        <f>SUMIF('Summary Exhibit'!$F$1:$BW$1,RIGHT(J$5,1),'Summary Exhibit'!$F54:$BW54)</f>
        <v>-2108898.526029587</v>
      </c>
      <c r="K54" s="16">
        <f>SUMIF('Summary Exhibit'!$F$1:$BW$1,RIGHT(K$5,1),'Summary Exhibit'!$F54:$BW54)</f>
        <v>832296984.9121923</v>
      </c>
      <c r="L54" s="16">
        <f>SUMIF('Summary Exhibit'!$F$1:$BW$1,RIGHT(L$5,1),'Summary Exhibit'!$F54:$BW54)</f>
        <v>568633736.3463058</v>
      </c>
      <c r="M54" s="16">
        <f>SUMIF('Summary Exhibit'!$F$1:$BW$1,RIGHT(M$5,2),'Summary Exhibit'!$F54:$BW54)</f>
        <v>809529.5167694092</v>
      </c>
      <c r="O54" s="16">
        <f>SUM(D54:N54)</f>
        <v>8425011369.524315</v>
      </c>
    </row>
    <row r="55" spans="1:15" ht="12.75">
      <c r="A55" s="13">
        <v>49</v>
      </c>
      <c r="B55" s="13"/>
      <c r="C55" s="15"/>
      <c r="D55" s="15"/>
      <c r="E55" s="16"/>
      <c r="F55" s="15"/>
      <c r="G55" s="15"/>
      <c r="H55" s="15"/>
      <c r="I55" s="15"/>
      <c r="J55" s="15"/>
      <c r="K55" s="15"/>
      <c r="L55" s="15"/>
      <c r="M55" s="15"/>
      <c r="O55" s="15"/>
    </row>
    <row r="56" spans="1:15" ht="12.75">
      <c r="A56" s="13">
        <v>50</v>
      </c>
      <c r="B56" s="13" t="s">
        <v>94</v>
      </c>
      <c r="C56" s="15"/>
      <c r="D56" s="15"/>
      <c r="E56" s="16"/>
      <c r="F56" s="15"/>
      <c r="G56" s="15"/>
      <c r="H56" s="15"/>
      <c r="I56" s="15"/>
      <c r="J56" s="15"/>
      <c r="K56" s="15"/>
      <c r="L56" s="15"/>
      <c r="M56" s="15"/>
      <c r="O56" s="15"/>
    </row>
    <row r="57" spans="1:15" ht="12.75">
      <c r="A57" s="13">
        <v>51</v>
      </c>
      <c r="B57" s="13" t="s">
        <v>95</v>
      </c>
      <c r="C57" s="15">
        <f>'Summary Exhibit'!C57</f>
        <v>-6184564182.9</v>
      </c>
      <c r="D57" s="15">
        <f>'Summary Exhibit'!D57</f>
        <v>-2443235626.3984995</v>
      </c>
      <c r="E57" s="16"/>
      <c r="F57" s="15">
        <f>SUMIF('Summary Exhibit'!$F$1:$BW$1,RIGHT(F$5,1),'Summary Exhibit'!$F57:$BW57)</f>
        <v>0</v>
      </c>
      <c r="G57" s="15">
        <f>SUMIF('Summary Exhibit'!$F$1:$BW$1,RIGHT(G$5,1),'Summary Exhibit'!$F57:$BW57)</f>
        <v>0</v>
      </c>
      <c r="H57" s="15">
        <f>SUMIF('Summary Exhibit'!$F$1:$BW$1,RIGHT(H$5,1),'Summary Exhibit'!$F57:$BW57)</f>
        <v>19091.895255565643</v>
      </c>
      <c r="I57" s="15">
        <f>SUMIF('Summary Exhibit'!$F$1:$BW$1,RIGHT(I$5,1),'Summary Exhibit'!$F57:$BW57)</f>
        <v>-93307457.79005003</v>
      </c>
      <c r="J57" s="15">
        <f>SUMIF('Summary Exhibit'!$F$1:$BW$1,RIGHT(J$5,1),'Summary Exhibit'!$F57:$BW57)</f>
        <v>0</v>
      </c>
      <c r="K57" s="15">
        <f>SUMIF('Summary Exhibit'!$F$1:$BW$1,RIGHT(K$5,1),'Summary Exhibit'!$F57:$BW57)</f>
        <v>276163.17468452454</v>
      </c>
      <c r="L57" s="15">
        <f>SUMIF('Summary Exhibit'!$F$1:$BW$1,RIGHT(L$5,1),'Summary Exhibit'!$F57:$BW57)</f>
        <v>-83575194.78435707</v>
      </c>
      <c r="M57" s="15">
        <f>SUMIF('Summary Exhibit'!$F$1:$BW$1,RIGHT(M$5,2),'Summary Exhibit'!$F57:$BW57)</f>
        <v>-28906.571603775024</v>
      </c>
      <c r="O57" s="15">
        <f aca="true" t="shared" si="3" ref="O57:O63">SUM(D57:N57)</f>
        <v>-2619851930.4745703</v>
      </c>
    </row>
    <row r="58" spans="1:15" ht="12.75">
      <c r="A58" s="13">
        <v>52</v>
      </c>
      <c r="B58" s="13" t="s">
        <v>96</v>
      </c>
      <c r="C58" s="15">
        <f>'Summary Exhibit'!C58</f>
        <v>-402210255.82</v>
      </c>
      <c r="D58" s="15">
        <f>'Summary Exhibit'!D58</f>
        <v>-163153560.72960895</v>
      </c>
      <c r="E58" s="16"/>
      <c r="F58" s="15">
        <f>SUMIF('Summary Exhibit'!$F$1:$BW$1,RIGHT(F$5,1),'Summary Exhibit'!$F58:$BW58)</f>
        <v>0</v>
      </c>
      <c r="G58" s="15">
        <f>SUMIF('Summary Exhibit'!$F$1:$BW$1,RIGHT(G$5,1),'Summary Exhibit'!$F58:$BW58)</f>
        <v>0</v>
      </c>
      <c r="H58" s="15">
        <f>SUMIF('Summary Exhibit'!$F$1:$BW$1,RIGHT(H$5,1),'Summary Exhibit'!$F58:$BW58)</f>
        <v>280437.6203811765</v>
      </c>
      <c r="I58" s="15">
        <f>SUMIF('Summary Exhibit'!$F$1:$BW$1,RIGHT(I$5,1),'Summary Exhibit'!$F58:$BW58)</f>
        <v>-16474201.151575893</v>
      </c>
      <c r="J58" s="15">
        <f>SUMIF('Summary Exhibit'!$F$1:$BW$1,RIGHT(J$5,1),'Summary Exhibit'!$F58:$BW58)</f>
        <v>0</v>
      </c>
      <c r="K58" s="15">
        <f>SUMIF('Summary Exhibit'!$F$1:$BW$1,RIGHT(K$5,1),'Summary Exhibit'!$F58:$BW58)</f>
        <v>0</v>
      </c>
      <c r="L58" s="15">
        <f>SUMIF('Summary Exhibit'!$F$1:$BW$1,RIGHT(L$5,1),'Summary Exhibit'!$F58:$BW58)</f>
        <v>-10453168.83750245</v>
      </c>
      <c r="M58" s="15">
        <f>SUMIF('Summary Exhibit'!$F$1:$BW$1,RIGHT(M$5,2),'Summary Exhibit'!$F58:$BW58)</f>
        <v>-1217.6491835713387</v>
      </c>
      <c r="O58" s="15">
        <f t="shared" si="3"/>
        <v>-189801710.7474897</v>
      </c>
    </row>
    <row r="59" spans="1:15" ht="12.75">
      <c r="A59" s="13">
        <v>53</v>
      </c>
      <c r="B59" s="13" t="s">
        <v>97</v>
      </c>
      <c r="C59" s="15">
        <f>'Summary Exhibit'!C59</f>
        <v>-1329490177.9099998</v>
      </c>
      <c r="D59" s="15">
        <f>'Summary Exhibit'!D59</f>
        <v>-555883324.676095</v>
      </c>
      <c r="E59" s="16"/>
      <c r="F59" s="15">
        <f>SUMIF('Summary Exhibit'!$F$1:$BW$1,RIGHT(F$5,1),'Summary Exhibit'!$F59:$BW59)</f>
        <v>0</v>
      </c>
      <c r="G59" s="15">
        <f>SUMIF('Summary Exhibit'!$F$1:$BW$1,RIGHT(G$5,1),'Summary Exhibit'!$F59:$BW59)</f>
        <v>0</v>
      </c>
      <c r="H59" s="15">
        <f>SUMIF('Summary Exhibit'!$F$1:$BW$1,RIGHT(H$5,1),'Summary Exhibit'!$F59:$BW59)</f>
        <v>0</v>
      </c>
      <c r="I59" s="15">
        <f>SUMIF('Summary Exhibit'!$F$1:$BW$1,RIGHT(I$5,1),'Summary Exhibit'!$F59:$BW59)</f>
        <v>0</v>
      </c>
      <c r="J59" s="15">
        <f>SUMIF('Summary Exhibit'!$F$1:$BW$1,RIGHT(J$5,1),'Summary Exhibit'!$F59:$BW59)</f>
        <v>-77238033.68472457</v>
      </c>
      <c r="K59" s="15">
        <f>SUMIF('Summary Exhibit'!$F$1:$BW$1,RIGHT(K$5,1),'Summary Exhibit'!$F59:$BW59)</f>
        <v>0</v>
      </c>
      <c r="L59" s="15">
        <f>SUMIF('Summary Exhibit'!$F$1:$BW$1,RIGHT(L$5,1),'Summary Exhibit'!$F59:$BW59)</f>
        <v>-56225151.32393384</v>
      </c>
      <c r="M59" s="15">
        <f>SUMIF('Summary Exhibit'!$F$1:$BW$1,RIGHT(M$5,2),'Summary Exhibit'!$F59:$BW59)</f>
        <v>-247573.75184881687</v>
      </c>
      <c r="O59" s="15">
        <f t="shared" si="3"/>
        <v>-689594083.4366022</v>
      </c>
    </row>
    <row r="60" spans="1:15" ht="12.75">
      <c r="A60" s="13">
        <v>54</v>
      </c>
      <c r="B60" s="13" t="s">
        <v>98</v>
      </c>
      <c r="C60" s="15">
        <f>'Summary Exhibit'!C60</f>
        <v>-10543126</v>
      </c>
      <c r="D60" s="15">
        <f>'Summary Exhibit'!D60</f>
        <v>-175284.37959</v>
      </c>
      <c r="E60" s="16"/>
      <c r="F60" s="15">
        <f>SUMIF('Summary Exhibit'!$F$1:$BW$1,RIGHT(F$5,1),'Summary Exhibit'!$F60:$BW60)</f>
        <v>0</v>
      </c>
      <c r="G60" s="15">
        <f>SUMIF('Summary Exhibit'!$F$1:$BW$1,RIGHT(G$5,1),'Summary Exhibit'!$F60:$BW60)</f>
        <v>0</v>
      </c>
      <c r="H60" s="15">
        <f>SUMIF('Summary Exhibit'!$F$1:$BW$1,RIGHT(H$5,1),'Summary Exhibit'!$F60:$BW60)</f>
        <v>0</v>
      </c>
      <c r="I60" s="15">
        <f>SUMIF('Summary Exhibit'!$F$1:$BW$1,RIGHT(I$5,1),'Summary Exhibit'!$F60:$BW60)</f>
        <v>0</v>
      </c>
      <c r="J60" s="15">
        <f>SUMIF('Summary Exhibit'!$F$1:$BW$1,RIGHT(J$5,1),'Summary Exhibit'!$F60:$BW60)</f>
        <v>30071.610327169095</v>
      </c>
      <c r="K60" s="15">
        <f>SUMIF('Summary Exhibit'!$F$1:$BW$1,RIGHT(K$5,1),'Summary Exhibit'!$F60:$BW60)</f>
        <v>0</v>
      </c>
      <c r="L60" s="15">
        <f>SUMIF('Summary Exhibit'!$F$1:$BW$1,RIGHT(L$5,1),'Summary Exhibit'!$F60:$BW60)</f>
        <v>15035.805163584562</v>
      </c>
      <c r="M60" s="15">
        <f>SUMIF('Summary Exhibit'!$F$1:$BW$1,RIGHT(M$5,2),'Summary Exhibit'!$F60:$BW60)</f>
        <v>6396.7860792463325</v>
      </c>
      <c r="O60" s="15">
        <f t="shared" si="3"/>
        <v>-123780.17802</v>
      </c>
    </row>
    <row r="61" spans="1:15" ht="12.75">
      <c r="A61" s="13">
        <v>55</v>
      </c>
      <c r="B61" s="13" t="s">
        <v>99</v>
      </c>
      <c r="C61" s="15">
        <f>'Summary Exhibit'!C61</f>
        <v>-17485788.650000002</v>
      </c>
      <c r="D61" s="15">
        <f>'Summary Exhibit'!D61</f>
        <v>-11900727.453549149</v>
      </c>
      <c r="E61" s="16"/>
      <c r="F61" s="15">
        <f>SUMIF('Summary Exhibit'!$F$1:$BW$1,RIGHT(F$5,1),'Summary Exhibit'!$F61:$BW61)</f>
        <v>0</v>
      </c>
      <c r="G61" s="15">
        <f>SUMIF('Summary Exhibit'!$F$1:$BW$1,RIGHT(G$5,1),'Summary Exhibit'!$F61:$BW61)</f>
        <v>0</v>
      </c>
      <c r="H61" s="15">
        <f>SUMIF('Summary Exhibit'!$F$1:$BW$1,RIGHT(H$5,1),'Summary Exhibit'!$F61:$BW61)</f>
        <v>0</v>
      </c>
      <c r="I61" s="15">
        <f>SUMIF('Summary Exhibit'!$F$1:$BW$1,RIGHT(I$5,1),'Summary Exhibit'!$F61:$BW61)</f>
        <v>0</v>
      </c>
      <c r="J61" s="15">
        <f>SUMIF('Summary Exhibit'!$F$1:$BW$1,RIGHT(J$5,1),'Summary Exhibit'!$F61:$BW61)</f>
        <v>0</v>
      </c>
      <c r="K61" s="15">
        <f>SUMIF('Summary Exhibit'!$F$1:$BW$1,RIGHT(K$5,1),'Summary Exhibit'!$F61:$BW61)</f>
        <v>2729429.673544785</v>
      </c>
      <c r="L61" s="15">
        <f>SUMIF('Summary Exhibit'!$F$1:$BW$1,RIGHT(L$5,1),'Summary Exhibit'!$F61:$BW61)</f>
        <v>-24601.664180509746</v>
      </c>
      <c r="M61" s="15">
        <f>SUMIF('Summary Exhibit'!$F$1:$BW$1,RIGHT(M$5,2),'Summary Exhibit'!$F61:$BW61)</f>
        <v>0</v>
      </c>
      <c r="O61" s="15">
        <f t="shared" si="3"/>
        <v>-9195899.444184873</v>
      </c>
    </row>
    <row r="62" spans="1:15" ht="12.75">
      <c r="A62" s="13">
        <v>56</v>
      </c>
      <c r="B62" s="13" t="s">
        <v>46</v>
      </c>
      <c r="C62" s="15">
        <f>'Summary Exhibit'!C62</f>
        <v>0</v>
      </c>
      <c r="D62" s="15">
        <f>'Summary Exhibit'!D62</f>
        <v>0</v>
      </c>
      <c r="E62" s="16"/>
      <c r="F62" s="15">
        <f>SUMIF('Summary Exhibit'!$F$1:$BW$1,RIGHT(F$5,1),'Summary Exhibit'!$F62:$BW62)</f>
        <v>0</v>
      </c>
      <c r="G62" s="15">
        <f>SUMIF('Summary Exhibit'!$F$1:$BW$1,RIGHT(G$5,1),'Summary Exhibit'!$F62:$BW62)</f>
        <v>0</v>
      </c>
      <c r="H62" s="15">
        <f>SUMIF('Summary Exhibit'!$F$1:$BW$1,RIGHT(H$5,1),'Summary Exhibit'!$F62:$BW62)</f>
        <v>0</v>
      </c>
      <c r="I62" s="15">
        <f>SUMIF('Summary Exhibit'!$F$1:$BW$1,RIGHT(I$5,1),'Summary Exhibit'!$F62:$BW62)</f>
        <v>0</v>
      </c>
      <c r="J62" s="15">
        <f>SUMIF('Summary Exhibit'!$F$1:$BW$1,RIGHT(J$5,1),'Summary Exhibit'!$F62:$BW62)</f>
        <v>0</v>
      </c>
      <c r="K62" s="15">
        <f>SUMIF('Summary Exhibit'!$F$1:$BW$1,RIGHT(K$5,1),'Summary Exhibit'!$F62:$BW62)</f>
        <v>-10361377.725</v>
      </c>
      <c r="L62" s="15">
        <f>SUMIF('Summary Exhibit'!$F$1:$BW$1,RIGHT(L$5,1),'Summary Exhibit'!$F62:$BW62)</f>
        <v>0</v>
      </c>
      <c r="M62" s="15">
        <f>SUMIF('Summary Exhibit'!$F$1:$BW$1,RIGHT(M$5,2),'Summary Exhibit'!$F62:$BW62)</f>
        <v>0</v>
      </c>
      <c r="O62" s="15">
        <f t="shared" si="3"/>
        <v>-10361377.725</v>
      </c>
    </row>
    <row r="63" spans="1:15" ht="12.75">
      <c r="A63" s="13">
        <v>57</v>
      </c>
      <c r="B63" s="13" t="s">
        <v>100</v>
      </c>
      <c r="C63" s="18">
        <f>'Summary Exhibit'!C63</f>
        <v>-59165684.769999996</v>
      </c>
      <c r="D63" s="18">
        <f>'Summary Exhibit'!D63</f>
        <v>-23354008.009239055</v>
      </c>
      <c r="E63" s="16"/>
      <c r="F63" s="18">
        <f>SUMIF('Summary Exhibit'!$F$1:$BW$1,RIGHT(F$5,1),'Summary Exhibit'!$F63:$BW63)</f>
        <v>-9356269.828670532</v>
      </c>
      <c r="G63" s="18">
        <f>SUMIF('Summary Exhibit'!$F$1:$BW$1,RIGHT(G$5,1),'Summary Exhibit'!$F63:$BW63)</f>
        <v>0</v>
      </c>
      <c r="H63" s="18">
        <f>SUMIF('Summary Exhibit'!$F$1:$BW$1,RIGHT(H$5,1),'Summary Exhibit'!$F63:$BW63)</f>
        <v>-1898034.6879611313</v>
      </c>
      <c r="I63" s="18">
        <f>SUMIF('Summary Exhibit'!$F$1:$BW$1,RIGHT(I$5,1),'Summary Exhibit'!$F63:$BW63)</f>
        <v>0</v>
      </c>
      <c r="J63" s="18">
        <f>SUMIF('Summary Exhibit'!$F$1:$BW$1,RIGHT(J$5,1),'Summary Exhibit'!$F63:$BW63)</f>
        <v>0</v>
      </c>
      <c r="K63" s="18">
        <f>SUMIF('Summary Exhibit'!$F$1:$BW$1,RIGHT(K$5,1),'Summary Exhibit'!$F63:$BW63)</f>
        <v>-5064642.570787184</v>
      </c>
      <c r="L63" s="18">
        <f>SUMIF('Summary Exhibit'!$F$1:$BW$1,RIGHT(L$5,1),'Summary Exhibit'!$F63:$BW63)</f>
        <v>1430065.5018322542</v>
      </c>
      <c r="M63" s="18">
        <f>SUMIF('Summary Exhibit'!$F$1:$BW$1,RIGHT(M$5,2),'Summary Exhibit'!$F63:$BW63)</f>
        <v>-141.97029517591</v>
      </c>
      <c r="O63" s="18">
        <f t="shared" si="3"/>
        <v>-38243031.56512082</v>
      </c>
    </row>
    <row r="64" spans="1:15" ht="12.75">
      <c r="A64" s="13">
        <v>58</v>
      </c>
      <c r="B64" s="13"/>
      <c r="C64" s="15"/>
      <c r="D64" s="15"/>
      <c r="E64" s="16"/>
      <c r="F64" s="15"/>
      <c r="G64" s="15"/>
      <c r="H64" s="15"/>
      <c r="I64" s="15"/>
      <c r="J64" s="15"/>
      <c r="K64" s="15"/>
      <c r="L64" s="15"/>
      <c r="M64" s="15"/>
      <c r="O64" s="15"/>
    </row>
    <row r="65" spans="1:15" ht="12.75">
      <c r="A65" s="13">
        <v>59</v>
      </c>
      <c r="B65" s="13" t="s">
        <v>101</v>
      </c>
      <c r="C65" s="16">
        <f>'Summary Exhibit'!C65</f>
        <v>-8003459216.049999</v>
      </c>
      <c r="D65" s="16">
        <f>'Summary Exhibit'!D65</f>
        <v>-3197702531.646582</v>
      </c>
      <c r="E65" s="16"/>
      <c r="F65" s="16">
        <f>SUMIF('Summary Exhibit'!$F$1:$BW$1,RIGHT(F$5,1),'Summary Exhibit'!$F65:$BW65)</f>
        <v>-9356269.828670502</v>
      </c>
      <c r="G65" s="16">
        <f>SUMIF('Summary Exhibit'!$F$1:$BW$1,RIGHT(G$5,1),'Summary Exhibit'!$F65:$BW65)</f>
        <v>0</v>
      </c>
      <c r="H65" s="16">
        <f>SUMIF('Summary Exhibit'!$F$1:$BW$1,RIGHT(H$5,1),'Summary Exhibit'!$F65:$BW65)</f>
        <v>-1598505.1723241806</v>
      </c>
      <c r="I65" s="16">
        <f>SUMIF('Summary Exhibit'!$F$1:$BW$1,RIGHT(I$5,1),'Summary Exhibit'!$F65:$BW65)</f>
        <v>-109781658.94162607</v>
      </c>
      <c r="J65" s="16">
        <f>SUMIF('Summary Exhibit'!$F$1:$BW$1,RIGHT(J$5,1),'Summary Exhibit'!$F65:$BW65)</f>
        <v>-77207962.07439709</v>
      </c>
      <c r="K65" s="16">
        <f>SUMIF('Summary Exhibit'!$F$1:$BW$1,RIGHT(K$5,1),'Summary Exhibit'!$F65:$BW65)</f>
        <v>-12420427.44755745</v>
      </c>
      <c r="L65" s="16">
        <f>SUMIF('Summary Exhibit'!$F$1:$BW$1,RIGHT(L$5,1),'Summary Exhibit'!$F65:$BW65)</f>
        <v>-148833015.30297852</v>
      </c>
      <c r="M65" s="16">
        <f>SUMIF('Summary Exhibit'!$F$1:$BW$1,RIGHT(M$5,2),'Summary Exhibit'!$F65:$BW65)</f>
        <v>-271443.1568517685</v>
      </c>
      <c r="O65" s="16">
        <f>SUM(D65:N65)</f>
        <v>-3557171813.5709877</v>
      </c>
    </row>
    <row r="66" spans="1:15" ht="12.75">
      <c r="A66" s="13">
        <v>60</v>
      </c>
      <c r="B66" s="13"/>
      <c r="C66" s="15"/>
      <c r="D66" s="15"/>
      <c r="E66" s="16"/>
      <c r="F66" s="15"/>
      <c r="G66" s="15"/>
      <c r="H66" s="15"/>
      <c r="I66" s="15"/>
      <c r="J66" s="15"/>
      <c r="K66" s="15"/>
      <c r="L66" s="15"/>
      <c r="M66" s="15"/>
      <c r="O66" s="15"/>
    </row>
    <row r="67" spans="1:15" ht="13.5" thickBot="1">
      <c r="A67" s="13">
        <v>61</v>
      </c>
      <c r="B67" s="13" t="s">
        <v>102</v>
      </c>
      <c r="C67" s="19">
        <f>'Summary Exhibit'!C67</f>
        <v>8938120629.314827</v>
      </c>
      <c r="D67" s="19">
        <f>'Summary Exhibit'!D67</f>
        <v>3820999334.728205</v>
      </c>
      <c r="E67" s="16"/>
      <c r="F67" s="19">
        <f>SUMIF('Summary Exhibit'!$F$1:$BW$1,RIGHT(F$5,1),'Summary Exhibit'!$F67:$BW67)</f>
        <v>-9545738.08798027</v>
      </c>
      <c r="G67" s="19">
        <f>SUMIF('Summary Exhibit'!$F$1:$BW$1,RIGHT(G$5,1),'Summary Exhibit'!$F67:$BW67)</f>
        <v>62637.790828704834</v>
      </c>
      <c r="H67" s="19">
        <f>SUMIF('Summary Exhibit'!$F$1:$BW$1,RIGHT(H$5,1),'Summary Exhibit'!$F67:$BW67)</f>
        <v>5243296.7659807205</v>
      </c>
      <c r="I67" s="19">
        <f>SUMIF('Summary Exhibit'!$F$1:$BW$1,RIGHT(I$5,1),'Summary Exhibit'!$F67:$BW67)</f>
        <v>-109818479.51116037</v>
      </c>
      <c r="J67" s="19">
        <f>SUMIF('Summary Exhibit'!$F$1:$BW$1,RIGHT(J$5,1),'Summary Exhibit'!$F67:$BW67)</f>
        <v>-79316860.60042667</v>
      </c>
      <c r="K67" s="19">
        <f>SUMIF('Summary Exhibit'!$F$1:$BW$1,RIGHT(K$5,1),'Summary Exhibit'!$F67:$BW67)</f>
        <v>819876557.4646349</v>
      </c>
      <c r="L67" s="19">
        <f>SUMIF('Summary Exhibit'!$F$1:$BW$1,RIGHT(L$5,1),'Summary Exhibit'!$F67:$BW67)</f>
        <v>419800721.04332733</v>
      </c>
      <c r="M67" s="19">
        <f>SUMIF('Summary Exhibit'!$F$1:$BW$1,RIGHT(M$5,2),'Summary Exhibit'!$F67:$BW67)</f>
        <v>538086.3599176407</v>
      </c>
      <c r="O67" s="19">
        <f>SUM(D67:N67)</f>
        <v>4867839555.953327</v>
      </c>
    </row>
    <row r="68" spans="1:15" ht="13.5" thickTop="1">
      <c r="A68" s="13">
        <v>62</v>
      </c>
      <c r="B68" s="13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O68" s="20"/>
    </row>
    <row r="69" spans="1:15" ht="12.75">
      <c r="A69" s="13">
        <v>63</v>
      </c>
      <c r="B69" s="13" t="s">
        <v>103</v>
      </c>
      <c r="C69" s="22">
        <f>'Summary Exhibit'!C69</f>
        <v>0.07206928582014423</v>
      </c>
      <c r="D69" s="22">
        <f>'Summary Exhibit'!D69</f>
        <v>0.07209471859624567</v>
      </c>
      <c r="E69" s="23"/>
      <c r="F69" s="22">
        <f>SUMIF('Summary Exhibit'!$F$1:$BW$1,RIGHT(F$5,1),'Summary Exhibit'!$F69:$BW69)</f>
        <v>-0.005346868733460297</v>
      </c>
      <c r="G69" s="22">
        <f>SUMIF('Summary Exhibit'!$F$1:$BW$1,RIGHT(G$5,1),'Summary Exhibit'!$F69:$BW69)</f>
        <v>0.0016554488801550221</v>
      </c>
      <c r="H69" s="22">
        <f>SUMIF('Summary Exhibit'!$F$1:$BW$1,RIGHT(H$5,1),'Summary Exhibit'!$F69:$BW69)</f>
        <v>-0.0023184424419230576</v>
      </c>
      <c r="I69" s="22">
        <f>SUMIF('Summary Exhibit'!$F$1:$BW$1,RIGHT(I$5,1),'Summary Exhibit'!$F69:$BW69)</f>
        <v>0.00013472352530082</v>
      </c>
      <c r="J69" s="22">
        <f>SUMIF('Summary Exhibit'!$F$1:$BW$1,RIGHT(J$5,1),'Summary Exhibit'!$F69:$BW69)</f>
        <v>0.009787937830220916</v>
      </c>
      <c r="K69" s="22">
        <f>SUMIF('Summary Exhibit'!$F$1:$BW$1,RIGHT(K$5,1),'Summary Exhibit'!$F69:$BW69)</f>
        <v>-0.011735294776205801</v>
      </c>
      <c r="L69" s="22">
        <f>SUMIF('Summary Exhibit'!$F$1:$BW$1,RIGHT(L$5,1),'Summary Exhibit'!$F69:$BW69)</f>
        <v>-0.002868665124530989</v>
      </c>
      <c r="M69" s="22">
        <f>SUMIF('Summary Exhibit'!$F$1:$BW$1,RIGHT(M$5,2),'Summary Exhibit'!$F69:$BW69)</f>
        <v>0.005683058260458881</v>
      </c>
      <c r="O69" s="22">
        <f>SUM(D69:N69)</f>
        <v>0.06708661601626116</v>
      </c>
    </row>
    <row r="70" spans="1:15" ht="12.75">
      <c r="A70" s="13">
        <v>64</v>
      </c>
      <c r="B70" s="13"/>
      <c r="C70" s="22"/>
      <c r="D70" s="22"/>
      <c r="E70" s="23"/>
      <c r="F70" s="22"/>
      <c r="G70" s="22"/>
      <c r="H70" s="22"/>
      <c r="I70" s="22"/>
      <c r="J70" s="22"/>
      <c r="K70" s="22"/>
      <c r="L70" s="22"/>
      <c r="M70" s="22"/>
      <c r="O70" s="22"/>
    </row>
    <row r="71" spans="1:15" ht="12.75">
      <c r="A71" s="13">
        <v>65</v>
      </c>
      <c r="B71" s="13" t="s">
        <v>104</v>
      </c>
      <c r="C71" s="22">
        <f>'Summary Exhibit'!C71</f>
        <v>0.08109457768813917</v>
      </c>
      <c r="D71" s="22">
        <f>'Summary Exhibit'!D71</f>
        <v>0.08114358111029994</v>
      </c>
      <c r="E71" s="23"/>
      <c r="F71" s="22">
        <f>SUMIF('Summary Exhibit'!$F$1:$BW$1,RIGHT(F$5,1),'Summary Exhibit'!$F71:$BW71)</f>
        <v>-0.010302251894913864</v>
      </c>
      <c r="G71" s="22">
        <f>SUMIF('Summary Exhibit'!$F$1:$BW$1,RIGHT(G$5,1),'Summary Exhibit'!$F71:$BW71)</f>
        <v>0.003189689557138775</v>
      </c>
      <c r="H71" s="22">
        <f>SUMIF('Summary Exhibit'!$F$1:$BW$1,RIGHT(H$5,1),'Summary Exhibit'!$F71:$BW71)</f>
        <v>-0.004467133799466394</v>
      </c>
      <c r="I71" s="22">
        <f>SUMIF('Summary Exhibit'!$F$1:$BW$1,RIGHT(I$5,1),'Summary Exhibit'!$F71:$BW71)</f>
        <v>0.0002595829003869399</v>
      </c>
      <c r="J71" s="22">
        <f>SUMIF('Summary Exhibit'!$F$1:$BW$1,RIGHT(J$5,1),'Summary Exhibit'!$F71:$BW71)</f>
        <v>0.018859225106398675</v>
      </c>
      <c r="K71" s="22">
        <f>SUMIF('Summary Exhibit'!$F$1:$BW$1,RIGHT(K$5,1),'Summary Exhibit'!$F71:$BW71)</f>
        <v>-0.022611357950300198</v>
      </c>
      <c r="L71" s="22">
        <f>SUMIF('Summary Exhibit'!$F$1:$BW$1,RIGHT(L$5,1),'Summary Exhibit'!$F71:$BW71)</f>
        <v>-0.005527293110849686</v>
      </c>
      <c r="M71" s="22">
        <f>SUMIF('Summary Exhibit'!$F$1:$BW$1,RIGHT(M$5,2),'Summary Exhibit'!$F71:$BW71)</f>
        <v>0.010950015916105747</v>
      </c>
      <c r="O71" s="22">
        <f>SUM(D71:N71)</f>
        <v>0.07149405783479994</v>
      </c>
    </row>
    <row r="72" spans="1:15" ht="12.75">
      <c r="A72" s="13">
        <v>66</v>
      </c>
      <c r="B72" s="13"/>
      <c r="C72" s="13"/>
      <c r="D72" s="20"/>
      <c r="E72" s="21"/>
      <c r="F72" s="20"/>
      <c r="G72" s="20"/>
      <c r="H72" s="20"/>
      <c r="I72" s="20"/>
      <c r="J72" s="20"/>
      <c r="K72" s="20"/>
      <c r="L72" s="20"/>
      <c r="M72" s="20"/>
      <c r="O72" s="20"/>
    </row>
    <row r="73" spans="1:15" ht="12.75">
      <c r="A73" s="13">
        <v>67</v>
      </c>
      <c r="B73" s="13" t="s">
        <v>105</v>
      </c>
      <c r="C73" s="13"/>
      <c r="D73" s="20"/>
      <c r="E73" s="21"/>
      <c r="F73" s="20"/>
      <c r="G73" s="20"/>
      <c r="H73" s="20"/>
      <c r="I73" s="20"/>
      <c r="J73" s="20"/>
      <c r="K73" s="20"/>
      <c r="L73" s="20"/>
      <c r="M73" s="20"/>
      <c r="O73" s="20"/>
    </row>
    <row r="74" spans="1:15" ht="12.75">
      <c r="A74" s="13">
        <v>68</v>
      </c>
      <c r="B74" s="13" t="s">
        <v>106</v>
      </c>
      <c r="C74" s="13"/>
      <c r="D74" s="15">
        <f>'Summary Exhibit'!D74</f>
        <v>356516856.5336277</v>
      </c>
      <c r="E74" s="16"/>
      <c r="F74" s="15">
        <f>SUMIF('Summary Exhibit'!$F$1:$BW$1,RIGHT(F$5,1),'Summary Exhibit'!$F74:$BW74)</f>
        <v>-31859843.57531202</v>
      </c>
      <c r="G74" s="15">
        <f>SUMIF('Summary Exhibit'!$F$1:$BW$1,RIGHT(G$5,1),'Summary Exhibit'!$F74:$BW74)</f>
        <v>9633148.085408151</v>
      </c>
      <c r="H74" s="15">
        <f>SUMIF('Summary Exhibit'!$F$1:$BW$1,RIGHT(H$5,1),'Summary Exhibit'!$F74:$BW74)</f>
        <v>-14169052.344875813</v>
      </c>
      <c r="I74" s="15">
        <f>SUMIF('Summary Exhibit'!$F$1:$BW$1,RIGHT(I$5,1),'Summary Exhibit'!$F74:$BW74)</f>
        <v>-8925107.695015013</v>
      </c>
      <c r="J74" s="15">
        <f>SUMIF('Summary Exhibit'!$F$1:$BW$1,RIGHT(J$5,1),'Summary Exhibit'!$F74:$BW74)</f>
        <v>-5048097.427227616</v>
      </c>
      <c r="K74" s="15">
        <f>SUMIF('Summary Exhibit'!$F$1:$BW$1,RIGHT(K$5,1),'Summary Exhibit'!$F74:$BW74)</f>
        <v>1357037.622409463</v>
      </c>
      <c r="L74" s="15">
        <f>SUMIF('Summary Exhibit'!$F$1:$BW$1,RIGHT(L$5,1),'Summary Exhibit'!$F74:$BW74)</f>
        <v>13548510.278848946</v>
      </c>
      <c r="M74" s="15">
        <f>SUMIF('Summary Exhibit'!$F$1:$BW$1,RIGHT(M$5,2),'Summary Exhibit'!$F74:$BW74)</f>
        <v>46076552.64457393</v>
      </c>
      <c r="O74" s="15">
        <f>SUM(D74:N74)</f>
        <v>367130004.1224377</v>
      </c>
    </row>
    <row r="75" spans="1:15" ht="12.75">
      <c r="A75" s="13">
        <v>69</v>
      </c>
      <c r="B75" s="13" t="s">
        <v>107</v>
      </c>
      <c r="C75" s="13"/>
      <c r="D75" s="15"/>
      <c r="E75" s="16"/>
      <c r="F75" s="15"/>
      <c r="G75" s="15"/>
      <c r="H75" s="15"/>
      <c r="I75" s="15"/>
      <c r="J75" s="15"/>
      <c r="K75" s="15"/>
      <c r="L75" s="15"/>
      <c r="M75" s="15"/>
      <c r="O75" s="15"/>
    </row>
    <row r="76" spans="1:15" ht="12.75">
      <c r="A76" s="13">
        <v>70</v>
      </c>
      <c r="B76" s="13" t="s">
        <v>108</v>
      </c>
      <c r="C76" s="13"/>
      <c r="D76" s="15"/>
      <c r="E76" s="16"/>
      <c r="F76" s="15"/>
      <c r="G76" s="15"/>
      <c r="H76" s="15"/>
      <c r="I76" s="15"/>
      <c r="J76" s="15"/>
      <c r="K76" s="15"/>
      <c r="L76" s="15"/>
      <c r="M76" s="15"/>
      <c r="O76" s="15"/>
    </row>
    <row r="77" spans="1:15" ht="12.75">
      <c r="A77" s="13">
        <v>71</v>
      </c>
      <c r="B77" s="13" t="s">
        <v>109</v>
      </c>
      <c r="C77" s="13"/>
      <c r="D77" s="15">
        <f>'Summary Exhibit'!D77</f>
        <v>113731280.99831808</v>
      </c>
      <c r="E77" s="16"/>
      <c r="F77" s="15">
        <f>SUMIF('Summary Exhibit'!$F$1:$BW$1,RIGHT(F$5,1),'Summary Exhibit'!$F77:$BW77)</f>
        <v>-284126.9850411117</v>
      </c>
      <c r="G77" s="15">
        <f>SUMIF('Summary Exhibit'!$F$1:$BW$1,RIGHT(G$5,1),'Summary Exhibit'!$F77:$BW77)</f>
        <v>1864.4013164490461</v>
      </c>
      <c r="H77" s="15">
        <f>SUMIF('Summary Exhibit'!$F$1:$BW$1,RIGHT(H$5,1),'Summary Exhibit'!$F77:$BW77)</f>
        <v>156065.67958007753</v>
      </c>
      <c r="I77" s="15">
        <f>SUMIF('Summary Exhibit'!$F$1:$BW$1,RIGHT(I$5,1),'Summary Exhibit'!$F77:$BW77)</f>
        <v>-3268725.0789537877</v>
      </c>
      <c r="J77" s="15">
        <f>SUMIF('Summary Exhibit'!$F$1:$BW$1,RIGHT(J$5,1),'Summary Exhibit'!$F77:$BW77)</f>
        <v>-2360850.492399603</v>
      </c>
      <c r="K77" s="15">
        <f>SUMIF('Summary Exhibit'!$F$1:$BW$1,RIGHT(K$5,1),'Summary Exhibit'!$F77:$BW77)</f>
        <v>24403461.757623404</v>
      </c>
      <c r="L77" s="15">
        <f>SUMIF('Summary Exhibit'!$F$1:$BW$1,RIGHT(L$5,1),'Summary Exhibit'!$F77:$BW77)</f>
        <v>12495284.50171037</v>
      </c>
      <c r="M77" s="15">
        <f>SUMIF('Summary Exhibit'!$F$1:$BW$1,RIGHT(M$5,2),'Summary Exhibit'!$F77:$BW77)</f>
        <v>16016.032885670662</v>
      </c>
      <c r="O77" s="15">
        <f>SUM(D77:N77)</f>
        <v>144890270.81503955</v>
      </c>
    </row>
    <row r="78" spans="1:15" ht="12.75">
      <c r="A78" s="13">
        <v>72</v>
      </c>
      <c r="B78" s="13" t="s">
        <v>110</v>
      </c>
      <c r="C78" s="13"/>
      <c r="D78" s="15">
        <f>'Summary Exhibit'!D78</f>
        <v>307739710.0973314</v>
      </c>
      <c r="E78" s="16"/>
      <c r="F78" s="15">
        <f>SUMIF('Summary Exhibit'!$F$1:$BW$1,RIGHT(F$5,1),'Summary Exhibit'!$F78:$BW78)</f>
        <v>0</v>
      </c>
      <c r="G78" s="15">
        <f>SUMIF('Summary Exhibit'!$F$1:$BW$1,RIGHT(G$5,1),'Summary Exhibit'!$F78:$BW78)</f>
        <v>0</v>
      </c>
      <c r="H78" s="15">
        <f>SUMIF('Summary Exhibit'!$F$1:$BW$1,RIGHT(H$5,1),'Summary Exhibit'!$F78:$BW78)</f>
        <v>0</v>
      </c>
      <c r="I78" s="15">
        <f>SUMIF('Summary Exhibit'!$F$1:$BW$1,RIGHT(I$5,1),'Summary Exhibit'!$F78:$BW78)</f>
        <v>0</v>
      </c>
      <c r="J78" s="15">
        <f>SUMIF('Summary Exhibit'!$F$1:$BW$1,RIGHT(J$5,1),'Summary Exhibit'!$F78:$BW78)</f>
        <v>59474077.31520307</v>
      </c>
      <c r="K78" s="15">
        <f>SUMIF('Summary Exhibit'!$F$1:$BW$1,RIGHT(K$5,1),'Summary Exhibit'!$F78:$BW78)</f>
        <v>0</v>
      </c>
      <c r="L78" s="15">
        <f>SUMIF('Summary Exhibit'!$F$1:$BW$1,RIGHT(L$5,1),'Summary Exhibit'!$F78:$BW78)</f>
        <v>4509446.632582247</v>
      </c>
      <c r="M78" s="15">
        <f>SUMIF('Summary Exhibit'!$F$1:$BW$1,RIGHT(M$5,2),'Summary Exhibit'!$F78:$BW78)</f>
        <v>1124933.7580916286</v>
      </c>
      <c r="O78" s="15">
        <f>SUM(D78:N78)</f>
        <v>372848167.80320835</v>
      </c>
    </row>
    <row r="79" spans="1:15" ht="12.75">
      <c r="A79" s="13">
        <v>73</v>
      </c>
      <c r="B79" s="13" t="s">
        <v>111</v>
      </c>
      <c r="C79" s="13"/>
      <c r="D79" s="18">
        <f>'Summary Exhibit'!D79</f>
        <v>371851936.18971074</v>
      </c>
      <c r="E79" s="16"/>
      <c r="F79" s="18">
        <f>SUMIF('Summary Exhibit'!$F$1:$BW$1,RIGHT(F$5,1),'Summary Exhibit'!$F79:$BW79)</f>
        <v>0</v>
      </c>
      <c r="G79" s="18">
        <f>SUMIF('Summary Exhibit'!$F$1:$BW$1,RIGHT(G$5,1),'Summary Exhibit'!$F79:$BW79)</f>
        <v>0</v>
      </c>
      <c r="H79" s="18">
        <f>SUMIF('Summary Exhibit'!$F$1:$BW$1,RIGHT(H$5,1),'Summary Exhibit'!$F79:$BW79)</f>
        <v>0</v>
      </c>
      <c r="I79" s="18">
        <f>SUMIF('Summary Exhibit'!$F$1:$BW$1,RIGHT(I$5,1),'Summary Exhibit'!$F79:$BW79)</f>
        <v>0</v>
      </c>
      <c r="J79" s="18">
        <f>SUMIF('Summary Exhibit'!$F$1:$BW$1,RIGHT(J$5,1),'Summary Exhibit'!$F79:$BW79)</f>
        <v>356910440.20756984</v>
      </c>
      <c r="K79" s="18">
        <f>SUMIF('Summary Exhibit'!$F$1:$BW$1,RIGHT(K$5,1),'Summary Exhibit'!$F79:$BW79)</f>
        <v>0</v>
      </c>
      <c r="L79" s="18">
        <f>SUMIF('Summary Exhibit'!$F$1:$BW$1,RIGHT(L$5,1),'Summary Exhibit'!$F79:$BW79)</f>
        <v>1804265.5682467222</v>
      </c>
      <c r="M79" s="18">
        <f>SUMIF('Summary Exhibit'!$F$1:$BW$1,RIGHT(M$5,2),'Summary Exhibit'!$F79:$BW79)</f>
        <v>1155.099924325943</v>
      </c>
      <c r="O79" s="18">
        <f>SUM(D79:N79)</f>
        <v>730567797.0654516</v>
      </c>
    </row>
    <row r="80" spans="1:15" ht="12.75">
      <c r="A80" s="13">
        <v>74</v>
      </c>
      <c r="B80" s="13" t="s">
        <v>112</v>
      </c>
      <c r="C80" s="13"/>
      <c r="D80" s="15">
        <f>'Summary Exhibit'!D80</f>
        <v>178673349.44293034</v>
      </c>
      <c r="E80" s="16"/>
      <c r="F80" s="15">
        <f>SUMIF('Summary Exhibit'!$F$1:$BW$1,RIGHT(F$5,1),'Summary Exhibit'!$F80:$BW80)</f>
        <v>-31575716.590270996</v>
      </c>
      <c r="G80" s="15">
        <f>SUMIF('Summary Exhibit'!$F$1:$BW$1,RIGHT(G$5,1),'Summary Exhibit'!$F80:$BW80)</f>
        <v>9631283.684091747</v>
      </c>
      <c r="H80" s="15">
        <f>SUMIF('Summary Exhibit'!$F$1:$BW$1,RIGHT(H$5,1),'Summary Exhibit'!$F80:$BW80)</f>
        <v>-14325118.024455905</v>
      </c>
      <c r="I80" s="15">
        <f>SUMIF('Summary Exhibit'!$F$1:$BW$1,RIGHT(I$5,1),'Summary Exhibit'!$F80:$BW80)</f>
        <v>-5656382.616061211</v>
      </c>
      <c r="J80" s="15">
        <f>SUMIF('Summary Exhibit'!$F$1:$BW$1,RIGHT(J$5,1),'Summary Exhibit'!$F80:$BW80)</f>
        <v>-300123609.82719475</v>
      </c>
      <c r="K80" s="15">
        <f>SUMIF('Summary Exhibit'!$F$1:$BW$1,RIGHT(K$5,1),'Summary Exhibit'!$F80:$BW80)</f>
        <v>-23046424.13521397</v>
      </c>
      <c r="L80" s="15">
        <f>SUMIF('Summary Exhibit'!$F$1:$BW$1,RIGHT(L$5,1),'Summary Exhibit'!$F80:$BW80)</f>
        <v>3758406.8414740562</v>
      </c>
      <c r="M80" s="15">
        <f>SUMIF('Summary Exhibit'!$F$1:$BW$1,RIGHT(M$5,2),'Summary Exhibit'!$F80:$BW80)</f>
        <v>47184315.26985562</v>
      </c>
      <c r="O80" s="15">
        <f>SUM(D80:N80)</f>
        <v>-135479895.95484507</v>
      </c>
    </row>
    <row r="81" spans="1:15" ht="12.75">
      <c r="A81" s="13">
        <v>75</v>
      </c>
      <c r="B81" s="13"/>
      <c r="C81" s="13"/>
      <c r="D81" s="15"/>
      <c r="E81" s="16"/>
      <c r="F81" s="15"/>
      <c r="G81" s="15"/>
      <c r="H81" s="15"/>
      <c r="I81" s="15"/>
      <c r="J81" s="15"/>
      <c r="K81" s="15"/>
      <c r="L81" s="15"/>
      <c r="M81" s="15"/>
      <c r="O81" s="15"/>
    </row>
    <row r="82" spans="1:15" ht="12.75">
      <c r="A82" s="13">
        <v>76</v>
      </c>
      <c r="B82" s="13" t="s">
        <v>113</v>
      </c>
      <c r="C82" s="13"/>
      <c r="D82" s="18">
        <f>'Summary Exhibit'!D82</f>
        <v>9484863.801008064</v>
      </c>
      <c r="E82" s="16"/>
      <c r="F82" s="18">
        <f>SUMIF('Summary Exhibit'!$F$1:$BW$1,RIGHT(F$5,1),'Summary Exhibit'!$F82:$BW82)</f>
        <v>398763.9960608147</v>
      </c>
      <c r="G82" s="18">
        <f>SUMIF('Summary Exhibit'!$F$1:$BW$1,RIGHT(G$5,1),'Summary Exhibit'!$F82:$BW82)</f>
        <v>-79619.11363598704</v>
      </c>
      <c r="H82" s="18">
        <f>SUMIF('Summary Exhibit'!$F$1:$BW$1,RIGHT(H$5,1),'Summary Exhibit'!$F82:$BW82)</f>
        <v>-1023050.0671631321</v>
      </c>
      <c r="I82" s="18">
        <f>SUMIF('Summary Exhibit'!$F$1:$BW$1,RIGHT(I$5,1),'Summary Exhibit'!$F82:$BW82)</f>
        <v>-288380.7819504384</v>
      </c>
      <c r="J82" s="18">
        <f>SUMIF('Summary Exhibit'!$F$1:$BW$1,RIGHT(J$5,1),'Summary Exhibit'!$F82:$BW82)</f>
        <v>-13946626.21871936</v>
      </c>
      <c r="K82" s="18">
        <f>SUMIF('Summary Exhibit'!$F$1:$BW$1,RIGHT(K$5,1),'Summary Exhibit'!$F82:$BW82)</f>
        <v>-1078097.7635542853</v>
      </c>
      <c r="L82" s="18">
        <f>SUMIF('Summary Exhibit'!$F$1:$BW$1,RIGHT(L$5,1),'Summary Exhibit'!$F82:$BW82)</f>
        <v>-979722.2412838284</v>
      </c>
      <c r="M82" s="18">
        <f>SUMIF('Summary Exhibit'!$F$1:$BW$1,RIGHT(M$5,2),'Summary Exhibit'!$F82:$BW82)</f>
        <v>2099903.4923686925</v>
      </c>
      <c r="O82" s="18">
        <f>SUM(D82:N82)</f>
        <v>-5411964.896869459</v>
      </c>
    </row>
    <row r="83" spans="1:15" ht="13.5" thickBot="1">
      <c r="A83" s="13">
        <v>77</v>
      </c>
      <c r="B83" s="13" t="s">
        <v>114</v>
      </c>
      <c r="C83" s="13"/>
      <c r="D83" s="24">
        <f>'Summary Exhibit'!D83</f>
        <v>169188485.64192227</v>
      </c>
      <c r="E83" s="16"/>
      <c r="F83" s="24">
        <f>SUMIF('Summary Exhibit'!$F$1:$BW$1,RIGHT(F$5,1),'Summary Exhibit'!$F83:$BW83)</f>
        <v>-31974480.586331785</v>
      </c>
      <c r="G83" s="24">
        <f>SUMIF('Summary Exhibit'!$F$1:$BW$1,RIGHT(G$5,1),'Summary Exhibit'!$F83:$BW83)</f>
        <v>9710902.797727734</v>
      </c>
      <c r="H83" s="24">
        <f>SUMIF('Summary Exhibit'!$F$1:$BW$1,RIGHT(H$5,1),'Summary Exhibit'!$F83:$BW83)</f>
        <v>-13302067.95729278</v>
      </c>
      <c r="I83" s="24">
        <f>SUMIF('Summary Exhibit'!$F$1:$BW$1,RIGHT(I$5,1),'Summary Exhibit'!$F83:$BW83)</f>
        <v>-5368001.834110782</v>
      </c>
      <c r="J83" s="24">
        <f>SUMIF('Summary Exhibit'!$F$1:$BW$1,RIGHT(J$5,1),'Summary Exhibit'!$F83:$BW83)</f>
        <v>-286176983.60847545</v>
      </c>
      <c r="K83" s="24">
        <f>SUMIF('Summary Exhibit'!$F$1:$BW$1,RIGHT(K$5,1),'Summary Exhibit'!$F83:$BW83)</f>
        <v>-21968326.371659696</v>
      </c>
      <c r="L83" s="24">
        <f>SUMIF('Summary Exhibit'!$F$1:$BW$1,RIGHT(L$5,1),'Summary Exhibit'!$F83:$BW83)</f>
        <v>4738129.08275789</v>
      </c>
      <c r="M83" s="24">
        <f>SUMIF('Summary Exhibit'!$F$1:$BW$1,RIGHT(M$5,2),'Summary Exhibit'!$F83:$BW83)</f>
        <v>45084411.777486935</v>
      </c>
      <c r="O83" s="24">
        <f>SUM(D83:N83)</f>
        <v>-130067931.05797566</v>
      </c>
    </row>
    <row r="84" spans="1:15" ht="13.5" thickTop="1">
      <c r="A84" s="13">
        <v>78</v>
      </c>
      <c r="B84" s="13"/>
      <c r="C84" s="13"/>
      <c r="D84" s="15"/>
      <c r="E84" s="16"/>
      <c r="F84" s="15"/>
      <c r="G84" s="15"/>
      <c r="H84" s="15"/>
      <c r="I84" s="15"/>
      <c r="J84" s="15"/>
      <c r="K84" s="15"/>
      <c r="L84" s="15"/>
      <c r="M84" s="15"/>
      <c r="O84" s="15"/>
    </row>
    <row r="85" spans="1:15" ht="13.5" thickBot="1">
      <c r="A85" s="13">
        <v>79</v>
      </c>
      <c r="B85" s="25" t="s">
        <v>115</v>
      </c>
      <c r="C85" s="25"/>
      <c r="D85" s="19">
        <f>'Summary Exhibit'!D85</f>
        <v>59215969.974672765</v>
      </c>
      <c r="E85" s="16"/>
      <c r="F85" s="19">
        <f>SUMIF('Summary Exhibit'!$F$1:$BW$1,RIGHT(F$5,1),'Summary Exhibit'!$F85:$BW85)</f>
        <v>-11191068.205216028</v>
      </c>
      <c r="G85" s="19">
        <f>SUMIF('Summary Exhibit'!$F$1:$BW$1,RIGHT(G$5,1),'Summary Exhibit'!$F85:$BW85)</f>
        <v>3398815.9792046323</v>
      </c>
      <c r="H85" s="19">
        <f>SUMIF('Summary Exhibit'!$F$1:$BW$1,RIGHT(H$5,1),'Summary Exhibit'!$F85:$BW85)</f>
        <v>-4655723.785052553</v>
      </c>
      <c r="I85" s="19">
        <f>SUMIF('Summary Exhibit'!$F$1:$BW$1,RIGHT(I$5,1),'Summary Exhibit'!$F85:$BW85)</f>
        <v>-1878800.6419387534</v>
      </c>
      <c r="J85" s="19">
        <f>SUMIF('Summary Exhibit'!$F$1:$BW$1,RIGHT(J$5,1),'Summary Exhibit'!$F85:$BW85)</f>
        <v>-117232630.21787271</v>
      </c>
      <c r="K85" s="19">
        <f>SUMIF('Summary Exhibit'!$F$1:$BW$1,RIGHT(K$5,1),'Summary Exhibit'!$F85:$BW85)</f>
        <v>-7688914.230080903</v>
      </c>
      <c r="L85" s="19">
        <f>SUMIF('Summary Exhibit'!$F$1:$BW$1,RIGHT(L$5,1),'Summary Exhibit'!$F85:$BW85)</f>
        <v>1470121.9504038393</v>
      </c>
      <c r="M85" s="19">
        <f>SUMIF('Summary Exhibit'!$F$1:$BW$1,RIGHT(M$5,2),'Summary Exhibit'!$F85:$BW85)</f>
        <v>15587186.751465105</v>
      </c>
      <c r="O85" s="19">
        <f>SUM(D85:N85)</f>
        <v>-62975042.42441461</v>
      </c>
    </row>
    <row r="86" spans="4:15" ht="13.5" thickTop="1">
      <c r="D86" s="26"/>
      <c r="E86" s="27"/>
      <c r="F86" s="28"/>
      <c r="G86" s="28"/>
      <c r="H86" s="28"/>
      <c r="I86" s="28"/>
      <c r="J86" s="28"/>
      <c r="K86" s="28"/>
      <c r="L86" s="28"/>
      <c r="M86" s="28"/>
      <c r="O86" s="26"/>
    </row>
    <row r="87" spans="1:15" ht="22.5">
      <c r="A87" s="29"/>
      <c r="B87" s="45" t="s">
        <v>147</v>
      </c>
      <c r="C87" s="30"/>
      <c r="D87" s="44">
        <f>'Summary Exhibit'!D87</f>
        <v>84444032.4104716</v>
      </c>
      <c r="E87" s="32"/>
      <c r="F87" s="15">
        <f>SUMIF('Summary Exhibit'!$F$1:$BW$1,RIGHT(F$5,1),'Summary Exhibit'!$F87:$BW87)</f>
        <v>32722822.108270228</v>
      </c>
      <c r="G87" s="15">
        <f>SUMIF('Summary Exhibit'!$F$1:$BW$1,RIGHT(G$5,1),'Summary Exhibit'!$F87:$BW87)</f>
        <v>-10180486.76101698</v>
      </c>
      <c r="H87" s="15">
        <f>SUMIF('Summary Exhibit'!$F$1:$BW$1,RIGHT(H$5,1),'Summary Exhibit'!$F87:$BW87)</f>
        <v>14446381.788966626</v>
      </c>
      <c r="I87" s="15">
        <f>SUMIF('Summary Exhibit'!$F$1:$BW$1,RIGHT(I$5,1),'Summary Exhibit'!$F87:$BW87)</f>
        <v>-4300960.0504436195</v>
      </c>
      <c r="J87" s="15">
        <f>SUMIF('Summary Exhibit'!$F$1:$BW$1,RIGHT(J$5,1),'Summary Exhibit'!$F87:$BW87)</f>
        <v>-59882785.331072226</v>
      </c>
      <c r="K87" s="15">
        <f>SUMIF('Summary Exhibit'!$F$1:$BW$1,RIGHT(K$5,1),'Summary Exhibit'!$F87:$BW87)</f>
        <v>97278270.33831501</v>
      </c>
      <c r="L87" s="15">
        <f>SUMIF('Summary Exhibit'!$F$1:$BW$1,RIGHT(L$5,1),'Summary Exhibit'!$F87:$BW87)</f>
        <v>37118445.40724611</v>
      </c>
      <c r="M87" s="15">
        <f>SUMIF('Summary Exhibit'!$F$1:$BW$1,RIGHT(M$5,2),'Summary Exhibit'!$F87:$BW87)</f>
        <v>-44684621.43749231</v>
      </c>
      <c r="O87" s="31">
        <f>SUM(D87:N87)</f>
        <v>146961098.47324443</v>
      </c>
    </row>
    <row r="88" spans="4:5" ht="12.75">
      <c r="D88" s="33"/>
      <c r="E88" s="34"/>
    </row>
    <row r="89" spans="4:15" ht="12.75">
      <c r="D89" s="41"/>
      <c r="E89" s="41"/>
      <c r="F89" s="42"/>
      <c r="G89" s="41"/>
      <c r="H89" s="41"/>
      <c r="I89" s="41"/>
      <c r="J89" s="41"/>
      <c r="K89" s="41"/>
      <c r="L89" s="41"/>
      <c r="M89" s="41"/>
      <c r="O89" s="35">
        <f>'Summary Exhibit'!BY89</f>
        <v>-32446817.000072956</v>
      </c>
    </row>
    <row r="90" spans="6:15" ht="13.5" customHeight="1" thickBot="1">
      <c r="F90" s="40"/>
      <c r="G90" s="40"/>
      <c r="H90" s="40"/>
      <c r="I90" s="40"/>
      <c r="J90" s="40"/>
      <c r="K90" s="40"/>
      <c r="L90" s="40"/>
      <c r="M90" s="40"/>
      <c r="O90" s="36">
        <f>SUM(O87:O89)</f>
        <v>114514281.47317147</v>
      </c>
    </row>
    <row r="91" ht="13.5" thickTop="1"/>
  </sheetData>
  <printOptions/>
  <pageMargins left="0.75" right="0.24" top="0.53" bottom="0.61" header="0.5" footer="0.5"/>
  <pageSetup fitToWidth="2" horizontalDpi="600" verticalDpi="600" orientation="portrait" scale="59" r:id="rId1"/>
  <headerFooter alignWithMargins="0">
    <oddHeader>&amp;RPage 1.&amp;P+4
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indexed="42"/>
    <pageSetUpPr fitToPage="1"/>
  </sheetPr>
  <dimension ref="A1:L88"/>
  <sheetViews>
    <sheetView zoomScale="75" zoomScaleNormal="75" workbookViewId="0" topLeftCell="A1">
      <pane xSplit="3" ySplit="6" topLeftCell="D49" activePane="bottomRight" state="frozen"/>
      <selection pane="topLeft" activeCell="E5" sqref="E5:L87"/>
      <selection pane="topRight" activeCell="E5" sqref="E5:L87"/>
      <selection pane="bottomLeft" activeCell="E5" sqref="E5:L87"/>
      <selection pane="bottomRight" activeCell="E5" sqref="E5:L87"/>
    </sheetView>
  </sheetViews>
  <sheetFormatPr defaultColWidth="9.140625" defaultRowHeight="12.75"/>
  <cols>
    <col min="1" max="1" width="3.140625" style="0" bestFit="1" customWidth="1"/>
    <col min="2" max="2" width="31.00390625" style="0" customWidth="1"/>
    <col min="3" max="3" width="17.8515625" style="0" bestFit="1" customWidth="1"/>
    <col min="4" max="4" width="2.8515625" style="2" customWidth="1"/>
    <col min="5" max="5" width="15.140625" style="0" customWidth="1"/>
    <col min="6" max="6" width="16.421875" style="0" customWidth="1"/>
    <col min="7" max="7" width="15.00390625" style="0" customWidth="1"/>
    <col min="8" max="8" width="15.8515625" style="0" customWidth="1"/>
    <col min="9" max="9" width="14.57421875" style="0" customWidth="1"/>
    <col min="10" max="10" width="14.421875" style="0" customWidth="1"/>
    <col min="11" max="11" width="17.00390625" style="0" customWidth="1"/>
    <col min="12" max="12" width="14.57421875" style="0" customWidth="1"/>
    <col min="13" max="13" width="2.8515625" style="0" customWidth="1"/>
  </cols>
  <sheetData>
    <row r="1" ht="15.75">
      <c r="A1" s="1" t="s">
        <v>0</v>
      </c>
    </row>
    <row r="2" ht="12.75">
      <c r="A2" s="3" t="s">
        <v>1</v>
      </c>
    </row>
    <row r="3" spans="1:4" ht="12.75">
      <c r="A3" s="3" t="s">
        <v>122</v>
      </c>
      <c r="B3" s="4"/>
      <c r="C3" s="5"/>
      <c r="D3" s="6"/>
    </row>
    <row r="4" spans="1:4" ht="12.75">
      <c r="A4" s="7" t="s">
        <v>129</v>
      </c>
      <c r="B4" s="4"/>
      <c r="C4" s="5"/>
      <c r="D4" s="6"/>
    </row>
    <row r="5" spans="2:12" ht="12.75">
      <c r="B5" s="4"/>
      <c r="C5" s="5"/>
      <c r="D5" s="6"/>
      <c r="E5" s="8">
        <v>3.1</v>
      </c>
      <c r="F5" s="8">
        <v>3.2</v>
      </c>
      <c r="G5" s="8">
        <v>3.3</v>
      </c>
      <c r="H5" s="8">
        <v>3.4</v>
      </c>
      <c r="I5" s="8">
        <v>3.5</v>
      </c>
      <c r="J5" s="8">
        <v>3.6</v>
      </c>
      <c r="K5" s="8">
        <v>3.7</v>
      </c>
      <c r="L5" s="8">
        <v>3.8</v>
      </c>
    </row>
    <row r="6" spans="3:12" ht="25.5">
      <c r="C6" s="10" t="s">
        <v>116</v>
      </c>
      <c r="D6" s="11"/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</row>
    <row r="7" spans="1:4" ht="12.75">
      <c r="A7" s="13">
        <v>1</v>
      </c>
      <c r="B7" s="13" t="s">
        <v>53</v>
      </c>
      <c r="C7" s="4"/>
      <c r="D7" s="14"/>
    </row>
    <row r="8" spans="1:12" ht="12.75">
      <c r="A8" s="13">
        <v>2</v>
      </c>
      <c r="B8" s="13" t="s">
        <v>54</v>
      </c>
      <c r="C8" s="15">
        <f>SUM(E8:L8)</f>
        <v>-39911893.51489949</v>
      </c>
      <c r="D8" s="16"/>
      <c r="E8" s="15">
        <v>-49951578.630000114</v>
      </c>
      <c r="F8" s="15">
        <v>-5907724.939999819</v>
      </c>
      <c r="G8" s="15">
        <v>15947410.055100441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  <row r="9" spans="1:12" ht="12.75">
      <c r="A9" s="13">
        <v>3</v>
      </c>
      <c r="B9" s="13" t="s">
        <v>55</v>
      </c>
      <c r="C9" s="15">
        <f>SUM(E9:L9)</f>
        <v>0</v>
      </c>
      <c r="D9" s="16"/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</row>
    <row r="10" spans="1:12" ht="12.75">
      <c r="A10" s="13">
        <v>4</v>
      </c>
      <c r="B10" s="13" t="s">
        <v>56</v>
      </c>
      <c r="C10" s="15">
        <f>SUM(E10:L10)</f>
        <v>0</v>
      </c>
      <c r="D10" s="16"/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</row>
    <row r="11" spans="1:12" ht="12.75">
      <c r="A11" s="13">
        <v>5</v>
      </c>
      <c r="B11" s="13" t="s">
        <v>57</v>
      </c>
      <c r="C11" s="15">
        <f>SUM(E11:L11)</f>
        <v>8203498.487995356</v>
      </c>
      <c r="D11" s="16"/>
      <c r="E11" s="15">
        <v>0</v>
      </c>
      <c r="F11" s="15">
        <v>0</v>
      </c>
      <c r="G11" s="15">
        <v>0</v>
      </c>
      <c r="H11" s="15">
        <v>-39716.66901907325</v>
      </c>
      <c r="I11" s="15">
        <v>7991039.832535788</v>
      </c>
      <c r="J11" s="15">
        <v>2790635.9907268435</v>
      </c>
      <c r="K11" s="15">
        <v>-2538460.6662482023</v>
      </c>
      <c r="L11" s="15">
        <v>0</v>
      </c>
    </row>
    <row r="12" spans="1:12" ht="12.75">
      <c r="A12" s="13">
        <v>6</v>
      </c>
      <c r="B12" s="13" t="s">
        <v>58</v>
      </c>
      <c r="C12" s="17">
        <f>SUM(E12:L12)</f>
        <v>-31708395.026904106</v>
      </c>
      <c r="D12" s="16"/>
      <c r="E12" s="17">
        <v>-49951578.630000114</v>
      </c>
      <c r="F12" s="17">
        <v>-5907724.939999819</v>
      </c>
      <c r="G12" s="17">
        <v>15947410.055100441</v>
      </c>
      <c r="H12" s="17">
        <v>-39716.66901898384</v>
      </c>
      <c r="I12" s="17">
        <v>7991039.832535744</v>
      </c>
      <c r="J12" s="17">
        <v>2790635.990726948</v>
      </c>
      <c r="K12" s="17">
        <v>-2538460.6662483215</v>
      </c>
      <c r="L12" s="17">
        <v>0</v>
      </c>
    </row>
    <row r="13" spans="1:12" ht="12.75">
      <c r="A13" s="13">
        <v>7</v>
      </c>
      <c r="B13" s="13"/>
      <c r="C13" s="15"/>
      <c r="D13" s="16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3">
        <v>8</v>
      </c>
      <c r="B14" s="13" t="s">
        <v>59</v>
      </c>
      <c r="C14" s="15"/>
      <c r="D14" s="16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13">
        <v>9</v>
      </c>
      <c r="B15" s="13" t="s">
        <v>60</v>
      </c>
      <c r="C15" s="15">
        <f aca="true" t="shared" si="0" ref="C15:C24">SUM(E15:L15)</f>
        <v>0</v>
      </c>
      <c r="D15" s="16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12.75">
      <c r="A16" s="13">
        <v>10</v>
      </c>
      <c r="B16" s="13" t="s">
        <v>61</v>
      </c>
      <c r="C16" s="15">
        <f t="shared" si="0"/>
        <v>0</v>
      </c>
      <c r="D16" s="16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ht="12.75">
      <c r="A17" s="13">
        <v>11</v>
      </c>
      <c r="B17" s="13" t="s">
        <v>62</v>
      </c>
      <c r="C17" s="15">
        <f t="shared" si="0"/>
        <v>0</v>
      </c>
      <c r="D17" s="16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ht="12.75">
      <c r="A18" s="13">
        <v>12</v>
      </c>
      <c r="B18" s="13" t="s">
        <v>63</v>
      </c>
      <c r="C18" s="15">
        <f t="shared" si="0"/>
        <v>-42002.36399483681</v>
      </c>
      <c r="D18" s="16"/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-42002.36399483681</v>
      </c>
    </row>
    <row r="19" spans="1:12" ht="12.75">
      <c r="A19" s="13">
        <v>13</v>
      </c>
      <c r="B19" s="13" t="s">
        <v>64</v>
      </c>
      <c r="C19" s="15">
        <f t="shared" si="0"/>
        <v>0</v>
      </c>
      <c r="D19" s="16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2.75">
      <c r="A20" s="13">
        <v>14</v>
      </c>
      <c r="B20" s="13" t="s">
        <v>65</v>
      </c>
      <c r="C20" s="15">
        <f t="shared" si="0"/>
        <v>-359399.77559016645</v>
      </c>
      <c r="D20" s="16"/>
      <c r="E20" s="15">
        <v>0</v>
      </c>
      <c r="F20" s="15">
        <v>0</v>
      </c>
      <c r="G20" s="15">
        <v>0</v>
      </c>
      <c r="H20" s="15">
        <v>-359399.77559016645</v>
      </c>
      <c r="I20" s="15">
        <v>0</v>
      </c>
      <c r="J20" s="15">
        <v>0</v>
      </c>
      <c r="K20" s="15">
        <v>0</v>
      </c>
      <c r="L20" s="15">
        <v>0</v>
      </c>
    </row>
    <row r="21" spans="1:12" ht="12.75">
      <c r="A21" s="13">
        <v>15</v>
      </c>
      <c r="B21" s="13" t="s">
        <v>66</v>
      </c>
      <c r="C21" s="15">
        <f t="shared" si="0"/>
        <v>0</v>
      </c>
      <c r="D21" s="16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2.75">
      <c r="A22" s="13">
        <v>16</v>
      </c>
      <c r="B22" s="13" t="s">
        <v>67</v>
      </c>
      <c r="C22" s="15">
        <f t="shared" si="0"/>
        <v>0</v>
      </c>
      <c r="D22" s="16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2.75">
      <c r="A23" s="13">
        <v>17</v>
      </c>
      <c r="B23" s="13" t="s">
        <v>68</v>
      </c>
      <c r="C23" s="15">
        <f t="shared" si="0"/>
        <v>0</v>
      </c>
      <c r="D23" s="16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2.75">
      <c r="A24" s="13">
        <v>18</v>
      </c>
      <c r="B24" s="13" t="s">
        <v>69</v>
      </c>
      <c r="C24" s="18">
        <f t="shared" si="0"/>
        <v>0</v>
      </c>
      <c r="D24" s="16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12.75">
      <c r="A25" s="13">
        <v>19</v>
      </c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3">
        <v>20</v>
      </c>
      <c r="B26" s="13" t="s">
        <v>70</v>
      </c>
      <c r="C26" s="15">
        <f>SUM(E26:L26)</f>
        <v>-401402.13958477974</v>
      </c>
      <c r="D26" s="16"/>
      <c r="E26" s="15">
        <v>0</v>
      </c>
      <c r="F26" s="15">
        <v>0</v>
      </c>
      <c r="G26" s="15">
        <v>0</v>
      </c>
      <c r="H26" s="15">
        <v>-359399.77558994293</v>
      </c>
      <c r="I26" s="15">
        <v>0</v>
      </c>
      <c r="J26" s="15">
        <v>0</v>
      </c>
      <c r="K26" s="15">
        <v>0</v>
      </c>
      <c r="L26" s="15">
        <v>-42002.36399483681</v>
      </c>
    </row>
    <row r="27" spans="1:12" ht="12.75">
      <c r="A27" s="13">
        <v>21</v>
      </c>
      <c r="B27" s="13"/>
      <c r="C27" s="15"/>
      <c r="D27" s="16"/>
      <c r="E27" s="15"/>
      <c r="F27" s="15"/>
      <c r="G27" s="15"/>
      <c r="H27" s="15"/>
      <c r="I27" s="15"/>
      <c r="J27" s="15"/>
      <c r="K27" s="15"/>
      <c r="L27" s="15"/>
    </row>
    <row r="28" spans="1:12" ht="12.75">
      <c r="A28" s="13">
        <v>22</v>
      </c>
      <c r="B28" s="13" t="s">
        <v>71</v>
      </c>
      <c r="C28" s="15">
        <f aca="true" t="shared" si="1" ref="C28:C35">SUM(E28:L28)</f>
        <v>0</v>
      </c>
      <c r="D28" s="16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</row>
    <row r="29" spans="1:12" ht="12.75">
      <c r="A29" s="13">
        <v>23</v>
      </c>
      <c r="B29" s="13" t="s">
        <v>72</v>
      </c>
      <c r="C29" s="15">
        <f t="shared" si="1"/>
        <v>0</v>
      </c>
      <c r="D29" s="16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12.75">
      <c r="A30" s="13">
        <v>24</v>
      </c>
      <c r="B30" s="13" t="s">
        <v>73</v>
      </c>
      <c r="C30" s="15">
        <f t="shared" si="1"/>
        <v>0</v>
      </c>
      <c r="D30" s="16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12.75">
      <c r="A31" s="13">
        <v>25</v>
      </c>
      <c r="B31" s="13" t="s">
        <v>74</v>
      </c>
      <c r="C31" s="15">
        <f t="shared" si="1"/>
        <v>-11191068.205215544</v>
      </c>
      <c r="D31" s="16"/>
      <c r="E31" s="15">
        <v>-16941979.691826507</v>
      </c>
      <c r="F31" s="15">
        <v>-2064183.4069266394</v>
      </c>
      <c r="G31" s="15">
        <v>5008198.737405419</v>
      </c>
      <c r="H31" s="15">
        <v>112738.75747781247</v>
      </c>
      <c r="I31" s="15">
        <v>2667926.939542584</v>
      </c>
      <c r="J31" s="15">
        <v>950600.27037213</v>
      </c>
      <c r="K31" s="15">
        <v>-847516.1333342344</v>
      </c>
      <c r="L31" s="15">
        <v>-76853.67792610824</v>
      </c>
    </row>
    <row r="32" spans="1:12" ht="12.75">
      <c r="A32" s="13">
        <v>26</v>
      </c>
      <c r="B32" s="13" t="s">
        <v>75</v>
      </c>
      <c r="C32" s="15">
        <f t="shared" si="1"/>
        <v>398763.9960593283</v>
      </c>
      <c r="D32" s="16"/>
      <c r="E32" s="15">
        <v>-1536577.6482832963</v>
      </c>
      <c r="F32" s="15">
        <v>-9009.636676706374</v>
      </c>
      <c r="G32" s="15">
        <v>1634911.3440115014</v>
      </c>
      <c r="H32" s="15">
        <v>-2301.7270984575152</v>
      </c>
      <c r="I32" s="15">
        <v>366856.7252003383</v>
      </c>
      <c r="J32" s="15">
        <v>74117.01244372688</v>
      </c>
      <c r="K32" s="15">
        <v>-116498.49149267375</v>
      </c>
      <c r="L32" s="15">
        <v>-12733.582045104355</v>
      </c>
    </row>
    <row r="33" spans="1:12" ht="12.75">
      <c r="A33" s="13">
        <v>27</v>
      </c>
      <c r="B33" s="13" t="s">
        <v>76</v>
      </c>
      <c r="C33" s="15">
        <f t="shared" si="1"/>
        <v>0</v>
      </c>
      <c r="D33" s="16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ht="12.75">
      <c r="A34" s="13">
        <v>28</v>
      </c>
      <c r="B34" s="13" t="s">
        <v>77</v>
      </c>
      <c r="C34" s="15">
        <f t="shared" si="1"/>
        <v>0</v>
      </c>
      <c r="D34" s="16"/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</row>
    <row r="35" spans="1:12" ht="12.75">
      <c r="A35" s="13">
        <v>29</v>
      </c>
      <c r="B35" s="13" t="s">
        <v>78</v>
      </c>
      <c r="C35" s="18">
        <f t="shared" si="1"/>
        <v>552850.6879927311</v>
      </c>
      <c r="D35" s="16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552850.6879927311</v>
      </c>
    </row>
    <row r="36" spans="1:12" ht="12.75">
      <c r="A36" s="13">
        <v>30</v>
      </c>
      <c r="B36" s="13"/>
      <c r="C36" s="15"/>
      <c r="D36" s="16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3">
        <v>31</v>
      </c>
      <c r="B37" s="13" t="s">
        <v>79</v>
      </c>
      <c r="C37" s="16">
        <f>SUM(E37:L37)</f>
        <v>-10640855.660748482</v>
      </c>
      <c r="D37" s="16"/>
      <c r="E37" s="16">
        <v>-18478557.340110064</v>
      </c>
      <c r="F37" s="16">
        <v>-2073193.0436031818</v>
      </c>
      <c r="G37" s="16">
        <v>6643110.081417084</v>
      </c>
      <c r="H37" s="16">
        <v>-248962.74521064758</v>
      </c>
      <c r="I37" s="16">
        <v>3034783.664742708</v>
      </c>
      <c r="J37" s="16">
        <v>1024717.2828159332</v>
      </c>
      <c r="K37" s="16">
        <v>-964014.6248269081</v>
      </c>
      <c r="L37" s="16">
        <v>421261.06402659416</v>
      </c>
    </row>
    <row r="38" spans="1:12" ht="12.75">
      <c r="A38" s="13">
        <v>32</v>
      </c>
      <c r="B38" s="13"/>
      <c r="C38" s="15"/>
      <c r="D38" s="16"/>
      <c r="E38" s="15"/>
      <c r="F38" s="15"/>
      <c r="G38" s="15"/>
      <c r="H38" s="15"/>
      <c r="I38" s="15"/>
      <c r="J38" s="15"/>
      <c r="K38" s="15"/>
      <c r="L38" s="15"/>
    </row>
    <row r="39" spans="1:12" ht="13.5" thickBot="1">
      <c r="A39" s="13">
        <v>33</v>
      </c>
      <c r="B39" s="13" t="s">
        <v>80</v>
      </c>
      <c r="C39" s="19">
        <f>SUM(E39:L39)</f>
        <v>-21067539.366155624</v>
      </c>
      <c r="D39" s="16"/>
      <c r="E39" s="19">
        <v>-31473021.28989005</v>
      </c>
      <c r="F39" s="19">
        <v>-3834531.896396637</v>
      </c>
      <c r="G39" s="19">
        <v>9304299.973683357</v>
      </c>
      <c r="H39" s="19">
        <v>209246.07619166374</v>
      </c>
      <c r="I39" s="19">
        <v>4956256.1677930355</v>
      </c>
      <c r="J39" s="19">
        <v>1765918.7079110146</v>
      </c>
      <c r="K39" s="19">
        <v>-1574446.0414214134</v>
      </c>
      <c r="L39" s="19">
        <v>-421261.06402659416</v>
      </c>
    </row>
    <row r="40" spans="1:12" ht="13.5" thickTop="1">
      <c r="A40" s="13">
        <v>34</v>
      </c>
      <c r="B40" s="13"/>
      <c r="C40" s="15"/>
      <c r="D40" s="16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3">
        <v>35</v>
      </c>
      <c r="B41" s="13" t="s">
        <v>81</v>
      </c>
      <c r="C41" s="15"/>
      <c r="D41" s="16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3">
        <v>36</v>
      </c>
      <c r="B42" s="13" t="s">
        <v>82</v>
      </c>
      <c r="C42" s="15">
        <f aca="true" t="shared" si="2" ref="C42:C52">SUM(E42:L42)</f>
        <v>0</v>
      </c>
      <c r="D42" s="16"/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</row>
    <row r="43" spans="1:12" ht="12.75">
      <c r="A43" s="13">
        <v>37</v>
      </c>
      <c r="B43" s="13" t="s">
        <v>83</v>
      </c>
      <c r="C43" s="15">
        <f t="shared" si="2"/>
        <v>0</v>
      </c>
      <c r="D43" s="16"/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</row>
    <row r="44" spans="1:12" ht="12.75">
      <c r="A44" s="13">
        <v>38</v>
      </c>
      <c r="B44" s="13" t="s">
        <v>84</v>
      </c>
      <c r="C44" s="15">
        <f t="shared" si="2"/>
        <v>0</v>
      </c>
      <c r="D44" s="16"/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1:12" ht="12.75">
      <c r="A45" s="13">
        <v>39</v>
      </c>
      <c r="B45" s="13" t="s">
        <v>85</v>
      </c>
      <c r="C45" s="15">
        <f t="shared" si="2"/>
        <v>0</v>
      </c>
      <c r="D45" s="16"/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</row>
    <row r="46" spans="1:12" ht="12.75">
      <c r="A46" s="13">
        <v>40</v>
      </c>
      <c r="B46" s="13" t="s">
        <v>86</v>
      </c>
      <c r="C46" s="15">
        <f t="shared" si="2"/>
        <v>0</v>
      </c>
      <c r="D46" s="16"/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</row>
    <row r="47" spans="1:12" ht="12.75">
      <c r="A47" s="13">
        <v>41</v>
      </c>
      <c r="B47" s="13" t="s">
        <v>87</v>
      </c>
      <c r="C47" s="15">
        <f t="shared" si="2"/>
        <v>0</v>
      </c>
      <c r="D47" s="16"/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1:12" ht="12.75">
      <c r="A48" s="13">
        <v>42</v>
      </c>
      <c r="B48" s="13" t="s">
        <v>88</v>
      </c>
      <c r="C48" s="15">
        <f t="shared" si="2"/>
        <v>0</v>
      </c>
      <c r="D48" s="16"/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</row>
    <row r="49" spans="1:12" ht="12.75">
      <c r="A49" s="13">
        <v>43</v>
      </c>
      <c r="B49" s="13" t="s">
        <v>89</v>
      </c>
      <c r="C49" s="15">
        <f t="shared" si="2"/>
        <v>0</v>
      </c>
      <c r="D49" s="16"/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</row>
    <row r="50" spans="1:12" ht="12.75">
      <c r="A50" s="13">
        <v>44</v>
      </c>
      <c r="B50" s="13" t="s">
        <v>90</v>
      </c>
      <c r="C50" s="15">
        <f t="shared" si="2"/>
        <v>-189468.25931034982</v>
      </c>
      <c r="D50" s="16"/>
      <c r="E50" s="15">
        <v>-313952.02908774465</v>
      </c>
      <c r="F50" s="15">
        <v>-35223.70013794303</v>
      </c>
      <c r="G50" s="15">
        <v>112866.92197485268</v>
      </c>
      <c r="H50" s="15">
        <v>-4229.895093403757</v>
      </c>
      <c r="I50" s="15">
        <v>51561.19451598823</v>
      </c>
      <c r="J50" s="15">
        <v>17410.020937241614</v>
      </c>
      <c r="K50" s="15">
        <v>-16378.678376458585</v>
      </c>
      <c r="L50" s="15">
        <v>-1522.0940428823233</v>
      </c>
    </row>
    <row r="51" spans="1:12" ht="12.75">
      <c r="A51" s="13">
        <v>45</v>
      </c>
      <c r="B51" s="13" t="s">
        <v>91</v>
      </c>
      <c r="C51" s="15">
        <f t="shared" si="2"/>
        <v>0</v>
      </c>
      <c r="D51" s="16"/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</row>
    <row r="52" spans="1:12" ht="12.75">
      <c r="A52" s="13">
        <v>46</v>
      </c>
      <c r="B52" s="13" t="s">
        <v>92</v>
      </c>
      <c r="C52" s="18">
        <f t="shared" si="2"/>
        <v>0</v>
      </c>
      <c r="D52" s="16"/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</row>
    <row r="53" spans="1:12" ht="12.75">
      <c r="A53" s="13">
        <v>47</v>
      </c>
      <c r="B53" s="13"/>
      <c r="C53" s="15"/>
      <c r="D53" s="16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13">
        <v>48</v>
      </c>
      <c r="B54" s="13" t="s">
        <v>93</v>
      </c>
      <c r="C54" s="16">
        <f>SUM(E54:L54)</f>
        <v>-189468.25930976868</v>
      </c>
      <c r="D54" s="16"/>
      <c r="E54" s="16">
        <v>-313952.02908706665</v>
      </c>
      <c r="F54" s="16">
        <v>-35223.70013809204</v>
      </c>
      <c r="G54" s="16">
        <v>112866.9219751358</v>
      </c>
      <c r="H54" s="16">
        <v>-4229.895093917847</v>
      </c>
      <c r="I54" s="16">
        <v>51561.194516181946</v>
      </c>
      <c r="J54" s="16">
        <v>17410.020936965942</v>
      </c>
      <c r="K54" s="16">
        <v>-16378.678376197815</v>
      </c>
      <c r="L54" s="16">
        <v>-1522.0940427780151</v>
      </c>
    </row>
    <row r="55" spans="1:12" ht="12.75">
      <c r="A55" s="13">
        <v>49</v>
      </c>
      <c r="B55" s="13"/>
      <c r="C55" s="15"/>
      <c r="D55" s="16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13">
        <v>50</v>
      </c>
      <c r="B56" s="13" t="s">
        <v>94</v>
      </c>
      <c r="C56" s="15"/>
      <c r="D56" s="16"/>
      <c r="E56" s="15"/>
      <c r="F56" s="15"/>
      <c r="G56" s="15"/>
      <c r="H56" s="15"/>
      <c r="I56" s="15"/>
      <c r="J56" s="15"/>
      <c r="K56" s="15"/>
      <c r="L56" s="15"/>
    </row>
    <row r="57" spans="1:12" ht="12.75">
      <c r="A57" s="13">
        <v>51</v>
      </c>
      <c r="B57" s="13" t="s">
        <v>95</v>
      </c>
      <c r="C57" s="15">
        <f aca="true" t="shared" si="3" ref="C57:C63">SUM(E57:L57)</f>
        <v>0</v>
      </c>
      <c r="D57" s="16"/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</row>
    <row r="58" spans="1:12" ht="12.75">
      <c r="A58" s="13">
        <v>52</v>
      </c>
      <c r="B58" s="13" t="s">
        <v>96</v>
      </c>
      <c r="C58" s="15">
        <f t="shared" si="3"/>
        <v>0</v>
      </c>
      <c r="D58" s="16"/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</row>
    <row r="59" spans="1:12" ht="12.75">
      <c r="A59" s="13">
        <v>53</v>
      </c>
      <c r="B59" s="13" t="s">
        <v>97</v>
      </c>
      <c r="C59" s="15">
        <f t="shared" si="3"/>
        <v>0</v>
      </c>
      <c r="D59" s="16"/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</row>
    <row r="60" spans="1:12" ht="12.75">
      <c r="A60" s="13">
        <v>54</v>
      </c>
      <c r="B60" s="13" t="s">
        <v>98</v>
      </c>
      <c r="C60" s="15">
        <f t="shared" si="3"/>
        <v>0</v>
      </c>
      <c r="D60" s="16"/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</row>
    <row r="61" spans="1:12" ht="12.75">
      <c r="A61" s="13">
        <v>55</v>
      </c>
      <c r="B61" s="13" t="s">
        <v>99</v>
      </c>
      <c r="C61" s="15">
        <f t="shared" si="3"/>
        <v>0</v>
      </c>
      <c r="D61" s="16"/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</row>
    <row r="62" spans="1:12" ht="12.75">
      <c r="A62" s="13">
        <v>56</v>
      </c>
      <c r="B62" s="13" t="s">
        <v>46</v>
      </c>
      <c r="C62" s="15">
        <f t="shared" si="3"/>
        <v>0</v>
      </c>
      <c r="D62" s="16"/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</row>
    <row r="63" spans="1:12" ht="12.75">
      <c r="A63" s="13">
        <v>57</v>
      </c>
      <c r="B63" s="13" t="s">
        <v>100</v>
      </c>
      <c r="C63" s="18">
        <f t="shared" si="3"/>
        <v>-9356269.828670532</v>
      </c>
      <c r="D63" s="16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-9356269.828670532</v>
      </c>
    </row>
    <row r="64" spans="1:12" ht="12.75">
      <c r="A64" s="13">
        <v>58</v>
      </c>
      <c r="B64" s="13"/>
      <c r="C64" s="15"/>
      <c r="D64" s="16"/>
      <c r="E64" s="15"/>
      <c r="F64" s="15"/>
      <c r="G64" s="15"/>
      <c r="H64" s="15"/>
      <c r="I64" s="15"/>
      <c r="J64" s="15"/>
      <c r="K64" s="15"/>
      <c r="L64" s="15"/>
    </row>
    <row r="65" spans="1:12" ht="12.75">
      <c r="A65" s="13">
        <v>59</v>
      </c>
      <c r="B65" s="13" t="s">
        <v>101</v>
      </c>
      <c r="C65" s="16">
        <f>SUM(E65:L65)</f>
        <v>-9356269.828670502</v>
      </c>
      <c r="D65" s="16"/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-9356269.828670502</v>
      </c>
    </row>
    <row r="66" spans="1:12" ht="12.75">
      <c r="A66" s="13">
        <v>60</v>
      </c>
      <c r="B66" s="13"/>
      <c r="C66" s="15"/>
      <c r="D66" s="16"/>
      <c r="E66" s="15"/>
      <c r="F66" s="15"/>
      <c r="G66" s="15"/>
      <c r="H66" s="15"/>
      <c r="I66" s="15"/>
      <c r="J66" s="15"/>
      <c r="K66" s="15"/>
      <c r="L66" s="15"/>
    </row>
    <row r="67" spans="1:12" ht="13.5" thickBot="1">
      <c r="A67" s="13">
        <v>61</v>
      </c>
      <c r="B67" s="13" t="s">
        <v>102</v>
      </c>
      <c r="C67" s="19">
        <f>SUM(E67:L67)</f>
        <v>-9545738.08798027</v>
      </c>
      <c r="D67" s="16"/>
      <c r="E67" s="19">
        <v>-313952.02908706665</v>
      </c>
      <c r="F67" s="19">
        <v>-35223.70013809204</v>
      </c>
      <c r="G67" s="19">
        <v>112866.9219751358</v>
      </c>
      <c r="H67" s="19">
        <v>-4229.895093917847</v>
      </c>
      <c r="I67" s="19">
        <v>51561.194516181946</v>
      </c>
      <c r="J67" s="19">
        <v>17410.020936965942</v>
      </c>
      <c r="K67" s="19">
        <v>-16378.678376197815</v>
      </c>
      <c r="L67" s="19">
        <v>-9357791.92271328</v>
      </c>
    </row>
    <row r="68" spans="1:12" ht="13.5" thickTop="1">
      <c r="A68" s="13">
        <v>62</v>
      </c>
      <c r="B68" s="13"/>
      <c r="C68" s="20"/>
      <c r="D68" s="21"/>
      <c r="E68" s="20"/>
      <c r="F68" s="20"/>
      <c r="G68" s="20"/>
      <c r="H68" s="20"/>
      <c r="I68" s="20"/>
      <c r="J68" s="20"/>
      <c r="K68" s="20"/>
      <c r="L68" s="20"/>
    </row>
    <row r="69" spans="1:12" ht="12.75">
      <c r="A69" s="13">
        <v>63</v>
      </c>
      <c r="B69" s="13" t="s">
        <v>103</v>
      </c>
      <c r="C69" s="22">
        <f>SUM(E69:L69)</f>
        <v>-0.005346868733459978</v>
      </c>
      <c r="D69" s="23"/>
      <c r="E69" s="22">
        <v>-0.008231608692281858</v>
      </c>
      <c r="F69" s="22">
        <v>-0.0010030445714421382</v>
      </c>
      <c r="G69" s="22">
        <v>0.0024333372911430756</v>
      </c>
      <c r="H69" s="22">
        <v>5.483786640837762E-05</v>
      </c>
      <c r="I69" s="22">
        <v>0.0012962922185064951</v>
      </c>
      <c r="J69" s="22">
        <v>0.00046187855949220147</v>
      </c>
      <c r="K69" s="22">
        <v>-0.00041178345829993857</v>
      </c>
      <c r="L69" s="22">
        <v>5.3222053013807225E-05</v>
      </c>
    </row>
    <row r="70" spans="1:12" ht="12.75">
      <c r="A70" s="13">
        <v>64</v>
      </c>
      <c r="B70" s="13"/>
      <c r="C70" s="22"/>
      <c r="D70" s="23"/>
      <c r="E70" s="22"/>
      <c r="F70" s="22"/>
      <c r="G70" s="22"/>
      <c r="H70" s="22"/>
      <c r="I70" s="22"/>
      <c r="J70" s="22"/>
      <c r="K70" s="22"/>
      <c r="L70" s="22"/>
    </row>
    <row r="71" spans="1:12" ht="12.75">
      <c r="A71" s="13">
        <v>65</v>
      </c>
      <c r="B71" s="13" t="s">
        <v>104</v>
      </c>
      <c r="C71" s="22">
        <f>SUM(E71:L71)</f>
        <v>-0.010302251894913253</v>
      </c>
      <c r="D71" s="23"/>
      <c r="E71" s="22">
        <v>-0.015860517711525732</v>
      </c>
      <c r="F71" s="22">
        <v>-0.0019326484998885146</v>
      </c>
      <c r="G71" s="22">
        <v>0.004688511158271819</v>
      </c>
      <c r="H71" s="22">
        <v>0.00010566062891786965</v>
      </c>
      <c r="I71" s="22">
        <v>0.0024976728680279336</v>
      </c>
      <c r="J71" s="22">
        <v>0.0008899394209869044</v>
      </c>
      <c r="K71" s="22">
        <v>-0.0007934170680153063</v>
      </c>
      <c r="L71" s="22">
        <v>0.00010254730831177339</v>
      </c>
    </row>
    <row r="72" spans="1:12" ht="12.75">
      <c r="A72" s="13">
        <v>66</v>
      </c>
      <c r="B72" s="13"/>
      <c r="C72" s="20"/>
      <c r="D72" s="21"/>
      <c r="E72" s="20"/>
      <c r="F72" s="20"/>
      <c r="G72" s="20"/>
      <c r="H72" s="20"/>
      <c r="I72" s="20"/>
      <c r="J72" s="20"/>
      <c r="K72" s="20"/>
      <c r="L72" s="20"/>
    </row>
    <row r="73" spans="1:12" ht="12.75">
      <c r="A73" s="13">
        <v>67</v>
      </c>
      <c r="B73" s="13" t="s">
        <v>105</v>
      </c>
      <c r="C73" s="20"/>
      <c r="D73" s="21"/>
      <c r="E73" s="20"/>
      <c r="F73" s="20"/>
      <c r="G73" s="20"/>
      <c r="H73" s="20"/>
      <c r="I73" s="20"/>
      <c r="J73" s="20"/>
      <c r="K73" s="20"/>
      <c r="L73" s="20"/>
    </row>
    <row r="74" spans="1:12" ht="12.75">
      <c r="A74" s="13">
        <v>68</v>
      </c>
      <c r="B74" s="13" t="s">
        <v>106</v>
      </c>
      <c r="C74" s="15">
        <f>SUM(E74:L74)</f>
        <v>-31859843.57531202</v>
      </c>
      <c r="D74" s="16"/>
      <c r="E74" s="15">
        <v>-49951578.630000114</v>
      </c>
      <c r="F74" s="15">
        <v>-5907724.939999819</v>
      </c>
      <c r="G74" s="15">
        <v>15947410.055100441</v>
      </c>
      <c r="H74" s="15">
        <v>319683.1065709591</v>
      </c>
      <c r="I74" s="15">
        <v>7991039.832535744</v>
      </c>
      <c r="J74" s="15">
        <v>2790635.990726948</v>
      </c>
      <c r="K74" s="15">
        <v>-2538460.6662483215</v>
      </c>
      <c r="L74" s="15">
        <v>-510848.3239978552</v>
      </c>
    </row>
    <row r="75" spans="1:12" ht="12.75">
      <c r="A75" s="13">
        <v>69</v>
      </c>
      <c r="B75" s="13" t="s">
        <v>107</v>
      </c>
      <c r="C75" s="15"/>
      <c r="D75" s="16"/>
      <c r="E75" s="15"/>
      <c r="F75" s="15"/>
      <c r="G75" s="15"/>
      <c r="H75" s="15"/>
      <c r="I75" s="15"/>
      <c r="J75" s="15"/>
      <c r="K75" s="15"/>
      <c r="L75" s="15"/>
    </row>
    <row r="76" spans="1:12" ht="12.75">
      <c r="A76" s="13">
        <v>70</v>
      </c>
      <c r="B76" s="13" t="s">
        <v>108</v>
      </c>
      <c r="C76" s="15"/>
      <c r="D76" s="16"/>
      <c r="E76" s="15"/>
      <c r="F76" s="15"/>
      <c r="G76" s="15"/>
      <c r="H76" s="15"/>
      <c r="I76" s="15"/>
      <c r="J76" s="15"/>
      <c r="K76" s="15"/>
      <c r="L76" s="15"/>
    </row>
    <row r="77" spans="1:12" ht="12.75">
      <c r="A77" s="13">
        <v>71</v>
      </c>
      <c r="B77" s="13" t="s">
        <v>109</v>
      </c>
      <c r="C77" s="15">
        <f>SUM(E77:L77)</f>
        <v>-284126.9850411117</v>
      </c>
      <c r="D77" s="16"/>
      <c r="E77" s="15">
        <v>-9344.719355374575</v>
      </c>
      <c r="F77" s="15">
        <v>-1048.4263898730278</v>
      </c>
      <c r="G77" s="15">
        <v>3359.4613591730595</v>
      </c>
      <c r="H77" s="15">
        <v>-125.90198148787022</v>
      </c>
      <c r="I77" s="15">
        <v>1534.7086425721645</v>
      </c>
      <c r="J77" s="15">
        <v>518.2057911753654</v>
      </c>
      <c r="K77" s="15">
        <v>-487.5080861598253</v>
      </c>
      <c r="L77" s="15">
        <v>-278532.805021137</v>
      </c>
    </row>
    <row r="78" spans="1:12" ht="12.75">
      <c r="A78" s="13">
        <v>72</v>
      </c>
      <c r="B78" s="13" t="s">
        <v>110</v>
      </c>
      <c r="C78" s="15">
        <f>SUM(E78:L78)</f>
        <v>0</v>
      </c>
      <c r="D78" s="16"/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</row>
    <row r="79" spans="1:12" ht="12.75">
      <c r="A79" s="13">
        <v>73</v>
      </c>
      <c r="B79" s="13" t="s">
        <v>111</v>
      </c>
      <c r="C79" s="18">
        <f>SUM(E79:L79)</f>
        <v>0</v>
      </c>
      <c r="D79" s="16"/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</row>
    <row r="80" spans="1:12" ht="12.75">
      <c r="A80" s="13">
        <v>74</v>
      </c>
      <c r="B80" s="13" t="s">
        <v>112</v>
      </c>
      <c r="C80" s="15">
        <f>SUM(E80:L80)</f>
        <v>-31575716.590270996</v>
      </c>
      <c r="D80" s="16"/>
      <c r="E80" s="15">
        <v>-49942233.91064477</v>
      </c>
      <c r="F80" s="15">
        <v>-5906676.513610005</v>
      </c>
      <c r="G80" s="15">
        <v>15944050.593741298</v>
      </c>
      <c r="H80" s="15">
        <v>319809.00855243206</v>
      </c>
      <c r="I80" s="15">
        <v>7989505.123893201</v>
      </c>
      <c r="J80" s="15">
        <v>2790117.7849357724</v>
      </c>
      <c r="K80" s="15">
        <v>-2537973.1581621766</v>
      </c>
      <c r="L80" s="15">
        <v>-232315.518976748</v>
      </c>
    </row>
    <row r="81" spans="1:12" ht="12.75">
      <c r="A81" s="13">
        <v>75</v>
      </c>
      <c r="B81" s="13"/>
      <c r="C81" s="15"/>
      <c r="D81" s="16"/>
      <c r="E81" s="15"/>
      <c r="F81" s="15"/>
      <c r="G81" s="15"/>
      <c r="H81" s="15"/>
      <c r="I81" s="15"/>
      <c r="J81" s="15"/>
      <c r="K81" s="15"/>
      <c r="L81" s="15"/>
    </row>
    <row r="82" spans="1:12" ht="12.75">
      <c r="A82" s="13">
        <v>76</v>
      </c>
      <c r="B82" s="13" t="s">
        <v>113</v>
      </c>
      <c r="C82" s="18">
        <f>SUM(E82:L82)</f>
        <v>398763.9960593283</v>
      </c>
      <c r="D82" s="16"/>
      <c r="E82" s="18">
        <v>-1536577.6482832963</v>
      </c>
      <c r="F82" s="18">
        <v>-9009.636676706374</v>
      </c>
      <c r="G82" s="18">
        <v>1634911.3440115014</v>
      </c>
      <c r="H82" s="18">
        <v>-2301.7270984575152</v>
      </c>
      <c r="I82" s="18">
        <v>366856.7252003383</v>
      </c>
      <c r="J82" s="18">
        <v>74117.01244372688</v>
      </c>
      <c r="K82" s="18">
        <v>-116498.49149267375</v>
      </c>
      <c r="L82" s="18">
        <v>-12733.582045104355</v>
      </c>
    </row>
    <row r="83" spans="1:12" ht="13.5" thickBot="1">
      <c r="A83" s="13">
        <v>77</v>
      </c>
      <c r="B83" s="13" t="s">
        <v>114</v>
      </c>
      <c r="C83" s="24">
        <f>SUM(E83:L83)</f>
        <v>-31974480.586330354</v>
      </c>
      <c r="D83" s="16"/>
      <c r="E83" s="24">
        <v>-48405656.26236148</v>
      </c>
      <c r="F83" s="24">
        <v>-5897666.876933306</v>
      </c>
      <c r="G83" s="24">
        <v>14309139.249729797</v>
      </c>
      <c r="H83" s="24">
        <v>322110.735650897</v>
      </c>
      <c r="I83" s="24">
        <v>7622648.398692846</v>
      </c>
      <c r="J83" s="24">
        <v>2716000.772492051</v>
      </c>
      <c r="K83" s="24">
        <v>-2421474.666669488</v>
      </c>
      <c r="L83" s="24">
        <v>-219581.9369316697</v>
      </c>
    </row>
    <row r="84" spans="1:12" ht="13.5" thickTop="1">
      <c r="A84" s="13">
        <v>78</v>
      </c>
      <c r="B84" s="13"/>
      <c r="C84" s="15"/>
      <c r="D84" s="16"/>
      <c r="E84" s="15"/>
      <c r="F84" s="15"/>
      <c r="G84" s="15"/>
      <c r="H84" s="15"/>
      <c r="I84" s="15"/>
      <c r="J84" s="15"/>
      <c r="K84" s="15"/>
      <c r="L84" s="15"/>
    </row>
    <row r="85" spans="1:12" ht="13.5" thickBot="1">
      <c r="A85" s="13">
        <v>79</v>
      </c>
      <c r="B85" s="25" t="s">
        <v>115</v>
      </c>
      <c r="C85" s="19">
        <f>SUM(E85:L85)</f>
        <v>-11191068.205215544</v>
      </c>
      <c r="D85" s="16"/>
      <c r="E85" s="19">
        <v>-16941979.691826507</v>
      </c>
      <c r="F85" s="19">
        <v>-2064183.4069266394</v>
      </c>
      <c r="G85" s="19">
        <v>5008198.737405419</v>
      </c>
      <c r="H85" s="19">
        <v>112738.75747781247</v>
      </c>
      <c r="I85" s="19">
        <v>2667926.939542584</v>
      </c>
      <c r="J85" s="19">
        <v>950600.27037213</v>
      </c>
      <c r="K85" s="19">
        <v>-847516.1333342344</v>
      </c>
      <c r="L85" s="19">
        <v>-76853.67792610824</v>
      </c>
    </row>
    <row r="86" spans="3:12" ht="13.5" thickTop="1">
      <c r="C86" s="26"/>
      <c r="D86" s="27"/>
      <c r="E86" s="28"/>
      <c r="F86" s="28"/>
      <c r="G86" s="28"/>
      <c r="H86" s="28"/>
      <c r="I86" s="28"/>
      <c r="J86" s="28"/>
      <c r="K86" s="28"/>
      <c r="L86" s="28"/>
    </row>
    <row r="87" spans="1:12" ht="22.5">
      <c r="A87" s="29"/>
      <c r="B87" s="45" t="s">
        <v>147</v>
      </c>
      <c r="C87" s="44">
        <f>SUM(E87:L87)</f>
        <v>32722822.108268306</v>
      </c>
      <c r="D87" s="32"/>
      <c r="E87" s="15">
        <v>50817317.42589724</v>
      </c>
      <c r="F87" s="15">
        <v>6192433.714903653</v>
      </c>
      <c r="G87" s="15">
        <v>-15021953.74234949</v>
      </c>
      <c r="H87" s="15">
        <v>-338672.3651140332</v>
      </c>
      <c r="I87" s="15">
        <v>-8000849.526878521</v>
      </c>
      <c r="J87" s="15">
        <v>-2850843.390762046</v>
      </c>
      <c r="K87" s="15">
        <v>2541617.2831561714</v>
      </c>
      <c r="L87" s="15">
        <v>-616227.2905846685</v>
      </c>
    </row>
    <row r="88" spans="3:4" ht="12.75">
      <c r="C88" s="33"/>
      <c r="D88" s="34"/>
    </row>
    <row r="90" ht="13.5" customHeight="1"/>
  </sheetData>
  <printOptions/>
  <pageMargins left="0.75" right="0.24" top="0.53" bottom="0.61" header="0.5" footer="0.5"/>
  <pageSetup fitToWidth="8" fitToHeight="1" horizontalDpi="600" verticalDpi="600" orientation="portrait" scale="64" r:id="rId1"/>
  <headerFooter alignWithMargins="0">
    <oddHeader>&amp;RPage 3.0.&amp;P+2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tabColor indexed="42"/>
    <pageSetUpPr fitToPage="1"/>
  </sheetPr>
  <dimension ref="A1:X88"/>
  <sheetViews>
    <sheetView zoomScale="75" zoomScaleNormal="75" workbookViewId="0" topLeftCell="A1">
      <pane xSplit="3" ySplit="6" topLeftCell="D55" activePane="bottomRight" state="frozen"/>
      <selection pane="topLeft" activeCell="E5" sqref="E5:L87"/>
      <selection pane="topRight" activeCell="E5" sqref="E5:L87"/>
      <selection pane="bottomLeft" activeCell="E5" sqref="E5:L87"/>
      <selection pane="bottomRight" activeCell="E5" sqref="E5:L87"/>
    </sheetView>
  </sheetViews>
  <sheetFormatPr defaultColWidth="9.140625" defaultRowHeight="12.75"/>
  <cols>
    <col min="1" max="1" width="3.140625" style="0" bestFit="1" customWidth="1"/>
    <col min="2" max="2" width="31.00390625" style="0" customWidth="1"/>
    <col min="3" max="3" width="17.8515625" style="0" bestFit="1" customWidth="1"/>
    <col min="4" max="4" width="2.8515625" style="2" customWidth="1"/>
    <col min="5" max="5" width="14.8515625" style="0" bestFit="1" customWidth="1"/>
    <col min="6" max="6" width="16.421875" style="0" customWidth="1"/>
    <col min="7" max="7" width="16.57421875" style="0" customWidth="1"/>
    <col min="8" max="8" width="15.00390625" style="0" bestFit="1" customWidth="1"/>
    <col min="9" max="9" width="14.57421875" style="0" customWidth="1"/>
    <col min="10" max="10" width="13.8515625" style="0" customWidth="1"/>
    <col min="11" max="11" width="16.140625" style="0" customWidth="1"/>
    <col min="12" max="12" width="15.8515625" style="0" customWidth="1"/>
    <col min="13" max="13" width="14.00390625" style="0" bestFit="1" customWidth="1"/>
    <col min="14" max="14" width="14.421875" style="0" customWidth="1"/>
    <col min="15" max="15" width="15.28125" style="0" customWidth="1"/>
    <col min="16" max="16" width="15.421875" style="0" bestFit="1" customWidth="1"/>
    <col min="17" max="17" width="16.00390625" style="0" customWidth="1"/>
    <col min="18" max="18" width="16.140625" style="0" bestFit="1" customWidth="1"/>
    <col min="19" max="19" width="15.7109375" style="0" customWidth="1"/>
    <col min="20" max="20" width="16.7109375" style="0" customWidth="1"/>
    <col min="21" max="21" width="15.00390625" style="0" customWidth="1"/>
    <col min="22" max="22" width="14.8515625" style="0" customWidth="1"/>
    <col min="23" max="24" width="14.421875" style="0" customWidth="1"/>
  </cols>
  <sheetData>
    <row r="1" ht="15.75">
      <c r="A1" s="1" t="s">
        <v>0</v>
      </c>
    </row>
    <row r="2" ht="12.75">
      <c r="A2" s="3" t="s">
        <v>1</v>
      </c>
    </row>
    <row r="3" spans="1:4" ht="12.75">
      <c r="A3" s="3" t="s">
        <v>121</v>
      </c>
      <c r="B3" s="4"/>
      <c r="C3" s="5"/>
      <c r="D3" s="6"/>
    </row>
    <row r="4" spans="1:4" ht="12.75">
      <c r="A4" s="7" t="s">
        <v>129</v>
      </c>
      <c r="B4" s="4"/>
      <c r="C4" s="5"/>
      <c r="D4" s="6"/>
    </row>
    <row r="5" spans="2:24" ht="12.75">
      <c r="B5" s="4"/>
      <c r="C5" s="5"/>
      <c r="D5" s="6"/>
      <c r="E5" s="8">
        <v>4.1</v>
      </c>
      <c r="F5" s="8">
        <v>4.2</v>
      </c>
      <c r="G5" s="8">
        <v>4.3</v>
      </c>
      <c r="H5" s="8">
        <v>4.4</v>
      </c>
      <c r="I5" s="8">
        <v>4.5</v>
      </c>
      <c r="J5" s="8">
        <v>4.6</v>
      </c>
      <c r="K5" s="8">
        <v>4.7</v>
      </c>
      <c r="L5" s="8">
        <v>4.8</v>
      </c>
      <c r="M5" s="9">
        <v>4.9</v>
      </c>
      <c r="N5" s="9" t="s">
        <v>3</v>
      </c>
      <c r="O5" s="8">
        <v>4.11</v>
      </c>
      <c r="P5" s="9">
        <v>4.12</v>
      </c>
      <c r="Q5" s="8">
        <v>4.13</v>
      </c>
      <c r="R5" s="8">
        <v>4.14</v>
      </c>
      <c r="S5" s="8">
        <v>4.15</v>
      </c>
      <c r="T5" s="8">
        <v>4.16</v>
      </c>
      <c r="U5" s="8">
        <v>4.17</v>
      </c>
      <c r="V5" s="8">
        <v>4.18</v>
      </c>
      <c r="W5" s="8">
        <v>4.19</v>
      </c>
      <c r="X5" s="8" t="s">
        <v>4</v>
      </c>
    </row>
    <row r="6" spans="3:24" ht="38.25">
      <c r="C6" s="10" t="s">
        <v>116</v>
      </c>
      <c r="D6" s="11"/>
      <c r="E6" s="12" t="s">
        <v>14</v>
      </c>
      <c r="F6" s="12" t="s">
        <v>15</v>
      </c>
      <c r="G6" s="12" t="s">
        <v>16</v>
      </c>
      <c r="H6" s="12" t="s">
        <v>17</v>
      </c>
      <c r="I6" s="12" t="s">
        <v>18</v>
      </c>
      <c r="J6" s="12" t="s">
        <v>19</v>
      </c>
      <c r="K6" s="12" t="s">
        <v>20</v>
      </c>
      <c r="L6" s="12" t="s">
        <v>21</v>
      </c>
      <c r="M6" s="12" t="s">
        <v>22</v>
      </c>
      <c r="N6" s="12" t="s">
        <v>23</v>
      </c>
      <c r="O6" s="12" t="s">
        <v>24</v>
      </c>
      <c r="P6" s="12" t="s">
        <v>25</v>
      </c>
      <c r="Q6" s="12" t="s">
        <v>26</v>
      </c>
      <c r="R6" s="12" t="s">
        <v>27</v>
      </c>
      <c r="S6" s="12" t="s">
        <v>28</v>
      </c>
      <c r="T6" s="12" t="s">
        <v>29</v>
      </c>
      <c r="U6" s="12" t="s">
        <v>30</v>
      </c>
      <c r="V6" s="12" t="s">
        <v>31</v>
      </c>
      <c r="W6" s="12" t="s">
        <v>32</v>
      </c>
      <c r="X6" s="12" t="s">
        <v>123</v>
      </c>
    </row>
    <row r="7" spans="1:4" ht="12.75">
      <c r="A7" s="13">
        <v>1</v>
      </c>
      <c r="B7" s="13" t="s">
        <v>53</v>
      </c>
      <c r="C7" s="4"/>
      <c r="D7" s="14"/>
    </row>
    <row r="8" spans="1:24" ht="12.75">
      <c r="A8" s="13">
        <v>2</v>
      </c>
      <c r="B8" s="13" t="s">
        <v>54</v>
      </c>
      <c r="C8" s="15">
        <f>SUM(E8:X8)</f>
        <v>0</v>
      </c>
      <c r="D8" s="16"/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</row>
    <row r="9" spans="1:24" ht="12.75">
      <c r="A9" s="13">
        <v>3</v>
      </c>
      <c r="B9" s="13" t="s">
        <v>55</v>
      </c>
      <c r="C9" s="15">
        <f>SUM(E9:X9)</f>
        <v>0</v>
      </c>
      <c r="D9" s="16"/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1:24" ht="12.75">
      <c r="A10" s="13">
        <v>4</v>
      </c>
      <c r="B10" s="13" t="s">
        <v>56</v>
      </c>
      <c r="C10" s="15">
        <f>SUM(E10:X10)</f>
        <v>0</v>
      </c>
      <c r="D10" s="16"/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ht="12.75">
      <c r="A11" s="13">
        <v>5</v>
      </c>
      <c r="B11" s="13" t="s">
        <v>57</v>
      </c>
      <c r="C11" s="15">
        <f>SUM(E11:X11)</f>
        <v>-895610.5545827448</v>
      </c>
      <c r="D11" s="16"/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-895610.5545827448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ht="12.75">
      <c r="A12" s="13">
        <v>6</v>
      </c>
      <c r="B12" s="13" t="s">
        <v>58</v>
      </c>
      <c r="C12" s="17">
        <f>SUM(E12:X12)</f>
        <v>-895610.5545825958</v>
      </c>
      <c r="D12" s="16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-895610.5545825958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</row>
    <row r="13" spans="1:24" ht="12.75">
      <c r="A13" s="13">
        <v>7</v>
      </c>
      <c r="B13" s="13"/>
      <c r="C13" s="15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2.75">
      <c r="A14" s="13">
        <v>8</v>
      </c>
      <c r="B14" s="13" t="s">
        <v>59</v>
      </c>
      <c r="C14" s="15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2.75">
      <c r="A15" s="13">
        <v>9</v>
      </c>
      <c r="B15" s="13" t="s">
        <v>60</v>
      </c>
      <c r="C15" s="15">
        <f aca="true" t="shared" si="0" ref="C15:C24">SUM(E15:X15)</f>
        <v>3059011.0708449483</v>
      </c>
      <c r="D15" s="16"/>
      <c r="E15" s="15">
        <v>-208353.01811480522</v>
      </c>
      <c r="F15" s="15">
        <v>0</v>
      </c>
      <c r="G15" s="15">
        <v>0</v>
      </c>
      <c r="H15" s="15">
        <v>0</v>
      </c>
      <c r="I15" s="15">
        <v>0</v>
      </c>
      <c r="J15" s="15">
        <v>-51614.27416676283</v>
      </c>
      <c r="K15" s="15">
        <v>0</v>
      </c>
      <c r="L15" s="15">
        <v>0</v>
      </c>
      <c r="M15" s="15">
        <v>0</v>
      </c>
      <c r="N15" s="15">
        <v>0</v>
      </c>
      <c r="O15" s="15">
        <v>528401.0103474259</v>
      </c>
      <c r="P15" s="15">
        <v>0</v>
      </c>
      <c r="Q15" s="15">
        <v>0</v>
      </c>
      <c r="R15" s="15">
        <v>0</v>
      </c>
      <c r="S15" s="15">
        <v>2790577.3527790904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2.75">
      <c r="A16" s="13">
        <v>10</v>
      </c>
      <c r="B16" s="13" t="s">
        <v>61</v>
      </c>
      <c r="C16" s="15">
        <f t="shared" si="0"/>
        <v>0</v>
      </c>
      <c r="D16" s="16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12.75">
      <c r="A17" s="13">
        <v>11</v>
      </c>
      <c r="B17" s="13" t="s">
        <v>62</v>
      </c>
      <c r="C17" s="15">
        <f t="shared" si="0"/>
        <v>752150.2300587296</v>
      </c>
      <c r="D17" s="16"/>
      <c r="E17" s="15">
        <v>0</v>
      </c>
      <c r="F17" s="15">
        <v>416706.0362296328</v>
      </c>
      <c r="G17" s="15">
        <v>0</v>
      </c>
      <c r="H17" s="15">
        <v>0</v>
      </c>
      <c r="I17" s="15">
        <v>0</v>
      </c>
      <c r="J17" s="15">
        <v>0</v>
      </c>
      <c r="K17" s="15">
        <v>-36043.78034514934</v>
      </c>
      <c r="L17" s="15">
        <v>0</v>
      </c>
      <c r="M17" s="15">
        <v>0</v>
      </c>
      <c r="N17" s="15">
        <v>0</v>
      </c>
      <c r="O17" s="15">
        <v>76787.86358245835</v>
      </c>
      <c r="P17" s="15">
        <v>0</v>
      </c>
      <c r="Q17" s="15">
        <v>0</v>
      </c>
      <c r="R17" s="15">
        <v>0</v>
      </c>
      <c r="S17" s="15">
        <v>294700.11059178784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12.75">
      <c r="A18" s="13">
        <v>12</v>
      </c>
      <c r="B18" s="13" t="s">
        <v>63</v>
      </c>
      <c r="C18" s="15">
        <f t="shared" si="0"/>
        <v>10342181.564849496</v>
      </c>
      <c r="D18" s="16"/>
      <c r="E18" s="15">
        <v>-57098.678173184395</v>
      </c>
      <c r="F18" s="15">
        <v>-416706.03622961044</v>
      </c>
      <c r="G18" s="15">
        <v>-496340.0432265997</v>
      </c>
      <c r="H18" s="15">
        <v>0</v>
      </c>
      <c r="I18" s="15">
        <v>0</v>
      </c>
      <c r="J18" s="15">
        <v>1069168.1811660528</v>
      </c>
      <c r="K18" s="15">
        <v>-2598.347699403763</v>
      </c>
      <c r="L18" s="15">
        <v>-1456927.3017795086</v>
      </c>
      <c r="M18" s="15">
        <v>0</v>
      </c>
      <c r="N18" s="15">
        <v>0</v>
      </c>
      <c r="O18" s="15">
        <v>189946.88468003273</v>
      </c>
      <c r="P18" s="15">
        <v>-152276.66337907314</v>
      </c>
      <c r="Q18" s="15">
        <v>10784057.019491792</v>
      </c>
      <c r="R18" s="15">
        <v>0</v>
      </c>
      <c r="S18" s="15">
        <v>880956.5499989986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2.75">
      <c r="A19" s="13">
        <v>13</v>
      </c>
      <c r="B19" s="13" t="s">
        <v>64</v>
      </c>
      <c r="C19" s="15">
        <f t="shared" si="0"/>
        <v>1508743.6938771307</v>
      </c>
      <c r="D19" s="16"/>
      <c r="E19" s="15">
        <v>0</v>
      </c>
      <c r="F19" s="15">
        <v>-41670.603622965515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87403.92871353775</v>
      </c>
      <c r="P19" s="15">
        <v>-77660.19078244269</v>
      </c>
      <c r="Q19" s="15">
        <v>0</v>
      </c>
      <c r="R19" s="15">
        <v>0</v>
      </c>
      <c r="S19" s="15">
        <v>436287.0529306978</v>
      </c>
      <c r="T19" s="15">
        <v>0</v>
      </c>
      <c r="U19" s="15">
        <v>0</v>
      </c>
      <c r="V19" s="15">
        <v>1104383.5066383034</v>
      </c>
      <c r="W19" s="15">
        <v>0</v>
      </c>
      <c r="X19" s="15">
        <v>0</v>
      </c>
    </row>
    <row r="20" spans="1:24" ht="12.75">
      <c r="A20" s="13">
        <v>14</v>
      </c>
      <c r="B20" s="13" t="s">
        <v>65</v>
      </c>
      <c r="C20" s="15">
        <f t="shared" si="0"/>
        <v>2392192.0644600242</v>
      </c>
      <c r="D20" s="16"/>
      <c r="E20" s="15">
        <v>-3771.8625910282135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539394.1313706636</v>
      </c>
      <c r="P20" s="15">
        <v>-200102.43757498264</v>
      </c>
      <c r="Q20" s="15">
        <v>0</v>
      </c>
      <c r="R20" s="15">
        <v>0</v>
      </c>
      <c r="S20" s="15">
        <v>1658173.68848373</v>
      </c>
      <c r="T20" s="15">
        <v>0</v>
      </c>
      <c r="U20" s="15">
        <v>0</v>
      </c>
      <c r="V20" s="15">
        <v>398498.5447716415</v>
      </c>
      <c r="W20" s="15">
        <v>0</v>
      </c>
      <c r="X20" s="15">
        <v>0</v>
      </c>
    </row>
    <row r="21" spans="1:24" ht="12.75">
      <c r="A21" s="13">
        <v>15</v>
      </c>
      <c r="B21" s="13" t="s">
        <v>66</v>
      </c>
      <c r="C21" s="15">
        <f t="shared" si="0"/>
        <v>989526.7930251956</v>
      </c>
      <c r="D21" s="16"/>
      <c r="E21" s="15">
        <v>-1214.590004041791</v>
      </c>
      <c r="F21" s="15">
        <v>101982.68374916166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283089.46813967824</v>
      </c>
      <c r="P21" s="15">
        <v>-8929.024831213057</v>
      </c>
      <c r="Q21" s="15">
        <v>0</v>
      </c>
      <c r="R21" s="15">
        <v>0</v>
      </c>
      <c r="S21" s="15">
        <v>614598.2559716105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12.75">
      <c r="A22" s="13">
        <v>16</v>
      </c>
      <c r="B22" s="13" t="s">
        <v>67</v>
      </c>
      <c r="C22" s="15">
        <f t="shared" si="0"/>
        <v>-25279639.328898802</v>
      </c>
      <c r="D22" s="16"/>
      <c r="E22" s="15">
        <v>-36159.69221847877</v>
      </c>
      <c r="F22" s="15">
        <v>100232.5399999991</v>
      </c>
      <c r="G22" s="15">
        <v>0</v>
      </c>
      <c r="H22" s="15">
        <v>-191324.86697909236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-25396529.259999998</v>
      </c>
      <c r="O22" s="15">
        <v>26854.841246709228</v>
      </c>
      <c r="P22" s="15">
        <v>0</v>
      </c>
      <c r="Q22" s="15">
        <v>0</v>
      </c>
      <c r="R22" s="15">
        <v>0</v>
      </c>
      <c r="S22" s="15">
        <v>183968.24264090694</v>
      </c>
      <c r="T22" s="15">
        <v>0</v>
      </c>
      <c r="U22" s="15">
        <v>0</v>
      </c>
      <c r="V22" s="15">
        <v>0</v>
      </c>
      <c r="W22" s="15">
        <v>33318.8664111495</v>
      </c>
      <c r="X22" s="15">
        <v>0</v>
      </c>
    </row>
    <row r="23" spans="1:24" ht="12.75">
      <c r="A23" s="13">
        <v>17</v>
      </c>
      <c r="B23" s="13" t="s">
        <v>68</v>
      </c>
      <c r="C23" s="15">
        <f t="shared" si="0"/>
        <v>0</v>
      </c>
      <c r="D23" s="16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2.75">
      <c r="A24" s="13">
        <v>18</v>
      </c>
      <c r="B24" s="13" t="s">
        <v>69</v>
      </c>
      <c r="C24" s="18">
        <f t="shared" si="0"/>
        <v>-2653512.2591775805</v>
      </c>
      <c r="D24" s="16"/>
      <c r="E24" s="18">
        <v>-30497.989816591144</v>
      </c>
      <c r="F24" s="18">
        <v>-572897.9749849886</v>
      </c>
      <c r="G24" s="18">
        <v>0</v>
      </c>
      <c r="H24" s="18">
        <v>-129799.86059635878</v>
      </c>
      <c r="I24" s="18">
        <v>-339630.8566610366</v>
      </c>
      <c r="J24" s="18">
        <v>0</v>
      </c>
      <c r="K24" s="18">
        <v>0</v>
      </c>
      <c r="L24" s="18">
        <v>0</v>
      </c>
      <c r="M24" s="18">
        <v>-188867.82640996575</v>
      </c>
      <c r="N24" s="18">
        <v>0</v>
      </c>
      <c r="O24" s="18">
        <v>418900.12612374127</v>
      </c>
      <c r="P24" s="18">
        <v>-1880843.5930291563</v>
      </c>
      <c r="Q24" s="18">
        <v>0</v>
      </c>
      <c r="R24" s="18">
        <v>-200818.141007334</v>
      </c>
      <c r="S24" s="18">
        <v>1352090.5817027688</v>
      </c>
      <c r="T24" s="18">
        <v>244817.09013663232</v>
      </c>
      <c r="U24" s="18">
        <v>-1497157.0123211592</v>
      </c>
      <c r="V24" s="18">
        <v>150354.46069459617</v>
      </c>
      <c r="W24" s="18">
        <v>11693.12371852994</v>
      </c>
      <c r="X24" s="18">
        <v>9145.613272741437</v>
      </c>
    </row>
    <row r="25" spans="1:24" ht="12.75">
      <c r="A25" s="13">
        <v>19</v>
      </c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2.75">
      <c r="A26" s="13">
        <v>20</v>
      </c>
      <c r="B26" s="13" t="s">
        <v>70</v>
      </c>
      <c r="C26" s="15">
        <f>SUM(E26:X26)</f>
        <v>-8889346.170960903</v>
      </c>
      <c r="D26" s="16"/>
      <c r="E26" s="15">
        <v>-337095.83091783524</v>
      </c>
      <c r="F26" s="15">
        <v>-412353.3548591137</v>
      </c>
      <c r="G26" s="15">
        <v>-496340.0432264805</v>
      </c>
      <c r="H26" s="15">
        <v>-321124.72757554054</v>
      </c>
      <c r="I26" s="15">
        <v>-339630.8566608429</v>
      </c>
      <c r="J26" s="15">
        <v>1017553.9069991112</v>
      </c>
      <c r="K26" s="15">
        <v>-38642.128044605255</v>
      </c>
      <c r="L26" s="15">
        <v>-1456927.3017795086</v>
      </c>
      <c r="M26" s="15">
        <v>-188867.82641005516</v>
      </c>
      <c r="N26" s="15">
        <v>-25396529.25999999</v>
      </c>
      <c r="O26" s="15">
        <v>2150778.254204273</v>
      </c>
      <c r="P26" s="15">
        <v>-2319811.9095966816</v>
      </c>
      <c r="Q26" s="15">
        <v>10784057.019491434</v>
      </c>
      <c r="R26" s="15">
        <v>-200818.1410074234</v>
      </c>
      <c r="S26" s="15">
        <v>8211351.835099697</v>
      </c>
      <c r="T26" s="15">
        <v>244817.09013676643</v>
      </c>
      <c r="U26" s="15">
        <v>-1497157.0123212337</v>
      </c>
      <c r="V26" s="15">
        <v>1653236.5121045113</v>
      </c>
      <c r="W26" s="15">
        <v>45011.990129709244</v>
      </c>
      <c r="X26" s="15">
        <v>9145.61327290535</v>
      </c>
    </row>
    <row r="27" spans="1:24" ht="12.75">
      <c r="A27" s="13">
        <v>21</v>
      </c>
      <c r="B27" s="13"/>
      <c r="C27" s="15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2.75">
      <c r="A28" s="13">
        <v>22</v>
      </c>
      <c r="B28" s="13" t="s">
        <v>71</v>
      </c>
      <c r="C28" s="15">
        <f aca="true" t="shared" si="1" ref="C28:C35">SUM(E28:X28)</f>
        <v>0</v>
      </c>
      <c r="D28" s="16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2.75">
      <c r="A29" s="13">
        <v>23</v>
      </c>
      <c r="B29" s="13" t="s">
        <v>72</v>
      </c>
      <c r="C29" s="15">
        <f t="shared" si="1"/>
        <v>0</v>
      </c>
      <c r="D29" s="16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2.75">
      <c r="A30" s="13">
        <v>24</v>
      </c>
      <c r="B30" s="13" t="s">
        <v>73</v>
      </c>
      <c r="C30" s="15">
        <f t="shared" si="1"/>
        <v>0</v>
      </c>
      <c r="D30" s="16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2.75">
      <c r="A31" s="13">
        <v>25</v>
      </c>
      <c r="B31" s="13" t="s">
        <v>74</v>
      </c>
      <c r="C31" s="15">
        <f t="shared" si="1"/>
        <v>3398815.979204625</v>
      </c>
      <c r="D31" s="16"/>
      <c r="E31" s="15">
        <v>112854.51067008823</v>
      </c>
      <c r="F31" s="15">
        <v>344363.58776725084</v>
      </c>
      <c r="G31" s="15">
        <v>179707.4965065047</v>
      </c>
      <c r="H31" s="15">
        <v>108726.59453796595</v>
      </c>
      <c r="I31" s="15">
        <v>453094.28741735965</v>
      </c>
      <c r="J31" s="15">
        <v>-341022.3770201802</v>
      </c>
      <c r="K31" s="15">
        <v>10390.864090792835</v>
      </c>
      <c r="L31" s="15">
        <v>486671.7566730678</v>
      </c>
      <c r="M31" s="15">
        <v>-252892.97826249152</v>
      </c>
      <c r="N31" s="15">
        <v>8679625.048695184</v>
      </c>
      <c r="O31" s="15">
        <v>-716853.670861356</v>
      </c>
      <c r="P31" s="15">
        <v>774111.9438783079</v>
      </c>
      <c r="Q31" s="15">
        <v>-3614162.0934404135</v>
      </c>
      <c r="R31" s="15">
        <v>66988.83872999251</v>
      </c>
      <c r="S31" s="15">
        <v>-2738050.9692865685</v>
      </c>
      <c r="T31" s="15">
        <v>-81665.99136537313</v>
      </c>
      <c r="U31" s="15">
        <v>499421.06399772316</v>
      </c>
      <c r="V31" s="15">
        <v>-552310.5477687418</v>
      </c>
      <c r="W31" s="15">
        <v>-15507.527758546174</v>
      </c>
      <c r="X31" s="15">
        <v>-4673.857995942235</v>
      </c>
    </row>
    <row r="32" spans="1:24" ht="12.75">
      <c r="A32" s="13">
        <v>26</v>
      </c>
      <c r="B32" s="13" t="s">
        <v>75</v>
      </c>
      <c r="C32" s="15">
        <f t="shared" si="1"/>
        <v>-79619.11363598518</v>
      </c>
      <c r="D32" s="16"/>
      <c r="E32" s="15">
        <v>14752.655523309484</v>
      </c>
      <c r="F32" s="15">
        <v>56165.26342276856</v>
      </c>
      <c r="G32" s="15">
        <v>-16941.25648158416</v>
      </c>
      <c r="H32" s="15">
        <v>10579.375588711351</v>
      </c>
      <c r="I32" s="15">
        <v>64152.33038458973</v>
      </c>
      <c r="J32" s="15">
        <v>-43489.79019028507</v>
      </c>
      <c r="K32" s="15">
        <v>1299.7028424665332</v>
      </c>
      <c r="L32" s="15">
        <v>66893.40418229997</v>
      </c>
      <c r="M32" s="15">
        <v>16023.936027372256</v>
      </c>
      <c r="N32" s="15">
        <v>605748.059551077</v>
      </c>
      <c r="O32" s="15">
        <v>-103297.41611453705</v>
      </c>
      <c r="P32" s="15">
        <v>108790.1525883805</v>
      </c>
      <c r="Q32" s="15">
        <v>-460905.68170574866</v>
      </c>
      <c r="R32" s="15">
        <v>9484.340928208083</v>
      </c>
      <c r="S32" s="15">
        <v>-390914.44118046016</v>
      </c>
      <c r="T32" s="15">
        <v>-11562.345594186336</v>
      </c>
      <c r="U32" s="15">
        <v>70708.49006315134</v>
      </c>
      <c r="V32" s="15">
        <v>-75724.82610216923</v>
      </c>
      <c r="W32" s="15">
        <v>-719.3247821647674</v>
      </c>
      <c r="X32" s="15">
        <v>-661.7425871845335</v>
      </c>
    </row>
    <row r="33" spans="1:24" ht="12.75">
      <c r="A33" s="13">
        <v>27</v>
      </c>
      <c r="B33" s="13" t="s">
        <v>76</v>
      </c>
      <c r="C33" s="15">
        <f t="shared" si="1"/>
        <v>0</v>
      </c>
      <c r="D33" s="16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12.75">
      <c r="A34" s="13">
        <v>28</v>
      </c>
      <c r="B34" s="13" t="s">
        <v>77</v>
      </c>
      <c r="C34" s="15">
        <f t="shared" si="1"/>
        <v>0</v>
      </c>
      <c r="D34" s="16"/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12.75">
      <c r="A35" s="13">
        <v>29</v>
      </c>
      <c r="B35" s="13" t="s">
        <v>78</v>
      </c>
      <c r="C35" s="18">
        <f t="shared" si="1"/>
        <v>-1639412.4690298606</v>
      </c>
      <c r="D35" s="16"/>
      <c r="E35" s="18">
        <v>0</v>
      </c>
      <c r="F35" s="18">
        <v>-627912.6246781386</v>
      </c>
      <c r="G35" s="18">
        <v>0</v>
      </c>
      <c r="H35" s="18">
        <v>0</v>
      </c>
      <c r="I35" s="18">
        <v>-1019166.402006275</v>
      </c>
      <c r="J35" s="18">
        <v>0</v>
      </c>
      <c r="K35" s="18">
        <v>7666.557654553093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</row>
    <row r="36" spans="1:24" ht="12.75">
      <c r="A36" s="13">
        <v>30</v>
      </c>
      <c r="B36" s="13"/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2.75">
      <c r="A37" s="13">
        <v>31</v>
      </c>
      <c r="B37" s="13" t="s">
        <v>79</v>
      </c>
      <c r="C37" s="16">
        <f>SUM(E37:X37)</f>
        <v>-7209561.774422169</v>
      </c>
      <c r="D37" s="16"/>
      <c r="E37" s="16">
        <v>-209488.66472434998</v>
      </c>
      <c r="F37" s="16">
        <v>-639737.1283471584</v>
      </c>
      <c r="G37" s="16">
        <v>-333573.803201437</v>
      </c>
      <c r="H37" s="16">
        <v>-201818.75744891167</v>
      </c>
      <c r="I37" s="16">
        <v>-841550.6408650875</v>
      </c>
      <c r="J37" s="16">
        <v>633041.7397885323</v>
      </c>
      <c r="K37" s="16">
        <v>-19285.00345683098</v>
      </c>
      <c r="L37" s="16">
        <v>-903362.1409242153</v>
      </c>
      <c r="M37" s="16">
        <v>-425736.8686451912</v>
      </c>
      <c r="N37" s="16">
        <v>-16111156.151753664</v>
      </c>
      <c r="O37" s="16">
        <v>1330627.167228222</v>
      </c>
      <c r="P37" s="16">
        <v>-1436909.813129902</v>
      </c>
      <c r="Q37" s="16">
        <v>6708989.244345188</v>
      </c>
      <c r="R37" s="16">
        <v>-124344.96134901047</v>
      </c>
      <c r="S37" s="16">
        <v>5082386.424632549</v>
      </c>
      <c r="T37" s="16">
        <v>151588.7531774044</v>
      </c>
      <c r="U37" s="16">
        <v>-927027.4582605362</v>
      </c>
      <c r="V37" s="16">
        <v>1025201.1382336617</v>
      </c>
      <c r="W37" s="16">
        <v>28785.137588977814</v>
      </c>
      <c r="X37" s="16">
        <v>3810.012689590454</v>
      </c>
    </row>
    <row r="38" spans="1:24" ht="12.75">
      <c r="A38" s="13">
        <v>32</v>
      </c>
      <c r="B38" s="13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13.5" thickBot="1">
      <c r="A39" s="13">
        <v>33</v>
      </c>
      <c r="B39" s="13" t="s">
        <v>80</v>
      </c>
      <c r="C39" s="19">
        <f>SUM(E39:X39)</f>
        <v>6313951.219839573</v>
      </c>
      <c r="D39" s="16"/>
      <c r="E39" s="19">
        <v>209488.66472434998</v>
      </c>
      <c r="F39" s="19">
        <v>639737.1283471584</v>
      </c>
      <c r="G39" s="19">
        <v>333573.803201437</v>
      </c>
      <c r="H39" s="19">
        <v>201818.75744891167</v>
      </c>
      <c r="I39" s="19">
        <v>841550.6408650875</v>
      </c>
      <c r="J39" s="19">
        <v>-633041.7397885323</v>
      </c>
      <c r="K39" s="19">
        <v>19285.00345683098</v>
      </c>
      <c r="L39" s="19">
        <v>903362.1409242153</v>
      </c>
      <c r="M39" s="19">
        <v>-469873.68593740463</v>
      </c>
      <c r="N39" s="19">
        <v>16111156.151753664</v>
      </c>
      <c r="O39" s="19">
        <v>-1330627.167228222</v>
      </c>
      <c r="P39" s="19">
        <v>1436909.813129902</v>
      </c>
      <c r="Q39" s="19">
        <v>-6708989.244345188</v>
      </c>
      <c r="R39" s="19">
        <v>124344.96134901047</v>
      </c>
      <c r="S39" s="19">
        <v>-5082386.424632549</v>
      </c>
      <c r="T39" s="19">
        <v>-151588.7531774044</v>
      </c>
      <c r="U39" s="19">
        <v>927027.4582605362</v>
      </c>
      <c r="V39" s="19">
        <v>-1025201.1382336617</v>
      </c>
      <c r="W39" s="19">
        <v>-28785.137588977814</v>
      </c>
      <c r="X39" s="19">
        <v>-3810.012689590454</v>
      </c>
    </row>
    <row r="40" spans="1:24" ht="13.5" thickTop="1">
      <c r="A40" s="13">
        <v>34</v>
      </c>
      <c r="B40" s="13"/>
      <c r="C40" s="15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12.75">
      <c r="A41" s="13">
        <v>35</v>
      </c>
      <c r="B41" s="13" t="s">
        <v>81</v>
      </c>
      <c r="C41" s="15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12.75">
      <c r="A42" s="13">
        <v>36</v>
      </c>
      <c r="B42" s="13" t="s">
        <v>82</v>
      </c>
      <c r="C42" s="15">
        <f aca="true" t="shared" si="2" ref="C42:C52">SUM(E42:X42)</f>
        <v>0</v>
      </c>
      <c r="D42" s="16"/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ht="12.75">
      <c r="A43" s="13">
        <v>37</v>
      </c>
      <c r="B43" s="13" t="s">
        <v>83</v>
      </c>
      <c r="C43" s="15">
        <f t="shared" si="2"/>
        <v>0</v>
      </c>
      <c r="D43" s="16"/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</row>
    <row r="44" spans="1:24" ht="12.75">
      <c r="A44" s="13">
        <v>38</v>
      </c>
      <c r="B44" s="13" t="s">
        <v>84</v>
      </c>
      <c r="C44" s="15">
        <f t="shared" si="2"/>
        <v>163551.6635746956</v>
      </c>
      <c r="D44" s="16"/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163551.6635746956</v>
      </c>
    </row>
    <row r="45" spans="1:24" ht="12.75">
      <c r="A45" s="13">
        <v>39</v>
      </c>
      <c r="B45" s="13" t="s">
        <v>85</v>
      </c>
      <c r="C45" s="15">
        <f t="shared" si="2"/>
        <v>0</v>
      </c>
      <c r="D45" s="16"/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2.75">
      <c r="A46" s="13">
        <v>40</v>
      </c>
      <c r="B46" s="13" t="s">
        <v>86</v>
      </c>
      <c r="C46" s="15">
        <f t="shared" si="2"/>
        <v>0</v>
      </c>
      <c r="D46" s="16"/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2.75">
      <c r="A47" s="13">
        <v>41</v>
      </c>
      <c r="B47" s="13" t="s">
        <v>87</v>
      </c>
      <c r="C47" s="15">
        <f t="shared" si="2"/>
        <v>0</v>
      </c>
      <c r="D47" s="16"/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12.75">
      <c r="A48" s="13">
        <v>42</v>
      </c>
      <c r="B48" s="13" t="s">
        <v>88</v>
      </c>
      <c r="C48" s="15">
        <f t="shared" si="2"/>
        <v>0</v>
      </c>
      <c r="D48" s="16"/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2.75">
      <c r="A49" s="13">
        <v>43</v>
      </c>
      <c r="B49" s="13" t="s">
        <v>89</v>
      </c>
      <c r="C49" s="15">
        <f t="shared" si="2"/>
        <v>0</v>
      </c>
      <c r="D49" s="16"/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2.75">
      <c r="A50" s="13">
        <v>44</v>
      </c>
      <c r="B50" s="13" t="s">
        <v>90</v>
      </c>
      <c r="C50" s="15">
        <f t="shared" si="2"/>
        <v>-100913.87274580449</v>
      </c>
      <c r="D50" s="16"/>
      <c r="E50" s="15">
        <v>-3302.009845368564</v>
      </c>
      <c r="F50" s="15">
        <v>6878.966596148908</v>
      </c>
      <c r="G50" s="15">
        <v>-5667.443103812635</v>
      </c>
      <c r="H50" s="15">
        <v>-3428.9153229296207</v>
      </c>
      <c r="I50" s="15">
        <v>3017.7046606987715</v>
      </c>
      <c r="J50" s="15">
        <v>9592.935961432755</v>
      </c>
      <c r="K50" s="15">
        <v>-413.76286172121763</v>
      </c>
      <c r="L50" s="15">
        <v>-15348.188277043402</v>
      </c>
      <c r="M50" s="15">
        <v>-7233.300268441439</v>
      </c>
      <c r="N50" s="15">
        <v>-273729.7112374231</v>
      </c>
      <c r="O50" s="15">
        <v>22594.044927619398</v>
      </c>
      <c r="P50" s="15">
        <v>-24413.201915338635</v>
      </c>
      <c r="Q50" s="15">
        <v>101666.13059100509</v>
      </c>
      <c r="R50" s="15">
        <v>-2112.629909567535</v>
      </c>
      <c r="S50" s="15">
        <v>86188.2314427495</v>
      </c>
      <c r="T50" s="15">
        <v>2575.50390817225</v>
      </c>
      <c r="U50" s="15">
        <v>-15750.263734556735</v>
      </c>
      <c r="V50" s="15">
        <v>17418.24167586863</v>
      </c>
      <c r="W50" s="15">
        <v>489.0615748465061</v>
      </c>
      <c r="X50" s="15">
        <v>64.73239185661077</v>
      </c>
    </row>
    <row r="51" spans="1:24" ht="12.75">
      <c r="A51" s="13">
        <v>45</v>
      </c>
      <c r="B51" s="13" t="s">
        <v>91</v>
      </c>
      <c r="C51" s="15">
        <f t="shared" si="2"/>
        <v>0</v>
      </c>
      <c r="D51" s="16"/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2.75">
      <c r="A52" s="13">
        <v>46</v>
      </c>
      <c r="B52" s="13" t="s">
        <v>92</v>
      </c>
      <c r="C52" s="18">
        <f t="shared" si="2"/>
        <v>0</v>
      </c>
      <c r="D52" s="16"/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</row>
    <row r="53" spans="1:24" ht="12.75">
      <c r="A53" s="13">
        <v>47</v>
      </c>
      <c r="B53" s="13"/>
      <c r="C53" s="15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2.75">
      <c r="A54" s="13">
        <v>48</v>
      </c>
      <c r="B54" s="13" t="s">
        <v>93</v>
      </c>
      <c r="C54" s="16">
        <f>SUM(E54:X54)</f>
        <v>62637.790828704834</v>
      </c>
      <c r="D54" s="16"/>
      <c r="E54" s="16">
        <v>-3302.0098457336426</v>
      </c>
      <c r="F54" s="16">
        <v>6878.966596603394</v>
      </c>
      <c r="G54" s="16">
        <v>-5667.443103790283</v>
      </c>
      <c r="H54" s="16">
        <v>-3428.9153232574463</v>
      </c>
      <c r="I54" s="16">
        <v>3017.7046604156494</v>
      </c>
      <c r="J54" s="16">
        <v>9592.935961723328</v>
      </c>
      <c r="K54" s="16">
        <v>-413.76286220550537</v>
      </c>
      <c r="L54" s="16">
        <v>-15348.188276290894</v>
      </c>
      <c r="M54" s="16">
        <v>-7233.300269126892</v>
      </c>
      <c r="N54" s="16">
        <v>-273729.71123695374</v>
      </c>
      <c r="O54" s="16">
        <v>22594.044927597046</v>
      </c>
      <c r="P54" s="16">
        <v>-24413.201915740967</v>
      </c>
      <c r="Q54" s="16">
        <v>101666.13059139252</v>
      </c>
      <c r="R54" s="16">
        <v>-2112.629909515381</v>
      </c>
      <c r="S54" s="16">
        <v>86188.23144245148</v>
      </c>
      <c r="T54" s="16">
        <v>2575.5039081573486</v>
      </c>
      <c r="U54" s="16">
        <v>-15750.26373386383</v>
      </c>
      <c r="V54" s="16">
        <v>17418.241675376892</v>
      </c>
      <c r="W54" s="16">
        <v>489.0615749359131</v>
      </c>
      <c r="X54" s="16">
        <v>163616.39596652985</v>
      </c>
    </row>
    <row r="55" spans="1:24" ht="12.75">
      <c r="A55" s="13">
        <v>49</v>
      </c>
      <c r="B55" s="13"/>
      <c r="C55" s="15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2.75">
      <c r="A56" s="13">
        <v>50</v>
      </c>
      <c r="B56" s="13" t="s">
        <v>94</v>
      </c>
      <c r="C56" s="15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2.75">
      <c r="A57" s="13">
        <v>51</v>
      </c>
      <c r="B57" s="13" t="s">
        <v>95</v>
      </c>
      <c r="C57" s="15">
        <f aca="true" t="shared" si="3" ref="C57:C63">SUM(E57:X57)</f>
        <v>0</v>
      </c>
      <c r="D57" s="16"/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2.75">
      <c r="A58" s="13">
        <v>52</v>
      </c>
      <c r="B58" s="13" t="s">
        <v>96</v>
      </c>
      <c r="C58" s="15">
        <f t="shared" si="3"/>
        <v>0</v>
      </c>
      <c r="D58" s="16"/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2.75">
      <c r="A59" s="13">
        <v>53</v>
      </c>
      <c r="B59" s="13" t="s">
        <v>97</v>
      </c>
      <c r="C59" s="15">
        <f t="shared" si="3"/>
        <v>0</v>
      </c>
      <c r="D59" s="16"/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2.75">
      <c r="A60" s="13">
        <v>54</v>
      </c>
      <c r="B60" s="13" t="s">
        <v>98</v>
      </c>
      <c r="C60" s="15">
        <f t="shared" si="3"/>
        <v>0</v>
      </c>
      <c r="D60" s="16"/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12.75">
      <c r="A61" s="13">
        <v>55</v>
      </c>
      <c r="B61" s="13" t="s">
        <v>99</v>
      </c>
      <c r="C61" s="15">
        <f t="shared" si="3"/>
        <v>0</v>
      </c>
      <c r="D61" s="16"/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ht="12.75">
      <c r="A62" s="13">
        <v>56</v>
      </c>
      <c r="B62" s="13" t="s">
        <v>46</v>
      </c>
      <c r="C62" s="15">
        <f t="shared" si="3"/>
        <v>0</v>
      </c>
      <c r="D62" s="16"/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2.75">
      <c r="A63" s="13">
        <v>57</v>
      </c>
      <c r="B63" s="13" t="s">
        <v>100</v>
      </c>
      <c r="C63" s="18">
        <f t="shared" si="3"/>
        <v>0</v>
      </c>
      <c r="D63" s="16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</row>
    <row r="64" spans="1:24" ht="12.75">
      <c r="A64" s="13">
        <v>58</v>
      </c>
      <c r="B64" s="13"/>
      <c r="C64" s="15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2.75">
      <c r="A65" s="13">
        <v>59</v>
      </c>
      <c r="B65" s="13" t="s">
        <v>101</v>
      </c>
      <c r="C65" s="16">
        <f>SUM(E65:X65)</f>
        <v>0</v>
      </c>
      <c r="D65" s="16"/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</row>
    <row r="66" spans="1:24" ht="12.75">
      <c r="A66" s="13">
        <v>60</v>
      </c>
      <c r="B66" s="13"/>
      <c r="C66" s="15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3.5" thickBot="1">
      <c r="A67" s="13">
        <v>61</v>
      </c>
      <c r="B67" s="13" t="s">
        <v>102</v>
      </c>
      <c r="C67" s="19">
        <f>SUM(E67:X67)</f>
        <v>62637.790828704834</v>
      </c>
      <c r="D67" s="16"/>
      <c r="E67" s="19">
        <v>-3302.0098457336426</v>
      </c>
      <c r="F67" s="19">
        <v>6878.966596603394</v>
      </c>
      <c r="G67" s="19">
        <v>-5667.443103790283</v>
      </c>
      <c r="H67" s="19">
        <v>-3428.9153232574463</v>
      </c>
      <c r="I67" s="19">
        <v>3017.7046604156494</v>
      </c>
      <c r="J67" s="19">
        <v>9592.935961723328</v>
      </c>
      <c r="K67" s="19">
        <v>-413.76286220550537</v>
      </c>
      <c r="L67" s="19">
        <v>-15348.188276290894</v>
      </c>
      <c r="M67" s="19">
        <v>-7233.300269126892</v>
      </c>
      <c r="N67" s="19">
        <v>-273729.71123695374</v>
      </c>
      <c r="O67" s="19">
        <v>22594.044927597046</v>
      </c>
      <c r="P67" s="19">
        <v>-24413.201915740967</v>
      </c>
      <c r="Q67" s="19">
        <v>101666.13059139252</v>
      </c>
      <c r="R67" s="19">
        <v>-2112.629909515381</v>
      </c>
      <c r="S67" s="19">
        <v>86188.23144245148</v>
      </c>
      <c r="T67" s="19">
        <v>2575.5039081573486</v>
      </c>
      <c r="U67" s="19">
        <v>-15750.26373386383</v>
      </c>
      <c r="V67" s="19">
        <v>17418.241675376892</v>
      </c>
      <c r="W67" s="19">
        <v>489.0615749359131</v>
      </c>
      <c r="X67" s="19">
        <v>163616.39596652985</v>
      </c>
    </row>
    <row r="68" spans="1:24" ht="13.5" thickTop="1">
      <c r="A68" s="13">
        <v>62</v>
      </c>
      <c r="B68" s="13"/>
      <c r="C68" s="20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2.75">
      <c r="A69" s="13">
        <v>63</v>
      </c>
      <c r="B69" s="13" t="s">
        <v>103</v>
      </c>
      <c r="C69" s="22">
        <f>SUM(E69:X69)</f>
        <v>0.0016554488801550221</v>
      </c>
      <c r="D69" s="23"/>
      <c r="E69" s="22">
        <v>5.502080587990732E-05</v>
      </c>
      <c r="F69" s="22">
        <v>0.0001677252464122453</v>
      </c>
      <c r="G69" s="22">
        <v>8.761841904697532E-05</v>
      </c>
      <c r="H69" s="22">
        <v>5.30110053431343E-05</v>
      </c>
      <c r="I69" s="22">
        <v>0.000220742205015792</v>
      </c>
      <c r="J69" s="22">
        <v>-0.00016625847750616207</v>
      </c>
      <c r="K69" s="22">
        <v>5.067032775876723E-06</v>
      </c>
      <c r="L69" s="22">
        <v>0.00023728352585922208</v>
      </c>
      <c r="M69" s="22">
        <v>-0.00012315198123519222</v>
      </c>
      <c r="N69" s="22">
        <v>0.0042321910542391095</v>
      </c>
      <c r="O69" s="22">
        <v>-0.00034956122138284085</v>
      </c>
      <c r="P69" s="22">
        <v>0.00037748255947279985</v>
      </c>
      <c r="Q69" s="22">
        <v>-0.0017622141328204333</v>
      </c>
      <c r="R69" s="22">
        <v>3.266435014982749E-05</v>
      </c>
      <c r="S69" s="22">
        <v>-0.001335066713776159</v>
      </c>
      <c r="T69" s="22">
        <v>-3.98192520675994E-05</v>
      </c>
      <c r="U69" s="22">
        <v>0.00024351191536650663</v>
      </c>
      <c r="V69" s="22">
        <v>-0.0002693000960519998</v>
      </c>
      <c r="W69" s="22">
        <v>-7.561251745794029E-06</v>
      </c>
      <c r="X69" s="22">
        <v>-3.936112820193682E-06</v>
      </c>
    </row>
    <row r="70" spans="1:24" ht="12.75">
      <c r="A70" s="13">
        <v>64</v>
      </c>
      <c r="B70" s="13"/>
      <c r="C70" s="22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2.75">
      <c r="A71" s="13">
        <v>65</v>
      </c>
      <c r="B71" s="13" t="s">
        <v>104</v>
      </c>
      <c r="C71" s="22">
        <f>SUM(E71:X71)</f>
        <v>0.003189689557138775</v>
      </c>
      <c r="D71" s="23"/>
      <c r="E71" s="22">
        <v>0.0001060131134487663</v>
      </c>
      <c r="F71" s="22">
        <v>0.0003231700316228131</v>
      </c>
      <c r="G71" s="22">
        <v>0.00016882161666084694</v>
      </c>
      <c r="H71" s="22">
        <v>0.00010214066540102651</v>
      </c>
      <c r="I71" s="22">
        <v>0.00042532216766048847</v>
      </c>
      <c r="J71" s="22">
        <v>-0.0003203438872951131</v>
      </c>
      <c r="K71" s="22">
        <v>9.763068932328034E-06</v>
      </c>
      <c r="L71" s="22">
        <v>0.00045719369144359145</v>
      </c>
      <c r="M71" s="22">
        <v>-0.00023728705440306808</v>
      </c>
      <c r="N71" s="22">
        <v>0.008154510701809448</v>
      </c>
      <c r="O71" s="22">
        <v>-0.0006735283648994922</v>
      </c>
      <c r="P71" s="22">
        <v>0.000727326704186515</v>
      </c>
      <c r="Q71" s="22">
        <v>-0.0033954029534112445</v>
      </c>
      <c r="R71" s="22">
        <v>6.293709084745358E-05</v>
      </c>
      <c r="S71" s="22">
        <v>-0.0025723828781814284</v>
      </c>
      <c r="T71" s="22">
        <v>-7.672302903198591E-05</v>
      </c>
      <c r="U71" s="22">
        <v>0.0004691944419393246</v>
      </c>
      <c r="V71" s="22">
        <v>-0.0005188826513525951</v>
      </c>
      <c r="W71" s="22">
        <v>-1.4568885830054668E-05</v>
      </c>
      <c r="X71" s="22">
        <v>-7.584032408844421E-06</v>
      </c>
    </row>
    <row r="72" spans="1:24" ht="12.75">
      <c r="A72" s="13">
        <v>66</v>
      </c>
      <c r="B72" s="13"/>
      <c r="C72" s="20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2.75">
      <c r="A73" s="13">
        <v>67</v>
      </c>
      <c r="B73" s="13" t="s">
        <v>105</v>
      </c>
      <c r="C73" s="20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2.75">
      <c r="A74" s="13">
        <v>68</v>
      </c>
      <c r="B74" s="13" t="s">
        <v>106</v>
      </c>
      <c r="C74" s="15">
        <f>SUM(E74:X74)</f>
        <v>9633148.085408151</v>
      </c>
      <c r="D74" s="16"/>
      <c r="E74" s="15">
        <v>337095.83091783524</v>
      </c>
      <c r="F74" s="15">
        <v>1040265.9795372486</v>
      </c>
      <c r="G74" s="15">
        <v>496340.0432264805</v>
      </c>
      <c r="H74" s="15">
        <v>321124.72757554054</v>
      </c>
      <c r="I74" s="15">
        <v>1358797.2586671114</v>
      </c>
      <c r="J74" s="15">
        <v>-1017553.9069991112</v>
      </c>
      <c r="K74" s="15">
        <v>30975.570390045643</v>
      </c>
      <c r="L74" s="15">
        <v>1456927.3017795086</v>
      </c>
      <c r="M74" s="15">
        <v>-706742.7281725407</v>
      </c>
      <c r="N74" s="15">
        <v>25396529.25999999</v>
      </c>
      <c r="O74" s="15">
        <v>-2150778.254204273</v>
      </c>
      <c r="P74" s="15">
        <v>2319811.9095966816</v>
      </c>
      <c r="Q74" s="15">
        <v>-10784057.019491434</v>
      </c>
      <c r="R74" s="15">
        <v>200818.1410074234</v>
      </c>
      <c r="S74" s="15">
        <v>-8211351.835099697</v>
      </c>
      <c r="T74" s="15">
        <v>-244817.09013676643</v>
      </c>
      <c r="U74" s="15">
        <v>1497157.0123212337</v>
      </c>
      <c r="V74" s="15">
        <v>-1653236.5121045113</v>
      </c>
      <c r="W74" s="15">
        <v>-45011.990129709244</v>
      </c>
      <c r="X74" s="15">
        <v>-9145.61327290535</v>
      </c>
    </row>
    <row r="75" spans="1:24" ht="12.75">
      <c r="A75" s="13">
        <v>69</v>
      </c>
      <c r="B75" s="13" t="s">
        <v>107</v>
      </c>
      <c r="C75" s="15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3">
        <v>70</v>
      </c>
      <c r="B76" s="13" t="s">
        <v>108</v>
      </c>
      <c r="C76" s="15"/>
      <c r="D76" s="1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3">
        <v>71</v>
      </c>
      <c r="B77" s="13" t="s">
        <v>109</v>
      </c>
      <c r="C77" s="15">
        <f>SUM(E77:X77)</f>
        <v>1864.4013164490461</v>
      </c>
      <c r="D77" s="16"/>
      <c r="E77" s="15">
        <v>-98.28366266191006</v>
      </c>
      <c r="F77" s="15">
        <v>204.7510649561882</v>
      </c>
      <c r="G77" s="15">
        <v>-168.6903104931116</v>
      </c>
      <c r="H77" s="15">
        <v>-102.06097881495953</v>
      </c>
      <c r="I77" s="15">
        <v>89.82137566804886</v>
      </c>
      <c r="J77" s="15">
        <v>285.53182028234005</v>
      </c>
      <c r="K77" s="15">
        <v>-12.315568804740906</v>
      </c>
      <c r="L77" s="15">
        <v>-456.8357544094324</v>
      </c>
      <c r="M77" s="15">
        <v>-215.2977358698845</v>
      </c>
      <c r="N77" s="15">
        <v>-8147.510109037161</v>
      </c>
      <c r="O77" s="15">
        <v>672.5072284638882</v>
      </c>
      <c r="P77" s="15">
        <v>-726.6540723741055</v>
      </c>
      <c r="Q77" s="15">
        <v>3026.072043851018</v>
      </c>
      <c r="R77" s="15">
        <v>-62.882006734609604</v>
      </c>
      <c r="S77" s="15">
        <v>2565.3754712194204</v>
      </c>
      <c r="T77" s="15">
        <v>76.65935872495174</v>
      </c>
      <c r="U77" s="15">
        <v>-468.80344995856285</v>
      </c>
      <c r="V77" s="15">
        <v>518.4504797905684</v>
      </c>
      <c r="W77" s="15">
        <v>14.556819960474968</v>
      </c>
      <c r="X77" s="15">
        <v>4870.009302690625</v>
      </c>
    </row>
    <row r="78" spans="1:24" ht="12.75">
      <c r="A78" s="13">
        <v>72</v>
      </c>
      <c r="B78" s="13" t="s">
        <v>110</v>
      </c>
      <c r="C78" s="15">
        <f>SUM(E78:X78)</f>
        <v>0</v>
      </c>
      <c r="D78" s="16"/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12.75">
      <c r="A79" s="13">
        <v>73</v>
      </c>
      <c r="B79" s="13" t="s">
        <v>111</v>
      </c>
      <c r="C79" s="18">
        <f>SUM(E79:X79)</f>
        <v>0</v>
      </c>
      <c r="D79" s="16"/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</row>
    <row r="80" spans="1:24" ht="12.75">
      <c r="A80" s="13">
        <v>74</v>
      </c>
      <c r="B80" s="13" t="s">
        <v>112</v>
      </c>
      <c r="C80" s="15">
        <f>SUM(E80:X80)</f>
        <v>9631283.684091747</v>
      </c>
      <c r="D80" s="16"/>
      <c r="E80" s="15">
        <v>337194.11458051205</v>
      </c>
      <c r="F80" s="15">
        <v>1040061.2284722924</v>
      </c>
      <c r="G80" s="15">
        <v>496508.7335370183</v>
      </c>
      <c r="H80" s="15">
        <v>321226.7885543108</v>
      </c>
      <c r="I80" s="15">
        <v>1358707.4372914433</v>
      </c>
      <c r="J80" s="15">
        <v>-1017839.4388193488</v>
      </c>
      <c r="K80" s="15">
        <v>30987.88595879078</v>
      </c>
      <c r="L80" s="15">
        <v>1457384.1375339627</v>
      </c>
      <c r="M80" s="15">
        <v>-706527.4304366708</v>
      </c>
      <c r="N80" s="15">
        <v>25404676.770109057</v>
      </c>
      <c r="O80" s="15">
        <v>-2151450.761432767</v>
      </c>
      <c r="P80" s="15">
        <v>2320538.5636690855</v>
      </c>
      <c r="Q80" s="15">
        <v>-10787083.09153533</v>
      </c>
      <c r="R80" s="15">
        <v>200881.0230141878</v>
      </c>
      <c r="S80" s="15">
        <v>-8213917.210570931</v>
      </c>
      <c r="T80" s="15">
        <v>-244893.7494955063</v>
      </c>
      <c r="U80" s="15">
        <v>1497625.815771222</v>
      </c>
      <c r="V80" s="15">
        <v>-1653754.9625843167</v>
      </c>
      <c r="W80" s="15">
        <v>-45026.54694968462</v>
      </c>
      <c r="X80" s="15">
        <v>-14015.622575581074</v>
      </c>
    </row>
    <row r="81" spans="1:24" ht="12.75">
      <c r="A81" s="13">
        <v>75</v>
      </c>
      <c r="B81" s="13"/>
      <c r="C81" s="15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3">
        <v>76</v>
      </c>
      <c r="B82" s="13" t="s">
        <v>113</v>
      </c>
      <c r="C82" s="18">
        <f>SUM(E82:X82)</f>
        <v>-79619.11363598518</v>
      </c>
      <c r="D82" s="16"/>
      <c r="E82" s="18">
        <v>14752.655523309484</v>
      </c>
      <c r="F82" s="18">
        <v>56165.26342276856</v>
      </c>
      <c r="G82" s="18">
        <v>-16941.25648158416</v>
      </c>
      <c r="H82" s="18">
        <v>10579.375588711351</v>
      </c>
      <c r="I82" s="18">
        <v>64152.33038458973</v>
      </c>
      <c r="J82" s="18">
        <v>-43489.79019028507</v>
      </c>
      <c r="K82" s="18">
        <v>1299.7028424665332</v>
      </c>
      <c r="L82" s="18">
        <v>66893.40418229997</v>
      </c>
      <c r="M82" s="18">
        <v>16023.936027372256</v>
      </c>
      <c r="N82" s="18">
        <v>605748.059551077</v>
      </c>
      <c r="O82" s="18">
        <v>-103297.41611453705</v>
      </c>
      <c r="P82" s="18">
        <v>108790.1525883805</v>
      </c>
      <c r="Q82" s="18">
        <v>-460905.68170574866</v>
      </c>
      <c r="R82" s="18">
        <v>9484.340928208083</v>
      </c>
      <c r="S82" s="18">
        <v>-390914.44118046016</v>
      </c>
      <c r="T82" s="18">
        <v>-11562.345594186336</v>
      </c>
      <c r="U82" s="18">
        <v>70708.49006315134</v>
      </c>
      <c r="V82" s="18">
        <v>-75724.82610216923</v>
      </c>
      <c r="W82" s="18">
        <v>-719.3247821647674</v>
      </c>
      <c r="X82" s="18">
        <v>-661.7425871845335</v>
      </c>
    </row>
    <row r="83" spans="1:24" ht="13.5" thickBot="1">
      <c r="A83" s="13">
        <v>77</v>
      </c>
      <c r="B83" s="13" t="s">
        <v>114</v>
      </c>
      <c r="C83" s="24">
        <f>SUM(E83:X83)</f>
        <v>9710902.797727734</v>
      </c>
      <c r="D83" s="16"/>
      <c r="E83" s="24">
        <v>322441.4590572119</v>
      </c>
      <c r="F83" s="24">
        <v>983895.965049535</v>
      </c>
      <c r="G83" s="24">
        <v>513449.9900186062</v>
      </c>
      <c r="H83" s="24">
        <v>310647.4129655957</v>
      </c>
      <c r="I83" s="24">
        <v>1294555.106906861</v>
      </c>
      <c r="J83" s="24">
        <v>-974349.6486290693</v>
      </c>
      <c r="K83" s="24">
        <v>29688.183116316795</v>
      </c>
      <c r="L83" s="24">
        <v>1390490.7333516479</v>
      </c>
      <c r="M83" s="24">
        <v>-722551.3664640188</v>
      </c>
      <c r="N83" s="24">
        <v>24798928.710557967</v>
      </c>
      <c r="O83" s="24">
        <v>-2048153.345318228</v>
      </c>
      <c r="P83" s="24">
        <v>2211748.411080718</v>
      </c>
      <c r="Q83" s="24">
        <v>-10326177.409829587</v>
      </c>
      <c r="R83" s="24">
        <v>191396.6820859611</v>
      </c>
      <c r="S83" s="24">
        <v>-7823002.769390464</v>
      </c>
      <c r="T83" s="24">
        <v>-233331.40390130877</v>
      </c>
      <c r="U83" s="24">
        <v>1426917.3257080615</v>
      </c>
      <c r="V83" s="24">
        <v>-1578030.1364821494</v>
      </c>
      <c r="W83" s="24">
        <v>-44307.222167521715</v>
      </c>
      <c r="X83" s="24">
        <v>-13353.879988402128</v>
      </c>
    </row>
    <row r="84" spans="1:24" ht="13.5" thickTop="1">
      <c r="A84" s="13">
        <v>78</v>
      </c>
      <c r="B84" s="13"/>
      <c r="C84" s="15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3.5" thickBot="1">
      <c r="A85" s="13">
        <v>79</v>
      </c>
      <c r="B85" s="25" t="s">
        <v>115</v>
      </c>
      <c r="C85" s="19">
        <f>SUM(E85:X85)</f>
        <v>3398815.979204625</v>
      </c>
      <c r="D85" s="16"/>
      <c r="E85" s="19">
        <v>112854.51067008823</v>
      </c>
      <c r="F85" s="19">
        <v>344363.58776725084</v>
      </c>
      <c r="G85" s="19">
        <v>179707.4965065047</v>
      </c>
      <c r="H85" s="19">
        <v>108726.59453796595</v>
      </c>
      <c r="I85" s="19">
        <v>453094.28741735965</v>
      </c>
      <c r="J85" s="19">
        <v>-341022.3770201802</v>
      </c>
      <c r="K85" s="19">
        <v>10390.864090792835</v>
      </c>
      <c r="L85" s="19">
        <v>486671.7566730678</v>
      </c>
      <c r="M85" s="19">
        <v>-252892.97826249152</v>
      </c>
      <c r="N85" s="19">
        <v>8679625.048695184</v>
      </c>
      <c r="O85" s="19">
        <v>-716853.670861356</v>
      </c>
      <c r="P85" s="19">
        <v>774111.9438783079</v>
      </c>
      <c r="Q85" s="19">
        <v>-3614162.0934404135</v>
      </c>
      <c r="R85" s="19">
        <v>66988.83872999251</v>
      </c>
      <c r="S85" s="19">
        <v>-2738050.9692865685</v>
      </c>
      <c r="T85" s="19">
        <v>-81665.99136537313</v>
      </c>
      <c r="U85" s="19">
        <v>499421.06399772316</v>
      </c>
      <c r="V85" s="19">
        <v>-552310.5477687418</v>
      </c>
      <c r="W85" s="19">
        <v>-15507.527758546174</v>
      </c>
      <c r="X85" s="19">
        <v>-4673.857995942235</v>
      </c>
    </row>
    <row r="86" spans="3:24" ht="13.5" thickTop="1">
      <c r="C86" s="26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22.5">
      <c r="A87" s="29"/>
      <c r="B87" s="45" t="s">
        <v>147</v>
      </c>
      <c r="C87" s="44">
        <f>SUM(E87:X87)</f>
        <v>-10180486.76101698</v>
      </c>
      <c r="D87" s="32"/>
      <c r="E87" s="15">
        <v>-338935.7304933369</v>
      </c>
      <c r="F87" s="15">
        <v>-1032692.1630774289</v>
      </c>
      <c r="G87" s="15">
        <v>-539752.2189330161</v>
      </c>
      <c r="H87" s="15">
        <v>-326560.78238129616</v>
      </c>
      <c r="I87" s="15">
        <v>-1359304.3888979107</v>
      </c>
      <c r="J87" s="15">
        <v>1024156.9917578101</v>
      </c>
      <c r="K87" s="15">
        <v>-31216.79240952432</v>
      </c>
      <c r="L87" s="15">
        <v>-1461720.6608680338</v>
      </c>
      <c r="M87" s="15">
        <v>758188.7920330912</v>
      </c>
      <c r="N87" s="15">
        <v>-26069290.21111965</v>
      </c>
      <c r="O87" s="15">
        <v>2153071.7921809554</v>
      </c>
      <c r="P87" s="15">
        <v>-2325048.467835352</v>
      </c>
      <c r="Q87" s="15">
        <v>10854036.646176413</v>
      </c>
      <c r="R87" s="15">
        <v>-201201.25788392127</v>
      </c>
      <c r="S87" s="15">
        <v>8236179.620076582</v>
      </c>
      <c r="T87" s="15">
        <v>245312.81533114612</v>
      </c>
      <c r="U87" s="15">
        <v>-1500188.5753952563</v>
      </c>
      <c r="V87" s="15">
        <v>1659060.9278675318</v>
      </c>
      <c r="W87" s="15">
        <v>46582.368372544646</v>
      </c>
      <c r="X87" s="15">
        <v>28834.534481674433</v>
      </c>
    </row>
    <row r="88" spans="3:4" ht="12.75">
      <c r="C88" s="33"/>
      <c r="D88" s="34"/>
    </row>
    <row r="90" ht="13.5" customHeight="1"/>
  </sheetData>
  <printOptions/>
  <pageMargins left="0.75" right="0.24" top="0.53" bottom="0.61" header="0.5" footer="0.5"/>
  <pageSetup fitToWidth="8" fitToHeight="1" horizontalDpi="600" verticalDpi="600" orientation="portrait" scale="63" r:id="rId1"/>
  <headerFooter alignWithMargins="0">
    <oddHeader>&amp;RPage 4.0.&amp;P+3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>
    <tabColor indexed="42"/>
    <pageSetUpPr fitToPage="1"/>
  </sheetPr>
  <dimension ref="A1:J88"/>
  <sheetViews>
    <sheetView zoomScale="75" zoomScaleNormal="75" workbookViewId="0" topLeftCell="A1">
      <pane xSplit="3" ySplit="6" topLeftCell="D64" activePane="bottomRight" state="frozen"/>
      <selection pane="topLeft" activeCell="E5" sqref="E5:L87"/>
      <selection pane="topRight" activeCell="E5" sqref="E5:L87"/>
      <selection pane="bottomLeft" activeCell="E5" sqref="E5:L87"/>
      <selection pane="bottomRight" activeCell="E5" sqref="E5:L87"/>
    </sheetView>
  </sheetViews>
  <sheetFormatPr defaultColWidth="9.140625" defaultRowHeight="12.75"/>
  <cols>
    <col min="1" max="1" width="3.140625" style="0" bestFit="1" customWidth="1"/>
    <col min="2" max="2" width="31.00390625" style="0" customWidth="1"/>
    <col min="3" max="3" width="17.8515625" style="0" bestFit="1" customWidth="1"/>
    <col min="4" max="4" width="2.8515625" style="2" customWidth="1"/>
    <col min="5" max="5" width="15.421875" style="0" customWidth="1"/>
    <col min="6" max="6" width="15.00390625" style="0" customWidth="1"/>
    <col min="7" max="7" width="16.57421875" style="0" customWidth="1"/>
    <col min="8" max="8" width="15.421875" style="0" customWidth="1"/>
    <col min="9" max="9" width="15.00390625" style="0" customWidth="1"/>
    <col min="10" max="10" width="14.421875" style="0" customWidth="1"/>
    <col min="11" max="11" width="2.8515625" style="0" customWidth="1"/>
  </cols>
  <sheetData>
    <row r="1" ht="15.75">
      <c r="A1" s="1" t="s">
        <v>0</v>
      </c>
    </row>
    <row r="2" ht="12.75">
      <c r="A2" s="3" t="s">
        <v>1</v>
      </c>
    </row>
    <row r="3" spans="1:4" ht="12.75">
      <c r="A3" s="3" t="s">
        <v>120</v>
      </c>
      <c r="B3" s="4"/>
      <c r="C3" s="5"/>
      <c r="D3" s="6"/>
    </row>
    <row r="4" spans="1:4" ht="12.75">
      <c r="A4" s="7" t="s">
        <v>129</v>
      </c>
      <c r="B4" s="4"/>
      <c r="C4" s="5"/>
      <c r="D4" s="6"/>
    </row>
    <row r="5" spans="2:10" ht="12.75">
      <c r="B5" s="4"/>
      <c r="C5" s="5"/>
      <c r="D5" s="6"/>
      <c r="E5" s="9">
        <v>5.1</v>
      </c>
      <c r="F5" s="8">
        <v>5.2</v>
      </c>
      <c r="G5" s="8">
        <v>5.3</v>
      </c>
      <c r="H5" s="8">
        <v>5.4</v>
      </c>
      <c r="I5" s="8">
        <v>5.5</v>
      </c>
      <c r="J5" s="8">
        <v>5.6</v>
      </c>
    </row>
    <row r="6" spans="3:10" ht="51">
      <c r="C6" s="10" t="s">
        <v>116</v>
      </c>
      <c r="D6" s="11"/>
      <c r="E6" s="12" t="s">
        <v>148</v>
      </c>
      <c r="F6" s="12" t="s">
        <v>33</v>
      </c>
      <c r="G6" s="12" t="s">
        <v>34</v>
      </c>
      <c r="H6" s="12" t="s">
        <v>35</v>
      </c>
      <c r="I6" s="12" t="s">
        <v>149</v>
      </c>
      <c r="J6" s="12" t="s">
        <v>36</v>
      </c>
    </row>
    <row r="7" spans="1:4" ht="12.75">
      <c r="A7" s="13">
        <v>1</v>
      </c>
      <c r="B7" s="13" t="s">
        <v>53</v>
      </c>
      <c r="C7" s="4"/>
      <c r="D7" s="14"/>
    </row>
    <row r="8" spans="1:10" ht="12.75">
      <c r="A8" s="13">
        <v>2</v>
      </c>
      <c r="B8" s="13" t="s">
        <v>54</v>
      </c>
      <c r="C8" s="15">
        <f>SUM(E8:J8)</f>
        <v>0</v>
      </c>
      <c r="D8" s="16"/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</row>
    <row r="9" spans="1:10" ht="12.75">
      <c r="A9" s="13">
        <v>3</v>
      </c>
      <c r="B9" s="13" t="s">
        <v>55</v>
      </c>
      <c r="C9" s="15">
        <f>SUM(E9:J9)</f>
        <v>0</v>
      </c>
      <c r="D9" s="16"/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ht="12.75">
      <c r="A10" s="13">
        <v>4</v>
      </c>
      <c r="B10" s="13" t="s">
        <v>56</v>
      </c>
      <c r="C10" s="15">
        <f>SUM(E10:J10)</f>
        <v>325631598.65743583</v>
      </c>
      <c r="D10" s="16"/>
      <c r="E10" s="15">
        <v>325631598.65743583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</row>
    <row r="11" spans="1:10" ht="12.75">
      <c r="A11" s="13">
        <v>5</v>
      </c>
      <c r="B11" s="13" t="s">
        <v>57</v>
      </c>
      <c r="C11" s="15">
        <f>SUM(E11:J11)</f>
        <v>3673879.6215720773</v>
      </c>
      <c r="D11" s="16"/>
      <c r="E11" s="15">
        <v>0</v>
      </c>
      <c r="F11" s="15">
        <v>0</v>
      </c>
      <c r="G11" s="15">
        <v>0</v>
      </c>
      <c r="H11" s="15">
        <v>3673879.6215720773</v>
      </c>
      <c r="I11" s="15">
        <v>0</v>
      </c>
      <c r="J11" s="15">
        <v>0</v>
      </c>
    </row>
    <row r="12" spans="1:10" ht="12.75">
      <c r="A12" s="13">
        <v>6</v>
      </c>
      <c r="B12" s="13" t="s">
        <v>58</v>
      </c>
      <c r="C12" s="17">
        <f>SUM(E12:J12)</f>
        <v>329305478.2790079</v>
      </c>
      <c r="D12" s="16"/>
      <c r="E12" s="17">
        <v>325631598.6574359</v>
      </c>
      <c r="F12" s="17">
        <v>0</v>
      </c>
      <c r="G12" s="17">
        <v>0</v>
      </c>
      <c r="H12" s="17">
        <v>3673879.6215720177</v>
      </c>
      <c r="I12" s="17">
        <v>0</v>
      </c>
      <c r="J12" s="17">
        <v>0</v>
      </c>
    </row>
    <row r="13" spans="1:10" ht="12.75">
      <c r="A13" s="13">
        <v>7</v>
      </c>
      <c r="B13" s="13"/>
      <c r="C13" s="15"/>
      <c r="D13" s="16"/>
      <c r="E13" s="15"/>
      <c r="F13" s="15"/>
      <c r="G13" s="15"/>
      <c r="H13" s="15"/>
      <c r="I13" s="15"/>
      <c r="J13" s="15"/>
    </row>
    <row r="14" spans="1:10" ht="12.75">
      <c r="A14" s="13">
        <v>8</v>
      </c>
      <c r="B14" s="13" t="s">
        <v>59</v>
      </c>
      <c r="C14" s="15"/>
      <c r="D14" s="16"/>
      <c r="E14" s="15"/>
      <c r="F14" s="15"/>
      <c r="G14" s="15"/>
      <c r="H14" s="15"/>
      <c r="I14" s="15"/>
      <c r="J14" s="15"/>
    </row>
    <row r="15" spans="1:10" ht="12.75">
      <c r="A15" s="13">
        <v>9</v>
      </c>
      <c r="B15" s="13" t="s">
        <v>60</v>
      </c>
      <c r="C15" s="15">
        <f aca="true" t="shared" si="0" ref="C15:C24">SUM(E15:J15)</f>
        <v>16769179.817610145</v>
      </c>
      <c r="D15" s="16"/>
      <c r="E15" s="15">
        <v>16769179.817610145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12.75">
      <c r="A16" s="13">
        <v>10</v>
      </c>
      <c r="B16" s="13" t="s">
        <v>61</v>
      </c>
      <c r="C16" s="15">
        <f t="shared" si="0"/>
        <v>0</v>
      </c>
      <c r="D16" s="16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2.75">
      <c r="A17" s="13">
        <v>11</v>
      </c>
      <c r="B17" s="13" t="s">
        <v>62</v>
      </c>
      <c r="C17" s="15">
        <f t="shared" si="0"/>
        <v>0</v>
      </c>
      <c r="D17" s="16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12.75">
      <c r="A18" s="13">
        <v>12</v>
      </c>
      <c r="B18" s="13" t="s">
        <v>63</v>
      </c>
      <c r="C18" s="15">
        <f t="shared" si="0"/>
        <v>319891623.3256165</v>
      </c>
      <c r="D18" s="16"/>
      <c r="E18" s="15">
        <v>331435352.1197537</v>
      </c>
      <c r="F18" s="15">
        <v>-346477.117133975</v>
      </c>
      <c r="G18" s="15">
        <v>-10032254.077305555</v>
      </c>
      <c r="H18" s="15">
        <v>0</v>
      </c>
      <c r="I18" s="15">
        <v>-1164997.599697709</v>
      </c>
      <c r="J18" s="15">
        <v>0</v>
      </c>
    </row>
    <row r="19" spans="1:10" ht="12.75">
      <c r="A19" s="13">
        <v>13</v>
      </c>
      <c r="B19" s="13" t="s">
        <v>64</v>
      </c>
      <c r="C19" s="15">
        <f t="shared" si="0"/>
        <v>6813727.48065716</v>
      </c>
      <c r="D19" s="16"/>
      <c r="E19" s="15">
        <v>6813727.48065716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12.75">
      <c r="A20" s="13">
        <v>14</v>
      </c>
      <c r="B20" s="13" t="s">
        <v>65</v>
      </c>
      <c r="C20" s="15">
        <f t="shared" si="0"/>
        <v>0</v>
      </c>
      <c r="D20" s="1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2.75">
      <c r="A21" s="13">
        <v>15</v>
      </c>
      <c r="B21" s="13" t="s">
        <v>66</v>
      </c>
      <c r="C21" s="15">
        <f t="shared" si="0"/>
        <v>0</v>
      </c>
      <c r="D21" s="16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2.75">
      <c r="A22" s="13">
        <v>16</v>
      </c>
      <c r="B22" s="13" t="s">
        <v>67</v>
      </c>
      <c r="C22" s="15">
        <f t="shared" si="0"/>
        <v>0</v>
      </c>
      <c r="D22" s="16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.75">
      <c r="A23" s="13">
        <v>17</v>
      </c>
      <c r="B23" s="13" t="s">
        <v>68</v>
      </c>
      <c r="C23" s="15">
        <f t="shared" si="0"/>
        <v>0</v>
      </c>
      <c r="D23" s="16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.75">
      <c r="A24" s="13">
        <v>18</v>
      </c>
      <c r="B24" s="13" t="s">
        <v>69</v>
      </c>
      <c r="C24" s="18">
        <f t="shared" si="0"/>
        <v>0</v>
      </c>
      <c r="D24" s="16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</row>
    <row r="25" spans="1:10" ht="12.75">
      <c r="A25" s="13">
        <v>19</v>
      </c>
      <c r="B25" s="13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3">
        <v>20</v>
      </c>
      <c r="B26" s="13" t="s">
        <v>70</v>
      </c>
      <c r="C26" s="15">
        <f>SUM(E26:J26)</f>
        <v>343474530.6238837</v>
      </c>
      <c r="D26" s="16"/>
      <c r="E26" s="15">
        <v>355018259.41802096</v>
      </c>
      <c r="F26" s="15">
        <v>-346477.1171338558</v>
      </c>
      <c r="G26" s="15">
        <v>-10032254.077305555</v>
      </c>
      <c r="H26" s="15">
        <v>0</v>
      </c>
      <c r="I26" s="15">
        <v>-1164997.5996978283</v>
      </c>
      <c r="J26" s="15">
        <v>0</v>
      </c>
    </row>
    <row r="27" spans="1:10" ht="12.75">
      <c r="A27" s="13">
        <v>21</v>
      </c>
      <c r="B27" s="13"/>
      <c r="C27" s="15"/>
      <c r="D27" s="16"/>
      <c r="E27" s="15"/>
      <c r="F27" s="15"/>
      <c r="G27" s="15"/>
      <c r="H27" s="15"/>
      <c r="I27" s="15"/>
      <c r="J27" s="15"/>
    </row>
    <row r="28" spans="1:10" ht="12.75">
      <c r="A28" s="13">
        <v>22</v>
      </c>
      <c r="B28" s="13" t="s">
        <v>71</v>
      </c>
      <c r="C28" s="15">
        <f aca="true" t="shared" si="1" ref="C28:C35">SUM(E28:J28)</f>
        <v>0</v>
      </c>
      <c r="D28" s="16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.75">
      <c r="A29" s="13">
        <v>23</v>
      </c>
      <c r="B29" s="13" t="s">
        <v>72</v>
      </c>
      <c r="C29" s="15">
        <f t="shared" si="1"/>
        <v>0</v>
      </c>
      <c r="D29" s="16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.75">
      <c r="A30" s="13">
        <v>24</v>
      </c>
      <c r="B30" s="13" t="s">
        <v>73</v>
      </c>
      <c r="C30" s="15">
        <f t="shared" si="1"/>
        <v>0</v>
      </c>
      <c r="D30" s="16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ht="12.75">
      <c r="A31" s="13">
        <v>25</v>
      </c>
      <c r="B31" s="13" t="s">
        <v>74</v>
      </c>
      <c r="C31" s="15">
        <f t="shared" si="1"/>
        <v>-4655723.785052553</v>
      </c>
      <c r="D31" s="16"/>
      <c r="E31" s="15">
        <v>-9950090.022591405</v>
      </c>
      <c r="F31" s="15">
        <v>115698.37498240173</v>
      </c>
      <c r="G31" s="15">
        <v>3372663.47960788</v>
      </c>
      <c r="H31" s="15">
        <v>1226598.5810259804</v>
      </c>
      <c r="I31" s="15">
        <v>391535.5708326921</v>
      </c>
      <c r="J31" s="15">
        <v>187870.23108989745</v>
      </c>
    </row>
    <row r="32" spans="1:10" ht="12.75">
      <c r="A32" s="13">
        <v>26</v>
      </c>
      <c r="B32" s="13" t="s">
        <v>75</v>
      </c>
      <c r="C32" s="15">
        <f t="shared" si="1"/>
        <v>-1023050.067163134</v>
      </c>
      <c r="D32" s="16"/>
      <c r="E32" s="15">
        <v>-1129020.3025733493</v>
      </c>
      <c r="F32" s="15">
        <v>16018.936815610155</v>
      </c>
      <c r="G32" s="15">
        <v>404202.94971068203</v>
      </c>
      <c r="H32" s="15">
        <v>168606.68338479288</v>
      </c>
      <c r="I32" s="15">
        <v>53737.401708658785</v>
      </c>
      <c r="J32" s="15">
        <v>-536595.7362095285</v>
      </c>
    </row>
    <row r="33" spans="1:10" ht="12.75">
      <c r="A33" s="13">
        <v>27</v>
      </c>
      <c r="B33" s="13" t="s">
        <v>76</v>
      </c>
      <c r="C33" s="15">
        <f t="shared" si="1"/>
        <v>0</v>
      </c>
      <c r="D33" s="16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ht="12.75">
      <c r="A34" s="13">
        <v>28</v>
      </c>
      <c r="B34" s="13" t="s">
        <v>77</v>
      </c>
      <c r="C34" s="15">
        <f t="shared" si="1"/>
        <v>0</v>
      </c>
      <c r="D34" s="16"/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ht="12.75">
      <c r="A35" s="13">
        <v>29</v>
      </c>
      <c r="B35" s="13" t="s">
        <v>78</v>
      </c>
      <c r="C35" s="18">
        <f t="shared" si="1"/>
        <v>0</v>
      </c>
      <c r="D35" s="16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</row>
    <row r="36" spans="1:10" ht="12.75">
      <c r="A36" s="13">
        <v>30</v>
      </c>
      <c r="B36" s="13"/>
      <c r="C36" s="15"/>
      <c r="D36" s="16"/>
      <c r="E36" s="15"/>
      <c r="F36" s="15"/>
      <c r="G36" s="15"/>
      <c r="H36" s="15"/>
      <c r="I36" s="15"/>
      <c r="J36" s="15"/>
    </row>
    <row r="37" spans="1:10" ht="12.75">
      <c r="A37" s="13">
        <v>31</v>
      </c>
      <c r="B37" s="13" t="s">
        <v>79</v>
      </c>
      <c r="C37" s="16">
        <f>SUM(E37:J37)</f>
        <v>337795756.7716682</v>
      </c>
      <c r="D37" s="16"/>
      <c r="E37" s="16">
        <v>343939149.0928564</v>
      </c>
      <c r="F37" s="16">
        <v>-214759.80533599854</v>
      </c>
      <c r="G37" s="16">
        <v>-6255387.647986889</v>
      </c>
      <c r="H37" s="16">
        <v>1395205.2644107342</v>
      </c>
      <c r="I37" s="16">
        <v>-719724.627156496</v>
      </c>
      <c r="J37" s="16">
        <v>-348725.50511956215</v>
      </c>
    </row>
    <row r="38" spans="1:10" ht="12.75">
      <c r="A38" s="13">
        <v>32</v>
      </c>
      <c r="B38" s="13"/>
      <c r="C38" s="15"/>
      <c r="D38" s="16"/>
      <c r="E38" s="15"/>
      <c r="F38" s="15"/>
      <c r="G38" s="15"/>
      <c r="H38" s="15"/>
      <c r="I38" s="15"/>
      <c r="J38" s="15"/>
    </row>
    <row r="39" spans="1:10" ht="13.5" thickBot="1">
      <c r="A39" s="13">
        <v>33</v>
      </c>
      <c r="B39" s="13" t="s">
        <v>80</v>
      </c>
      <c r="C39" s="19">
        <f>SUM(E39:J39)</f>
        <v>-8490278.492660284</v>
      </c>
      <c r="D39" s="16"/>
      <c r="E39" s="19">
        <v>-18307550.435420513</v>
      </c>
      <c r="F39" s="19">
        <v>214759.80533599854</v>
      </c>
      <c r="G39" s="19">
        <v>6255387.647986889</v>
      </c>
      <c r="H39" s="19">
        <v>2278674.3571612835</v>
      </c>
      <c r="I39" s="19">
        <v>719724.627156496</v>
      </c>
      <c r="J39" s="19">
        <v>348725.50511956215</v>
      </c>
    </row>
    <row r="40" spans="1:10" ht="13.5" thickTop="1">
      <c r="A40" s="13">
        <v>34</v>
      </c>
      <c r="B40" s="13"/>
      <c r="C40" s="15"/>
      <c r="D40" s="16"/>
      <c r="E40" s="15"/>
      <c r="F40" s="15"/>
      <c r="G40" s="15"/>
      <c r="H40" s="15"/>
      <c r="I40" s="15"/>
      <c r="J40" s="15"/>
    </row>
    <row r="41" spans="1:10" ht="12.75">
      <c r="A41" s="13">
        <v>35</v>
      </c>
      <c r="B41" s="13" t="s">
        <v>81</v>
      </c>
      <c r="C41" s="15"/>
      <c r="D41" s="16"/>
      <c r="E41" s="15"/>
      <c r="F41" s="15"/>
      <c r="G41" s="15"/>
      <c r="H41" s="15"/>
      <c r="I41" s="15"/>
      <c r="J41" s="15"/>
    </row>
    <row r="42" spans="1:10" ht="12.75">
      <c r="A42" s="13">
        <v>36</v>
      </c>
      <c r="B42" s="13" t="s">
        <v>82</v>
      </c>
      <c r="C42" s="15">
        <f aca="true" t="shared" si="2" ref="C42:C52">SUM(E42:J42)</f>
        <v>-1696117.2892894745</v>
      </c>
      <c r="D42" s="16"/>
      <c r="E42" s="15">
        <v>0</v>
      </c>
      <c r="F42" s="15">
        <v>0</v>
      </c>
      <c r="G42" s="15">
        <v>-477076.77508354187</v>
      </c>
      <c r="H42" s="15">
        <v>0</v>
      </c>
      <c r="I42" s="15">
        <v>-1219040.5142059326</v>
      </c>
      <c r="J42" s="15">
        <v>0</v>
      </c>
    </row>
    <row r="43" spans="1:10" ht="12.75">
      <c r="A43" s="13">
        <v>37</v>
      </c>
      <c r="B43" s="13" t="s">
        <v>83</v>
      </c>
      <c r="C43" s="15">
        <f t="shared" si="2"/>
        <v>0</v>
      </c>
      <c r="D43" s="16"/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</row>
    <row r="44" spans="1:10" ht="12.75">
      <c r="A44" s="13">
        <v>38</v>
      </c>
      <c r="B44" s="13" t="s">
        <v>84</v>
      </c>
      <c r="C44" s="15">
        <f t="shared" si="2"/>
        <v>1833021.2547020838</v>
      </c>
      <c r="D44" s="16"/>
      <c r="E44" s="15">
        <v>0</v>
      </c>
      <c r="F44" s="15">
        <v>0</v>
      </c>
      <c r="G44" s="15">
        <v>0</v>
      </c>
      <c r="H44" s="15">
        <v>0</v>
      </c>
      <c r="I44" s="15">
        <v>1833021.2547020838</v>
      </c>
      <c r="J44" s="15">
        <v>0</v>
      </c>
    </row>
    <row r="45" spans="1:10" ht="12.75">
      <c r="A45" s="13">
        <v>39</v>
      </c>
      <c r="B45" s="13" t="s">
        <v>85</v>
      </c>
      <c r="C45" s="15">
        <f t="shared" si="2"/>
        <v>0</v>
      </c>
      <c r="D45" s="16"/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ht="12.75">
      <c r="A46" s="13">
        <v>40</v>
      </c>
      <c r="B46" s="13" t="s">
        <v>86</v>
      </c>
      <c r="C46" s="15">
        <f t="shared" si="2"/>
        <v>0</v>
      </c>
      <c r="D46" s="16"/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12.75">
      <c r="A47" s="13">
        <v>41</v>
      </c>
      <c r="B47" s="13" t="s">
        <v>87</v>
      </c>
      <c r="C47" s="15">
        <f t="shared" si="2"/>
        <v>0</v>
      </c>
      <c r="D47" s="16"/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12.75">
      <c r="A48" s="13">
        <v>42</v>
      </c>
      <c r="B48" s="13" t="s">
        <v>88</v>
      </c>
      <c r="C48" s="15">
        <f t="shared" si="2"/>
        <v>1047212.3050744161</v>
      </c>
      <c r="D48" s="16"/>
      <c r="E48" s="15">
        <v>0</v>
      </c>
      <c r="F48" s="15">
        <v>0</v>
      </c>
      <c r="G48" s="15">
        <v>0</v>
      </c>
      <c r="H48" s="15">
        <v>0</v>
      </c>
      <c r="I48" s="15">
        <v>1047212.3050744161</v>
      </c>
      <c r="J48" s="15">
        <v>0</v>
      </c>
    </row>
    <row r="49" spans="1:10" ht="12.75">
      <c r="A49" s="13">
        <v>43</v>
      </c>
      <c r="B49" s="13" t="s">
        <v>89</v>
      </c>
      <c r="C49" s="15">
        <f t="shared" si="2"/>
        <v>0</v>
      </c>
      <c r="D49" s="16"/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2.75">
      <c r="A50" s="13">
        <v>44</v>
      </c>
      <c r="B50" s="13" t="s">
        <v>90</v>
      </c>
      <c r="C50" s="15">
        <f t="shared" si="2"/>
        <v>5657685.667818837</v>
      </c>
      <c r="D50" s="16"/>
      <c r="E50" s="15">
        <v>5751363.286953703</v>
      </c>
      <c r="F50" s="15">
        <v>-3648.784664876759</v>
      </c>
      <c r="G50" s="15">
        <v>-95602.32373019308</v>
      </c>
      <c r="H50" s="15">
        <v>23704.63860860467</v>
      </c>
      <c r="I50" s="15">
        <v>-12206.277730345726</v>
      </c>
      <c r="J50" s="15">
        <v>-5924.871618054807</v>
      </c>
    </row>
    <row r="51" spans="1:10" ht="12.75">
      <c r="A51" s="13">
        <v>45</v>
      </c>
      <c r="B51" s="13" t="s">
        <v>91</v>
      </c>
      <c r="C51" s="15">
        <f t="shared" si="2"/>
        <v>0</v>
      </c>
      <c r="D51" s="16"/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2.75">
      <c r="A52" s="13">
        <v>46</v>
      </c>
      <c r="B52" s="13" t="s">
        <v>92</v>
      </c>
      <c r="C52" s="18">
        <f t="shared" si="2"/>
        <v>0</v>
      </c>
      <c r="D52" s="16"/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</row>
    <row r="53" spans="1:10" ht="12.75">
      <c r="A53" s="13">
        <v>47</v>
      </c>
      <c r="B53" s="13"/>
      <c r="C53" s="15"/>
      <c r="D53" s="16"/>
      <c r="E53" s="15"/>
      <c r="F53" s="15"/>
      <c r="G53" s="15"/>
      <c r="H53" s="15"/>
      <c r="I53" s="15"/>
      <c r="J53" s="15"/>
    </row>
    <row r="54" spans="1:10" ht="12.75">
      <c r="A54" s="13">
        <v>48</v>
      </c>
      <c r="B54" s="13" t="s">
        <v>93</v>
      </c>
      <c r="C54" s="16">
        <f>SUM(E54:J54)</f>
        <v>6841801.938304901</v>
      </c>
      <c r="D54" s="16"/>
      <c r="E54" s="16">
        <v>5751363.286953926</v>
      </c>
      <c r="F54" s="16">
        <v>-3648.784665107727</v>
      </c>
      <c r="G54" s="16">
        <v>-572679.098813057</v>
      </c>
      <c r="H54" s="16">
        <v>23704.63860797882</v>
      </c>
      <c r="I54" s="16">
        <v>1648986.7678394318</v>
      </c>
      <c r="J54" s="16">
        <v>-5924.871618270874</v>
      </c>
    </row>
    <row r="55" spans="1:10" ht="12.75">
      <c r="A55" s="13">
        <v>49</v>
      </c>
      <c r="B55" s="13"/>
      <c r="C55" s="15"/>
      <c r="D55" s="16"/>
      <c r="E55" s="15"/>
      <c r="F55" s="15"/>
      <c r="G55" s="15"/>
      <c r="H55" s="15"/>
      <c r="I55" s="15"/>
      <c r="J55" s="15"/>
    </row>
    <row r="56" spans="1:10" ht="12.75">
      <c r="A56" s="13">
        <v>50</v>
      </c>
      <c r="B56" s="13" t="s">
        <v>94</v>
      </c>
      <c r="C56" s="15"/>
      <c r="D56" s="16"/>
      <c r="E56" s="15"/>
      <c r="F56" s="15"/>
      <c r="G56" s="15"/>
      <c r="H56" s="15"/>
      <c r="I56" s="15"/>
      <c r="J56" s="15"/>
    </row>
    <row r="57" spans="1:10" ht="12.75">
      <c r="A57" s="13">
        <v>51</v>
      </c>
      <c r="B57" s="13" t="s">
        <v>95</v>
      </c>
      <c r="C57" s="15">
        <f aca="true" t="shared" si="3" ref="C57:C63">SUM(E57:J57)</f>
        <v>19091.895255565643</v>
      </c>
      <c r="D57" s="16"/>
      <c r="E57" s="15">
        <v>0</v>
      </c>
      <c r="F57" s="15">
        <v>0</v>
      </c>
      <c r="G57" s="15">
        <v>19091.895255565643</v>
      </c>
      <c r="H57" s="15">
        <v>0</v>
      </c>
      <c r="I57" s="15">
        <v>0</v>
      </c>
      <c r="J57" s="15">
        <v>0</v>
      </c>
    </row>
    <row r="58" spans="1:10" ht="12.75">
      <c r="A58" s="13">
        <v>52</v>
      </c>
      <c r="B58" s="13" t="s">
        <v>96</v>
      </c>
      <c r="C58" s="15">
        <f t="shared" si="3"/>
        <v>280437.6203811765</v>
      </c>
      <c r="D58" s="16"/>
      <c r="E58" s="15">
        <v>0</v>
      </c>
      <c r="F58" s="15">
        <v>0</v>
      </c>
      <c r="G58" s="15">
        <v>280437.6203811765</v>
      </c>
      <c r="H58" s="15">
        <v>0</v>
      </c>
      <c r="I58" s="15">
        <v>0</v>
      </c>
      <c r="J58" s="15">
        <v>0</v>
      </c>
    </row>
    <row r="59" spans="1:10" ht="12.75">
      <c r="A59" s="13">
        <v>53</v>
      </c>
      <c r="B59" s="13" t="s">
        <v>97</v>
      </c>
      <c r="C59" s="15">
        <f t="shared" si="3"/>
        <v>0</v>
      </c>
      <c r="D59" s="16"/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</row>
    <row r="60" spans="1:10" ht="12.75">
      <c r="A60" s="13">
        <v>54</v>
      </c>
      <c r="B60" s="13" t="s">
        <v>98</v>
      </c>
      <c r="C60" s="15">
        <f t="shared" si="3"/>
        <v>0</v>
      </c>
      <c r="D60" s="16"/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</row>
    <row r="61" spans="1:10" ht="12.75">
      <c r="A61" s="13">
        <v>55</v>
      </c>
      <c r="B61" s="13" t="s">
        <v>99</v>
      </c>
      <c r="C61" s="15">
        <f t="shared" si="3"/>
        <v>0</v>
      </c>
      <c r="D61" s="16"/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</row>
    <row r="62" spans="1:10" ht="12.75">
      <c r="A62" s="13">
        <v>56</v>
      </c>
      <c r="B62" s="13" t="s">
        <v>46</v>
      </c>
      <c r="C62" s="15">
        <f t="shared" si="3"/>
        <v>0</v>
      </c>
      <c r="D62" s="16"/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</row>
    <row r="63" spans="1:10" ht="12.75">
      <c r="A63" s="13">
        <v>57</v>
      </c>
      <c r="B63" s="13" t="s">
        <v>100</v>
      </c>
      <c r="C63" s="18">
        <f t="shared" si="3"/>
        <v>-1898034.6879611313</v>
      </c>
      <c r="D63" s="16"/>
      <c r="E63" s="18">
        <v>0</v>
      </c>
      <c r="F63" s="18">
        <v>0</v>
      </c>
      <c r="G63" s="18">
        <v>0</v>
      </c>
      <c r="H63" s="18">
        <v>0</v>
      </c>
      <c r="I63" s="18">
        <v>-1898034.6879611313</v>
      </c>
      <c r="J63" s="18">
        <v>0</v>
      </c>
    </row>
    <row r="64" spans="1:10" ht="12.75">
      <c r="A64" s="13">
        <v>58</v>
      </c>
      <c r="B64" s="13"/>
      <c r="C64" s="15"/>
      <c r="D64" s="16"/>
      <c r="E64" s="15"/>
      <c r="F64" s="15"/>
      <c r="G64" s="15"/>
      <c r="H64" s="15"/>
      <c r="I64" s="15"/>
      <c r="J64" s="15"/>
    </row>
    <row r="65" spans="1:10" ht="12.75">
      <c r="A65" s="13">
        <v>59</v>
      </c>
      <c r="B65" s="13" t="s">
        <v>101</v>
      </c>
      <c r="C65" s="16">
        <f>SUM(E65:J65)</f>
        <v>-1598505.1723241806</v>
      </c>
      <c r="D65" s="16"/>
      <c r="E65" s="16">
        <v>0</v>
      </c>
      <c r="F65" s="16">
        <v>0</v>
      </c>
      <c r="G65" s="16">
        <v>299529.5156369209</v>
      </c>
      <c r="H65" s="16">
        <v>0</v>
      </c>
      <c r="I65" s="16">
        <v>-1898034.6879611015</v>
      </c>
      <c r="J65" s="16">
        <v>0</v>
      </c>
    </row>
    <row r="66" spans="1:10" ht="12.75">
      <c r="A66" s="13">
        <v>60</v>
      </c>
      <c r="B66" s="13"/>
      <c r="C66" s="15"/>
      <c r="D66" s="16"/>
      <c r="E66" s="15"/>
      <c r="F66" s="15"/>
      <c r="G66" s="15"/>
      <c r="H66" s="15"/>
      <c r="I66" s="15"/>
      <c r="J66" s="15"/>
    </row>
    <row r="67" spans="1:10" ht="13.5" thickBot="1">
      <c r="A67" s="13">
        <v>61</v>
      </c>
      <c r="B67" s="13" t="s">
        <v>102</v>
      </c>
      <c r="C67" s="19">
        <f>SUM(E67:J67)</f>
        <v>5243296.7659807205</v>
      </c>
      <c r="D67" s="16"/>
      <c r="E67" s="19">
        <v>5751363.286953926</v>
      </c>
      <c r="F67" s="19">
        <v>-3648.784665107727</v>
      </c>
      <c r="G67" s="19">
        <v>-273149.583176136</v>
      </c>
      <c r="H67" s="19">
        <v>23704.63860797882</v>
      </c>
      <c r="I67" s="19">
        <v>-249047.92012166977</v>
      </c>
      <c r="J67" s="19">
        <v>-5924.871618270874</v>
      </c>
    </row>
    <row r="68" spans="1:10" ht="13.5" thickTop="1">
      <c r="A68" s="13">
        <v>62</v>
      </c>
      <c r="B68" s="13"/>
      <c r="C68" s="20"/>
      <c r="D68" s="21"/>
      <c r="E68" s="20"/>
      <c r="F68" s="20"/>
      <c r="G68" s="20"/>
      <c r="H68" s="20"/>
      <c r="I68" s="20"/>
      <c r="J68" s="20"/>
    </row>
    <row r="69" spans="1:10" ht="12.75">
      <c r="A69" s="13">
        <v>63</v>
      </c>
      <c r="B69" s="13" t="s">
        <v>103</v>
      </c>
      <c r="C69" s="22">
        <f>SUM(E69:J69)</f>
        <v>-0.0023184424419230576</v>
      </c>
      <c r="D69" s="23"/>
      <c r="E69" s="22">
        <v>-0.004899044192682944</v>
      </c>
      <c r="F69" s="22">
        <v>5.632084172388363E-05</v>
      </c>
      <c r="G69" s="22">
        <v>0.0016433755076720596</v>
      </c>
      <c r="H69" s="22">
        <v>0.0005965732429598497</v>
      </c>
      <c r="I69" s="22">
        <v>0.00019286280996562433</v>
      </c>
      <c r="J69" s="22">
        <v>9.146934843846932E-05</v>
      </c>
    </row>
    <row r="70" spans="1:10" ht="12.75">
      <c r="A70" s="13">
        <v>64</v>
      </c>
      <c r="B70" s="13"/>
      <c r="C70" s="22"/>
      <c r="D70" s="23"/>
      <c r="E70" s="22"/>
      <c r="F70" s="22"/>
      <c r="G70" s="22"/>
      <c r="H70" s="22"/>
      <c r="I70" s="22"/>
      <c r="J70" s="22"/>
    </row>
    <row r="71" spans="1:10" ht="12.75">
      <c r="A71" s="13">
        <v>65</v>
      </c>
      <c r="B71" s="13" t="s">
        <v>104</v>
      </c>
      <c r="C71" s="22">
        <f>SUM(E71:J71)</f>
        <v>-0.004467133799466394</v>
      </c>
      <c r="D71" s="23"/>
      <c r="E71" s="22">
        <v>-0.009439391508059627</v>
      </c>
      <c r="F71" s="22">
        <v>0.00010851799946798302</v>
      </c>
      <c r="G71" s="22">
        <v>0.0031664267970559906</v>
      </c>
      <c r="H71" s="22">
        <v>0.0011494667494409416</v>
      </c>
      <c r="I71" s="22">
        <v>0.0003716046434790454</v>
      </c>
      <c r="J71" s="22">
        <v>0.00017624151914927277</v>
      </c>
    </row>
    <row r="72" spans="1:10" ht="12.75">
      <c r="A72" s="13">
        <v>66</v>
      </c>
      <c r="B72" s="13"/>
      <c r="C72" s="20"/>
      <c r="D72" s="21"/>
      <c r="E72" s="20"/>
      <c r="F72" s="20"/>
      <c r="G72" s="20"/>
      <c r="H72" s="20"/>
      <c r="I72" s="20"/>
      <c r="J72" s="20"/>
    </row>
    <row r="73" spans="1:10" ht="12.75">
      <c r="A73" s="13">
        <v>67</v>
      </c>
      <c r="B73" s="13" t="s">
        <v>105</v>
      </c>
      <c r="C73" s="20"/>
      <c r="D73" s="21"/>
      <c r="E73" s="20"/>
      <c r="F73" s="20"/>
      <c r="G73" s="20"/>
      <c r="H73" s="20"/>
      <c r="I73" s="20"/>
      <c r="J73" s="20"/>
    </row>
    <row r="74" spans="1:10" ht="12.75">
      <c r="A74" s="13">
        <v>68</v>
      </c>
      <c r="B74" s="13" t="s">
        <v>106</v>
      </c>
      <c r="C74" s="15">
        <f>SUM(E74:J74)</f>
        <v>-14169052.344875813</v>
      </c>
      <c r="D74" s="16"/>
      <c r="E74" s="15">
        <v>-29386660.76058507</v>
      </c>
      <c r="F74" s="15">
        <v>346477.1171338558</v>
      </c>
      <c r="G74" s="15">
        <v>10032254.077305555</v>
      </c>
      <c r="H74" s="15">
        <v>3673879.6215720177</v>
      </c>
      <c r="I74" s="15">
        <v>1164997.5996978283</v>
      </c>
      <c r="J74" s="15">
        <v>0</v>
      </c>
    </row>
    <row r="75" spans="1:10" ht="12.75">
      <c r="A75" s="13">
        <v>69</v>
      </c>
      <c r="B75" s="13" t="s">
        <v>107</v>
      </c>
      <c r="C75" s="15"/>
      <c r="D75" s="16"/>
      <c r="E75" s="15"/>
      <c r="F75" s="15"/>
      <c r="G75" s="15"/>
      <c r="H75" s="15"/>
      <c r="I75" s="15"/>
      <c r="J75" s="15"/>
    </row>
    <row r="76" spans="1:10" ht="12.75">
      <c r="A76" s="13">
        <v>70</v>
      </c>
      <c r="B76" s="13" t="s">
        <v>108</v>
      </c>
      <c r="C76" s="15"/>
      <c r="D76" s="16"/>
      <c r="E76" s="15"/>
      <c r="F76" s="15"/>
      <c r="G76" s="15"/>
      <c r="H76" s="15"/>
      <c r="I76" s="15"/>
      <c r="J76" s="15"/>
    </row>
    <row r="77" spans="1:10" ht="12.75">
      <c r="A77" s="13">
        <v>71</v>
      </c>
      <c r="B77" s="13" t="s">
        <v>109</v>
      </c>
      <c r="C77" s="15">
        <f>SUM(E77:J77)</f>
        <v>156065.67958007753</v>
      </c>
      <c r="D77" s="16"/>
      <c r="E77" s="15">
        <v>171188.17796349525</v>
      </c>
      <c r="F77" s="15">
        <v>-108.60534577071667</v>
      </c>
      <c r="G77" s="15">
        <v>-8130.242713347077</v>
      </c>
      <c r="H77" s="15">
        <v>705.5638272762299</v>
      </c>
      <c r="I77" s="15">
        <v>-7412.8615328371525</v>
      </c>
      <c r="J77" s="15">
        <v>-176.3526187390089</v>
      </c>
    </row>
    <row r="78" spans="1:10" ht="12.75">
      <c r="A78" s="13">
        <v>72</v>
      </c>
      <c r="B78" s="13" t="s">
        <v>110</v>
      </c>
      <c r="C78" s="15">
        <f>SUM(E78:J78)</f>
        <v>0</v>
      </c>
      <c r="D78" s="16"/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</row>
    <row r="79" spans="1:10" ht="12.75">
      <c r="A79" s="13">
        <v>73</v>
      </c>
      <c r="B79" s="13" t="s">
        <v>111</v>
      </c>
      <c r="C79" s="18">
        <f>SUM(E79:J79)</f>
        <v>0</v>
      </c>
      <c r="D79" s="16"/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</row>
    <row r="80" spans="1:10" ht="12.75">
      <c r="A80" s="13">
        <v>74</v>
      </c>
      <c r="B80" s="13" t="s">
        <v>112</v>
      </c>
      <c r="C80" s="15">
        <f>SUM(E80:J80)</f>
        <v>-14325118.024455905</v>
      </c>
      <c r="D80" s="16"/>
      <c r="E80" s="15">
        <v>-29557848.938548565</v>
      </c>
      <c r="F80" s="15">
        <v>346585.72247964144</v>
      </c>
      <c r="G80" s="15">
        <v>10040384.320018888</v>
      </c>
      <c r="H80" s="15">
        <v>3673174.0577447414</v>
      </c>
      <c r="I80" s="15">
        <v>1172410.4612306356</v>
      </c>
      <c r="J80" s="15">
        <v>176.35261875391006</v>
      </c>
    </row>
    <row r="81" spans="1:10" ht="12.75">
      <c r="A81" s="13">
        <v>75</v>
      </c>
      <c r="B81" s="13"/>
      <c r="C81" s="15"/>
      <c r="D81" s="16"/>
      <c r="E81" s="15"/>
      <c r="F81" s="15"/>
      <c r="G81" s="15"/>
      <c r="H81" s="15"/>
      <c r="I81" s="15"/>
      <c r="J81" s="15"/>
    </row>
    <row r="82" spans="1:10" ht="12.75">
      <c r="A82" s="13">
        <v>76</v>
      </c>
      <c r="B82" s="13" t="s">
        <v>113</v>
      </c>
      <c r="C82" s="18">
        <f>SUM(E82:J82)</f>
        <v>-1023050.067163134</v>
      </c>
      <c r="D82" s="16"/>
      <c r="E82" s="18">
        <v>-1129020.3025733493</v>
      </c>
      <c r="F82" s="18">
        <v>16018.936815610155</v>
      </c>
      <c r="G82" s="18">
        <v>404202.94971068203</v>
      </c>
      <c r="H82" s="18">
        <v>168606.68338479288</v>
      </c>
      <c r="I82" s="18">
        <v>53737.401708658785</v>
      </c>
      <c r="J82" s="18">
        <v>-536595.7362095285</v>
      </c>
    </row>
    <row r="83" spans="1:10" ht="13.5" thickBot="1">
      <c r="A83" s="13">
        <v>77</v>
      </c>
      <c r="B83" s="13" t="s">
        <v>114</v>
      </c>
      <c r="C83" s="24">
        <f>SUM(E83:J83)</f>
        <v>-13302067.957292765</v>
      </c>
      <c r="D83" s="16"/>
      <c r="E83" s="24">
        <v>-28428828.635975197</v>
      </c>
      <c r="F83" s="24">
        <v>330566.78566402197</v>
      </c>
      <c r="G83" s="24">
        <v>9636181.370308205</v>
      </c>
      <c r="H83" s="24">
        <v>3504567.3743599504</v>
      </c>
      <c r="I83" s="24">
        <v>1118673.0595219731</v>
      </c>
      <c r="J83" s="24">
        <v>536772.0888282806</v>
      </c>
    </row>
    <row r="84" spans="1:10" ht="13.5" thickTop="1">
      <c r="A84" s="13">
        <v>78</v>
      </c>
      <c r="B84" s="13"/>
      <c r="C84" s="15"/>
      <c r="D84" s="16"/>
      <c r="E84" s="15"/>
      <c r="F84" s="15"/>
      <c r="G84" s="15"/>
      <c r="H84" s="15"/>
      <c r="I84" s="15"/>
      <c r="J84" s="15"/>
    </row>
    <row r="85" spans="1:10" ht="13.5" thickBot="1">
      <c r="A85" s="13">
        <v>79</v>
      </c>
      <c r="B85" s="25" t="s">
        <v>115</v>
      </c>
      <c r="C85" s="19">
        <f>SUM(E85:J85)</f>
        <v>-4655723.785052553</v>
      </c>
      <c r="D85" s="16"/>
      <c r="E85" s="19">
        <v>-9950090.022591405</v>
      </c>
      <c r="F85" s="19">
        <v>115698.37498240173</v>
      </c>
      <c r="G85" s="19">
        <v>3372663.47960788</v>
      </c>
      <c r="H85" s="19">
        <v>1226598.5810259804</v>
      </c>
      <c r="I85" s="19">
        <v>391535.5708326921</v>
      </c>
      <c r="J85" s="19">
        <v>187870.23108989745</v>
      </c>
    </row>
    <row r="86" spans="3:10" ht="13.5" thickTop="1">
      <c r="C86" s="26"/>
      <c r="D86" s="27"/>
      <c r="E86" s="28"/>
      <c r="F86" s="28"/>
      <c r="G86" s="28"/>
      <c r="H86" s="28"/>
      <c r="I86" s="28"/>
      <c r="J86" s="28"/>
    </row>
    <row r="87" spans="1:10" ht="22.5">
      <c r="A87" s="29"/>
      <c r="B87" s="45" t="s">
        <v>147</v>
      </c>
      <c r="C87" s="44">
        <f>SUM(E87:J87)</f>
        <v>14446381.788966626</v>
      </c>
      <c r="D87" s="32"/>
      <c r="E87" s="15">
        <v>30380762.94277507</v>
      </c>
      <c r="F87" s="15">
        <v>-347541.1688708663</v>
      </c>
      <c r="G87" s="15">
        <v>-10146087.962539345</v>
      </c>
      <c r="H87" s="15">
        <v>-3678878.0750624835</v>
      </c>
      <c r="I87" s="15">
        <v>-1197538.9709899724</v>
      </c>
      <c r="J87" s="15">
        <v>-564334.9763457775</v>
      </c>
    </row>
    <row r="88" spans="3:4" ht="12.75">
      <c r="C88" s="3"/>
      <c r="D88" s="34"/>
    </row>
    <row r="90" ht="13.5" customHeight="1"/>
  </sheetData>
  <printOptions/>
  <pageMargins left="0.75" right="0.24" top="0.53" bottom="0.61" header="0.5" footer="0.5"/>
  <pageSetup fitToWidth="8" fitToHeight="1" horizontalDpi="600" verticalDpi="600" orientation="portrait" scale="62" r:id="rId1"/>
  <headerFooter alignWithMargins="0">
    <oddHeader>&amp;RPage 5.0.&amp;P+1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>
    <tabColor indexed="42"/>
    <pageSetUpPr fitToPage="1"/>
  </sheetPr>
  <dimension ref="A1:G88"/>
  <sheetViews>
    <sheetView zoomScale="75" zoomScaleNormal="75" workbookViewId="0" topLeftCell="A1">
      <pane xSplit="3" ySplit="6" topLeftCell="D43" activePane="bottomRight" state="frozen"/>
      <selection pane="topLeft" activeCell="E5" sqref="E5:L87"/>
      <selection pane="topRight" activeCell="E5" sqref="E5:L87"/>
      <selection pane="bottomLeft" activeCell="E5" sqref="E5:L87"/>
      <selection pane="bottomRight" activeCell="E5" sqref="E5:L87"/>
    </sheetView>
  </sheetViews>
  <sheetFormatPr defaultColWidth="9.140625" defaultRowHeight="12.75"/>
  <cols>
    <col min="1" max="1" width="3.140625" style="0" bestFit="1" customWidth="1"/>
    <col min="2" max="2" width="31.00390625" style="0" customWidth="1"/>
    <col min="3" max="3" width="17.8515625" style="0" bestFit="1" customWidth="1"/>
    <col min="4" max="4" width="2.8515625" style="2" customWidth="1"/>
    <col min="5" max="5" width="14.57421875" style="0" customWidth="1"/>
    <col min="6" max="6" width="14.7109375" style="0" customWidth="1"/>
    <col min="7" max="7" width="16.140625" style="0" customWidth="1"/>
    <col min="8" max="8" width="2.8515625" style="0" customWidth="1"/>
  </cols>
  <sheetData>
    <row r="1" ht="15.75">
      <c r="A1" s="1" t="s">
        <v>0</v>
      </c>
    </row>
    <row r="2" ht="12.75">
      <c r="A2" s="3" t="s">
        <v>1</v>
      </c>
    </row>
    <row r="3" spans="1:4" ht="12.75">
      <c r="A3" s="3" t="s">
        <v>119</v>
      </c>
      <c r="B3" s="4"/>
      <c r="C3" s="5"/>
      <c r="D3" s="6"/>
    </row>
    <row r="4" spans="1:4" ht="12.75">
      <c r="A4" s="7" t="s">
        <v>129</v>
      </c>
      <c r="B4" s="4"/>
      <c r="C4" s="5"/>
      <c r="D4" s="6"/>
    </row>
    <row r="5" spans="2:7" ht="12.75">
      <c r="B5" s="4"/>
      <c r="C5" s="5"/>
      <c r="D5" s="6"/>
      <c r="E5" s="8">
        <v>6.1</v>
      </c>
      <c r="F5" s="8">
        <v>6.2</v>
      </c>
      <c r="G5" s="8">
        <v>6.3</v>
      </c>
    </row>
    <row r="6" spans="3:7" ht="38.25">
      <c r="C6" s="10" t="s">
        <v>116</v>
      </c>
      <c r="D6" s="11"/>
      <c r="E6" s="12" t="s">
        <v>150</v>
      </c>
      <c r="F6" s="12" t="s">
        <v>151</v>
      </c>
      <c r="G6" s="12" t="s">
        <v>37</v>
      </c>
    </row>
    <row r="7" spans="1:4" ht="12.75">
      <c r="A7" s="13">
        <v>1</v>
      </c>
      <c r="B7" s="13" t="s">
        <v>53</v>
      </c>
      <c r="C7" s="4"/>
      <c r="D7" s="14"/>
    </row>
    <row r="8" spans="1:7" ht="12.75">
      <c r="A8" s="13">
        <v>2</v>
      </c>
      <c r="B8" s="13" t="s">
        <v>54</v>
      </c>
      <c r="C8" s="15">
        <f>SUM(E8:G8)</f>
        <v>0</v>
      </c>
      <c r="D8" s="16"/>
      <c r="E8" s="15">
        <v>0</v>
      </c>
      <c r="F8" s="15">
        <v>0</v>
      </c>
      <c r="G8" s="15">
        <v>0</v>
      </c>
    </row>
    <row r="9" spans="1:7" ht="12.75">
      <c r="A9" s="13">
        <v>3</v>
      </c>
      <c r="B9" s="13" t="s">
        <v>55</v>
      </c>
      <c r="C9" s="15">
        <f>SUM(E9:G9)</f>
        <v>0</v>
      </c>
      <c r="D9" s="16"/>
      <c r="E9" s="15">
        <v>0</v>
      </c>
      <c r="F9" s="15">
        <v>0</v>
      </c>
      <c r="G9" s="15">
        <v>0</v>
      </c>
    </row>
    <row r="10" spans="1:7" ht="12.75">
      <c r="A10" s="13">
        <v>4</v>
      </c>
      <c r="B10" s="13" t="s">
        <v>56</v>
      </c>
      <c r="C10" s="15">
        <f>SUM(E10:G10)</f>
        <v>0</v>
      </c>
      <c r="D10" s="16"/>
      <c r="E10" s="15">
        <v>0</v>
      </c>
      <c r="F10" s="15">
        <v>0</v>
      </c>
      <c r="G10" s="15">
        <v>0</v>
      </c>
    </row>
    <row r="11" spans="1:7" ht="12.75">
      <c r="A11" s="13">
        <v>5</v>
      </c>
      <c r="B11" s="13" t="s">
        <v>57</v>
      </c>
      <c r="C11" s="15">
        <f>SUM(E11:G11)</f>
        <v>0</v>
      </c>
      <c r="D11" s="16"/>
      <c r="E11" s="15">
        <v>0</v>
      </c>
      <c r="F11" s="15">
        <v>0</v>
      </c>
      <c r="G11" s="15">
        <v>0</v>
      </c>
    </row>
    <row r="12" spans="1:7" ht="12.75">
      <c r="A12" s="13">
        <v>6</v>
      </c>
      <c r="B12" s="13" t="s">
        <v>58</v>
      </c>
      <c r="C12" s="17">
        <f>SUM(E12:G12)</f>
        <v>0</v>
      </c>
      <c r="D12" s="16"/>
      <c r="E12" s="17">
        <v>0</v>
      </c>
      <c r="F12" s="17">
        <v>0</v>
      </c>
      <c r="G12" s="17">
        <v>0</v>
      </c>
    </row>
    <row r="13" spans="1:7" ht="12.75">
      <c r="A13" s="13">
        <v>7</v>
      </c>
      <c r="B13" s="13"/>
      <c r="C13" s="15"/>
      <c r="D13" s="16"/>
      <c r="E13" s="15"/>
      <c r="F13" s="15"/>
      <c r="G13" s="15"/>
    </row>
    <row r="14" spans="1:7" ht="12.75">
      <c r="A14" s="13">
        <v>8</v>
      </c>
      <c r="B14" s="13" t="s">
        <v>59</v>
      </c>
      <c r="C14" s="15"/>
      <c r="D14" s="16"/>
      <c r="E14" s="15"/>
      <c r="F14" s="15"/>
      <c r="G14" s="15"/>
    </row>
    <row r="15" spans="1:7" ht="12.75">
      <c r="A15" s="13">
        <v>9</v>
      </c>
      <c r="B15" s="13" t="s">
        <v>60</v>
      </c>
      <c r="C15" s="15">
        <f aca="true" t="shared" si="0" ref="C15:C24">SUM(E15:G15)</f>
        <v>0</v>
      </c>
      <c r="D15" s="16"/>
      <c r="E15" s="15">
        <v>0</v>
      </c>
      <c r="F15" s="15">
        <v>0</v>
      </c>
      <c r="G15" s="15">
        <v>0</v>
      </c>
    </row>
    <row r="16" spans="1:7" ht="12.75">
      <c r="A16" s="13">
        <v>10</v>
      </c>
      <c r="B16" s="13" t="s">
        <v>61</v>
      </c>
      <c r="C16" s="15">
        <f t="shared" si="0"/>
        <v>0</v>
      </c>
      <c r="D16" s="16"/>
      <c r="E16" s="15">
        <v>0</v>
      </c>
      <c r="F16" s="15">
        <v>0</v>
      </c>
      <c r="G16" s="15">
        <v>0</v>
      </c>
    </row>
    <row r="17" spans="1:7" ht="12.75">
      <c r="A17" s="13">
        <v>11</v>
      </c>
      <c r="B17" s="13" t="s">
        <v>62</v>
      </c>
      <c r="C17" s="15">
        <f t="shared" si="0"/>
        <v>0</v>
      </c>
      <c r="D17" s="16"/>
      <c r="E17" s="15">
        <v>0</v>
      </c>
      <c r="F17" s="15">
        <v>0</v>
      </c>
      <c r="G17" s="15">
        <v>0</v>
      </c>
    </row>
    <row r="18" spans="1:7" ht="12.75">
      <c r="A18" s="13">
        <v>12</v>
      </c>
      <c r="B18" s="13" t="s">
        <v>63</v>
      </c>
      <c r="C18" s="15">
        <f t="shared" si="0"/>
        <v>-413775.06417155266</v>
      </c>
      <c r="D18" s="16"/>
      <c r="E18" s="15">
        <v>314037.0640819073</v>
      </c>
      <c r="F18" s="15">
        <v>158467.22709023952</v>
      </c>
      <c r="G18" s="15">
        <v>-886279.3553436995</v>
      </c>
    </row>
    <row r="19" spans="1:7" ht="12.75">
      <c r="A19" s="13">
        <v>13</v>
      </c>
      <c r="B19" s="13" t="s">
        <v>64</v>
      </c>
      <c r="C19" s="15">
        <f t="shared" si="0"/>
        <v>0</v>
      </c>
      <c r="D19" s="16"/>
      <c r="E19" s="15">
        <v>0</v>
      </c>
      <c r="F19" s="15">
        <v>0</v>
      </c>
      <c r="G19" s="15">
        <v>0</v>
      </c>
    </row>
    <row r="20" spans="1:7" ht="12.75">
      <c r="A20" s="13">
        <v>14</v>
      </c>
      <c r="B20" s="13" t="s">
        <v>65</v>
      </c>
      <c r="C20" s="15">
        <f t="shared" si="0"/>
        <v>0</v>
      </c>
      <c r="D20" s="16"/>
      <c r="E20" s="15">
        <v>0</v>
      </c>
      <c r="F20" s="15">
        <v>0</v>
      </c>
      <c r="G20" s="15">
        <v>0</v>
      </c>
    </row>
    <row r="21" spans="1:7" ht="12.75">
      <c r="A21" s="13">
        <v>15</v>
      </c>
      <c r="B21" s="13" t="s">
        <v>66</v>
      </c>
      <c r="C21" s="15">
        <f t="shared" si="0"/>
        <v>0</v>
      </c>
      <c r="D21" s="16"/>
      <c r="E21" s="15">
        <v>0</v>
      </c>
      <c r="F21" s="15">
        <v>0</v>
      </c>
      <c r="G21" s="15">
        <v>0</v>
      </c>
    </row>
    <row r="22" spans="1:7" ht="12.75">
      <c r="A22" s="13">
        <v>16</v>
      </c>
      <c r="B22" s="13" t="s">
        <v>67</v>
      </c>
      <c r="C22" s="15">
        <f t="shared" si="0"/>
        <v>0</v>
      </c>
      <c r="D22" s="16"/>
      <c r="E22" s="15">
        <v>0</v>
      </c>
      <c r="F22" s="15">
        <v>0</v>
      </c>
      <c r="G22" s="15">
        <v>0</v>
      </c>
    </row>
    <row r="23" spans="1:7" ht="12.75">
      <c r="A23" s="13">
        <v>17</v>
      </c>
      <c r="B23" s="13" t="s">
        <v>68</v>
      </c>
      <c r="C23" s="15">
        <f t="shared" si="0"/>
        <v>0</v>
      </c>
      <c r="D23" s="16"/>
      <c r="E23" s="15">
        <v>0</v>
      </c>
      <c r="F23" s="15">
        <v>0</v>
      </c>
      <c r="G23" s="15">
        <v>0</v>
      </c>
    </row>
    <row r="24" spans="1:7" ht="12.75">
      <c r="A24" s="13">
        <v>18</v>
      </c>
      <c r="B24" s="13" t="s">
        <v>69</v>
      </c>
      <c r="C24" s="18">
        <f t="shared" si="0"/>
        <v>0</v>
      </c>
      <c r="D24" s="16"/>
      <c r="E24" s="18">
        <v>0</v>
      </c>
      <c r="F24" s="18">
        <v>0</v>
      </c>
      <c r="G24" s="18">
        <v>0</v>
      </c>
    </row>
    <row r="25" spans="1:7" ht="12.75">
      <c r="A25" s="13">
        <v>19</v>
      </c>
      <c r="B25" s="13"/>
      <c r="C25" s="16"/>
      <c r="D25" s="16"/>
      <c r="E25" s="16"/>
      <c r="F25" s="16"/>
      <c r="G25" s="16"/>
    </row>
    <row r="26" spans="1:7" ht="12.75">
      <c r="A26" s="13">
        <v>20</v>
      </c>
      <c r="B26" s="13" t="s">
        <v>70</v>
      </c>
      <c r="C26" s="15">
        <f>SUM(E26:G26)</f>
        <v>-413775.06417155266</v>
      </c>
      <c r="D26" s="16"/>
      <c r="E26" s="15">
        <v>314037.0640819073</v>
      </c>
      <c r="F26" s="15">
        <v>158467.22709035873</v>
      </c>
      <c r="G26" s="15">
        <v>-886279.3553438187</v>
      </c>
    </row>
    <row r="27" spans="1:7" ht="12.75">
      <c r="A27" s="13">
        <v>21</v>
      </c>
      <c r="B27" s="13"/>
      <c r="C27" s="15"/>
      <c r="D27" s="16"/>
      <c r="E27" s="15"/>
      <c r="F27" s="15"/>
      <c r="G27" s="15"/>
    </row>
    <row r="28" spans="1:7" ht="12.75">
      <c r="A28" s="13">
        <v>22</v>
      </c>
      <c r="B28" s="13" t="s">
        <v>71</v>
      </c>
      <c r="C28" s="15">
        <f aca="true" t="shared" si="1" ref="C28:C35">SUM(E28:G28)</f>
        <v>9074379.851463705</v>
      </c>
      <c r="D28" s="16"/>
      <c r="E28" s="15">
        <v>7584747.863976777</v>
      </c>
      <c r="F28" s="15">
        <v>0</v>
      </c>
      <c r="G28" s="15">
        <v>1489631.9874869287</v>
      </c>
    </row>
    <row r="29" spans="1:7" ht="12.75">
      <c r="A29" s="13">
        <v>23</v>
      </c>
      <c r="B29" s="13" t="s">
        <v>72</v>
      </c>
      <c r="C29" s="15">
        <f t="shared" si="1"/>
        <v>264502.90772282705</v>
      </c>
      <c r="D29" s="16"/>
      <c r="E29" s="15">
        <v>264502.90772282705</v>
      </c>
      <c r="F29" s="15">
        <v>0</v>
      </c>
      <c r="G29" s="15">
        <v>0</v>
      </c>
    </row>
    <row r="30" spans="1:7" ht="12.75">
      <c r="A30" s="13">
        <v>24</v>
      </c>
      <c r="B30" s="13" t="s">
        <v>73</v>
      </c>
      <c r="C30" s="15">
        <f t="shared" si="1"/>
        <v>0</v>
      </c>
      <c r="D30" s="16"/>
      <c r="E30" s="15">
        <v>0</v>
      </c>
      <c r="F30" s="15">
        <v>0</v>
      </c>
      <c r="G30" s="15">
        <v>0</v>
      </c>
    </row>
    <row r="31" spans="1:7" ht="12.75">
      <c r="A31" s="13">
        <v>25</v>
      </c>
      <c r="B31" s="13" t="s">
        <v>74</v>
      </c>
      <c r="C31" s="15">
        <f t="shared" si="1"/>
        <v>-1878800.641938746</v>
      </c>
      <c r="D31" s="16"/>
      <c r="E31" s="15">
        <v>-2716103.748545207</v>
      </c>
      <c r="F31" s="15">
        <v>1026534.9479377344</v>
      </c>
      <c r="G31" s="15">
        <v>-189231.84133127332</v>
      </c>
    </row>
    <row r="32" spans="1:7" ht="12.75">
      <c r="A32" s="13">
        <v>26</v>
      </c>
      <c r="B32" s="13" t="s">
        <v>75</v>
      </c>
      <c r="C32" s="15">
        <f t="shared" si="1"/>
        <v>-288380.7819504384</v>
      </c>
      <c r="D32" s="16"/>
      <c r="E32" s="15">
        <v>-401414.8631559424</v>
      </c>
      <c r="F32" s="15">
        <v>175596.97540858947</v>
      </c>
      <c r="G32" s="15">
        <v>-62562.89420308545</v>
      </c>
    </row>
    <row r="33" spans="1:7" ht="12.75">
      <c r="A33" s="13">
        <v>27</v>
      </c>
      <c r="B33" s="13" t="s">
        <v>76</v>
      </c>
      <c r="C33" s="15">
        <f t="shared" si="1"/>
        <v>0</v>
      </c>
      <c r="D33" s="16"/>
      <c r="E33" s="15">
        <v>0</v>
      </c>
      <c r="F33" s="15">
        <v>0</v>
      </c>
      <c r="G33" s="15">
        <v>0</v>
      </c>
    </row>
    <row r="34" spans="1:7" ht="12.75">
      <c r="A34" s="13">
        <v>28</v>
      </c>
      <c r="B34" s="13" t="s">
        <v>77</v>
      </c>
      <c r="C34" s="15">
        <f t="shared" si="1"/>
        <v>0</v>
      </c>
      <c r="D34" s="16"/>
      <c r="E34" s="15">
        <v>0</v>
      </c>
      <c r="F34" s="15">
        <v>0</v>
      </c>
      <c r="G34" s="15">
        <v>0</v>
      </c>
    </row>
    <row r="35" spans="1:7" ht="12.75">
      <c r="A35" s="13">
        <v>29</v>
      </c>
      <c r="B35" s="13" t="s">
        <v>78</v>
      </c>
      <c r="C35" s="18">
        <f t="shared" si="1"/>
        <v>0</v>
      </c>
      <c r="D35" s="16"/>
      <c r="E35" s="18">
        <v>0</v>
      </c>
      <c r="F35" s="18">
        <v>0</v>
      </c>
      <c r="G35" s="18">
        <v>0</v>
      </c>
    </row>
    <row r="36" spans="1:7" ht="12.75">
      <c r="A36" s="13">
        <v>30</v>
      </c>
      <c r="B36" s="13"/>
      <c r="C36" s="15"/>
      <c r="D36" s="16"/>
      <c r="E36" s="15"/>
      <c r="F36" s="15"/>
      <c r="G36" s="15"/>
    </row>
    <row r="37" spans="1:7" ht="12.75">
      <c r="A37" s="13">
        <v>31</v>
      </c>
      <c r="B37" s="13" t="s">
        <v>79</v>
      </c>
      <c r="C37" s="16">
        <f>SUM(E37:G37)</f>
        <v>6757926.271125793</v>
      </c>
      <c r="D37" s="16"/>
      <c r="E37" s="16">
        <v>5045769.224080324</v>
      </c>
      <c r="F37" s="16">
        <v>1360599.1504366398</v>
      </c>
      <c r="G37" s="16">
        <v>351557.8966088295</v>
      </c>
    </row>
    <row r="38" spans="1:7" ht="12.75">
      <c r="A38" s="13">
        <v>32</v>
      </c>
      <c r="B38" s="13"/>
      <c r="C38" s="15"/>
      <c r="D38" s="16"/>
      <c r="E38" s="15"/>
      <c r="F38" s="15"/>
      <c r="G38" s="15"/>
    </row>
    <row r="39" spans="1:7" ht="13.5" thickBot="1">
      <c r="A39" s="13">
        <v>33</v>
      </c>
      <c r="B39" s="13" t="s">
        <v>80</v>
      </c>
      <c r="C39" s="19">
        <f>SUM(E39:G39)</f>
        <v>-6757926.271125793</v>
      </c>
      <c r="D39" s="16"/>
      <c r="E39" s="19">
        <v>-5045769.224080324</v>
      </c>
      <c r="F39" s="19">
        <v>-1360599.1504366398</v>
      </c>
      <c r="G39" s="19">
        <v>-351557.8966088295</v>
      </c>
    </row>
    <row r="40" spans="1:7" ht="13.5" thickTop="1">
      <c r="A40" s="13">
        <v>34</v>
      </c>
      <c r="B40" s="13"/>
      <c r="C40" s="15"/>
      <c r="D40" s="16"/>
      <c r="E40" s="15"/>
      <c r="F40" s="15"/>
      <c r="G40" s="15"/>
    </row>
    <row r="41" spans="1:7" ht="12.75">
      <c r="A41" s="13">
        <v>35</v>
      </c>
      <c r="B41" s="13" t="s">
        <v>81</v>
      </c>
      <c r="C41" s="15"/>
      <c r="D41" s="16"/>
      <c r="E41" s="15"/>
      <c r="F41" s="15"/>
      <c r="G41" s="15"/>
    </row>
    <row r="42" spans="1:7" ht="12.75">
      <c r="A42" s="13">
        <v>36</v>
      </c>
      <c r="B42" s="13" t="s">
        <v>82</v>
      </c>
      <c r="C42" s="15">
        <f aca="true" t="shared" si="2" ref="C42:C52">SUM(E42:G42)</f>
        <v>0</v>
      </c>
      <c r="D42" s="16"/>
      <c r="E42" s="15">
        <v>0</v>
      </c>
      <c r="F42" s="15">
        <v>0</v>
      </c>
      <c r="G42" s="15">
        <v>0</v>
      </c>
    </row>
    <row r="43" spans="1:7" ht="12.75">
      <c r="A43" s="13">
        <v>37</v>
      </c>
      <c r="B43" s="13" t="s">
        <v>83</v>
      </c>
      <c r="C43" s="15">
        <f t="shared" si="2"/>
        <v>0</v>
      </c>
      <c r="D43" s="16"/>
      <c r="E43" s="15">
        <v>0</v>
      </c>
      <c r="F43" s="15">
        <v>0</v>
      </c>
      <c r="G43" s="15">
        <v>0</v>
      </c>
    </row>
    <row r="44" spans="1:7" ht="12.75">
      <c r="A44" s="13">
        <v>38</v>
      </c>
      <c r="B44" s="13" t="s">
        <v>84</v>
      </c>
      <c r="C44" s="15">
        <f t="shared" si="2"/>
        <v>0</v>
      </c>
      <c r="D44" s="16"/>
      <c r="E44" s="15">
        <v>0</v>
      </c>
      <c r="F44" s="15">
        <v>0</v>
      </c>
      <c r="G44" s="15">
        <v>0</v>
      </c>
    </row>
    <row r="45" spans="1:7" ht="12.75">
      <c r="A45" s="13">
        <v>39</v>
      </c>
      <c r="B45" s="13" t="s">
        <v>85</v>
      </c>
      <c r="C45" s="15">
        <f t="shared" si="2"/>
        <v>0</v>
      </c>
      <c r="D45" s="16"/>
      <c r="E45" s="15">
        <v>0</v>
      </c>
      <c r="F45" s="15">
        <v>0</v>
      </c>
      <c r="G45" s="15">
        <v>0</v>
      </c>
    </row>
    <row r="46" spans="1:7" ht="12.75">
      <c r="A46" s="13">
        <v>40</v>
      </c>
      <c r="B46" s="13" t="s">
        <v>86</v>
      </c>
      <c r="C46" s="15">
        <f t="shared" si="2"/>
        <v>0</v>
      </c>
      <c r="D46" s="16"/>
      <c r="E46" s="15">
        <v>0</v>
      </c>
      <c r="F46" s="15">
        <v>0</v>
      </c>
      <c r="G46" s="15">
        <v>0</v>
      </c>
    </row>
    <row r="47" spans="1:7" ht="12.75">
      <c r="A47" s="13">
        <v>41</v>
      </c>
      <c r="B47" s="13" t="s">
        <v>87</v>
      </c>
      <c r="C47" s="15">
        <f t="shared" si="2"/>
        <v>0</v>
      </c>
      <c r="D47" s="16"/>
      <c r="E47" s="15">
        <v>0</v>
      </c>
      <c r="F47" s="15">
        <v>0</v>
      </c>
      <c r="G47" s="15">
        <v>0</v>
      </c>
    </row>
    <row r="48" spans="1:7" ht="12.75">
      <c r="A48" s="13">
        <v>42</v>
      </c>
      <c r="B48" s="13" t="s">
        <v>88</v>
      </c>
      <c r="C48" s="15">
        <f t="shared" si="2"/>
        <v>0</v>
      </c>
      <c r="D48" s="16"/>
      <c r="E48" s="15">
        <v>0</v>
      </c>
      <c r="F48" s="15">
        <v>0</v>
      </c>
      <c r="G48" s="15">
        <v>0</v>
      </c>
    </row>
    <row r="49" spans="1:7" ht="12.75">
      <c r="A49" s="13">
        <v>43</v>
      </c>
      <c r="B49" s="13" t="s">
        <v>89</v>
      </c>
      <c r="C49" s="15">
        <f t="shared" si="2"/>
        <v>0</v>
      </c>
      <c r="D49" s="16"/>
      <c r="E49" s="15">
        <v>0</v>
      </c>
      <c r="F49" s="15">
        <v>0</v>
      </c>
      <c r="G49" s="15">
        <v>0</v>
      </c>
    </row>
    <row r="50" spans="1:7" ht="12.75">
      <c r="A50" s="13">
        <v>44</v>
      </c>
      <c r="B50" s="13" t="s">
        <v>90</v>
      </c>
      <c r="C50" s="15">
        <f t="shared" si="2"/>
        <v>-36820.56953408569</v>
      </c>
      <c r="D50" s="16"/>
      <c r="E50" s="15">
        <v>-52966.867263920605</v>
      </c>
      <c r="F50" s="15">
        <v>20424.308544181287</v>
      </c>
      <c r="G50" s="15">
        <v>-4278.010814346373</v>
      </c>
    </row>
    <row r="51" spans="1:7" ht="12.75">
      <c r="A51" s="13">
        <v>45</v>
      </c>
      <c r="B51" s="13" t="s">
        <v>91</v>
      </c>
      <c r="C51" s="15">
        <f t="shared" si="2"/>
        <v>0</v>
      </c>
      <c r="D51" s="16"/>
      <c r="E51" s="15">
        <v>0</v>
      </c>
      <c r="F51" s="15">
        <v>0</v>
      </c>
      <c r="G51" s="15">
        <v>0</v>
      </c>
    </row>
    <row r="52" spans="1:7" ht="12.75">
      <c r="A52" s="13">
        <v>46</v>
      </c>
      <c r="B52" s="13" t="s">
        <v>92</v>
      </c>
      <c r="C52" s="18">
        <f t="shared" si="2"/>
        <v>0</v>
      </c>
      <c r="D52" s="16"/>
      <c r="E52" s="18">
        <v>0</v>
      </c>
      <c r="F52" s="18">
        <v>0</v>
      </c>
      <c r="G52" s="18">
        <v>0</v>
      </c>
    </row>
    <row r="53" spans="1:7" ht="12.75">
      <c r="A53" s="13">
        <v>47</v>
      </c>
      <c r="B53" s="13"/>
      <c r="C53" s="15"/>
      <c r="D53" s="16"/>
      <c r="E53" s="15"/>
      <c r="F53" s="15"/>
      <c r="G53" s="15"/>
    </row>
    <row r="54" spans="1:7" ht="12.75">
      <c r="A54" s="13">
        <v>48</v>
      </c>
      <c r="B54" s="13" t="s">
        <v>93</v>
      </c>
      <c r="C54" s="16">
        <f>SUM(E54:G54)</f>
        <v>-36820.56953430176</v>
      </c>
      <c r="D54" s="16"/>
      <c r="E54" s="16">
        <v>-52966.867263793945</v>
      </c>
      <c r="F54" s="16">
        <v>20424.308544158936</v>
      </c>
      <c r="G54" s="16">
        <v>-4278.010814666748</v>
      </c>
    </row>
    <row r="55" spans="1:7" ht="12.75">
      <c r="A55" s="13">
        <v>49</v>
      </c>
      <c r="B55" s="13"/>
      <c r="C55" s="15"/>
      <c r="D55" s="16"/>
      <c r="E55" s="15"/>
      <c r="F55" s="15"/>
      <c r="G55" s="15"/>
    </row>
    <row r="56" spans="1:7" ht="12.75">
      <c r="A56" s="13">
        <v>50</v>
      </c>
      <c r="B56" s="13" t="s">
        <v>94</v>
      </c>
      <c r="C56" s="15"/>
      <c r="D56" s="16"/>
      <c r="E56" s="15"/>
      <c r="F56" s="15"/>
      <c r="G56" s="15"/>
    </row>
    <row r="57" spans="1:7" ht="12.75">
      <c r="A57" s="13">
        <v>51</v>
      </c>
      <c r="B57" s="13" t="s">
        <v>95</v>
      </c>
      <c r="C57" s="15">
        <f aca="true" t="shared" si="3" ref="C57:C63">SUM(E57:G57)</f>
        <v>-93307457.79005003</v>
      </c>
      <c r="D57" s="16"/>
      <c r="E57" s="15">
        <v>0</v>
      </c>
      <c r="F57" s="15">
        <v>-93307457.79005003</v>
      </c>
      <c r="G57" s="15">
        <v>0</v>
      </c>
    </row>
    <row r="58" spans="1:7" ht="12.75">
      <c r="A58" s="13">
        <v>52</v>
      </c>
      <c r="B58" s="13" t="s">
        <v>96</v>
      </c>
      <c r="C58" s="15">
        <f t="shared" si="3"/>
        <v>-16474201.151575893</v>
      </c>
      <c r="D58" s="16"/>
      <c r="E58" s="15">
        <v>0</v>
      </c>
      <c r="F58" s="15">
        <v>-16474201.151575893</v>
      </c>
      <c r="G58" s="15">
        <v>0</v>
      </c>
    </row>
    <row r="59" spans="1:7" ht="12.75">
      <c r="A59" s="13">
        <v>53</v>
      </c>
      <c r="B59" s="13" t="s">
        <v>97</v>
      </c>
      <c r="C59" s="15">
        <f t="shared" si="3"/>
        <v>0</v>
      </c>
      <c r="D59" s="16"/>
      <c r="E59" s="15">
        <v>0</v>
      </c>
      <c r="F59" s="15">
        <v>0</v>
      </c>
      <c r="G59" s="15">
        <v>0</v>
      </c>
    </row>
    <row r="60" spans="1:7" ht="12.75">
      <c r="A60" s="13">
        <v>54</v>
      </c>
      <c r="B60" s="13" t="s">
        <v>98</v>
      </c>
      <c r="C60" s="15">
        <f t="shared" si="3"/>
        <v>0</v>
      </c>
      <c r="D60" s="16"/>
      <c r="E60" s="15">
        <v>0</v>
      </c>
      <c r="F60" s="15">
        <v>0</v>
      </c>
      <c r="G60" s="15">
        <v>0</v>
      </c>
    </row>
    <row r="61" spans="1:7" ht="12.75">
      <c r="A61" s="13">
        <v>55</v>
      </c>
      <c r="B61" s="13" t="s">
        <v>99</v>
      </c>
      <c r="C61" s="15">
        <f t="shared" si="3"/>
        <v>0</v>
      </c>
      <c r="D61" s="16"/>
      <c r="E61" s="15">
        <v>0</v>
      </c>
      <c r="F61" s="15">
        <v>0</v>
      </c>
      <c r="G61" s="15">
        <v>0</v>
      </c>
    </row>
    <row r="62" spans="1:7" ht="12.75">
      <c r="A62" s="13">
        <v>56</v>
      </c>
      <c r="B62" s="13" t="s">
        <v>46</v>
      </c>
      <c r="C62" s="15">
        <f t="shared" si="3"/>
        <v>0</v>
      </c>
      <c r="D62" s="16"/>
      <c r="E62" s="15">
        <v>0</v>
      </c>
      <c r="F62" s="15">
        <v>0</v>
      </c>
      <c r="G62" s="15">
        <v>0</v>
      </c>
    </row>
    <row r="63" spans="1:7" ht="12.75">
      <c r="A63" s="13">
        <v>57</v>
      </c>
      <c r="B63" s="13" t="s">
        <v>100</v>
      </c>
      <c r="C63" s="18">
        <f t="shared" si="3"/>
        <v>0</v>
      </c>
      <c r="D63" s="16"/>
      <c r="E63" s="18">
        <v>0</v>
      </c>
      <c r="F63" s="18">
        <v>0</v>
      </c>
      <c r="G63" s="18">
        <v>0</v>
      </c>
    </row>
    <row r="64" spans="1:7" ht="12.75">
      <c r="A64" s="13">
        <v>58</v>
      </c>
      <c r="B64" s="13"/>
      <c r="C64" s="15"/>
      <c r="D64" s="16"/>
      <c r="E64" s="15"/>
      <c r="F64" s="15"/>
      <c r="G64" s="15"/>
    </row>
    <row r="65" spans="1:7" ht="12.75">
      <c r="A65" s="13">
        <v>59</v>
      </c>
      <c r="B65" s="13" t="s">
        <v>101</v>
      </c>
      <c r="C65" s="16">
        <f>SUM(E65:G65)</f>
        <v>-109781658.94162607</v>
      </c>
      <c r="D65" s="16"/>
      <c r="E65" s="16">
        <v>0</v>
      </c>
      <c r="F65" s="16">
        <v>-109781658.94162607</v>
      </c>
      <c r="G65" s="16">
        <v>0</v>
      </c>
    </row>
    <row r="66" spans="1:7" ht="12.75">
      <c r="A66" s="13">
        <v>60</v>
      </c>
      <c r="B66" s="13"/>
      <c r="C66" s="15"/>
      <c r="D66" s="16"/>
      <c r="E66" s="15"/>
      <c r="F66" s="15"/>
      <c r="G66" s="15"/>
    </row>
    <row r="67" spans="1:7" ht="13.5" thickBot="1">
      <c r="A67" s="13">
        <v>61</v>
      </c>
      <c r="B67" s="13" t="s">
        <v>102</v>
      </c>
      <c r="C67" s="19">
        <f>SUM(E67:G67)</f>
        <v>-109818479.51116037</v>
      </c>
      <c r="D67" s="16"/>
      <c r="E67" s="19">
        <v>-52966.867263793945</v>
      </c>
      <c r="F67" s="19">
        <v>-109761234.63308191</v>
      </c>
      <c r="G67" s="19">
        <v>-4278.010814666748</v>
      </c>
    </row>
    <row r="68" spans="1:7" ht="13.5" thickTop="1">
      <c r="A68" s="13">
        <v>62</v>
      </c>
      <c r="B68" s="13"/>
      <c r="C68" s="20"/>
      <c r="D68" s="21"/>
      <c r="E68" s="20"/>
      <c r="F68" s="20"/>
      <c r="G68" s="20"/>
    </row>
    <row r="69" spans="1:7" ht="12.75">
      <c r="A69" s="13">
        <v>63</v>
      </c>
      <c r="B69" s="13" t="s">
        <v>103</v>
      </c>
      <c r="C69" s="22">
        <f>SUM(E69:G69)</f>
        <v>0.00013472352530082</v>
      </c>
      <c r="D69" s="23"/>
      <c r="E69" s="22">
        <v>-0.001321104683129834</v>
      </c>
      <c r="F69" s="22">
        <v>0.0015505894140292742</v>
      </c>
      <c r="G69" s="22">
        <v>-9.476120559862022E-05</v>
      </c>
    </row>
    <row r="70" spans="1:7" ht="12.75">
      <c r="A70" s="13">
        <v>64</v>
      </c>
      <c r="B70" s="13"/>
      <c r="C70" s="22"/>
      <c r="D70" s="23"/>
      <c r="E70" s="22"/>
      <c r="F70" s="22"/>
      <c r="G70" s="22"/>
    </row>
    <row r="71" spans="1:7" ht="12.75">
      <c r="A71" s="13">
        <v>65</v>
      </c>
      <c r="B71" s="13" t="s">
        <v>104</v>
      </c>
      <c r="C71" s="22">
        <f>SUM(E71:G71)</f>
        <v>0.0002595829003869399</v>
      </c>
      <c r="D71" s="23"/>
      <c r="E71" s="22">
        <v>-0.0025454810850285836</v>
      </c>
      <c r="F71" s="22">
        <v>0.0029876481965881996</v>
      </c>
      <c r="G71" s="22">
        <v>-0.0001825842111726761</v>
      </c>
    </row>
    <row r="72" spans="1:7" ht="12.75">
      <c r="A72" s="13">
        <v>66</v>
      </c>
      <c r="B72" s="13"/>
      <c r="C72" s="20"/>
      <c r="D72" s="21"/>
      <c r="E72" s="20"/>
      <c r="F72" s="20"/>
      <c r="G72" s="20"/>
    </row>
    <row r="73" spans="1:7" ht="12.75">
      <c r="A73" s="13">
        <v>67</v>
      </c>
      <c r="B73" s="13" t="s">
        <v>105</v>
      </c>
      <c r="C73" s="20"/>
      <c r="D73" s="21"/>
      <c r="E73" s="20"/>
      <c r="F73" s="20"/>
      <c r="G73" s="20"/>
    </row>
    <row r="74" spans="1:7" ht="12.75">
      <c r="A74" s="13">
        <v>68</v>
      </c>
      <c r="B74" s="13" t="s">
        <v>106</v>
      </c>
      <c r="C74" s="15">
        <f>SUM(E74:G74)</f>
        <v>-8925107.695015013</v>
      </c>
      <c r="D74" s="16"/>
      <c r="E74" s="15">
        <v>-8163287.835781515</v>
      </c>
      <c r="F74" s="15">
        <v>-158467.22709035873</v>
      </c>
      <c r="G74" s="15">
        <v>-603352.6321431398</v>
      </c>
    </row>
    <row r="75" spans="1:7" ht="12.75">
      <c r="A75" s="13">
        <v>69</v>
      </c>
      <c r="B75" s="13" t="s">
        <v>107</v>
      </c>
      <c r="C75" s="15"/>
      <c r="D75" s="16"/>
      <c r="E75" s="15"/>
      <c r="F75" s="15"/>
      <c r="G75" s="15"/>
    </row>
    <row r="76" spans="1:7" ht="12.75">
      <c r="A76" s="13">
        <v>70</v>
      </c>
      <c r="B76" s="13" t="s">
        <v>108</v>
      </c>
      <c r="C76" s="15"/>
      <c r="D76" s="16"/>
      <c r="E76" s="15"/>
      <c r="F76" s="15"/>
      <c r="G76" s="15"/>
    </row>
    <row r="77" spans="1:7" ht="12.75">
      <c r="A77" s="13">
        <v>71</v>
      </c>
      <c r="B77" s="13" t="s">
        <v>109</v>
      </c>
      <c r="C77" s="15">
        <f>SUM(E77:G77)</f>
        <v>-3268725.0789537877</v>
      </c>
      <c r="D77" s="16"/>
      <c r="E77" s="15">
        <v>-1576.5482107251883</v>
      </c>
      <c r="F77" s="15">
        <v>-3267021.1966067553</v>
      </c>
      <c r="G77" s="15">
        <v>-127.33413630723953</v>
      </c>
    </row>
    <row r="78" spans="1:7" ht="12.75">
      <c r="A78" s="13">
        <v>72</v>
      </c>
      <c r="B78" s="13" t="s">
        <v>110</v>
      </c>
      <c r="C78" s="15">
        <f>SUM(E78:G78)</f>
        <v>0</v>
      </c>
      <c r="D78" s="16"/>
      <c r="E78" s="15">
        <v>0</v>
      </c>
      <c r="F78" s="15">
        <v>0</v>
      </c>
      <c r="G78" s="15">
        <v>0</v>
      </c>
    </row>
    <row r="79" spans="1:7" ht="12.75">
      <c r="A79" s="13">
        <v>73</v>
      </c>
      <c r="B79" s="13" t="s">
        <v>111</v>
      </c>
      <c r="C79" s="18">
        <f>SUM(E79:G79)</f>
        <v>0</v>
      </c>
      <c r="D79" s="16"/>
      <c r="E79" s="18">
        <v>0</v>
      </c>
      <c r="F79" s="18">
        <v>0</v>
      </c>
      <c r="G79" s="18">
        <v>0</v>
      </c>
    </row>
    <row r="80" spans="1:7" ht="12.75">
      <c r="A80" s="13">
        <v>74</v>
      </c>
      <c r="B80" s="13" t="s">
        <v>112</v>
      </c>
      <c r="C80" s="15">
        <f>SUM(E80:G80)</f>
        <v>-5656382.616061211</v>
      </c>
      <c r="D80" s="16"/>
      <c r="E80" s="15">
        <v>-8161711.287570775</v>
      </c>
      <c r="F80" s="15">
        <v>3108553.9695163965</v>
      </c>
      <c r="G80" s="15">
        <v>-603225.2980068326</v>
      </c>
    </row>
    <row r="81" spans="1:7" ht="12.75">
      <c r="A81" s="13">
        <v>75</v>
      </c>
      <c r="B81" s="13"/>
      <c r="C81" s="15"/>
      <c r="D81" s="16"/>
      <c r="E81" s="15"/>
      <c r="F81" s="15"/>
      <c r="G81" s="15"/>
    </row>
    <row r="82" spans="1:7" ht="12.75">
      <c r="A82" s="13">
        <v>76</v>
      </c>
      <c r="B82" s="13" t="s">
        <v>113</v>
      </c>
      <c r="C82" s="18">
        <f>SUM(E82:G82)</f>
        <v>-288380.7819504384</v>
      </c>
      <c r="D82" s="16"/>
      <c r="E82" s="18">
        <v>-401414.8631559424</v>
      </c>
      <c r="F82" s="18">
        <v>175596.97540858947</v>
      </c>
      <c r="G82" s="18">
        <v>-62562.89420308545</v>
      </c>
    </row>
    <row r="83" spans="1:7" ht="13.5" thickBot="1">
      <c r="A83" s="13">
        <v>77</v>
      </c>
      <c r="B83" s="13" t="s">
        <v>114</v>
      </c>
      <c r="C83" s="24">
        <f>SUM(E83:G83)</f>
        <v>-5368001.834110767</v>
      </c>
      <c r="D83" s="16"/>
      <c r="E83" s="24">
        <v>-7760296.424414828</v>
      </c>
      <c r="F83" s="24">
        <v>2932956.9941078126</v>
      </c>
      <c r="G83" s="24">
        <v>-540662.4038037509</v>
      </c>
    </row>
    <row r="84" spans="1:7" ht="13.5" thickTop="1">
      <c r="A84" s="13">
        <v>78</v>
      </c>
      <c r="B84" s="13"/>
      <c r="C84" s="15"/>
      <c r="D84" s="16"/>
      <c r="E84" s="15"/>
      <c r="F84" s="15"/>
      <c r="G84" s="15"/>
    </row>
    <row r="85" spans="1:7" ht="13.5" thickBot="1">
      <c r="A85" s="13">
        <v>79</v>
      </c>
      <c r="B85" s="25" t="s">
        <v>115</v>
      </c>
      <c r="C85" s="19">
        <f>SUM(E85:G85)</f>
        <v>-1878800.641938746</v>
      </c>
      <c r="D85" s="16"/>
      <c r="E85" s="19">
        <v>-2716103.748545207</v>
      </c>
      <c r="F85" s="19">
        <v>1026534.9479377344</v>
      </c>
      <c r="G85" s="19">
        <v>-189231.84133127332</v>
      </c>
    </row>
    <row r="86" spans="3:7" ht="13.5" thickTop="1">
      <c r="C86" s="26"/>
      <c r="D86" s="27"/>
      <c r="E86" s="28"/>
      <c r="F86" s="28"/>
      <c r="G86" s="28"/>
    </row>
    <row r="87" spans="1:7" ht="22.5">
      <c r="A87" s="29"/>
      <c r="B87" s="45" t="s">
        <v>147</v>
      </c>
      <c r="C87" s="44">
        <f>SUM(E87:G87)</f>
        <v>-4300960.0504436195</v>
      </c>
      <c r="D87" s="32"/>
      <c r="E87" s="15">
        <v>8146236.06640543</v>
      </c>
      <c r="F87" s="15">
        <v>-13014693.86368312</v>
      </c>
      <c r="G87" s="15">
        <v>567497.7468340695</v>
      </c>
    </row>
    <row r="88" spans="3:4" ht="12.75">
      <c r="C88" s="33"/>
      <c r="D88" s="34"/>
    </row>
    <row r="90" ht="13.5" customHeight="1"/>
  </sheetData>
  <printOptions/>
  <pageMargins left="0.75" right="0.24" top="0.53" bottom="0.61" header="0.5" footer="0.5"/>
  <pageSetup fitToWidth="8" fitToHeight="1" horizontalDpi="600" verticalDpi="600" orientation="portrait" scale="63" r:id="rId1"/>
  <headerFooter alignWithMargins="0">
    <oddHeader>&amp;RPage 6.0.&amp;P+1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>
    <tabColor indexed="42"/>
    <pageSetUpPr fitToPage="1"/>
  </sheetPr>
  <dimension ref="A1:I88"/>
  <sheetViews>
    <sheetView zoomScale="75" zoomScaleNormal="75" workbookViewId="0" topLeftCell="A1">
      <pane xSplit="3" ySplit="6" topLeftCell="D49" activePane="bottomRight" state="frozen"/>
      <selection pane="topLeft" activeCell="E5" sqref="E5:L87"/>
      <selection pane="topRight" activeCell="E5" sqref="E5:L87"/>
      <selection pane="bottomLeft" activeCell="E5" sqref="E5:L87"/>
      <selection pane="bottomRight" activeCell="E5" sqref="E5:L87"/>
    </sheetView>
  </sheetViews>
  <sheetFormatPr defaultColWidth="9.140625" defaultRowHeight="12.75"/>
  <cols>
    <col min="1" max="1" width="3.140625" style="0" bestFit="1" customWidth="1"/>
    <col min="2" max="2" width="31.00390625" style="0" customWidth="1"/>
    <col min="3" max="3" width="17.8515625" style="0" bestFit="1" customWidth="1"/>
    <col min="4" max="4" width="2.8515625" style="2" customWidth="1"/>
    <col min="5" max="5" width="15.421875" style="0" customWidth="1"/>
    <col min="6" max="6" width="15.57421875" style="0" customWidth="1"/>
    <col min="7" max="7" width="15.140625" style="0" customWidth="1"/>
    <col min="8" max="8" width="14.28125" style="0" customWidth="1"/>
    <col min="9" max="9" width="15.8515625" style="0" customWidth="1"/>
    <col min="10" max="10" width="2.8515625" style="0" customWidth="1"/>
  </cols>
  <sheetData>
    <row r="1" ht="15.75">
      <c r="A1" s="1" t="s">
        <v>0</v>
      </c>
    </row>
    <row r="2" ht="12.75">
      <c r="A2" s="3" t="s">
        <v>1</v>
      </c>
    </row>
    <row r="3" spans="1:4" ht="12.75">
      <c r="A3" s="3" t="s">
        <v>118</v>
      </c>
      <c r="B3" s="4"/>
      <c r="C3" s="5"/>
      <c r="D3" s="6"/>
    </row>
    <row r="4" spans="1:4" ht="12.75">
      <c r="A4" s="7" t="s">
        <v>129</v>
      </c>
      <c r="B4" s="4"/>
      <c r="C4" s="5"/>
      <c r="D4" s="6"/>
    </row>
    <row r="5" spans="2:9" ht="12.75">
      <c r="B5" s="4"/>
      <c r="C5" s="5"/>
      <c r="D5" s="6"/>
      <c r="E5" s="8">
        <v>7.2</v>
      </c>
      <c r="F5" s="8">
        <v>7.3</v>
      </c>
      <c r="G5" s="9">
        <v>7.4</v>
      </c>
      <c r="H5" s="8">
        <v>7.5</v>
      </c>
      <c r="I5" s="8">
        <v>7.6</v>
      </c>
    </row>
    <row r="6" spans="3:9" ht="38.25">
      <c r="C6" s="10" t="s">
        <v>116</v>
      </c>
      <c r="D6" s="11"/>
      <c r="E6" s="12" t="s">
        <v>38</v>
      </c>
      <c r="F6" s="12" t="s">
        <v>39</v>
      </c>
      <c r="G6" s="12" t="s">
        <v>40</v>
      </c>
      <c r="H6" s="12" t="s">
        <v>41</v>
      </c>
      <c r="I6" s="12" t="s">
        <v>42</v>
      </c>
    </row>
    <row r="7" spans="1:4" ht="12.75">
      <c r="A7" s="13">
        <v>1</v>
      </c>
      <c r="B7" s="13" t="s">
        <v>53</v>
      </c>
      <c r="C7" s="4"/>
      <c r="D7" s="14"/>
    </row>
    <row r="8" spans="1:9" ht="12.75">
      <c r="A8" s="13">
        <v>2</v>
      </c>
      <c r="B8" s="13" t="s">
        <v>54</v>
      </c>
      <c r="C8" s="15">
        <f>SUM(E8:I8)</f>
        <v>0</v>
      </c>
      <c r="D8" s="16"/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ht="12.75">
      <c r="A9" s="13">
        <v>3</v>
      </c>
      <c r="B9" s="13" t="s">
        <v>55</v>
      </c>
      <c r="C9" s="15">
        <f>SUM(E9:I9)</f>
        <v>0</v>
      </c>
      <c r="D9" s="16"/>
      <c r="E9" s="15">
        <v>0</v>
      </c>
      <c r="F9" s="15">
        <v>0</v>
      </c>
      <c r="G9" s="15">
        <v>0</v>
      </c>
      <c r="H9" s="15">
        <v>0</v>
      </c>
      <c r="I9" s="15">
        <v>0</v>
      </c>
    </row>
    <row r="10" spans="1:9" ht="12.75">
      <c r="A10" s="13">
        <v>4</v>
      </c>
      <c r="B10" s="13" t="s">
        <v>56</v>
      </c>
      <c r="C10" s="15">
        <f>SUM(E10:I10)</f>
        <v>0</v>
      </c>
      <c r="D10" s="16"/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12.75">
      <c r="A11" s="13">
        <v>5</v>
      </c>
      <c r="B11" s="13" t="s">
        <v>57</v>
      </c>
      <c r="C11" s="15">
        <f>SUM(E11:I11)</f>
        <v>0</v>
      </c>
      <c r="D11" s="16"/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12.75">
      <c r="A12" s="13">
        <v>6</v>
      </c>
      <c r="B12" s="13" t="s">
        <v>58</v>
      </c>
      <c r="C12" s="17">
        <f>SUM(E12:I12)</f>
        <v>0</v>
      </c>
      <c r="D12" s="16"/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ht="12.75">
      <c r="A13" s="13">
        <v>7</v>
      </c>
      <c r="B13" s="13"/>
      <c r="C13" s="15"/>
      <c r="D13" s="16"/>
      <c r="E13" s="15"/>
      <c r="F13" s="15"/>
      <c r="G13" s="15"/>
      <c r="H13" s="15"/>
      <c r="I13" s="15"/>
    </row>
    <row r="14" spans="1:9" ht="12.75">
      <c r="A14" s="13">
        <v>8</v>
      </c>
      <c r="B14" s="13" t="s">
        <v>59</v>
      </c>
      <c r="C14" s="15"/>
      <c r="D14" s="16"/>
      <c r="E14" s="15"/>
      <c r="F14" s="15"/>
      <c r="G14" s="15"/>
      <c r="H14" s="15"/>
      <c r="I14" s="15"/>
    </row>
    <row r="15" spans="1:9" ht="12.75">
      <c r="A15" s="13">
        <v>9</v>
      </c>
      <c r="B15" s="13" t="s">
        <v>60</v>
      </c>
      <c r="C15" s="15">
        <f aca="true" t="shared" si="0" ref="C15:C24">SUM(E15:I15)</f>
        <v>0</v>
      </c>
      <c r="D15" s="16"/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12.75">
      <c r="A16" s="13">
        <v>10</v>
      </c>
      <c r="B16" s="13" t="s">
        <v>61</v>
      </c>
      <c r="C16" s="15">
        <f t="shared" si="0"/>
        <v>0</v>
      </c>
      <c r="D16" s="16"/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ht="12.75">
      <c r="A17" s="13">
        <v>11</v>
      </c>
      <c r="B17" s="13" t="s">
        <v>62</v>
      </c>
      <c r="C17" s="15">
        <f t="shared" si="0"/>
        <v>0</v>
      </c>
      <c r="D17" s="16"/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12.75">
      <c r="A18" s="13">
        <v>12</v>
      </c>
      <c r="B18" s="13" t="s">
        <v>63</v>
      </c>
      <c r="C18" s="15">
        <f t="shared" si="0"/>
        <v>-2005819.0618590117</v>
      </c>
      <c r="D18" s="16"/>
      <c r="E18" s="15">
        <v>0</v>
      </c>
      <c r="F18" s="15">
        <v>0</v>
      </c>
      <c r="G18" s="15">
        <v>0</v>
      </c>
      <c r="H18" s="15">
        <v>0</v>
      </c>
      <c r="I18" s="15">
        <v>-2005819.0618590117</v>
      </c>
    </row>
    <row r="19" spans="1:9" ht="12.75">
      <c r="A19" s="13">
        <v>13</v>
      </c>
      <c r="B19" s="13" t="s">
        <v>64</v>
      </c>
      <c r="C19" s="15">
        <f t="shared" si="0"/>
        <v>0</v>
      </c>
      <c r="D19" s="16"/>
      <c r="E19" s="15">
        <v>0</v>
      </c>
      <c r="F19" s="15">
        <v>0</v>
      </c>
      <c r="G19" s="15">
        <v>0</v>
      </c>
      <c r="H19" s="15">
        <v>0</v>
      </c>
      <c r="I19" s="15">
        <v>0</v>
      </c>
    </row>
    <row r="20" spans="1:9" ht="12.75">
      <c r="A20" s="13">
        <v>14</v>
      </c>
      <c r="B20" s="13" t="s">
        <v>65</v>
      </c>
      <c r="C20" s="15">
        <f t="shared" si="0"/>
        <v>0</v>
      </c>
      <c r="D20" s="16"/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ht="12.75">
      <c r="A21" s="13">
        <v>15</v>
      </c>
      <c r="B21" s="13" t="s">
        <v>66</v>
      </c>
      <c r="C21" s="15">
        <f t="shared" si="0"/>
        <v>0</v>
      </c>
      <c r="D21" s="16"/>
      <c r="E21" s="15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ht="12.75">
      <c r="A22" s="13">
        <v>16</v>
      </c>
      <c r="B22" s="13" t="s">
        <v>67</v>
      </c>
      <c r="C22" s="15">
        <f t="shared" si="0"/>
        <v>0</v>
      </c>
      <c r="D22" s="16"/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2.75">
      <c r="A23" s="13">
        <v>17</v>
      </c>
      <c r="B23" s="13" t="s">
        <v>68</v>
      </c>
      <c r="C23" s="15">
        <f t="shared" si="0"/>
        <v>0</v>
      </c>
      <c r="D23" s="16"/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ht="12.75">
      <c r="A24" s="13">
        <v>18</v>
      </c>
      <c r="B24" s="13" t="s">
        <v>69</v>
      </c>
      <c r="C24" s="18">
        <f t="shared" si="0"/>
        <v>0</v>
      </c>
      <c r="D24" s="16"/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2.75">
      <c r="A25" s="13">
        <v>19</v>
      </c>
      <c r="B25" s="13"/>
      <c r="C25" s="16"/>
      <c r="D25" s="16"/>
      <c r="E25" s="16"/>
      <c r="F25" s="16"/>
      <c r="G25" s="16"/>
      <c r="H25" s="16"/>
      <c r="I25" s="16"/>
    </row>
    <row r="26" spans="1:9" ht="12.75">
      <c r="A26" s="13">
        <v>20</v>
      </c>
      <c r="B26" s="13" t="s">
        <v>70</v>
      </c>
      <c r="C26" s="15">
        <f>SUM(E26:I26)</f>
        <v>-2005819.0618588924</v>
      </c>
      <c r="D26" s="16"/>
      <c r="E26" s="15">
        <v>0</v>
      </c>
      <c r="F26" s="15">
        <v>0</v>
      </c>
      <c r="G26" s="15">
        <v>0</v>
      </c>
      <c r="H26" s="15">
        <v>0</v>
      </c>
      <c r="I26" s="15">
        <v>-2005819.0618588924</v>
      </c>
    </row>
    <row r="27" spans="1:9" ht="12.75">
      <c r="A27" s="13">
        <v>21</v>
      </c>
      <c r="B27" s="13"/>
      <c r="C27" s="15"/>
      <c r="D27" s="16"/>
      <c r="E27" s="15"/>
      <c r="F27" s="15"/>
      <c r="G27" s="15"/>
      <c r="H27" s="15"/>
      <c r="I27" s="15"/>
    </row>
    <row r="28" spans="1:9" ht="12.75">
      <c r="A28" s="13">
        <v>22</v>
      </c>
      <c r="B28" s="13" t="s">
        <v>71</v>
      </c>
      <c r="C28" s="15">
        <f aca="true" t="shared" si="1" ref="C28:C35">SUM(E28:I28)</f>
        <v>0</v>
      </c>
      <c r="D28" s="16"/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1:9" ht="12.75">
      <c r="A29" s="13">
        <v>23</v>
      </c>
      <c r="B29" s="13" t="s">
        <v>72</v>
      </c>
      <c r="C29" s="15">
        <f t="shared" si="1"/>
        <v>0</v>
      </c>
      <c r="D29" s="16"/>
      <c r="E29" s="15">
        <v>0</v>
      </c>
      <c r="F29" s="15">
        <v>0</v>
      </c>
      <c r="G29" s="15">
        <v>0</v>
      </c>
      <c r="H29" s="15">
        <v>0</v>
      </c>
      <c r="I29" s="15">
        <v>0</v>
      </c>
    </row>
    <row r="30" spans="1:9" ht="12.75">
      <c r="A30" s="13">
        <v>24</v>
      </c>
      <c r="B30" s="13" t="s">
        <v>73</v>
      </c>
      <c r="C30" s="15">
        <f t="shared" si="1"/>
        <v>7053916.4890865125</v>
      </c>
      <c r="D30" s="16"/>
      <c r="E30" s="15">
        <v>0</v>
      </c>
      <c r="F30" s="15">
        <v>0</v>
      </c>
      <c r="G30" s="15">
        <v>0</v>
      </c>
      <c r="H30" s="15">
        <v>7053916.4890865125</v>
      </c>
      <c r="I30" s="15">
        <v>0</v>
      </c>
    </row>
    <row r="31" spans="1:9" ht="12.75">
      <c r="A31" s="13">
        <v>25</v>
      </c>
      <c r="B31" s="13" t="s">
        <v>74</v>
      </c>
      <c r="C31" s="15">
        <f t="shared" si="1"/>
        <v>-117232630.21787271</v>
      </c>
      <c r="D31" s="16"/>
      <c r="E31" s="15">
        <v>-99369428.28603268</v>
      </c>
      <c r="F31" s="15">
        <v>0</v>
      </c>
      <c r="G31" s="15">
        <v>770985.6761976555</v>
      </c>
      <c r="H31" s="15">
        <v>-2353042.7666162997</v>
      </c>
      <c r="I31" s="15">
        <v>-16281144.841421388</v>
      </c>
    </row>
    <row r="32" spans="1:9" ht="12.75">
      <c r="A32" s="13">
        <v>26</v>
      </c>
      <c r="B32" s="13" t="s">
        <v>75</v>
      </c>
      <c r="C32" s="15">
        <f t="shared" si="1"/>
        <v>-13946626.218719365</v>
      </c>
      <c r="D32" s="16"/>
      <c r="E32" s="15">
        <v>-13466648.75294451</v>
      </c>
      <c r="F32" s="15">
        <v>0</v>
      </c>
      <c r="G32" s="15">
        <v>94825.48584949505</v>
      </c>
      <c r="H32" s="15">
        <v>-333145.9425231796</v>
      </c>
      <c r="I32" s="15">
        <v>-241657.00910117105</v>
      </c>
    </row>
    <row r="33" spans="1:9" ht="12.75">
      <c r="A33" s="13">
        <v>27</v>
      </c>
      <c r="B33" s="13" t="s">
        <v>76</v>
      </c>
      <c r="C33" s="15">
        <f t="shared" si="1"/>
        <v>92522017.69500041</v>
      </c>
      <c r="D33" s="16"/>
      <c r="E33" s="15">
        <v>0</v>
      </c>
      <c r="F33" s="15">
        <v>92522017.69500041</v>
      </c>
      <c r="G33" s="15">
        <v>0</v>
      </c>
      <c r="H33" s="15">
        <v>0</v>
      </c>
      <c r="I33" s="15">
        <v>0</v>
      </c>
    </row>
    <row r="34" spans="1:9" ht="12.75">
      <c r="A34" s="13">
        <v>28</v>
      </c>
      <c r="B34" s="13" t="s">
        <v>77</v>
      </c>
      <c r="C34" s="15">
        <f t="shared" si="1"/>
        <v>3354510.4427172896</v>
      </c>
      <c r="D34" s="16"/>
      <c r="E34" s="15">
        <v>0</v>
      </c>
      <c r="F34" s="15">
        <v>3354510.4427172896</v>
      </c>
      <c r="G34" s="15">
        <v>0</v>
      </c>
      <c r="H34" s="15">
        <v>0</v>
      </c>
      <c r="I34" s="15">
        <v>0</v>
      </c>
    </row>
    <row r="35" spans="1:9" ht="12.75">
      <c r="A35" s="13">
        <v>29</v>
      </c>
      <c r="B35" s="13" t="s">
        <v>78</v>
      </c>
      <c r="C35" s="18">
        <f t="shared" si="1"/>
        <v>0</v>
      </c>
      <c r="D35" s="16"/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ht="12.75">
      <c r="A36" s="13">
        <v>30</v>
      </c>
      <c r="B36" s="13"/>
      <c r="C36" s="15"/>
      <c r="D36" s="16"/>
      <c r="E36" s="15"/>
      <c r="F36" s="15"/>
      <c r="G36" s="15"/>
      <c r="H36" s="15"/>
      <c r="I36" s="15"/>
    </row>
    <row r="37" spans="1:9" ht="12.75">
      <c r="A37" s="13">
        <v>31</v>
      </c>
      <c r="B37" s="13" t="s">
        <v>79</v>
      </c>
      <c r="C37" s="16">
        <f>SUM(E37:I37)</f>
        <v>-30254630.87164688</v>
      </c>
      <c r="D37" s="16"/>
      <c r="E37" s="16">
        <v>-112836077.03897715</v>
      </c>
      <c r="F37" s="16">
        <v>95876528.13771772</v>
      </c>
      <c r="G37" s="16">
        <v>865811.1620471478</v>
      </c>
      <c r="H37" s="16">
        <v>4367727.779946804</v>
      </c>
      <c r="I37" s="16">
        <v>-18528620.91238141</v>
      </c>
    </row>
    <row r="38" spans="1:9" ht="12.75">
      <c r="A38" s="13">
        <v>32</v>
      </c>
      <c r="B38" s="13"/>
      <c r="C38" s="15"/>
      <c r="D38" s="16"/>
      <c r="E38" s="15"/>
      <c r="F38" s="15"/>
      <c r="G38" s="15"/>
      <c r="H38" s="15"/>
      <c r="I38" s="15"/>
    </row>
    <row r="39" spans="1:9" ht="13.5" thickBot="1">
      <c r="A39" s="13">
        <v>33</v>
      </c>
      <c r="B39" s="13" t="s">
        <v>80</v>
      </c>
      <c r="C39" s="19">
        <f>SUM(E39:I39)</f>
        <v>30254630.87164688</v>
      </c>
      <c r="D39" s="16"/>
      <c r="E39" s="19">
        <v>112836077.03897715</v>
      </c>
      <c r="F39" s="19">
        <v>-95876528.13771772</v>
      </c>
      <c r="G39" s="19">
        <v>-865811.1620471478</v>
      </c>
      <c r="H39" s="19">
        <v>-4367727.779946804</v>
      </c>
      <c r="I39" s="19">
        <v>18528620.91238141</v>
      </c>
    </row>
    <row r="40" spans="1:9" ht="13.5" thickTop="1">
      <c r="A40" s="13">
        <v>34</v>
      </c>
      <c r="B40" s="13"/>
      <c r="C40" s="15"/>
      <c r="D40" s="16"/>
      <c r="E40" s="15"/>
      <c r="F40" s="15"/>
      <c r="G40" s="15"/>
      <c r="H40" s="15"/>
      <c r="I40" s="15"/>
    </row>
    <row r="41" spans="1:9" ht="12.75">
      <c r="A41" s="13">
        <v>35</v>
      </c>
      <c r="B41" s="13" t="s">
        <v>81</v>
      </c>
      <c r="C41" s="15"/>
      <c r="D41" s="16"/>
      <c r="E41" s="15"/>
      <c r="F41" s="15"/>
      <c r="G41" s="15"/>
      <c r="H41" s="15"/>
      <c r="I41" s="15"/>
    </row>
    <row r="42" spans="1:9" ht="12.75">
      <c r="A42" s="13">
        <v>36</v>
      </c>
      <c r="B42" s="13" t="s">
        <v>82</v>
      </c>
      <c r="C42" s="15">
        <f aca="true" t="shared" si="2" ref="C42:C52">SUM(E42:I42)</f>
        <v>0</v>
      </c>
      <c r="D42" s="16"/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ht="12.75">
      <c r="A43" s="13">
        <v>37</v>
      </c>
      <c r="B43" s="13" t="s">
        <v>83</v>
      </c>
      <c r="C43" s="15">
        <f t="shared" si="2"/>
        <v>0</v>
      </c>
      <c r="D43" s="16"/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1:9" ht="12.75">
      <c r="A44" s="13">
        <v>38</v>
      </c>
      <c r="B44" s="13" t="s">
        <v>84</v>
      </c>
      <c r="C44" s="15">
        <f t="shared" si="2"/>
        <v>0</v>
      </c>
      <c r="D44" s="16"/>
      <c r="E44" s="15">
        <v>0</v>
      </c>
      <c r="F44" s="15">
        <v>0</v>
      </c>
      <c r="G44" s="15">
        <v>0</v>
      </c>
      <c r="H44" s="15">
        <v>0</v>
      </c>
      <c r="I44" s="15">
        <v>0</v>
      </c>
    </row>
    <row r="45" spans="1:9" ht="12.75">
      <c r="A45" s="13">
        <v>39</v>
      </c>
      <c r="B45" s="13" t="s">
        <v>85</v>
      </c>
      <c r="C45" s="15">
        <f t="shared" si="2"/>
        <v>0</v>
      </c>
      <c r="D45" s="16"/>
      <c r="E45" s="15">
        <v>0</v>
      </c>
      <c r="F45" s="15">
        <v>0</v>
      </c>
      <c r="G45" s="15">
        <v>0</v>
      </c>
      <c r="H45" s="15">
        <v>0</v>
      </c>
      <c r="I45" s="15">
        <v>0</v>
      </c>
    </row>
    <row r="46" spans="1:9" ht="12.75">
      <c r="A46" s="13">
        <v>40</v>
      </c>
      <c r="B46" s="13" t="s">
        <v>86</v>
      </c>
      <c r="C46" s="15">
        <f t="shared" si="2"/>
        <v>0</v>
      </c>
      <c r="D46" s="16"/>
      <c r="E46" s="15">
        <v>0</v>
      </c>
      <c r="F46" s="15">
        <v>0</v>
      </c>
      <c r="G46" s="15">
        <v>0</v>
      </c>
      <c r="H46" s="15">
        <v>0</v>
      </c>
      <c r="I46" s="15">
        <v>0</v>
      </c>
    </row>
    <row r="47" spans="1:9" ht="12.75">
      <c r="A47" s="13">
        <v>41</v>
      </c>
      <c r="B47" s="13" t="s">
        <v>87</v>
      </c>
      <c r="C47" s="15">
        <f t="shared" si="2"/>
        <v>0</v>
      </c>
      <c r="D47" s="16"/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spans="1:9" ht="12.75">
      <c r="A48" s="13">
        <v>42</v>
      </c>
      <c r="B48" s="13" t="s">
        <v>88</v>
      </c>
      <c r="C48" s="15">
        <f t="shared" si="2"/>
        <v>0</v>
      </c>
      <c r="D48" s="16"/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1:9" ht="12.75">
      <c r="A49" s="13">
        <v>43</v>
      </c>
      <c r="B49" s="13" t="s">
        <v>89</v>
      </c>
      <c r="C49" s="15">
        <f t="shared" si="2"/>
        <v>0</v>
      </c>
      <c r="D49" s="16"/>
      <c r="E49" s="15">
        <v>0</v>
      </c>
      <c r="F49" s="15">
        <v>0</v>
      </c>
      <c r="G49" s="15">
        <v>0</v>
      </c>
      <c r="H49" s="15">
        <v>0</v>
      </c>
      <c r="I49" s="15">
        <v>0</v>
      </c>
    </row>
    <row r="50" spans="1:9" ht="12.75">
      <c r="A50" s="13">
        <v>44</v>
      </c>
      <c r="B50" s="13" t="s">
        <v>90</v>
      </c>
      <c r="C50" s="15">
        <f t="shared" si="2"/>
        <v>-2108898.5260303393</v>
      </c>
      <c r="D50" s="16"/>
      <c r="E50" s="15">
        <v>-1917093.1306305528</v>
      </c>
      <c r="F50" s="15">
        <v>0</v>
      </c>
      <c r="G50" s="15">
        <v>14710.194423109293</v>
      </c>
      <c r="H50" s="15">
        <v>74208.01168502122</v>
      </c>
      <c r="I50" s="15">
        <v>-280723.60150791705</v>
      </c>
    </row>
    <row r="51" spans="1:9" ht="12.75">
      <c r="A51" s="13">
        <v>45</v>
      </c>
      <c r="B51" s="13" t="s">
        <v>91</v>
      </c>
      <c r="C51" s="15">
        <f t="shared" si="2"/>
        <v>0</v>
      </c>
      <c r="D51" s="16"/>
      <c r="E51" s="15">
        <v>0</v>
      </c>
      <c r="F51" s="15">
        <v>0</v>
      </c>
      <c r="G51" s="15">
        <v>0</v>
      </c>
      <c r="H51" s="15">
        <v>0</v>
      </c>
      <c r="I51" s="15">
        <v>0</v>
      </c>
    </row>
    <row r="52" spans="1:9" ht="12.75">
      <c r="A52" s="13">
        <v>46</v>
      </c>
      <c r="B52" s="13" t="s">
        <v>92</v>
      </c>
      <c r="C52" s="18">
        <f t="shared" si="2"/>
        <v>0</v>
      </c>
      <c r="D52" s="16"/>
      <c r="E52" s="18">
        <v>0</v>
      </c>
      <c r="F52" s="18">
        <v>0</v>
      </c>
      <c r="G52" s="18">
        <v>0</v>
      </c>
      <c r="H52" s="18">
        <v>0</v>
      </c>
      <c r="I52" s="18">
        <v>0</v>
      </c>
    </row>
    <row r="53" spans="1:9" ht="12.75">
      <c r="A53" s="13">
        <v>47</v>
      </c>
      <c r="B53" s="13"/>
      <c r="C53" s="15"/>
      <c r="D53" s="16"/>
      <c r="E53" s="15"/>
      <c r="F53" s="15"/>
      <c r="G53" s="15"/>
      <c r="H53" s="15"/>
      <c r="I53" s="15"/>
    </row>
    <row r="54" spans="1:9" ht="12.75">
      <c r="A54" s="13">
        <v>48</v>
      </c>
      <c r="B54" s="13" t="s">
        <v>93</v>
      </c>
      <c r="C54" s="16">
        <f>SUM(E54:I54)</f>
        <v>-2108898.526029587</v>
      </c>
      <c r="D54" s="16"/>
      <c r="E54" s="16">
        <v>-1917093.1306304932</v>
      </c>
      <c r="F54" s="16">
        <v>0</v>
      </c>
      <c r="G54" s="16">
        <v>14710.194423675537</v>
      </c>
      <c r="H54" s="16">
        <v>74208.01168441772</v>
      </c>
      <c r="I54" s="16">
        <v>-280723.6015071869</v>
      </c>
    </row>
    <row r="55" spans="1:9" ht="12.75">
      <c r="A55" s="13">
        <v>49</v>
      </c>
      <c r="B55" s="13"/>
      <c r="C55" s="15"/>
      <c r="D55" s="16"/>
      <c r="E55" s="15"/>
      <c r="F55" s="15"/>
      <c r="G55" s="15"/>
      <c r="H55" s="15"/>
      <c r="I55" s="15"/>
    </row>
    <row r="56" spans="1:9" ht="12.75">
      <c r="A56" s="13">
        <v>50</v>
      </c>
      <c r="B56" s="13" t="s">
        <v>94</v>
      </c>
      <c r="C56" s="15"/>
      <c r="D56" s="16"/>
      <c r="E56" s="15"/>
      <c r="F56" s="15"/>
      <c r="G56" s="15"/>
      <c r="H56" s="15"/>
      <c r="I56" s="15"/>
    </row>
    <row r="57" spans="1:9" ht="12.75">
      <c r="A57" s="13">
        <v>51</v>
      </c>
      <c r="B57" s="13" t="s">
        <v>95</v>
      </c>
      <c r="C57" s="15">
        <f aca="true" t="shared" si="3" ref="C57:C63">SUM(E57:I57)</f>
        <v>0</v>
      </c>
      <c r="D57" s="16"/>
      <c r="E57" s="15">
        <v>0</v>
      </c>
      <c r="F57" s="15">
        <v>0</v>
      </c>
      <c r="G57" s="15">
        <v>0</v>
      </c>
      <c r="H57" s="15">
        <v>0</v>
      </c>
      <c r="I57" s="15">
        <v>0</v>
      </c>
    </row>
    <row r="58" spans="1:9" ht="12.75">
      <c r="A58" s="13">
        <v>52</v>
      </c>
      <c r="B58" s="13" t="s">
        <v>96</v>
      </c>
      <c r="C58" s="15">
        <f t="shared" si="3"/>
        <v>0</v>
      </c>
      <c r="D58" s="16"/>
      <c r="E58" s="15">
        <v>0</v>
      </c>
      <c r="F58" s="15">
        <v>0</v>
      </c>
      <c r="G58" s="15">
        <v>0</v>
      </c>
      <c r="H58" s="15">
        <v>0</v>
      </c>
      <c r="I58" s="15">
        <v>0</v>
      </c>
    </row>
    <row r="59" spans="1:9" ht="12.75">
      <c r="A59" s="13">
        <v>53</v>
      </c>
      <c r="B59" s="13" t="s">
        <v>97</v>
      </c>
      <c r="C59" s="15">
        <f t="shared" si="3"/>
        <v>-77238033.68472457</v>
      </c>
      <c r="D59" s="16"/>
      <c r="E59" s="15">
        <v>0</v>
      </c>
      <c r="F59" s="15">
        <v>0</v>
      </c>
      <c r="G59" s="15">
        <v>-77238033.68472457</v>
      </c>
      <c r="H59" s="15">
        <v>0</v>
      </c>
      <c r="I59" s="15">
        <v>0</v>
      </c>
    </row>
    <row r="60" spans="1:9" ht="12.75">
      <c r="A60" s="13">
        <v>54</v>
      </c>
      <c r="B60" s="13" t="s">
        <v>98</v>
      </c>
      <c r="C60" s="15">
        <f t="shared" si="3"/>
        <v>30071.610327169095</v>
      </c>
      <c r="D60" s="16"/>
      <c r="E60" s="15">
        <v>0</v>
      </c>
      <c r="F60" s="15">
        <v>0</v>
      </c>
      <c r="G60" s="15">
        <v>30071.610327169095</v>
      </c>
      <c r="H60" s="15">
        <v>0</v>
      </c>
      <c r="I60" s="15">
        <v>0</v>
      </c>
    </row>
    <row r="61" spans="1:9" ht="12.75">
      <c r="A61" s="13">
        <v>55</v>
      </c>
      <c r="B61" s="13" t="s">
        <v>99</v>
      </c>
      <c r="C61" s="15">
        <f t="shared" si="3"/>
        <v>0</v>
      </c>
      <c r="D61" s="16"/>
      <c r="E61" s="15">
        <v>0</v>
      </c>
      <c r="F61" s="15">
        <v>0</v>
      </c>
      <c r="G61" s="15">
        <v>0</v>
      </c>
      <c r="H61" s="15">
        <v>0</v>
      </c>
      <c r="I61" s="15">
        <v>0</v>
      </c>
    </row>
    <row r="62" spans="1:9" ht="12.75">
      <c r="A62" s="13">
        <v>56</v>
      </c>
      <c r="B62" s="13" t="s">
        <v>46</v>
      </c>
      <c r="C62" s="15">
        <f t="shared" si="3"/>
        <v>0</v>
      </c>
      <c r="D62" s="16"/>
      <c r="E62" s="15">
        <v>0</v>
      </c>
      <c r="F62" s="15">
        <v>0</v>
      </c>
      <c r="G62" s="15">
        <v>0</v>
      </c>
      <c r="H62" s="15">
        <v>0</v>
      </c>
      <c r="I62" s="15">
        <v>0</v>
      </c>
    </row>
    <row r="63" spans="1:9" ht="12.75">
      <c r="A63" s="13">
        <v>57</v>
      </c>
      <c r="B63" s="13" t="s">
        <v>100</v>
      </c>
      <c r="C63" s="18">
        <f t="shared" si="3"/>
        <v>0</v>
      </c>
      <c r="D63" s="16"/>
      <c r="E63" s="18">
        <v>0</v>
      </c>
      <c r="F63" s="18">
        <v>0</v>
      </c>
      <c r="G63" s="18">
        <v>0</v>
      </c>
      <c r="H63" s="18">
        <v>0</v>
      </c>
      <c r="I63" s="18">
        <v>0</v>
      </c>
    </row>
    <row r="64" spans="1:9" ht="12.75">
      <c r="A64" s="13">
        <v>58</v>
      </c>
      <c r="B64" s="13"/>
      <c r="C64" s="15"/>
      <c r="D64" s="16"/>
      <c r="E64" s="15"/>
      <c r="F64" s="15"/>
      <c r="G64" s="15"/>
      <c r="H64" s="15"/>
      <c r="I64" s="15"/>
    </row>
    <row r="65" spans="1:9" ht="12.75">
      <c r="A65" s="13">
        <v>59</v>
      </c>
      <c r="B65" s="13" t="s">
        <v>101</v>
      </c>
      <c r="C65" s="16">
        <f>SUM(E65:I65)</f>
        <v>-77207962.07439709</v>
      </c>
      <c r="D65" s="16"/>
      <c r="E65" s="16">
        <v>0</v>
      </c>
      <c r="F65" s="16">
        <v>0</v>
      </c>
      <c r="G65" s="16">
        <v>-77207962.07439709</v>
      </c>
      <c r="H65" s="16">
        <v>0</v>
      </c>
      <c r="I65" s="16">
        <v>0</v>
      </c>
    </row>
    <row r="66" spans="1:9" ht="12.75">
      <c r="A66" s="13">
        <v>60</v>
      </c>
      <c r="B66" s="13"/>
      <c r="C66" s="15"/>
      <c r="D66" s="16"/>
      <c r="E66" s="15"/>
      <c r="F66" s="15"/>
      <c r="G66" s="15"/>
      <c r="H66" s="15"/>
      <c r="I66" s="15"/>
    </row>
    <row r="67" spans="1:9" ht="13.5" thickBot="1">
      <c r="A67" s="13">
        <v>61</v>
      </c>
      <c r="B67" s="13" t="s">
        <v>102</v>
      </c>
      <c r="C67" s="19">
        <f>SUM(E67:I67)</f>
        <v>-79316860.60042667</v>
      </c>
      <c r="D67" s="16"/>
      <c r="E67" s="19">
        <v>-1917093.1306304932</v>
      </c>
      <c r="F67" s="19">
        <v>0</v>
      </c>
      <c r="G67" s="19">
        <v>-77193251.87997341</v>
      </c>
      <c r="H67" s="19">
        <v>74208.01168441772</v>
      </c>
      <c r="I67" s="19">
        <v>-280723.6015071869</v>
      </c>
    </row>
    <row r="68" spans="1:9" ht="13.5" thickTop="1">
      <c r="A68" s="13">
        <v>62</v>
      </c>
      <c r="B68" s="13"/>
      <c r="C68" s="20"/>
      <c r="D68" s="21"/>
      <c r="E68" s="20"/>
      <c r="F68" s="20"/>
      <c r="G68" s="20"/>
      <c r="H68" s="20"/>
      <c r="I68" s="20"/>
    </row>
    <row r="69" spans="1:9" ht="12.75">
      <c r="A69" s="13">
        <v>63</v>
      </c>
      <c r="B69" s="13" t="s">
        <v>103</v>
      </c>
      <c r="C69" s="22">
        <f>SUM(E69:I69)</f>
        <v>0.009787937830220916</v>
      </c>
      <c r="D69" s="23"/>
      <c r="E69" s="22">
        <v>0.03048914862742881</v>
      </c>
      <c r="F69" s="22">
        <v>-0.02587743809762147</v>
      </c>
      <c r="G69" s="22">
        <v>0.0012684953757432088</v>
      </c>
      <c r="H69" s="22">
        <v>-0.0012054004348309028</v>
      </c>
      <c r="I69" s="22">
        <v>0.005113132359501268</v>
      </c>
    </row>
    <row r="70" spans="1:9" ht="12.75">
      <c r="A70" s="13">
        <v>64</v>
      </c>
      <c r="B70" s="13"/>
      <c r="C70" s="22"/>
      <c r="D70" s="23"/>
      <c r="E70" s="22"/>
      <c r="F70" s="22"/>
      <c r="G70" s="22"/>
      <c r="H70" s="22"/>
      <c r="I70" s="22"/>
    </row>
    <row r="71" spans="1:9" ht="12.75">
      <c r="A71" s="13">
        <v>65</v>
      </c>
      <c r="B71" s="13" t="s">
        <v>104</v>
      </c>
      <c r="C71" s="22">
        <f>SUM(E71:I71)</f>
        <v>0.018859225106398675</v>
      </c>
      <c r="D71" s="23"/>
      <c r="E71" s="22">
        <v>0.058745951112579575</v>
      </c>
      <c r="F71" s="22">
        <v>-0.04986018901275811</v>
      </c>
      <c r="G71" s="22">
        <v>0.002444114404129491</v>
      </c>
      <c r="H71" s="22">
        <v>-0.0023225441904256294</v>
      </c>
      <c r="I71" s="22">
        <v>0.009851892792873351</v>
      </c>
    </row>
    <row r="72" spans="1:9" ht="12.75">
      <c r="A72" s="13">
        <v>66</v>
      </c>
      <c r="B72" s="13"/>
      <c r="C72" s="20"/>
      <c r="D72" s="21"/>
      <c r="E72" s="20"/>
      <c r="F72" s="20"/>
      <c r="G72" s="20"/>
      <c r="H72" s="20"/>
      <c r="I72" s="20"/>
    </row>
    <row r="73" spans="1:9" ht="12.75">
      <c r="A73" s="13">
        <v>67</v>
      </c>
      <c r="B73" s="13" t="s">
        <v>105</v>
      </c>
      <c r="C73" s="20"/>
      <c r="D73" s="21"/>
      <c r="E73" s="20"/>
      <c r="F73" s="20"/>
      <c r="G73" s="20"/>
      <c r="H73" s="20"/>
      <c r="I73" s="20"/>
    </row>
    <row r="74" spans="1:9" ht="12.75">
      <c r="A74" s="13">
        <v>68</v>
      </c>
      <c r="B74" s="13" t="s">
        <v>106</v>
      </c>
      <c r="C74" s="15">
        <f>SUM(E74:I74)</f>
        <v>-5048097.427227616</v>
      </c>
      <c r="D74" s="16"/>
      <c r="E74" s="15">
        <v>0</v>
      </c>
      <c r="F74" s="15">
        <v>0</v>
      </c>
      <c r="G74" s="15">
        <v>0</v>
      </c>
      <c r="H74" s="15">
        <v>-7053916.489086509</v>
      </c>
      <c r="I74" s="15">
        <v>2005819.0618588924</v>
      </c>
    </row>
    <row r="75" spans="1:9" ht="12.75">
      <c r="A75" s="13">
        <v>69</v>
      </c>
      <c r="B75" s="13" t="s">
        <v>107</v>
      </c>
      <c r="C75" s="15"/>
      <c r="D75" s="16"/>
      <c r="E75" s="15"/>
      <c r="F75" s="15"/>
      <c r="G75" s="15"/>
      <c r="H75" s="15"/>
      <c r="I75" s="15"/>
    </row>
    <row r="76" spans="1:9" ht="12.75">
      <c r="A76" s="13">
        <v>70</v>
      </c>
      <c r="B76" s="13" t="s">
        <v>108</v>
      </c>
      <c r="C76" s="15"/>
      <c r="D76" s="16"/>
      <c r="E76" s="15"/>
      <c r="F76" s="15"/>
      <c r="G76" s="15"/>
      <c r="H76" s="15"/>
      <c r="I76" s="15"/>
    </row>
    <row r="77" spans="1:9" ht="12.75">
      <c r="A77" s="13">
        <v>71</v>
      </c>
      <c r="B77" s="13" t="s">
        <v>109</v>
      </c>
      <c r="C77" s="15">
        <f>SUM(E77:I77)</f>
        <v>-2360850.492399603</v>
      </c>
      <c r="D77" s="16"/>
      <c r="E77" s="15">
        <v>-57061.89361459017</v>
      </c>
      <c r="F77" s="15">
        <v>0</v>
      </c>
      <c r="G77" s="15">
        <v>-2297641.7035570294</v>
      </c>
      <c r="H77" s="15">
        <v>2208.786626189947</v>
      </c>
      <c r="I77" s="15">
        <v>-8355.681854173541</v>
      </c>
    </row>
    <row r="78" spans="1:9" ht="12.75">
      <c r="A78" s="13">
        <v>72</v>
      </c>
      <c r="B78" s="13" t="s">
        <v>110</v>
      </c>
      <c r="C78" s="15">
        <f>SUM(E78:I78)</f>
        <v>59474077.31520307</v>
      </c>
      <c r="D78" s="16"/>
      <c r="E78" s="15">
        <v>59474077.31520307</v>
      </c>
      <c r="F78" s="15">
        <v>0</v>
      </c>
      <c r="G78" s="15">
        <v>0</v>
      </c>
      <c r="H78" s="15">
        <v>0</v>
      </c>
      <c r="I78" s="15">
        <v>0</v>
      </c>
    </row>
    <row r="79" spans="1:9" ht="12.75">
      <c r="A79" s="13">
        <v>73</v>
      </c>
      <c r="B79" s="13" t="s">
        <v>111</v>
      </c>
      <c r="C79" s="18">
        <f>SUM(E79:I79)</f>
        <v>356910440.20756984</v>
      </c>
      <c r="D79" s="16"/>
      <c r="E79" s="18">
        <v>356910440.20756984</v>
      </c>
      <c r="F79" s="18">
        <v>0</v>
      </c>
      <c r="G79" s="18">
        <v>0</v>
      </c>
      <c r="H79" s="18">
        <v>0</v>
      </c>
      <c r="I79" s="18">
        <v>0</v>
      </c>
    </row>
    <row r="80" spans="1:9" ht="12.75">
      <c r="A80" s="13">
        <v>74</v>
      </c>
      <c r="B80" s="13" t="s">
        <v>112</v>
      </c>
      <c r="C80" s="15">
        <f>SUM(E80:I80)</f>
        <v>-300123609.82719475</v>
      </c>
      <c r="D80" s="16"/>
      <c r="E80" s="15">
        <v>-297379300.9987522</v>
      </c>
      <c r="F80" s="15">
        <v>0</v>
      </c>
      <c r="G80" s="15">
        <v>2297641.7035570145</v>
      </c>
      <c r="H80" s="15">
        <v>-7056125.2757127285</v>
      </c>
      <c r="I80" s="15">
        <v>2014174.7437131405</v>
      </c>
    </row>
    <row r="81" spans="1:9" ht="12.75">
      <c r="A81" s="13">
        <v>75</v>
      </c>
      <c r="B81" s="13"/>
      <c r="C81" s="15"/>
      <c r="D81" s="16"/>
      <c r="E81" s="15"/>
      <c r="F81" s="15"/>
      <c r="G81" s="15"/>
      <c r="H81" s="15"/>
      <c r="I81" s="15"/>
    </row>
    <row r="82" spans="1:9" ht="12.75">
      <c r="A82" s="13">
        <v>76</v>
      </c>
      <c r="B82" s="13" t="s">
        <v>113</v>
      </c>
      <c r="C82" s="18">
        <f>SUM(E82:I82)</f>
        <v>-13946626.218719365</v>
      </c>
      <c r="D82" s="16"/>
      <c r="E82" s="18">
        <v>-13466648.75294451</v>
      </c>
      <c r="F82" s="18">
        <v>0</v>
      </c>
      <c r="G82" s="18">
        <v>94825.48584949505</v>
      </c>
      <c r="H82" s="18">
        <v>-333145.9425231796</v>
      </c>
      <c r="I82" s="18">
        <v>-241657.00910117105</v>
      </c>
    </row>
    <row r="83" spans="1:9" ht="13.5" thickBot="1">
      <c r="A83" s="13">
        <v>77</v>
      </c>
      <c r="B83" s="13" t="s">
        <v>114</v>
      </c>
      <c r="C83" s="24">
        <f>SUM(E83:I83)</f>
        <v>-286176983.6084754</v>
      </c>
      <c r="D83" s="16"/>
      <c r="E83" s="24">
        <v>-283912652.24580765</v>
      </c>
      <c r="F83" s="24">
        <v>0</v>
      </c>
      <c r="G83" s="24">
        <v>2202816.2177075446</v>
      </c>
      <c r="H83" s="24">
        <v>-6722979.333189547</v>
      </c>
      <c r="I83" s="24">
        <v>2255831.752814293</v>
      </c>
    </row>
    <row r="84" spans="1:9" ht="13.5" thickTop="1">
      <c r="A84" s="13">
        <v>78</v>
      </c>
      <c r="B84" s="13"/>
      <c r="C84" s="15"/>
      <c r="D84" s="16"/>
      <c r="E84" s="15"/>
      <c r="F84" s="15"/>
      <c r="G84" s="15"/>
      <c r="H84" s="15"/>
      <c r="I84" s="15"/>
    </row>
    <row r="85" spans="1:9" ht="13.5" thickBot="1">
      <c r="A85" s="13">
        <v>79</v>
      </c>
      <c r="B85" s="25" t="s">
        <v>115</v>
      </c>
      <c r="C85" s="19">
        <f>SUM(E85:I85)</f>
        <v>-117232630.21787271</v>
      </c>
      <c r="D85" s="16"/>
      <c r="E85" s="19">
        <v>-99369428.28603268</v>
      </c>
      <c r="F85" s="19">
        <v>0</v>
      </c>
      <c r="G85" s="19">
        <v>770985.6761976555</v>
      </c>
      <c r="H85" s="19">
        <v>-2353042.7666162997</v>
      </c>
      <c r="I85" s="19">
        <v>-16281144.841421388</v>
      </c>
    </row>
    <row r="86" spans="3:9" ht="13.5" thickTop="1">
      <c r="C86" s="26"/>
      <c r="D86" s="27"/>
      <c r="E86" s="28"/>
      <c r="F86" s="28"/>
      <c r="G86" s="28"/>
      <c r="H86" s="28"/>
      <c r="I86" s="28"/>
    </row>
    <row r="87" spans="1:9" ht="22.5">
      <c r="A87" s="29"/>
      <c r="B87" s="45" t="s">
        <v>147</v>
      </c>
      <c r="C87" s="44">
        <f>SUM(E87:I87)</f>
        <v>-59882785.331072226</v>
      </c>
      <c r="D87" s="32"/>
      <c r="E87" s="15">
        <v>-182600193.94024026</v>
      </c>
      <c r="F87" s="15">
        <v>154929142.66436538</v>
      </c>
      <c r="G87" s="15">
        <v>-9300189.083066776</v>
      </c>
      <c r="H87" s="15">
        <v>7068199.822482258</v>
      </c>
      <c r="I87" s="15">
        <v>-29979744.794612825</v>
      </c>
    </row>
    <row r="88" spans="3:4" ht="12.75">
      <c r="C88" s="33"/>
      <c r="D88" s="34"/>
    </row>
    <row r="90" ht="13.5" customHeight="1"/>
  </sheetData>
  <printOptions/>
  <pageMargins left="0.75" right="0.24" top="0.53" bottom="0.61" header="0.5" footer="0.5"/>
  <pageSetup fitToWidth="8" fitToHeight="1" horizontalDpi="600" verticalDpi="600" orientation="portrait" scale="63" r:id="rId1"/>
  <headerFooter alignWithMargins="0">
    <oddHeader>&amp;RPage 7.0.&amp;P+1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7">
    <tabColor indexed="42"/>
    <pageSetUpPr fitToPage="1"/>
  </sheetPr>
  <dimension ref="A1:O88"/>
  <sheetViews>
    <sheetView zoomScale="75" zoomScaleNormal="75" workbookViewId="0" topLeftCell="A1">
      <pane xSplit="3" ySplit="6" topLeftCell="D49" activePane="bottomRight" state="frozen"/>
      <selection pane="topLeft" activeCell="E5" sqref="E5:L87"/>
      <selection pane="topRight" activeCell="E5" sqref="E5:L87"/>
      <selection pane="bottomLeft" activeCell="E5" sqref="E5:L87"/>
      <selection pane="bottomRight" activeCell="E5" sqref="E5:L87"/>
    </sheetView>
  </sheetViews>
  <sheetFormatPr defaultColWidth="9.140625" defaultRowHeight="12.75"/>
  <cols>
    <col min="1" max="1" width="3.140625" style="0" bestFit="1" customWidth="1"/>
    <col min="2" max="2" width="31.00390625" style="0" customWidth="1"/>
    <col min="3" max="3" width="17.8515625" style="0" bestFit="1" customWidth="1"/>
    <col min="4" max="4" width="2.8515625" style="2" customWidth="1"/>
    <col min="5" max="5" width="15.140625" style="0" customWidth="1"/>
    <col min="6" max="6" width="15.00390625" style="0" customWidth="1"/>
    <col min="7" max="7" width="14.7109375" style="0" customWidth="1"/>
    <col min="8" max="8" width="14.00390625" style="0" customWidth="1"/>
    <col min="9" max="9" width="15.00390625" style="0" customWidth="1"/>
    <col min="10" max="10" width="14.7109375" style="0" customWidth="1"/>
    <col min="11" max="11" width="15.7109375" style="0" bestFit="1" customWidth="1"/>
    <col min="12" max="12" width="13.57421875" style="0" customWidth="1"/>
    <col min="13" max="13" width="15.421875" style="0" customWidth="1"/>
    <col min="14" max="14" width="13.7109375" style="0" customWidth="1"/>
    <col min="15" max="15" width="15.57421875" style="0" customWidth="1"/>
    <col min="16" max="16" width="2.8515625" style="0" customWidth="1"/>
  </cols>
  <sheetData>
    <row r="1" ht="15.75">
      <c r="A1" s="1" t="s">
        <v>0</v>
      </c>
    </row>
    <row r="2" ht="12.75">
      <c r="A2" s="3" t="s">
        <v>1</v>
      </c>
    </row>
    <row r="3" spans="1:4" ht="12.75">
      <c r="A3" s="3" t="s">
        <v>117</v>
      </c>
      <c r="B3" s="4"/>
      <c r="C3" s="5"/>
      <c r="D3" s="6"/>
    </row>
    <row r="4" spans="1:4" ht="12.75">
      <c r="A4" s="7" t="s">
        <v>129</v>
      </c>
      <c r="B4" s="4"/>
      <c r="C4" s="5"/>
      <c r="D4" s="6"/>
    </row>
    <row r="5" spans="2:15" ht="12.75">
      <c r="B5" s="4"/>
      <c r="C5" s="5"/>
      <c r="D5" s="6"/>
      <c r="E5" s="8">
        <v>8.2</v>
      </c>
      <c r="F5" s="8">
        <v>8.3</v>
      </c>
      <c r="G5" s="8">
        <v>8.4</v>
      </c>
      <c r="H5" s="8">
        <v>8.5</v>
      </c>
      <c r="I5" s="8">
        <v>8.6</v>
      </c>
      <c r="J5" s="8">
        <v>8.7</v>
      </c>
      <c r="K5" s="8">
        <v>8.8</v>
      </c>
      <c r="L5" s="8">
        <v>8.9</v>
      </c>
      <c r="M5" s="9" t="s">
        <v>5</v>
      </c>
      <c r="N5" s="8">
        <v>8.11</v>
      </c>
      <c r="O5" s="9">
        <v>8.12</v>
      </c>
    </row>
    <row r="6" spans="3:15" ht="38.25">
      <c r="C6" s="10" t="s">
        <v>116</v>
      </c>
      <c r="D6" s="11"/>
      <c r="E6" s="12" t="s">
        <v>43</v>
      </c>
      <c r="F6" s="12" t="s">
        <v>44</v>
      </c>
      <c r="G6" s="12" t="s">
        <v>45</v>
      </c>
      <c r="H6" s="12" t="s">
        <v>46</v>
      </c>
      <c r="I6" s="12" t="s">
        <v>47</v>
      </c>
      <c r="J6" s="12" t="s">
        <v>48</v>
      </c>
      <c r="K6" s="12" t="s">
        <v>49</v>
      </c>
      <c r="L6" s="12" t="s">
        <v>50</v>
      </c>
      <c r="M6" s="12" t="s">
        <v>152</v>
      </c>
      <c r="N6" s="12" t="s">
        <v>51</v>
      </c>
      <c r="O6" s="12" t="s">
        <v>52</v>
      </c>
    </row>
    <row r="7" spans="1:4" ht="12.75">
      <c r="A7" s="13">
        <v>1</v>
      </c>
      <c r="B7" s="13" t="s">
        <v>53</v>
      </c>
      <c r="C7" s="4"/>
      <c r="D7" s="14"/>
    </row>
    <row r="8" spans="1:15" ht="12.75">
      <c r="A8" s="13">
        <v>2</v>
      </c>
      <c r="B8" s="13" t="s">
        <v>54</v>
      </c>
      <c r="C8" s="15">
        <f>SUM(E8:O8)</f>
        <v>0</v>
      </c>
      <c r="D8" s="16"/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 ht="12.75">
      <c r="A9" s="13">
        <v>3</v>
      </c>
      <c r="B9" s="13" t="s">
        <v>55</v>
      </c>
      <c r="C9" s="15">
        <f>SUM(E9:O9)</f>
        <v>0</v>
      </c>
      <c r="D9" s="16"/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 ht="12.75">
      <c r="A10" s="13">
        <v>4</v>
      </c>
      <c r="B10" s="13" t="s">
        <v>56</v>
      </c>
      <c r="C10" s="15">
        <f>SUM(E10:O10)</f>
        <v>0</v>
      </c>
      <c r="D10" s="16"/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 ht="12.75">
      <c r="A11" s="13">
        <v>5</v>
      </c>
      <c r="B11" s="13" t="s">
        <v>57</v>
      </c>
      <c r="C11" s="15">
        <f>SUM(E11:O11)</f>
        <v>0</v>
      </c>
      <c r="D11" s="16"/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ht="12.75">
      <c r="A12" s="13">
        <v>6</v>
      </c>
      <c r="B12" s="13" t="s">
        <v>58</v>
      </c>
      <c r="C12" s="17">
        <f>SUM(E12:O12)</f>
        <v>0</v>
      </c>
      <c r="D12" s="16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</row>
    <row r="13" spans="1:15" ht="12.75">
      <c r="A13" s="13">
        <v>7</v>
      </c>
      <c r="B13" s="13"/>
      <c r="C13" s="15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3">
        <v>8</v>
      </c>
      <c r="B14" s="13" t="s">
        <v>59</v>
      </c>
      <c r="C14" s="15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3">
        <v>9</v>
      </c>
      <c r="B15" s="13" t="s">
        <v>60</v>
      </c>
      <c r="C15" s="15">
        <f aca="true" t="shared" si="0" ref="C15:C24">SUM(E15:O15)</f>
        <v>0</v>
      </c>
      <c r="D15" s="16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2.75">
      <c r="A16" s="13">
        <v>10</v>
      </c>
      <c r="B16" s="13" t="s">
        <v>61</v>
      </c>
      <c r="C16" s="15">
        <f t="shared" si="0"/>
        <v>0</v>
      </c>
      <c r="D16" s="16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12.75">
      <c r="A17" s="13">
        <v>11</v>
      </c>
      <c r="B17" s="13" t="s">
        <v>62</v>
      </c>
      <c r="C17" s="15">
        <f t="shared" si="0"/>
        <v>-27782.52900511399</v>
      </c>
      <c r="D17" s="16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-27782.52900511399</v>
      </c>
      <c r="M17" s="15">
        <v>0</v>
      </c>
      <c r="N17" s="15">
        <v>0</v>
      </c>
      <c r="O17" s="15">
        <v>0</v>
      </c>
    </row>
    <row r="18" spans="1:15" ht="12.75">
      <c r="A18" s="13">
        <v>12</v>
      </c>
      <c r="B18" s="13" t="s">
        <v>63</v>
      </c>
      <c r="C18" s="15">
        <f t="shared" si="0"/>
        <v>241227.62714970112</v>
      </c>
      <c r="D18" s="16"/>
      <c r="E18" s="15">
        <v>0</v>
      </c>
      <c r="F18" s="15">
        <v>0</v>
      </c>
      <c r="G18" s="15">
        <v>0</v>
      </c>
      <c r="H18" s="15">
        <v>0</v>
      </c>
      <c r="I18" s="15">
        <v>23090.529644846916</v>
      </c>
      <c r="J18" s="15">
        <v>619731.862462163</v>
      </c>
      <c r="K18" s="15">
        <v>126344.71156823635</v>
      </c>
      <c r="L18" s="15">
        <v>-1690245.996755004</v>
      </c>
      <c r="M18" s="15">
        <v>0</v>
      </c>
      <c r="N18" s="15">
        <v>1292261.7406970263</v>
      </c>
      <c r="O18" s="15">
        <v>-129955.22046756744</v>
      </c>
    </row>
    <row r="19" spans="1:15" ht="12.75">
      <c r="A19" s="13">
        <v>13</v>
      </c>
      <c r="B19" s="13" t="s">
        <v>64</v>
      </c>
      <c r="C19" s="15">
        <f t="shared" si="0"/>
        <v>0</v>
      </c>
      <c r="D19" s="16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12.75">
      <c r="A20" s="13">
        <v>14</v>
      </c>
      <c r="B20" s="13" t="s">
        <v>65</v>
      </c>
      <c r="C20" s="15">
        <f t="shared" si="0"/>
        <v>0</v>
      </c>
      <c r="D20" s="1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2.75">
      <c r="A21" s="13">
        <v>15</v>
      </c>
      <c r="B21" s="13" t="s">
        <v>66</v>
      </c>
      <c r="C21" s="15">
        <f t="shared" si="0"/>
        <v>-3459750</v>
      </c>
      <c r="D21" s="16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-3459750</v>
      </c>
      <c r="N21" s="15">
        <v>0</v>
      </c>
      <c r="O21" s="15">
        <v>0</v>
      </c>
    </row>
    <row r="22" spans="1:15" ht="12.75">
      <c r="A22" s="13">
        <v>16</v>
      </c>
      <c r="B22" s="13" t="s">
        <v>67</v>
      </c>
      <c r="C22" s="15">
        <f t="shared" si="0"/>
        <v>0</v>
      </c>
      <c r="D22" s="16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2.75">
      <c r="A23" s="13">
        <v>17</v>
      </c>
      <c r="B23" s="13" t="s">
        <v>68</v>
      </c>
      <c r="C23" s="15">
        <f t="shared" si="0"/>
        <v>0</v>
      </c>
      <c r="D23" s="16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12.75">
      <c r="A24" s="13">
        <v>18</v>
      </c>
      <c r="B24" s="13" t="s">
        <v>69</v>
      </c>
      <c r="C24" s="18">
        <f t="shared" si="0"/>
        <v>0</v>
      </c>
      <c r="D24" s="16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</row>
    <row r="25" spans="1:15" ht="12.75">
      <c r="A25" s="13">
        <v>19</v>
      </c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3">
        <v>20</v>
      </c>
      <c r="B26" s="13" t="s">
        <v>70</v>
      </c>
      <c r="C26" s="15">
        <f>SUM(E26:O26)</f>
        <v>-3246304.9018554688</v>
      </c>
      <c r="D26" s="16"/>
      <c r="E26" s="15">
        <v>0</v>
      </c>
      <c r="F26" s="15">
        <v>0</v>
      </c>
      <c r="G26" s="15">
        <v>0</v>
      </c>
      <c r="H26" s="15">
        <v>0</v>
      </c>
      <c r="I26" s="15">
        <v>23090.529644727707</v>
      </c>
      <c r="J26" s="15">
        <v>619731.8624622822</v>
      </c>
      <c r="K26" s="15">
        <v>126344.71156811714</v>
      </c>
      <c r="L26" s="15">
        <v>-1718028.5257601738</v>
      </c>
      <c r="M26" s="15">
        <v>-3459750</v>
      </c>
      <c r="N26" s="15">
        <v>1292261.7406971455</v>
      </c>
      <c r="O26" s="15">
        <v>-129955.22046756744</v>
      </c>
    </row>
    <row r="27" spans="1:15" ht="12.75">
      <c r="A27" s="13">
        <v>21</v>
      </c>
      <c r="B27" s="13"/>
      <c r="C27" s="15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3">
        <v>22</v>
      </c>
      <c r="B28" s="13" t="s">
        <v>71</v>
      </c>
      <c r="C28" s="15">
        <f aca="true" t="shared" si="1" ref="C28:C35">SUM(E28:O28)</f>
        <v>0</v>
      </c>
      <c r="D28" s="16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2.75">
      <c r="A29" s="13">
        <v>23</v>
      </c>
      <c r="B29" s="13" t="s">
        <v>72</v>
      </c>
      <c r="C29" s="15">
        <f t="shared" si="1"/>
        <v>1607581.6797519214</v>
      </c>
      <c r="D29" s="16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1607581.6797519214</v>
      </c>
      <c r="M29" s="15">
        <v>0</v>
      </c>
      <c r="N29" s="15">
        <v>0</v>
      </c>
      <c r="O29" s="15">
        <v>0</v>
      </c>
    </row>
    <row r="30" spans="1:15" ht="12.75">
      <c r="A30" s="13">
        <v>24</v>
      </c>
      <c r="B30" s="13" t="s">
        <v>73</v>
      </c>
      <c r="C30" s="15">
        <f t="shared" si="1"/>
        <v>0</v>
      </c>
      <c r="D30" s="16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2.75">
      <c r="A31" s="13">
        <v>25</v>
      </c>
      <c r="B31" s="13" t="s">
        <v>74</v>
      </c>
      <c r="C31" s="15">
        <f t="shared" si="1"/>
        <v>-7688914.230080903</v>
      </c>
      <c r="D31" s="16"/>
      <c r="E31" s="15">
        <v>116858.7295267582</v>
      </c>
      <c r="F31" s="15">
        <v>43024.188266813755</v>
      </c>
      <c r="G31" s="15">
        <v>-28533.21525850892</v>
      </c>
      <c r="H31" s="15">
        <v>-101895.29066736996</v>
      </c>
      <c r="I31" s="15">
        <v>-34033.75123356283</v>
      </c>
      <c r="J31" s="15">
        <v>-913439.4213996232</v>
      </c>
      <c r="K31" s="15">
        <v>-51788.636469870806</v>
      </c>
      <c r="L31" s="15">
        <v>78138.19119243324</v>
      </c>
      <c r="M31" s="15">
        <v>1391696.4505738765</v>
      </c>
      <c r="N31" s="15">
        <v>-8865856.06165719</v>
      </c>
      <c r="O31" s="15">
        <v>676914.5870453417</v>
      </c>
    </row>
    <row r="32" spans="1:15" ht="12.75">
      <c r="A32" s="13">
        <v>26</v>
      </c>
      <c r="B32" s="13" t="s">
        <v>75</v>
      </c>
      <c r="C32" s="15">
        <f t="shared" si="1"/>
        <v>-1078097.7635542853</v>
      </c>
      <c r="D32" s="16"/>
      <c r="E32" s="15">
        <v>16063.252570849843</v>
      </c>
      <c r="F32" s="15">
        <v>6091.761866755784</v>
      </c>
      <c r="G32" s="15">
        <v>296.8231360753998</v>
      </c>
      <c r="H32" s="15">
        <v>-6196.969467607327</v>
      </c>
      <c r="I32" s="15">
        <v>-3562.199037422426</v>
      </c>
      <c r="J32" s="15">
        <v>-95606.6525056595</v>
      </c>
      <c r="K32" s="15">
        <v>-2399.3450218038633</v>
      </c>
      <c r="L32" s="15">
        <v>-59575.384815175086</v>
      </c>
      <c r="M32" s="15">
        <v>84638.85186349228</v>
      </c>
      <c r="N32" s="15">
        <v>-1104990.9247580497</v>
      </c>
      <c r="O32" s="15">
        <v>87143.02261425927</v>
      </c>
    </row>
    <row r="33" spans="1:15" ht="12.75">
      <c r="A33" s="13">
        <v>27</v>
      </c>
      <c r="B33" s="13" t="s">
        <v>76</v>
      </c>
      <c r="C33" s="15">
        <f t="shared" si="1"/>
        <v>0</v>
      </c>
      <c r="D33" s="16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12.75">
      <c r="A34" s="13">
        <v>28</v>
      </c>
      <c r="B34" s="13" t="s">
        <v>77</v>
      </c>
      <c r="C34" s="15">
        <f t="shared" si="1"/>
        <v>0</v>
      </c>
      <c r="D34" s="16"/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1:15" ht="12.75">
      <c r="A35" s="13">
        <v>29</v>
      </c>
      <c r="B35" s="13" t="s">
        <v>78</v>
      </c>
      <c r="C35" s="18">
        <f t="shared" si="1"/>
        <v>281685.5996940647</v>
      </c>
      <c r="D35" s="16"/>
      <c r="E35" s="18">
        <v>-324099.7703059353</v>
      </c>
      <c r="F35" s="18">
        <v>0</v>
      </c>
      <c r="G35" s="18">
        <v>0</v>
      </c>
      <c r="H35" s="18">
        <v>605785.37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1:15" ht="12.75">
      <c r="A36" s="13">
        <v>30</v>
      </c>
      <c r="B36" s="13"/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3">
        <v>31</v>
      </c>
      <c r="B37" s="13" t="s">
        <v>79</v>
      </c>
      <c r="C37" s="16">
        <f>SUM(E37:O37)</f>
        <v>-10124049.616044521</v>
      </c>
      <c r="D37" s="16"/>
      <c r="E37" s="16">
        <v>-191177.78820824623</v>
      </c>
      <c r="F37" s="16">
        <v>49115.95013356209</v>
      </c>
      <c r="G37" s="16">
        <v>-28236.392122507095</v>
      </c>
      <c r="H37" s="16">
        <v>497693.1098649502</v>
      </c>
      <c r="I37" s="16">
        <v>-14505.420626163483</v>
      </c>
      <c r="J37" s="16">
        <v>-389314.2114429474</v>
      </c>
      <c r="K37" s="16">
        <v>72156.73007631302</v>
      </c>
      <c r="L37" s="16">
        <v>-91884.03963088989</v>
      </c>
      <c r="M37" s="16">
        <v>-1983414.6975624561</v>
      </c>
      <c r="N37" s="16">
        <v>-8678585.24571824</v>
      </c>
      <c r="O37" s="16">
        <v>634102.3891921043</v>
      </c>
    </row>
    <row r="38" spans="1:15" ht="12.75">
      <c r="A38" s="13">
        <v>32</v>
      </c>
      <c r="B38" s="13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3.5" thickBot="1">
      <c r="A39" s="13">
        <v>33</v>
      </c>
      <c r="B39" s="13" t="s">
        <v>80</v>
      </c>
      <c r="C39" s="19">
        <f>SUM(E39:O39)</f>
        <v>10124049.616044521</v>
      </c>
      <c r="D39" s="16"/>
      <c r="E39" s="19">
        <v>191177.78820824623</v>
      </c>
      <c r="F39" s="19">
        <v>-49115.95013356209</v>
      </c>
      <c r="G39" s="19">
        <v>28236.392122507095</v>
      </c>
      <c r="H39" s="19">
        <v>-497693.1098649502</v>
      </c>
      <c r="I39" s="19">
        <v>14505.420626163483</v>
      </c>
      <c r="J39" s="19">
        <v>389314.2114429474</v>
      </c>
      <c r="K39" s="19">
        <v>-72156.73007631302</v>
      </c>
      <c r="L39" s="19">
        <v>91884.03963088989</v>
      </c>
      <c r="M39" s="19">
        <v>1983414.6975624561</v>
      </c>
      <c r="N39" s="19">
        <v>8678585.24571824</v>
      </c>
      <c r="O39" s="19">
        <v>-634102.3891921043</v>
      </c>
    </row>
    <row r="40" spans="1:15" ht="13.5" thickTop="1">
      <c r="A40" s="13">
        <v>34</v>
      </c>
      <c r="B40" s="13"/>
      <c r="C40" s="15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3">
        <v>35</v>
      </c>
      <c r="B41" s="13" t="s">
        <v>81</v>
      </c>
      <c r="C41" s="15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3">
        <v>36</v>
      </c>
      <c r="B42" s="13" t="s">
        <v>82</v>
      </c>
      <c r="C42" s="15">
        <f aca="true" t="shared" si="2" ref="C42:C52">SUM(E42:O42)</f>
        <v>833485392.365551</v>
      </c>
      <c r="D42" s="16"/>
      <c r="E42" s="15">
        <v>-417523.61347198486</v>
      </c>
      <c r="F42" s="15">
        <v>0</v>
      </c>
      <c r="G42" s="15">
        <v>0</v>
      </c>
      <c r="H42" s="15">
        <v>0</v>
      </c>
      <c r="I42" s="15">
        <v>2611472.985982895</v>
      </c>
      <c r="J42" s="15">
        <v>70089904.48762035</v>
      </c>
      <c r="K42" s="15">
        <v>0</v>
      </c>
      <c r="L42" s="15">
        <v>0</v>
      </c>
      <c r="M42" s="15">
        <v>-20163461.538461685</v>
      </c>
      <c r="N42" s="15">
        <v>844917110.8600416</v>
      </c>
      <c r="O42" s="15">
        <v>-63552110.8161602</v>
      </c>
    </row>
    <row r="43" spans="1:15" ht="12.75">
      <c r="A43" s="13">
        <v>37</v>
      </c>
      <c r="B43" s="13" t="s">
        <v>83</v>
      </c>
      <c r="C43" s="15">
        <f t="shared" si="2"/>
        <v>0</v>
      </c>
      <c r="D43" s="16"/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2.75">
      <c r="A44" s="13">
        <v>38</v>
      </c>
      <c r="B44" s="13" t="s">
        <v>84</v>
      </c>
      <c r="C44" s="15">
        <f t="shared" si="2"/>
        <v>-4107448.433340758</v>
      </c>
      <c r="D44" s="16"/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-2319259.648519732</v>
      </c>
      <c r="L44" s="15">
        <v>-1788188.784821026</v>
      </c>
      <c r="M44" s="15">
        <v>0</v>
      </c>
      <c r="N44" s="15">
        <v>0</v>
      </c>
      <c r="O44" s="15">
        <v>0</v>
      </c>
    </row>
    <row r="45" spans="1:15" ht="12.75">
      <c r="A45" s="13">
        <v>39</v>
      </c>
      <c r="B45" s="13" t="s">
        <v>85</v>
      </c>
      <c r="C45" s="15">
        <f t="shared" si="2"/>
        <v>-2473552.7255408764</v>
      </c>
      <c r="D45" s="16"/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-2473552.7255408764</v>
      </c>
      <c r="L45" s="15">
        <v>0</v>
      </c>
      <c r="M45" s="15">
        <v>0</v>
      </c>
      <c r="N45" s="15">
        <v>0</v>
      </c>
      <c r="O45" s="15">
        <v>0</v>
      </c>
    </row>
    <row r="46" spans="1:15" ht="12.75">
      <c r="A46" s="13">
        <v>40</v>
      </c>
      <c r="B46" s="13" t="s">
        <v>86</v>
      </c>
      <c r="C46" s="15">
        <f t="shared" si="2"/>
        <v>0</v>
      </c>
      <c r="D46" s="16"/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2.75">
      <c r="A47" s="13">
        <v>41</v>
      </c>
      <c r="B47" s="13" t="s">
        <v>87</v>
      </c>
      <c r="C47" s="15">
        <f t="shared" si="2"/>
        <v>0</v>
      </c>
      <c r="D47" s="16"/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2.75">
      <c r="A48" s="13">
        <v>42</v>
      </c>
      <c r="B48" s="13" t="s">
        <v>88</v>
      </c>
      <c r="C48" s="15">
        <f t="shared" si="2"/>
        <v>16679436.967149876</v>
      </c>
      <c r="D48" s="16"/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16679436.967149876</v>
      </c>
      <c r="L48" s="15">
        <v>0</v>
      </c>
      <c r="M48" s="15">
        <v>0</v>
      </c>
      <c r="N48" s="15">
        <v>0</v>
      </c>
      <c r="O48" s="15">
        <v>0</v>
      </c>
    </row>
    <row r="49" spans="1:15" ht="12.75">
      <c r="A49" s="13">
        <v>43</v>
      </c>
      <c r="B49" s="13" t="s">
        <v>89</v>
      </c>
      <c r="C49" s="15">
        <f t="shared" si="2"/>
        <v>0</v>
      </c>
      <c r="D49" s="16"/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2.75">
      <c r="A50" s="13">
        <v>44</v>
      </c>
      <c r="B50" s="13" t="s">
        <v>90</v>
      </c>
      <c r="C50" s="15">
        <f t="shared" si="2"/>
        <v>-10065789.232570156</v>
      </c>
      <c r="D50" s="16"/>
      <c r="E50" s="15">
        <v>2258.354113996029</v>
      </c>
      <c r="F50" s="15">
        <v>834.4835541695356</v>
      </c>
      <c r="G50" s="15">
        <v>-479.73834958672523</v>
      </c>
      <c r="H50" s="15">
        <v>-1836.4953374564648</v>
      </c>
      <c r="I50" s="15">
        <v>-638.7579211816192</v>
      </c>
      <c r="J50" s="15">
        <v>-17143.765961527824</v>
      </c>
      <c r="K50" s="15">
        <v>-9858504.290288791</v>
      </c>
      <c r="L50" s="15">
        <v>-156.6437559723854</v>
      </c>
      <c r="M50" s="15">
        <v>-33698.35952888429</v>
      </c>
      <c r="N50" s="15">
        <v>-169405.41328481585</v>
      </c>
      <c r="O50" s="15">
        <v>12981.3941898942</v>
      </c>
    </row>
    <row r="51" spans="1:15" ht="12.75">
      <c r="A51" s="13">
        <v>45</v>
      </c>
      <c r="B51" s="13" t="s">
        <v>91</v>
      </c>
      <c r="C51" s="15">
        <f t="shared" si="2"/>
        <v>-384935.8549999995</v>
      </c>
      <c r="D51" s="16"/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-384935.8549999995</v>
      </c>
      <c r="L51" s="15">
        <v>0</v>
      </c>
      <c r="M51" s="15">
        <v>0</v>
      </c>
      <c r="N51" s="15">
        <v>0</v>
      </c>
      <c r="O51" s="15">
        <v>0</v>
      </c>
    </row>
    <row r="52" spans="1:15" ht="12.75">
      <c r="A52" s="13">
        <v>46</v>
      </c>
      <c r="B52" s="13" t="s">
        <v>92</v>
      </c>
      <c r="C52" s="18">
        <f t="shared" si="2"/>
        <v>-836118.174055256</v>
      </c>
      <c r="D52" s="16"/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-836118.174055256</v>
      </c>
      <c r="L52" s="18">
        <v>0</v>
      </c>
      <c r="M52" s="18">
        <v>0</v>
      </c>
      <c r="N52" s="18">
        <v>0</v>
      </c>
      <c r="O52" s="18">
        <v>0</v>
      </c>
    </row>
    <row r="53" spans="1:15" ht="12.75">
      <c r="A53" s="13">
        <v>47</v>
      </c>
      <c r="B53" s="13"/>
      <c r="C53" s="15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3">
        <v>48</v>
      </c>
      <c r="B54" s="13" t="s">
        <v>93</v>
      </c>
      <c r="C54" s="16">
        <f>SUM(E54:O54)</f>
        <v>832296984.9121923</v>
      </c>
      <c r="D54" s="16"/>
      <c r="E54" s="16">
        <v>-415265.25935840607</v>
      </c>
      <c r="F54" s="16">
        <v>834.4835538864136</v>
      </c>
      <c r="G54" s="16">
        <v>-479.73834896087646</v>
      </c>
      <c r="H54" s="16">
        <v>-1836.495337486267</v>
      </c>
      <c r="I54" s="16">
        <v>2610834.228061676</v>
      </c>
      <c r="J54" s="16">
        <v>70072760.7216587</v>
      </c>
      <c r="K54" s="16">
        <v>807066.2737445831</v>
      </c>
      <c r="L54" s="16">
        <v>-1788345.428577423</v>
      </c>
      <c r="M54" s="16">
        <v>-20197159.897990227</v>
      </c>
      <c r="N54" s="16">
        <v>844747705.4467564</v>
      </c>
      <c r="O54" s="16">
        <v>-63539129.42197037</v>
      </c>
    </row>
    <row r="55" spans="1:15" ht="12.75">
      <c r="A55" s="13">
        <v>49</v>
      </c>
      <c r="B55" s="13"/>
      <c r="C55" s="15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3">
        <v>50</v>
      </c>
      <c r="B56" s="13" t="s">
        <v>94</v>
      </c>
      <c r="C56" s="15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3">
        <v>51</v>
      </c>
      <c r="B57" s="13" t="s">
        <v>95</v>
      </c>
      <c r="C57" s="15">
        <f aca="true" t="shared" si="3" ref="C57:C63">SUM(E57:O57)</f>
        <v>276163.17468452454</v>
      </c>
      <c r="D57" s="16"/>
      <c r="E57" s="15">
        <v>276163.17468452454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2.75">
      <c r="A58" s="13">
        <v>52</v>
      </c>
      <c r="B58" s="13" t="s">
        <v>96</v>
      </c>
      <c r="C58" s="15">
        <f t="shared" si="3"/>
        <v>0</v>
      </c>
      <c r="D58" s="16"/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2.75">
      <c r="A59" s="13">
        <v>53</v>
      </c>
      <c r="B59" s="13" t="s">
        <v>97</v>
      </c>
      <c r="C59" s="15">
        <f t="shared" si="3"/>
        <v>0</v>
      </c>
      <c r="D59" s="16"/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2.75">
      <c r="A60" s="13">
        <v>54</v>
      </c>
      <c r="B60" s="13" t="s">
        <v>98</v>
      </c>
      <c r="C60" s="15">
        <f t="shared" si="3"/>
        <v>0</v>
      </c>
      <c r="D60" s="16"/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1:15" ht="12.75">
      <c r="A61" s="13">
        <v>55</v>
      </c>
      <c r="B61" s="13" t="s">
        <v>99</v>
      </c>
      <c r="C61" s="15">
        <f t="shared" si="3"/>
        <v>2729429.673544785</v>
      </c>
      <c r="D61" s="16"/>
      <c r="E61" s="15">
        <v>0</v>
      </c>
      <c r="F61" s="15">
        <v>0</v>
      </c>
      <c r="G61" s="15">
        <v>2729429.673544785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2" spans="1:15" ht="12.75">
      <c r="A62" s="13">
        <v>56</v>
      </c>
      <c r="B62" s="13" t="s">
        <v>46</v>
      </c>
      <c r="C62" s="15">
        <f t="shared" si="3"/>
        <v>-10361377.725</v>
      </c>
      <c r="D62" s="16"/>
      <c r="E62" s="15">
        <v>0</v>
      </c>
      <c r="F62" s="15">
        <v>0</v>
      </c>
      <c r="G62" s="15">
        <v>0</v>
      </c>
      <c r="H62" s="15">
        <v>-10361377.725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</row>
    <row r="63" spans="1:15" ht="12.75">
      <c r="A63" s="13">
        <v>57</v>
      </c>
      <c r="B63" s="13" t="s">
        <v>100</v>
      </c>
      <c r="C63" s="18">
        <f t="shared" si="3"/>
        <v>-5064642.570787184</v>
      </c>
      <c r="D63" s="16"/>
      <c r="E63" s="18">
        <v>-729224.4831883535</v>
      </c>
      <c r="F63" s="18">
        <v>-4335418.08759883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</row>
    <row r="64" spans="1:15" ht="12.75">
      <c r="A64" s="13">
        <v>58</v>
      </c>
      <c r="B64" s="13"/>
      <c r="C64" s="15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3">
        <v>59</v>
      </c>
      <c r="B65" s="13" t="s">
        <v>101</v>
      </c>
      <c r="C65" s="16">
        <f>SUM(E65:O65)</f>
        <v>-12420427.44755745</v>
      </c>
      <c r="D65" s="16"/>
      <c r="E65" s="16">
        <v>-453061.3085036278</v>
      </c>
      <c r="F65" s="16">
        <v>-4335418.087598801</v>
      </c>
      <c r="G65" s="16">
        <v>2729429.6735448837</v>
      </c>
      <c r="H65" s="16">
        <v>-10361377.724999905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</row>
    <row r="66" spans="1:15" ht="12.75">
      <c r="A66" s="13">
        <v>60</v>
      </c>
      <c r="B66" s="13"/>
      <c r="C66" s="15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3.5" thickBot="1">
      <c r="A67" s="13">
        <v>61</v>
      </c>
      <c r="B67" s="13" t="s">
        <v>102</v>
      </c>
      <c r="C67" s="19">
        <f>SUM(E67:O67)</f>
        <v>819876557.4646349</v>
      </c>
      <c r="D67" s="16"/>
      <c r="E67" s="19">
        <v>-868326.5678620338</v>
      </c>
      <c r="F67" s="19">
        <v>-4334583.604044914</v>
      </c>
      <c r="G67" s="19">
        <v>2728949.935195923</v>
      </c>
      <c r="H67" s="19">
        <v>-10363214.22033739</v>
      </c>
      <c r="I67" s="19">
        <v>2610834.228061676</v>
      </c>
      <c r="J67" s="19">
        <v>70072760.7216587</v>
      </c>
      <c r="K67" s="19">
        <v>807066.2737445831</v>
      </c>
      <c r="L67" s="19">
        <v>-1788345.428577423</v>
      </c>
      <c r="M67" s="19">
        <v>-20197159.897990227</v>
      </c>
      <c r="N67" s="19">
        <v>844747705.4467564</v>
      </c>
      <c r="O67" s="19">
        <v>-63539129.42197037</v>
      </c>
    </row>
    <row r="68" spans="1:15" ht="13.5" thickTop="1">
      <c r="A68" s="13">
        <v>62</v>
      </c>
      <c r="B68" s="13"/>
      <c r="C68" s="20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2.75">
      <c r="A69" s="13">
        <v>63</v>
      </c>
      <c r="B69" s="13" t="s">
        <v>103</v>
      </c>
      <c r="C69" s="22">
        <f>SUM(E69:O69)</f>
        <v>-0.011735294776205801</v>
      </c>
      <c r="D69" s="23"/>
      <c r="E69" s="22">
        <v>7.091106894256682E-05</v>
      </c>
      <c r="F69" s="22">
        <v>7.747645507720502E-05</v>
      </c>
      <c r="G69" s="22">
        <v>-4.953981185566725E-05</v>
      </c>
      <c r="H69" s="22">
        <v>8.050639128764914E-05</v>
      </c>
      <c r="I69" s="22">
        <v>-5.0977492522724654E-05</v>
      </c>
      <c r="J69" s="22">
        <v>-0.0013412277983618215</v>
      </c>
      <c r="K69" s="22">
        <v>-3.593031610263364E-05</v>
      </c>
      <c r="L69" s="22">
        <v>6.119059716037933E-05</v>
      </c>
      <c r="M69" s="22">
        <v>0.0009531604567358798</v>
      </c>
      <c r="N69" s="22">
        <v>-0.0122655879361903</v>
      </c>
      <c r="O69" s="22">
        <v>0.0007647236096236659</v>
      </c>
    </row>
    <row r="70" spans="1:15" ht="12.75">
      <c r="A70" s="13">
        <v>64</v>
      </c>
      <c r="B70" s="13"/>
      <c r="C70" s="22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2.75">
      <c r="A71" s="13">
        <v>65</v>
      </c>
      <c r="B71" s="13" t="s">
        <v>104</v>
      </c>
      <c r="C71" s="22">
        <f>SUM(E71:O71)</f>
        <v>-0.022611357950300198</v>
      </c>
      <c r="D71" s="23"/>
      <c r="E71" s="22">
        <v>0.00013663019064077964</v>
      </c>
      <c r="F71" s="22">
        <v>0.00014928026026436725</v>
      </c>
      <c r="G71" s="22">
        <v>-9.545243132112746E-05</v>
      </c>
      <c r="H71" s="22">
        <v>0.00015511828764479263</v>
      </c>
      <c r="I71" s="22">
        <v>-9.82225289455213E-05</v>
      </c>
      <c r="J71" s="22">
        <v>-0.0025842539467472447</v>
      </c>
      <c r="K71" s="22">
        <v>-6.922989615150421E-05</v>
      </c>
      <c r="L71" s="22">
        <v>0.00011790095791980315</v>
      </c>
      <c r="M71" s="22">
        <v>0.0018365326719381042</v>
      </c>
      <c r="N71" s="22">
        <v>-0.023633117410771287</v>
      </c>
      <c r="O71" s="22">
        <v>0.0014734558952286397</v>
      </c>
    </row>
    <row r="72" spans="1:15" ht="12.75">
      <c r="A72" s="13">
        <v>66</v>
      </c>
      <c r="B72" s="13"/>
      <c r="C72" s="20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ht="12.75">
      <c r="A73" s="13">
        <v>67</v>
      </c>
      <c r="B73" s="13" t="s">
        <v>105</v>
      </c>
      <c r="C73" s="20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ht="12.75">
      <c r="A74" s="13">
        <v>68</v>
      </c>
      <c r="B74" s="13" t="s">
        <v>106</v>
      </c>
      <c r="C74" s="15">
        <f>SUM(E74:O74)</f>
        <v>1357037.622409463</v>
      </c>
      <c r="D74" s="16"/>
      <c r="E74" s="15">
        <v>324099.77030593157</v>
      </c>
      <c r="F74" s="15">
        <v>0</v>
      </c>
      <c r="G74" s="15">
        <v>0</v>
      </c>
      <c r="H74" s="15">
        <v>-605785.3700000048</v>
      </c>
      <c r="I74" s="15">
        <v>-23090.529644727707</v>
      </c>
      <c r="J74" s="15">
        <v>-619731.8624622822</v>
      </c>
      <c r="K74" s="15">
        <v>-126344.71156811714</v>
      </c>
      <c r="L74" s="15">
        <v>110446.84600824118</v>
      </c>
      <c r="M74" s="15">
        <v>3459750</v>
      </c>
      <c r="N74" s="15">
        <v>-1292261.7406971455</v>
      </c>
      <c r="O74" s="15">
        <v>129955.22046756744</v>
      </c>
    </row>
    <row r="75" spans="1:15" ht="12.75">
      <c r="A75" s="13">
        <v>69</v>
      </c>
      <c r="B75" s="13" t="s">
        <v>107</v>
      </c>
      <c r="C75" s="15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2.75">
      <c r="A76" s="13">
        <v>70</v>
      </c>
      <c r="B76" s="13" t="s">
        <v>108</v>
      </c>
      <c r="C76" s="15"/>
      <c r="D76" s="1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2.75">
      <c r="A77" s="13">
        <v>71</v>
      </c>
      <c r="B77" s="13" t="s">
        <v>109</v>
      </c>
      <c r="C77" s="15">
        <f>SUM(E77:O77)</f>
        <v>24403461.757623404</v>
      </c>
      <c r="D77" s="16"/>
      <c r="E77" s="15">
        <v>-25845.56662708521</v>
      </c>
      <c r="F77" s="15">
        <v>-129018.01405768096</v>
      </c>
      <c r="G77" s="15">
        <v>81226.64903108776</v>
      </c>
      <c r="H77" s="15">
        <v>-308458.998625502</v>
      </c>
      <c r="I77" s="15">
        <v>77710.958631441</v>
      </c>
      <c r="J77" s="15">
        <v>2085701.7083280236</v>
      </c>
      <c r="K77" s="15">
        <v>24022.166224747896</v>
      </c>
      <c r="L77" s="15">
        <v>-53229.744012489915</v>
      </c>
      <c r="M77" s="15">
        <v>-601164.4249317348</v>
      </c>
      <c r="N77" s="15">
        <v>25143746.503081664</v>
      </c>
      <c r="O77" s="15">
        <v>-1891229.4794190675</v>
      </c>
    </row>
    <row r="78" spans="1:15" ht="12.75">
      <c r="A78" s="13">
        <v>72</v>
      </c>
      <c r="B78" s="13" t="s">
        <v>110</v>
      </c>
      <c r="C78" s="15">
        <f>SUM(E78:O78)</f>
        <v>0</v>
      </c>
      <c r="D78" s="16"/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</row>
    <row r="79" spans="1:15" ht="12.75">
      <c r="A79" s="13">
        <v>73</v>
      </c>
      <c r="B79" s="13" t="s">
        <v>111</v>
      </c>
      <c r="C79" s="18">
        <f>SUM(E79:O79)</f>
        <v>0</v>
      </c>
      <c r="D79" s="16"/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1:15" ht="12.75">
      <c r="A80" s="13">
        <v>74</v>
      </c>
      <c r="B80" s="13" t="s">
        <v>112</v>
      </c>
      <c r="C80" s="15">
        <f>SUM(E80:O80)</f>
        <v>-23046424.13521397</v>
      </c>
      <c r="D80" s="16"/>
      <c r="E80" s="15">
        <v>349945.33693289757</v>
      </c>
      <c r="F80" s="15">
        <v>129018.01405775547</v>
      </c>
      <c r="G80" s="15">
        <v>-81226.64903104305</v>
      </c>
      <c r="H80" s="15">
        <v>-297326.3713746071</v>
      </c>
      <c r="I80" s="15">
        <v>-100801.488276124</v>
      </c>
      <c r="J80" s="15">
        <v>-2705433.570790291</v>
      </c>
      <c r="K80" s="15">
        <v>-150366.87779283524</v>
      </c>
      <c r="L80" s="15">
        <v>163676.5900207758</v>
      </c>
      <c r="M80" s="15">
        <v>4060914.4249316454</v>
      </c>
      <c r="N80" s="15">
        <v>-26436008.243778825</v>
      </c>
      <c r="O80" s="15">
        <v>2021184.6998866796</v>
      </c>
    </row>
    <row r="81" spans="1:15" ht="12.75">
      <c r="A81" s="13">
        <v>75</v>
      </c>
      <c r="B81" s="13"/>
      <c r="C81" s="15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2.75">
      <c r="A82" s="13">
        <v>76</v>
      </c>
      <c r="B82" s="13" t="s">
        <v>113</v>
      </c>
      <c r="C82" s="18">
        <f>SUM(E82:O82)</f>
        <v>-1078097.7635542853</v>
      </c>
      <c r="D82" s="16"/>
      <c r="E82" s="18">
        <v>16063.252570849843</v>
      </c>
      <c r="F82" s="18">
        <v>6091.761866755784</v>
      </c>
      <c r="G82" s="18">
        <v>296.8231360753998</v>
      </c>
      <c r="H82" s="18">
        <v>-6196.969467607327</v>
      </c>
      <c r="I82" s="18">
        <v>-3562.199037422426</v>
      </c>
      <c r="J82" s="18">
        <v>-95606.6525056595</v>
      </c>
      <c r="K82" s="18">
        <v>-2399.3450218038633</v>
      </c>
      <c r="L82" s="18">
        <v>-59575.384815175086</v>
      </c>
      <c r="M82" s="18">
        <v>84638.85186349228</v>
      </c>
      <c r="N82" s="18">
        <v>-1104990.9247580497</v>
      </c>
      <c r="O82" s="18">
        <v>87143.02261425927</v>
      </c>
    </row>
    <row r="83" spans="1:15" ht="13.5" thickBot="1">
      <c r="A83" s="13">
        <v>77</v>
      </c>
      <c r="B83" s="13" t="s">
        <v>114</v>
      </c>
      <c r="C83" s="24">
        <f>SUM(E83:O83)</f>
        <v>-21968326.371659666</v>
      </c>
      <c r="D83" s="16"/>
      <c r="E83" s="24">
        <v>333882.08436205983</v>
      </c>
      <c r="F83" s="24">
        <v>122926.25219100714</v>
      </c>
      <c r="G83" s="24">
        <v>-81523.47216713428</v>
      </c>
      <c r="H83" s="24">
        <v>-291129.40190699697</v>
      </c>
      <c r="I83" s="24">
        <v>-97239.28923869133</v>
      </c>
      <c r="J83" s="24">
        <v>-2609826.9182846546</v>
      </c>
      <c r="K83" s="24">
        <v>-147967.53277102113</v>
      </c>
      <c r="L83" s="24">
        <v>223251.97483596206</v>
      </c>
      <c r="M83" s="24">
        <v>3976275.573068142</v>
      </c>
      <c r="N83" s="24">
        <v>-25331017.319020778</v>
      </c>
      <c r="O83" s="24">
        <v>1934041.677272439</v>
      </c>
    </row>
    <row r="84" spans="1:15" ht="13.5" thickTop="1">
      <c r="A84" s="13">
        <v>78</v>
      </c>
      <c r="B84" s="13"/>
      <c r="C84" s="15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3.5" thickBot="1">
      <c r="A85" s="13">
        <v>79</v>
      </c>
      <c r="B85" s="25" t="s">
        <v>115</v>
      </c>
      <c r="C85" s="19">
        <f>SUM(E85:O85)</f>
        <v>-7688914.230080903</v>
      </c>
      <c r="D85" s="16"/>
      <c r="E85" s="19">
        <v>116858.7295267582</v>
      </c>
      <c r="F85" s="19">
        <v>43024.188266813755</v>
      </c>
      <c r="G85" s="19">
        <v>-28533.21525850892</v>
      </c>
      <c r="H85" s="19">
        <v>-101895.29066736996</v>
      </c>
      <c r="I85" s="19">
        <v>-34033.75123356283</v>
      </c>
      <c r="J85" s="19">
        <v>-913439.4213996232</v>
      </c>
      <c r="K85" s="19">
        <v>-51788.636469870806</v>
      </c>
      <c r="L85" s="19">
        <v>78138.19119243324</v>
      </c>
      <c r="M85" s="19">
        <v>1391696.4505738765</v>
      </c>
      <c r="N85" s="19">
        <v>-8865856.06165719</v>
      </c>
      <c r="O85" s="19">
        <v>676914.5870453417</v>
      </c>
    </row>
    <row r="86" spans="3:15" ht="13.5" thickTop="1">
      <c r="C86" s="26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22.5">
      <c r="A87" s="29"/>
      <c r="B87" s="45" t="s">
        <v>147</v>
      </c>
      <c r="C87" s="44">
        <f>SUM(E87:O87)</f>
        <v>97278270.33831501</v>
      </c>
      <c r="D87" s="32"/>
      <c r="E87" s="15">
        <v>-429282.009799324</v>
      </c>
      <c r="F87" s="15">
        <v>-521421.896109961</v>
      </c>
      <c r="G87" s="15">
        <v>332614.82754960656</v>
      </c>
      <c r="H87" s="15">
        <v>-632146.2631713897</v>
      </c>
      <c r="I87" s="15">
        <v>338431.74889172614</v>
      </c>
      <c r="J87" s="15">
        <v>9083245.004913218</v>
      </c>
      <c r="K87" s="15">
        <v>228462.16920003295</v>
      </c>
      <c r="L87" s="15">
        <v>-396348.9590996951</v>
      </c>
      <c r="M87" s="15">
        <v>-6004448.569315091</v>
      </c>
      <c r="N87" s="15">
        <v>103061264.53848818</v>
      </c>
      <c r="O87" s="15">
        <v>-7782100.2532323</v>
      </c>
    </row>
    <row r="88" spans="3:4" ht="12.75">
      <c r="C88" s="33"/>
      <c r="D88" s="34"/>
    </row>
    <row r="90" ht="13.5" customHeight="1"/>
  </sheetData>
  <printOptions/>
  <pageMargins left="0.75" right="0.24" top="0.53" bottom="0.61" header="0.5" footer="0.5"/>
  <pageSetup fitToWidth="8" fitToHeight="1" horizontalDpi="600" verticalDpi="600" orientation="portrait" scale="63" r:id="rId1"/>
  <headerFooter alignWithMargins="0">
    <oddHeader>&amp;RPage 8.0.&amp;P+3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>
    <tabColor indexed="42"/>
    <pageSetUpPr fitToPage="1"/>
  </sheetPr>
  <dimension ref="A1:H88"/>
  <sheetViews>
    <sheetView zoomScale="75" zoomScaleNormal="75" workbookViewId="0" topLeftCell="A1">
      <pane xSplit="3" ySplit="6" topLeftCell="D52" activePane="bottomRight" state="frozen"/>
      <selection pane="topLeft" activeCell="E5" sqref="E5:L87"/>
      <selection pane="topRight" activeCell="E5" sqref="E5:L87"/>
      <selection pane="bottomLeft" activeCell="E5" sqref="E5:L87"/>
      <selection pane="bottomRight" activeCell="E5" sqref="E5:L87"/>
    </sheetView>
  </sheetViews>
  <sheetFormatPr defaultColWidth="9.140625" defaultRowHeight="12.75"/>
  <cols>
    <col min="1" max="1" width="3.140625" style="0" bestFit="1" customWidth="1"/>
    <col min="2" max="2" width="31.00390625" style="0" customWidth="1"/>
    <col min="3" max="3" width="17.8515625" style="0" bestFit="1" customWidth="1"/>
    <col min="4" max="4" width="2.8515625" style="2" customWidth="1"/>
    <col min="5" max="5" width="15.140625" style="0" customWidth="1"/>
    <col min="6" max="6" width="16.57421875" style="0" customWidth="1"/>
    <col min="7" max="7" width="15.8515625" style="0" customWidth="1"/>
    <col min="8" max="8" width="15.28125" style="0" customWidth="1"/>
    <col min="9" max="9" width="2.8515625" style="0" customWidth="1"/>
  </cols>
  <sheetData>
    <row r="1" ht="15.75">
      <c r="A1" s="1" t="s">
        <v>0</v>
      </c>
    </row>
    <row r="2" ht="12.75">
      <c r="A2" s="3" t="s">
        <v>1</v>
      </c>
    </row>
    <row r="3" spans="1:4" ht="12.75">
      <c r="A3" s="3" t="s">
        <v>130</v>
      </c>
      <c r="B3" s="4"/>
      <c r="C3" s="5"/>
      <c r="D3" s="6"/>
    </row>
    <row r="4" spans="1:4" ht="12.75">
      <c r="A4" s="7" t="s">
        <v>129</v>
      </c>
      <c r="B4" s="4"/>
      <c r="C4" s="5"/>
      <c r="D4" s="6"/>
    </row>
    <row r="5" spans="2:8" ht="12.75">
      <c r="B5" s="4"/>
      <c r="C5" s="5"/>
      <c r="D5" s="6"/>
      <c r="E5" s="8">
        <v>9.1</v>
      </c>
      <c r="F5" s="8">
        <v>9.1</v>
      </c>
      <c r="G5" s="8">
        <v>9.1</v>
      </c>
      <c r="H5" s="8">
        <v>9.2</v>
      </c>
    </row>
    <row r="6" spans="3:8" ht="38.25">
      <c r="C6" s="10" t="s">
        <v>116</v>
      </c>
      <c r="D6" s="11"/>
      <c r="E6" s="12" t="s">
        <v>124</v>
      </c>
      <c r="F6" s="12" t="s">
        <v>125</v>
      </c>
      <c r="G6" s="12" t="s">
        <v>126</v>
      </c>
      <c r="H6" s="12" t="s">
        <v>153</v>
      </c>
    </row>
    <row r="7" spans="1:4" ht="12.75">
      <c r="A7" s="13">
        <v>1</v>
      </c>
      <c r="B7" s="13" t="s">
        <v>53</v>
      </c>
      <c r="C7" s="4"/>
      <c r="D7" s="14"/>
    </row>
    <row r="8" spans="1:8" ht="12.75">
      <c r="A8" s="13">
        <v>2</v>
      </c>
      <c r="B8" s="13" t="s">
        <v>54</v>
      </c>
      <c r="C8" s="15">
        <f>SUM(E8:H8)</f>
        <v>84150218.04998064</v>
      </c>
      <c r="D8" s="16"/>
      <c r="E8" s="15">
        <v>84150218.04998064</v>
      </c>
      <c r="F8" s="15">
        <v>0</v>
      </c>
      <c r="G8" s="15">
        <v>0</v>
      </c>
      <c r="H8" s="15">
        <v>0</v>
      </c>
    </row>
    <row r="9" spans="1:8" ht="12.75">
      <c r="A9" s="13">
        <v>3</v>
      </c>
      <c r="B9" s="13" t="s">
        <v>55</v>
      </c>
      <c r="C9" s="15">
        <f>SUM(E9:H9)</f>
        <v>0</v>
      </c>
      <c r="D9" s="16"/>
      <c r="E9" s="15">
        <v>0</v>
      </c>
      <c r="F9" s="15">
        <v>0</v>
      </c>
      <c r="G9" s="15">
        <v>0</v>
      </c>
      <c r="H9" s="15">
        <v>0</v>
      </c>
    </row>
    <row r="10" spans="1:8" ht="12.75">
      <c r="A10" s="13">
        <v>4</v>
      </c>
      <c r="B10" s="13" t="s">
        <v>56</v>
      </c>
      <c r="C10" s="15">
        <f>SUM(E10:H10)</f>
        <v>-24714001.460462928</v>
      </c>
      <c r="D10" s="16"/>
      <c r="E10" s="15">
        <v>0</v>
      </c>
      <c r="F10" s="15">
        <v>-31856532.0588727</v>
      </c>
      <c r="G10" s="15">
        <v>7142530.598409772</v>
      </c>
      <c r="H10" s="15">
        <v>0</v>
      </c>
    </row>
    <row r="11" spans="1:8" ht="12.75">
      <c r="A11" s="13">
        <v>5</v>
      </c>
      <c r="B11" s="13" t="s">
        <v>57</v>
      </c>
      <c r="C11" s="15">
        <f>SUM(E11:H11)</f>
        <v>663374.7210318595</v>
      </c>
      <c r="D11" s="16"/>
      <c r="E11" s="15">
        <v>0</v>
      </c>
      <c r="F11" s="15">
        <v>0</v>
      </c>
      <c r="G11" s="15">
        <v>659511.1101346463</v>
      </c>
      <c r="H11" s="15">
        <v>3863.6108972132206</v>
      </c>
    </row>
    <row r="12" spans="1:8" ht="12.75">
      <c r="A12" s="13">
        <v>6</v>
      </c>
      <c r="B12" s="13" t="s">
        <v>58</v>
      </c>
      <c r="C12" s="17">
        <f>SUM(E12:H12)</f>
        <v>60099591.3105495</v>
      </c>
      <c r="D12" s="16"/>
      <c r="E12" s="17">
        <v>84150218.0499804</v>
      </c>
      <c r="F12" s="17">
        <v>-31856532.05887246</v>
      </c>
      <c r="G12" s="17">
        <v>7802041.708544493</v>
      </c>
      <c r="H12" s="17">
        <v>3863.610897064209</v>
      </c>
    </row>
    <row r="13" spans="1:8" ht="12.75">
      <c r="A13" s="13">
        <v>7</v>
      </c>
      <c r="B13" s="13"/>
      <c r="C13" s="15"/>
      <c r="D13" s="16"/>
      <c r="E13" s="15"/>
      <c r="F13" s="15"/>
      <c r="G13" s="15"/>
      <c r="H13" s="15"/>
    </row>
    <row r="14" spans="1:8" ht="12.75">
      <c r="A14" s="13">
        <v>8</v>
      </c>
      <c r="B14" s="13" t="s">
        <v>59</v>
      </c>
      <c r="C14" s="15"/>
      <c r="D14" s="16"/>
      <c r="E14" s="15"/>
      <c r="F14" s="15"/>
      <c r="G14" s="15"/>
      <c r="H14" s="15"/>
    </row>
    <row r="15" spans="1:8" ht="12.75">
      <c r="A15" s="13">
        <v>9</v>
      </c>
      <c r="B15" s="13" t="s">
        <v>60</v>
      </c>
      <c r="C15" s="15">
        <f aca="true" t="shared" si="0" ref="C15:C24">SUM(E15:H15)</f>
        <v>2602892.8964319825</v>
      </c>
      <c r="D15" s="16"/>
      <c r="E15" s="15">
        <v>0</v>
      </c>
      <c r="F15" s="15">
        <v>-3760934.2412899137</v>
      </c>
      <c r="G15" s="15">
        <v>6363827.137721896</v>
      </c>
      <c r="H15" s="15">
        <v>0</v>
      </c>
    </row>
    <row r="16" spans="1:8" ht="12.75">
      <c r="A16" s="13">
        <v>10</v>
      </c>
      <c r="B16" s="13" t="s">
        <v>61</v>
      </c>
      <c r="C16" s="15">
        <f t="shared" si="0"/>
        <v>0</v>
      </c>
      <c r="D16" s="16"/>
      <c r="E16" s="15">
        <v>0</v>
      </c>
      <c r="F16" s="15">
        <v>0</v>
      </c>
      <c r="G16" s="15">
        <v>0</v>
      </c>
      <c r="H16" s="15">
        <v>0</v>
      </c>
    </row>
    <row r="17" spans="1:8" ht="12.75">
      <c r="A17" s="13">
        <v>11</v>
      </c>
      <c r="B17" s="13" t="s">
        <v>62</v>
      </c>
      <c r="C17" s="15">
        <f t="shared" si="0"/>
        <v>165856.08138048276</v>
      </c>
      <c r="D17" s="16"/>
      <c r="E17" s="15">
        <v>0</v>
      </c>
      <c r="F17" s="15">
        <v>0</v>
      </c>
      <c r="G17" s="15">
        <v>165856.08138048276</v>
      </c>
      <c r="H17" s="15">
        <v>0</v>
      </c>
    </row>
    <row r="18" spans="1:8" ht="12.75">
      <c r="A18" s="13">
        <v>12</v>
      </c>
      <c r="B18" s="13" t="s">
        <v>63</v>
      </c>
      <c r="C18" s="15">
        <f t="shared" si="0"/>
        <v>39316024.92672253</v>
      </c>
      <c r="D18" s="16"/>
      <c r="E18" s="15">
        <v>311.3565343618393</v>
      </c>
      <c r="F18" s="15">
        <v>25198514.647039652</v>
      </c>
      <c r="G18" s="15">
        <v>12044831.833808303</v>
      </c>
      <c r="H18" s="15">
        <v>2072367.08934021</v>
      </c>
    </row>
    <row r="19" spans="1:8" ht="12.75">
      <c r="A19" s="13">
        <v>13</v>
      </c>
      <c r="B19" s="13" t="s">
        <v>64</v>
      </c>
      <c r="C19" s="15">
        <f t="shared" si="0"/>
        <v>816738.882290557</v>
      </c>
      <c r="D19" s="16"/>
      <c r="E19" s="15">
        <v>0</v>
      </c>
      <c r="F19" s="15">
        <v>15860.079944059253</v>
      </c>
      <c r="G19" s="15">
        <v>800878.8023464978</v>
      </c>
      <c r="H19" s="15">
        <v>0</v>
      </c>
    </row>
    <row r="20" spans="1:8" ht="12.75">
      <c r="A20" s="13">
        <v>14</v>
      </c>
      <c r="B20" s="13" t="s">
        <v>65</v>
      </c>
      <c r="C20" s="15">
        <f t="shared" si="0"/>
        <v>783604.9253274798</v>
      </c>
      <c r="D20" s="16"/>
      <c r="E20" s="15">
        <v>0</v>
      </c>
      <c r="F20" s="15">
        <v>0</v>
      </c>
      <c r="G20" s="15">
        <v>424250.7699163556</v>
      </c>
      <c r="H20" s="15">
        <v>359354.15541112423</v>
      </c>
    </row>
    <row r="21" spans="1:8" ht="12.75">
      <c r="A21" s="13">
        <v>15</v>
      </c>
      <c r="B21" s="13" t="s">
        <v>66</v>
      </c>
      <c r="C21" s="15">
        <f t="shared" si="0"/>
        <v>90493.40105804801</v>
      </c>
      <c r="D21" s="16"/>
      <c r="E21" s="15">
        <v>0</v>
      </c>
      <c r="F21" s="15">
        <v>0</v>
      </c>
      <c r="G21" s="15">
        <v>90493.40105804801</v>
      </c>
      <c r="H21" s="15">
        <v>0</v>
      </c>
    </row>
    <row r="22" spans="1:8" ht="12.75">
      <c r="A22" s="13">
        <v>16</v>
      </c>
      <c r="B22" s="13" t="s">
        <v>67</v>
      </c>
      <c r="C22" s="15">
        <f t="shared" si="0"/>
        <v>13124.222816417925</v>
      </c>
      <c r="D22" s="16"/>
      <c r="E22" s="15">
        <v>0</v>
      </c>
      <c r="F22" s="15">
        <v>0</v>
      </c>
      <c r="G22" s="15">
        <v>13124.222816417925</v>
      </c>
      <c r="H22" s="15">
        <v>0</v>
      </c>
    </row>
    <row r="23" spans="1:8" ht="12.75">
      <c r="A23" s="13">
        <v>17</v>
      </c>
      <c r="B23" s="13" t="s">
        <v>68</v>
      </c>
      <c r="C23" s="15">
        <f t="shared" si="0"/>
        <v>0</v>
      </c>
      <c r="D23" s="16"/>
      <c r="E23" s="15">
        <v>0</v>
      </c>
      <c r="F23" s="15">
        <v>0</v>
      </c>
      <c r="G23" s="15">
        <v>0</v>
      </c>
      <c r="H23" s="15">
        <v>0</v>
      </c>
    </row>
    <row r="24" spans="1:8" ht="12.75">
      <c r="A24" s="13">
        <v>18</v>
      </c>
      <c r="B24" s="13" t="s">
        <v>69</v>
      </c>
      <c r="C24" s="18">
        <f t="shared" si="0"/>
        <v>773443.7870571762</v>
      </c>
      <c r="D24" s="16"/>
      <c r="E24" s="18">
        <v>0</v>
      </c>
      <c r="F24" s="18">
        <v>0</v>
      </c>
      <c r="G24" s="18">
        <v>593693.7895659357</v>
      </c>
      <c r="H24" s="18">
        <v>179749.9974912405</v>
      </c>
    </row>
    <row r="25" spans="1:8" ht="12.75">
      <c r="A25" s="13">
        <v>19</v>
      </c>
      <c r="B25" s="13"/>
      <c r="C25" s="16"/>
      <c r="D25" s="16"/>
      <c r="E25" s="16"/>
      <c r="F25" s="16"/>
      <c r="G25" s="16"/>
      <c r="H25" s="16"/>
    </row>
    <row r="26" spans="1:8" ht="12.75">
      <c r="A26" s="13">
        <v>20</v>
      </c>
      <c r="B26" s="13" t="s">
        <v>70</v>
      </c>
      <c r="C26" s="15">
        <f>SUM(E26:H26)</f>
        <v>44562179.12308502</v>
      </c>
      <c r="D26" s="16"/>
      <c r="E26" s="15">
        <v>311.35653424263</v>
      </c>
      <c r="F26" s="15">
        <v>21453440.48569393</v>
      </c>
      <c r="G26" s="15">
        <v>20496956.038614035</v>
      </c>
      <c r="H26" s="15">
        <v>2611471.242242813</v>
      </c>
    </row>
    <row r="27" spans="1:8" ht="12.75">
      <c r="A27" s="13">
        <v>21</v>
      </c>
      <c r="B27" s="13"/>
      <c r="C27" s="15"/>
      <c r="D27" s="16"/>
      <c r="E27" s="15"/>
      <c r="F27" s="15"/>
      <c r="G27" s="15"/>
      <c r="H27" s="15"/>
    </row>
    <row r="28" spans="1:8" ht="12.75">
      <c r="A28" s="13">
        <v>22</v>
      </c>
      <c r="B28" s="13" t="s">
        <v>71</v>
      </c>
      <c r="C28" s="15">
        <f aca="true" t="shared" si="1" ref="C28:C35">SUM(E28:H28)</f>
        <v>1346131.86411345</v>
      </c>
      <c r="D28" s="16"/>
      <c r="E28" s="15">
        <v>0</v>
      </c>
      <c r="F28" s="15">
        <v>0</v>
      </c>
      <c r="G28" s="15">
        <v>1325557.3675789535</v>
      </c>
      <c r="H28" s="15">
        <v>20574.496534496546</v>
      </c>
    </row>
    <row r="29" spans="1:8" ht="12.75">
      <c r="A29" s="13">
        <v>23</v>
      </c>
      <c r="B29" s="13" t="s">
        <v>72</v>
      </c>
      <c r="C29" s="15">
        <f t="shared" si="1"/>
        <v>268582.8616719879</v>
      </c>
      <c r="D29" s="16"/>
      <c r="E29" s="15">
        <v>0</v>
      </c>
      <c r="F29" s="15">
        <v>0</v>
      </c>
      <c r="G29" s="15">
        <v>228016.31186090782</v>
      </c>
      <c r="H29" s="15">
        <v>40566.5498110801</v>
      </c>
    </row>
    <row r="30" spans="1:8" ht="12.75">
      <c r="A30" s="13">
        <v>24</v>
      </c>
      <c r="B30" s="13" t="s">
        <v>73</v>
      </c>
      <c r="C30" s="15">
        <f t="shared" si="1"/>
        <v>484503.89280167967</v>
      </c>
      <c r="D30" s="16"/>
      <c r="E30" s="15">
        <v>0</v>
      </c>
      <c r="F30" s="15">
        <v>0</v>
      </c>
      <c r="G30" s="15">
        <v>373226.26328517497</v>
      </c>
      <c r="H30" s="15">
        <v>111277.6295165047</v>
      </c>
    </row>
    <row r="31" spans="1:8" ht="12.75">
      <c r="A31" s="13">
        <v>25</v>
      </c>
      <c r="B31" s="13" t="s">
        <v>74</v>
      </c>
      <c r="C31" s="15">
        <f t="shared" si="1"/>
        <v>1470121.9504038393</v>
      </c>
      <c r="D31" s="16"/>
      <c r="E31" s="15">
        <v>28760950.644029953</v>
      </c>
      <c r="F31" s="15">
        <v>-17804560.807405986</v>
      </c>
      <c r="G31" s="15">
        <v>-5063817.098344624</v>
      </c>
      <c r="H31" s="15">
        <v>-4422450.787875503</v>
      </c>
    </row>
    <row r="32" spans="1:8" ht="12.75">
      <c r="A32" s="13">
        <v>26</v>
      </c>
      <c r="B32" s="13" t="s">
        <v>75</v>
      </c>
      <c r="C32" s="15">
        <f t="shared" si="1"/>
        <v>-979722.2412838265</v>
      </c>
      <c r="D32" s="16"/>
      <c r="E32" s="15">
        <v>1960226.1094196206</v>
      </c>
      <c r="F32" s="15">
        <v>-2440334.1887025535</v>
      </c>
      <c r="G32" s="15">
        <v>73430.65528588463</v>
      </c>
      <c r="H32" s="15">
        <v>-573044.8172867782</v>
      </c>
    </row>
    <row r="33" spans="1:8" ht="12.75">
      <c r="A33" s="13">
        <v>27</v>
      </c>
      <c r="B33" s="13" t="s">
        <v>76</v>
      </c>
      <c r="C33" s="15">
        <f t="shared" si="1"/>
        <v>32525.904339015484</v>
      </c>
      <c r="D33" s="16"/>
      <c r="E33" s="15">
        <v>0</v>
      </c>
      <c r="F33" s="15">
        <v>0</v>
      </c>
      <c r="G33" s="15">
        <v>18499.09625184536</v>
      </c>
      <c r="H33" s="15">
        <v>14026.808087170124</v>
      </c>
    </row>
    <row r="34" spans="1:8" ht="12.75">
      <c r="A34" s="13">
        <v>28</v>
      </c>
      <c r="B34" s="13" t="s">
        <v>77</v>
      </c>
      <c r="C34" s="15">
        <f t="shared" si="1"/>
        <v>6717.133569522062</v>
      </c>
      <c r="D34" s="16"/>
      <c r="E34" s="15">
        <v>0</v>
      </c>
      <c r="F34" s="15">
        <v>0</v>
      </c>
      <c r="G34" s="15">
        <v>6717.133569522062</v>
      </c>
      <c r="H34" s="15">
        <v>0</v>
      </c>
    </row>
    <row r="35" spans="1:8" ht="12.75">
      <c r="A35" s="13">
        <v>29</v>
      </c>
      <c r="B35" s="13" t="s">
        <v>78</v>
      </c>
      <c r="C35" s="18">
        <f t="shared" si="1"/>
        <v>-110316.70997159742</v>
      </c>
      <c r="D35" s="16"/>
      <c r="E35" s="18">
        <v>0</v>
      </c>
      <c r="F35" s="18">
        <v>0</v>
      </c>
      <c r="G35" s="18">
        <v>-110564.18348222598</v>
      </c>
      <c r="H35" s="18">
        <v>247.47351062856615</v>
      </c>
    </row>
    <row r="36" spans="1:8" ht="12.75">
      <c r="A36" s="13">
        <v>30</v>
      </c>
      <c r="B36" s="13"/>
      <c r="C36" s="15"/>
      <c r="D36" s="16"/>
      <c r="E36" s="15"/>
      <c r="F36" s="15"/>
      <c r="G36" s="15"/>
      <c r="H36" s="15"/>
    </row>
    <row r="37" spans="1:8" ht="12.75">
      <c r="A37" s="13">
        <v>31</v>
      </c>
      <c r="B37" s="13" t="s">
        <v>79</v>
      </c>
      <c r="C37" s="16">
        <f>SUM(E37:H37)</f>
        <v>47080723.7787292</v>
      </c>
      <c r="D37" s="16"/>
      <c r="E37" s="16">
        <v>30721488.10998392</v>
      </c>
      <c r="F37" s="16">
        <v>1208545.4895853996</v>
      </c>
      <c r="G37" s="16">
        <v>17348021.584619284</v>
      </c>
      <c r="H37" s="16">
        <v>-2197331.405459404</v>
      </c>
    </row>
    <row r="38" spans="1:8" ht="12.75">
      <c r="A38" s="13">
        <v>32</v>
      </c>
      <c r="B38" s="13"/>
      <c r="C38" s="15"/>
      <c r="D38" s="16"/>
      <c r="E38" s="15"/>
      <c r="F38" s="15"/>
      <c r="G38" s="15"/>
      <c r="H38" s="15"/>
    </row>
    <row r="39" spans="1:8" ht="13.5" thickBot="1">
      <c r="A39" s="13">
        <v>33</v>
      </c>
      <c r="B39" s="13" t="s">
        <v>80</v>
      </c>
      <c r="C39" s="19">
        <f>SUM(E39:H39)</f>
        <v>13018867.531820297</v>
      </c>
      <c r="D39" s="16"/>
      <c r="E39" s="19">
        <v>53428729.93999648</v>
      </c>
      <c r="F39" s="19">
        <v>-33065077.54845786</v>
      </c>
      <c r="G39" s="19">
        <v>-9545979.876074791</v>
      </c>
      <c r="H39" s="19">
        <v>2201195.016356468</v>
      </c>
    </row>
    <row r="40" spans="1:8" ht="13.5" thickTop="1">
      <c r="A40" s="13">
        <v>34</v>
      </c>
      <c r="B40" s="13"/>
      <c r="C40" s="15"/>
      <c r="D40" s="16"/>
      <c r="E40" s="15"/>
      <c r="F40" s="15"/>
      <c r="G40" s="15"/>
      <c r="H40" s="15"/>
    </row>
    <row r="41" spans="1:8" ht="12.75">
      <c r="A41" s="13">
        <v>35</v>
      </c>
      <c r="B41" s="13" t="s">
        <v>81</v>
      </c>
      <c r="C41" s="15"/>
      <c r="D41" s="16"/>
      <c r="E41" s="15"/>
      <c r="F41" s="15"/>
      <c r="G41" s="15"/>
      <c r="H41" s="15"/>
    </row>
    <row r="42" spans="1:8" ht="12.75">
      <c r="A42" s="13">
        <v>36</v>
      </c>
      <c r="B42" s="13" t="s">
        <v>82</v>
      </c>
      <c r="C42" s="15">
        <f aca="true" t="shared" si="2" ref="C42:C52">SUM(E42:H42)</f>
        <v>560108445.7300348</v>
      </c>
      <c r="D42" s="16"/>
      <c r="E42" s="15">
        <v>0</v>
      </c>
      <c r="F42" s="15">
        <v>0</v>
      </c>
      <c r="G42" s="15">
        <v>60886766.98005676</v>
      </c>
      <c r="H42" s="15">
        <v>499221678.74997807</v>
      </c>
    </row>
    <row r="43" spans="1:8" ht="12.75">
      <c r="A43" s="13">
        <v>37</v>
      </c>
      <c r="B43" s="13" t="s">
        <v>83</v>
      </c>
      <c r="C43" s="15">
        <f t="shared" si="2"/>
        <v>63911.85107851308</v>
      </c>
      <c r="D43" s="16"/>
      <c r="E43" s="15">
        <v>0</v>
      </c>
      <c r="F43" s="15">
        <v>0</v>
      </c>
      <c r="G43" s="15">
        <v>63911.85107851308</v>
      </c>
      <c r="H43" s="15">
        <v>0</v>
      </c>
    </row>
    <row r="44" spans="1:8" ht="12.75">
      <c r="A44" s="13">
        <v>38</v>
      </c>
      <c r="B44" s="13" t="s">
        <v>84</v>
      </c>
      <c r="C44" s="15">
        <f t="shared" si="2"/>
        <v>-2400010.4517791606</v>
      </c>
      <c r="D44" s="16"/>
      <c r="E44" s="15">
        <v>0</v>
      </c>
      <c r="F44" s="15">
        <v>0</v>
      </c>
      <c r="G44" s="15">
        <v>348395.8654265329</v>
      </c>
      <c r="H44" s="15">
        <v>-2748406.3172056936</v>
      </c>
    </row>
    <row r="45" spans="1:8" ht="12.75">
      <c r="A45" s="13">
        <v>39</v>
      </c>
      <c r="B45" s="13" t="s">
        <v>85</v>
      </c>
      <c r="C45" s="15">
        <f t="shared" si="2"/>
        <v>-947673.6027421951</v>
      </c>
      <c r="D45" s="16"/>
      <c r="E45" s="15">
        <v>0</v>
      </c>
      <c r="F45" s="15">
        <v>0</v>
      </c>
      <c r="G45" s="15">
        <v>302739.5898911059</v>
      </c>
      <c r="H45" s="15">
        <v>-1250413.192633301</v>
      </c>
    </row>
    <row r="46" spans="1:8" ht="12.75">
      <c r="A46" s="13">
        <v>40</v>
      </c>
      <c r="B46" s="13" t="s">
        <v>86</v>
      </c>
      <c r="C46" s="15">
        <f t="shared" si="2"/>
        <v>0</v>
      </c>
      <c r="D46" s="16"/>
      <c r="E46" s="15">
        <v>0</v>
      </c>
      <c r="F46" s="15">
        <v>0</v>
      </c>
      <c r="G46" s="15">
        <v>0</v>
      </c>
      <c r="H46" s="15">
        <v>0</v>
      </c>
    </row>
    <row r="47" spans="1:8" ht="12.75">
      <c r="A47" s="13">
        <v>41</v>
      </c>
      <c r="B47" s="13" t="s">
        <v>87</v>
      </c>
      <c r="C47" s="15">
        <f t="shared" si="2"/>
        <v>191444.28314263746</v>
      </c>
      <c r="D47" s="16"/>
      <c r="E47" s="15">
        <v>0</v>
      </c>
      <c r="F47" s="15">
        <v>0</v>
      </c>
      <c r="G47" s="15">
        <v>159253.7619493343</v>
      </c>
      <c r="H47" s="15">
        <v>32190.521193303168</v>
      </c>
    </row>
    <row r="48" spans="1:8" ht="12.75">
      <c r="A48" s="13">
        <v>42</v>
      </c>
      <c r="B48" s="13" t="s">
        <v>88</v>
      </c>
      <c r="C48" s="15">
        <f t="shared" si="2"/>
        <v>11181213.566385314</v>
      </c>
      <c r="D48" s="16"/>
      <c r="E48" s="15">
        <v>0</v>
      </c>
      <c r="F48" s="15">
        <v>0</v>
      </c>
      <c r="G48" s="15">
        <v>1137719.8691543192</v>
      </c>
      <c r="H48" s="15">
        <v>10043493.697230995</v>
      </c>
    </row>
    <row r="49" spans="1:8" ht="12.75">
      <c r="A49" s="13">
        <v>43</v>
      </c>
      <c r="B49" s="13" t="s">
        <v>89</v>
      </c>
      <c r="C49" s="15">
        <f t="shared" si="2"/>
        <v>289276.6302462593</v>
      </c>
      <c r="D49" s="16"/>
      <c r="E49" s="15">
        <v>0</v>
      </c>
      <c r="F49" s="15">
        <v>0</v>
      </c>
      <c r="G49" s="15">
        <v>320178.1443795711</v>
      </c>
      <c r="H49" s="15">
        <v>-30901.514133311808</v>
      </c>
    </row>
    <row r="50" spans="1:8" ht="12.75">
      <c r="A50" s="13">
        <v>44</v>
      </c>
      <c r="B50" s="13" t="s">
        <v>90</v>
      </c>
      <c r="C50" s="15">
        <f t="shared" si="2"/>
        <v>728490.878264837</v>
      </c>
      <c r="D50" s="16"/>
      <c r="E50" s="15">
        <v>521955.02063211054</v>
      </c>
      <c r="F50" s="15">
        <v>17987.004173509777</v>
      </c>
      <c r="G50" s="15">
        <v>243263.4471418038</v>
      </c>
      <c r="H50" s="15">
        <v>-54714.59368258715</v>
      </c>
    </row>
    <row r="51" spans="1:8" ht="12.75">
      <c r="A51" s="13">
        <v>45</v>
      </c>
      <c r="B51" s="13" t="s">
        <v>91</v>
      </c>
      <c r="C51" s="15">
        <f t="shared" si="2"/>
        <v>-179804.93371017184</v>
      </c>
      <c r="D51" s="16"/>
      <c r="E51" s="15">
        <v>0</v>
      </c>
      <c r="F51" s="15">
        <v>0</v>
      </c>
      <c r="G51" s="15">
        <v>-9.601806490682065</v>
      </c>
      <c r="H51" s="15">
        <v>-179795.33190368116</v>
      </c>
    </row>
    <row r="52" spans="1:8" ht="12.75">
      <c r="A52" s="13">
        <v>46</v>
      </c>
      <c r="B52" s="13" t="s">
        <v>92</v>
      </c>
      <c r="C52" s="18">
        <f t="shared" si="2"/>
        <v>-401557.6046171044</v>
      </c>
      <c r="D52" s="16"/>
      <c r="E52" s="18">
        <v>0</v>
      </c>
      <c r="F52" s="18">
        <v>0</v>
      </c>
      <c r="G52" s="18">
        <v>21713.07780557312</v>
      </c>
      <c r="H52" s="18">
        <v>-423270.6824226775</v>
      </c>
    </row>
    <row r="53" spans="1:8" ht="12.75">
      <c r="A53" s="13">
        <v>47</v>
      </c>
      <c r="B53" s="13"/>
      <c r="C53" s="15"/>
      <c r="D53" s="16"/>
      <c r="E53" s="15"/>
      <c r="F53" s="15"/>
      <c r="G53" s="15"/>
      <c r="H53" s="15"/>
    </row>
    <row r="54" spans="1:8" ht="12.75">
      <c r="A54" s="13">
        <v>48</v>
      </c>
      <c r="B54" s="13" t="s">
        <v>93</v>
      </c>
      <c r="C54" s="16">
        <f>SUM(E54:H54)</f>
        <v>568633736.3463058</v>
      </c>
      <c r="D54" s="16"/>
      <c r="E54" s="16">
        <v>521955.02063274384</v>
      </c>
      <c r="F54" s="16">
        <v>17987.00417327881</v>
      </c>
      <c r="G54" s="16">
        <v>63483932.98507786</v>
      </c>
      <c r="H54" s="16">
        <v>504609861.33642197</v>
      </c>
    </row>
    <row r="55" spans="1:8" ht="12.75">
      <c r="A55" s="13">
        <v>49</v>
      </c>
      <c r="B55" s="13"/>
      <c r="C55" s="15"/>
      <c r="D55" s="16"/>
      <c r="E55" s="15"/>
      <c r="F55" s="15"/>
      <c r="G55" s="15"/>
      <c r="H55" s="15"/>
    </row>
    <row r="56" spans="1:8" ht="12.75">
      <c r="A56" s="13">
        <v>50</v>
      </c>
      <c r="B56" s="13" t="s">
        <v>94</v>
      </c>
      <c r="C56" s="15"/>
      <c r="D56" s="16"/>
      <c r="E56" s="15"/>
      <c r="F56" s="15"/>
      <c r="G56" s="15"/>
      <c r="H56" s="15"/>
    </row>
    <row r="57" spans="1:8" ht="12.75">
      <c r="A57" s="13">
        <v>51</v>
      </c>
      <c r="B57" s="13" t="s">
        <v>95</v>
      </c>
      <c r="C57" s="15">
        <f aca="true" t="shared" si="3" ref="C57:C63">SUM(E57:H57)</f>
        <v>-83575194.78435707</v>
      </c>
      <c r="D57" s="16"/>
      <c r="E57" s="15">
        <v>0</v>
      </c>
      <c r="F57" s="15">
        <v>0</v>
      </c>
      <c r="G57" s="15">
        <v>-21174610.52112627</v>
      </c>
      <c r="H57" s="15">
        <v>-62400584.2632308</v>
      </c>
    </row>
    <row r="58" spans="1:8" ht="12.75">
      <c r="A58" s="13">
        <v>52</v>
      </c>
      <c r="B58" s="13" t="s">
        <v>96</v>
      </c>
      <c r="C58" s="15">
        <f t="shared" si="3"/>
        <v>-10453168.83750245</v>
      </c>
      <c r="D58" s="16"/>
      <c r="E58" s="15">
        <v>0</v>
      </c>
      <c r="F58" s="15">
        <v>0</v>
      </c>
      <c r="G58" s="15">
        <v>-1495042.927476257</v>
      </c>
      <c r="H58" s="15">
        <v>-8958125.910026193</v>
      </c>
    </row>
    <row r="59" spans="1:8" ht="12.75">
      <c r="A59" s="13">
        <v>53</v>
      </c>
      <c r="B59" s="13" t="s">
        <v>97</v>
      </c>
      <c r="C59" s="15">
        <f t="shared" si="3"/>
        <v>-56225151.32393384</v>
      </c>
      <c r="D59" s="16"/>
      <c r="E59" s="15">
        <v>0</v>
      </c>
      <c r="F59" s="15">
        <v>0</v>
      </c>
      <c r="G59" s="15">
        <v>409034.4738883972</v>
      </c>
      <c r="H59" s="15">
        <v>-56634185.79782224</v>
      </c>
    </row>
    <row r="60" spans="1:8" ht="12.75">
      <c r="A60" s="13">
        <v>54</v>
      </c>
      <c r="B60" s="13" t="s">
        <v>98</v>
      </c>
      <c r="C60" s="15">
        <f t="shared" si="3"/>
        <v>15035.805163584562</v>
      </c>
      <c r="D60" s="16"/>
      <c r="E60" s="15">
        <v>0</v>
      </c>
      <c r="F60" s="15">
        <v>0</v>
      </c>
      <c r="G60" s="15">
        <v>0</v>
      </c>
      <c r="H60" s="15">
        <v>15035.805163584562</v>
      </c>
    </row>
    <row r="61" spans="1:8" ht="12.75">
      <c r="A61" s="13">
        <v>55</v>
      </c>
      <c r="B61" s="13" t="s">
        <v>99</v>
      </c>
      <c r="C61" s="15">
        <f t="shared" si="3"/>
        <v>-24601.664180509746</v>
      </c>
      <c r="D61" s="16"/>
      <c r="E61" s="15">
        <v>0</v>
      </c>
      <c r="F61" s="15">
        <v>0</v>
      </c>
      <c r="G61" s="15">
        <v>-24601.664180509746</v>
      </c>
      <c r="H61" s="15">
        <v>0</v>
      </c>
    </row>
    <row r="62" spans="1:8" ht="12.75">
      <c r="A62" s="13">
        <v>56</v>
      </c>
      <c r="B62" s="13" t="s">
        <v>46</v>
      </c>
      <c r="C62" s="15">
        <f t="shared" si="3"/>
        <v>0</v>
      </c>
      <c r="D62" s="16"/>
      <c r="E62" s="15">
        <v>0</v>
      </c>
      <c r="F62" s="15">
        <v>0</v>
      </c>
      <c r="G62" s="15">
        <v>0</v>
      </c>
      <c r="H62" s="15">
        <v>0</v>
      </c>
    </row>
    <row r="63" spans="1:8" ht="12.75">
      <c r="A63" s="13">
        <v>57</v>
      </c>
      <c r="B63" s="13" t="s">
        <v>100</v>
      </c>
      <c r="C63" s="18">
        <f t="shared" si="3"/>
        <v>1430065.5018322542</v>
      </c>
      <c r="D63" s="16"/>
      <c r="E63" s="18">
        <v>0</v>
      </c>
      <c r="F63" s="18">
        <v>0</v>
      </c>
      <c r="G63" s="18">
        <v>-509777.78030399233</v>
      </c>
      <c r="H63" s="18">
        <v>1939843.2821362466</v>
      </c>
    </row>
    <row r="64" spans="1:8" ht="12.75">
      <c r="A64" s="13">
        <v>58</v>
      </c>
      <c r="B64" s="13"/>
      <c r="C64" s="15"/>
      <c r="D64" s="16"/>
      <c r="E64" s="15"/>
      <c r="F64" s="15"/>
      <c r="G64" s="15"/>
      <c r="H64" s="15"/>
    </row>
    <row r="65" spans="1:8" ht="12.75">
      <c r="A65" s="13">
        <v>59</v>
      </c>
      <c r="B65" s="13" t="s">
        <v>101</v>
      </c>
      <c r="C65" s="16">
        <f>SUM(E65:H65)</f>
        <v>-148833015.30297852</v>
      </c>
      <c r="D65" s="16"/>
      <c r="E65" s="16">
        <v>0</v>
      </c>
      <c r="F65" s="16">
        <v>0</v>
      </c>
      <c r="G65" s="16">
        <v>-22794998.419198513</v>
      </c>
      <c r="H65" s="16">
        <v>-126038016.88378</v>
      </c>
    </row>
    <row r="66" spans="1:8" ht="12.75">
      <c r="A66" s="13">
        <v>60</v>
      </c>
      <c r="B66" s="13"/>
      <c r="C66" s="15"/>
      <c r="D66" s="16"/>
      <c r="E66" s="15"/>
      <c r="F66" s="15"/>
      <c r="G66" s="15"/>
      <c r="H66" s="15"/>
    </row>
    <row r="67" spans="1:8" ht="13.5" thickBot="1">
      <c r="A67" s="13">
        <v>61</v>
      </c>
      <c r="B67" s="13" t="s">
        <v>102</v>
      </c>
      <c r="C67" s="19">
        <f>SUM(E67:H67)</f>
        <v>419800721.04332733</v>
      </c>
      <c r="D67" s="16"/>
      <c r="E67" s="19">
        <v>521955.02063274384</v>
      </c>
      <c r="F67" s="19">
        <v>17987.00417327881</v>
      </c>
      <c r="G67" s="19">
        <v>40688934.56587982</v>
      </c>
      <c r="H67" s="19">
        <v>378571844.4526415</v>
      </c>
    </row>
    <row r="68" spans="1:8" ht="13.5" thickTop="1">
      <c r="A68" s="13">
        <v>62</v>
      </c>
      <c r="B68" s="13"/>
      <c r="C68" s="20"/>
      <c r="D68" s="21"/>
      <c r="E68" s="20"/>
      <c r="F68" s="20"/>
      <c r="G68" s="20"/>
      <c r="H68" s="20"/>
    </row>
    <row r="69" spans="1:8" ht="12.75">
      <c r="A69" s="13">
        <v>63</v>
      </c>
      <c r="B69" s="13" t="s">
        <v>103</v>
      </c>
      <c r="C69" s="22">
        <f>SUM(E69:H69)</f>
        <v>-0.002868665124530989</v>
      </c>
      <c r="D69" s="23"/>
      <c r="E69" s="22">
        <v>0.01200425139190793</v>
      </c>
      <c r="F69" s="22">
        <v>-0.007433935935834524</v>
      </c>
      <c r="G69" s="22">
        <v>-0.002750691274573419</v>
      </c>
      <c r="H69" s="22">
        <v>-0.004688289306030977</v>
      </c>
    </row>
    <row r="70" spans="1:8" ht="12.75">
      <c r="A70" s="13">
        <v>64</v>
      </c>
      <c r="B70" s="13"/>
      <c r="C70" s="22"/>
      <c r="D70" s="23"/>
      <c r="E70" s="22"/>
      <c r="F70" s="22"/>
      <c r="G70" s="22"/>
      <c r="H70" s="22"/>
    </row>
    <row r="71" spans="1:8" ht="12.75">
      <c r="A71" s="13">
        <v>65</v>
      </c>
      <c r="B71" s="13" t="s">
        <v>104</v>
      </c>
      <c r="C71" s="22">
        <f>SUM(E71:H71)</f>
        <v>-0.005527293110849686</v>
      </c>
      <c r="D71" s="23"/>
      <c r="E71" s="22">
        <v>0.023129578789803346</v>
      </c>
      <c r="F71" s="22">
        <v>-0.01432357598426691</v>
      </c>
      <c r="G71" s="22">
        <v>-0.005299983188002733</v>
      </c>
      <c r="H71" s="22">
        <v>-0.00903331272838339</v>
      </c>
    </row>
    <row r="72" spans="1:8" ht="12.75">
      <c r="A72" s="13">
        <v>66</v>
      </c>
      <c r="B72" s="13"/>
      <c r="C72" s="20"/>
      <c r="D72" s="21"/>
      <c r="E72" s="20"/>
      <c r="F72" s="20"/>
      <c r="G72" s="20"/>
      <c r="H72" s="20"/>
    </row>
    <row r="73" spans="1:8" ht="12.75">
      <c r="A73" s="13">
        <v>67</v>
      </c>
      <c r="B73" s="13" t="s">
        <v>105</v>
      </c>
      <c r="C73" s="20"/>
      <c r="D73" s="21"/>
      <c r="E73" s="20"/>
      <c r="F73" s="20"/>
      <c r="G73" s="20"/>
      <c r="H73" s="20"/>
    </row>
    <row r="74" spans="1:8" ht="12.75">
      <c r="A74" s="13">
        <v>68</v>
      </c>
      <c r="B74" s="13" t="s">
        <v>106</v>
      </c>
      <c r="C74" s="15">
        <f>SUM(E74:H74)</f>
        <v>13548510.278848946</v>
      </c>
      <c r="D74" s="16"/>
      <c r="E74" s="15">
        <v>84149906.69344616</v>
      </c>
      <c r="F74" s="15">
        <v>-53309972.54456639</v>
      </c>
      <c r="G74" s="15">
        <v>-14511150.089312315</v>
      </c>
      <c r="H74" s="15">
        <v>-2780273.7807185054</v>
      </c>
    </row>
    <row r="75" spans="1:8" ht="12.75">
      <c r="A75" s="13">
        <v>69</v>
      </c>
      <c r="B75" s="13" t="s">
        <v>107</v>
      </c>
      <c r="C75" s="15"/>
      <c r="D75" s="16"/>
      <c r="E75" s="15"/>
      <c r="F75" s="15"/>
      <c r="G75" s="15"/>
      <c r="H75" s="15"/>
    </row>
    <row r="76" spans="1:8" ht="12.75">
      <c r="A76" s="13">
        <v>70</v>
      </c>
      <c r="B76" s="13" t="s">
        <v>108</v>
      </c>
      <c r="C76" s="15"/>
      <c r="D76" s="16"/>
      <c r="E76" s="15"/>
      <c r="F76" s="15"/>
      <c r="G76" s="15"/>
      <c r="H76" s="15"/>
    </row>
    <row r="77" spans="1:8" ht="12.75">
      <c r="A77" s="13">
        <v>71</v>
      </c>
      <c r="B77" s="13" t="s">
        <v>109</v>
      </c>
      <c r="C77" s="15">
        <f>SUM(E77:H77)</f>
        <v>12495284.50171037</v>
      </c>
      <c r="D77" s="16"/>
      <c r="E77" s="15">
        <v>15535.886798098683</v>
      </c>
      <c r="F77" s="15">
        <v>535.379581823945</v>
      </c>
      <c r="G77" s="15">
        <v>1211097.9995664358</v>
      </c>
      <c r="H77" s="15">
        <v>11268115.235764012</v>
      </c>
    </row>
    <row r="78" spans="1:8" ht="12.75">
      <c r="A78" s="13">
        <v>72</v>
      </c>
      <c r="B78" s="13" t="s">
        <v>110</v>
      </c>
      <c r="C78" s="15">
        <f>SUM(E78:H78)</f>
        <v>4509446.632582247</v>
      </c>
      <c r="D78" s="16"/>
      <c r="E78" s="15">
        <v>0</v>
      </c>
      <c r="F78" s="15">
        <v>0</v>
      </c>
      <c r="G78" s="15">
        <v>3318821.6500039697</v>
      </c>
      <c r="H78" s="15">
        <v>1190624.9825782776</v>
      </c>
    </row>
    <row r="79" spans="1:8" ht="12.75">
      <c r="A79" s="13">
        <v>73</v>
      </c>
      <c r="B79" s="13" t="s">
        <v>111</v>
      </c>
      <c r="C79" s="18">
        <f>SUM(E79:H79)</f>
        <v>1804265.5682467222</v>
      </c>
      <c r="D79" s="16"/>
      <c r="E79" s="18">
        <v>0</v>
      </c>
      <c r="F79" s="18">
        <v>0</v>
      </c>
      <c r="G79" s="18">
        <v>1453411.1052197218</v>
      </c>
      <c r="H79" s="18">
        <v>350854.4630270004</v>
      </c>
    </row>
    <row r="80" spans="1:8" ht="12.75">
      <c r="A80" s="13">
        <v>74</v>
      </c>
      <c r="B80" s="13" t="s">
        <v>112</v>
      </c>
      <c r="C80" s="15">
        <f>SUM(E80:H80)</f>
        <v>3758406.8414740562</v>
      </c>
      <c r="D80" s="16"/>
      <c r="E80" s="15">
        <v>84134370.80664802</v>
      </c>
      <c r="F80" s="15">
        <v>-53310507.9241482</v>
      </c>
      <c r="G80" s="15">
        <v>-13856837.544094443</v>
      </c>
      <c r="H80" s="15">
        <v>-13208618.496931314</v>
      </c>
    </row>
    <row r="81" spans="1:8" ht="12.75">
      <c r="A81" s="13">
        <v>75</v>
      </c>
      <c r="B81" s="13"/>
      <c r="C81" s="15"/>
      <c r="D81" s="16"/>
      <c r="E81" s="15"/>
      <c r="F81" s="15"/>
      <c r="G81" s="15"/>
      <c r="H81" s="15"/>
    </row>
    <row r="82" spans="1:8" ht="12.75">
      <c r="A82" s="13">
        <v>76</v>
      </c>
      <c r="B82" s="13" t="s">
        <v>113</v>
      </c>
      <c r="C82" s="18">
        <f>SUM(E82:H82)</f>
        <v>-979722.2412838265</v>
      </c>
      <c r="D82" s="16"/>
      <c r="E82" s="18">
        <v>1960226.1094196206</v>
      </c>
      <c r="F82" s="18">
        <v>-2440334.1887025535</v>
      </c>
      <c r="G82" s="18">
        <v>73430.65528588463</v>
      </c>
      <c r="H82" s="18">
        <v>-573044.8172867782</v>
      </c>
    </row>
    <row r="83" spans="1:8" ht="13.5" thickBot="1">
      <c r="A83" s="13">
        <v>77</v>
      </c>
      <c r="B83" s="13" t="s">
        <v>114</v>
      </c>
      <c r="C83" s="24">
        <f>SUM(E83:H83)</f>
        <v>4738129.08275786</v>
      </c>
      <c r="D83" s="16"/>
      <c r="E83" s="24">
        <v>82174144.69722839</v>
      </c>
      <c r="F83" s="24">
        <v>-50870173.73544566</v>
      </c>
      <c r="G83" s="24">
        <v>-13930268.199380308</v>
      </c>
      <c r="H83" s="24">
        <v>-12635573.679644555</v>
      </c>
    </row>
    <row r="84" spans="1:8" ht="13.5" thickTop="1">
      <c r="A84" s="13">
        <v>78</v>
      </c>
      <c r="B84" s="13"/>
      <c r="C84" s="15"/>
      <c r="D84" s="16"/>
      <c r="E84" s="15"/>
      <c r="F84" s="15"/>
      <c r="G84" s="15"/>
      <c r="H84" s="15"/>
    </row>
    <row r="85" spans="1:8" ht="13.5" thickBot="1">
      <c r="A85" s="13">
        <v>79</v>
      </c>
      <c r="B85" s="25" t="s">
        <v>115</v>
      </c>
      <c r="C85" s="19">
        <f>SUM(E85:H85)</f>
        <v>1470121.9504038393</v>
      </c>
      <c r="D85" s="16"/>
      <c r="E85" s="19">
        <v>28760950.644029953</v>
      </c>
      <c r="F85" s="19">
        <v>-17804560.807405986</v>
      </c>
      <c r="G85" s="19">
        <v>-5063817.098344624</v>
      </c>
      <c r="H85" s="19">
        <v>-4422450.787875503</v>
      </c>
    </row>
    <row r="86" spans="3:8" ht="13.5" thickTop="1">
      <c r="C86" s="26"/>
      <c r="D86" s="27"/>
      <c r="E86" s="28"/>
      <c r="F86" s="28"/>
      <c r="G86" s="28"/>
      <c r="H86" s="28"/>
    </row>
    <row r="87" spans="1:8" ht="22.5">
      <c r="A87" s="29"/>
      <c r="B87" s="45" t="s">
        <v>147</v>
      </c>
      <c r="C87" s="44">
        <f>SUM(E87:H87)</f>
        <v>37118445.40724611</v>
      </c>
      <c r="D87" s="32"/>
      <c r="E87" s="15">
        <v>-86275087.86461075</v>
      </c>
      <c r="F87" s="15">
        <v>53424765.346414104</v>
      </c>
      <c r="G87" s="15">
        <v>21061914.410300225</v>
      </c>
      <c r="H87" s="15">
        <v>48906853.51514253</v>
      </c>
    </row>
    <row r="88" spans="3:4" ht="12.75">
      <c r="C88" s="33"/>
      <c r="D88" s="34"/>
    </row>
    <row r="90" ht="13.5" customHeight="1"/>
  </sheetData>
  <printOptions/>
  <pageMargins left="0.75" right="0.24" top="0.53" bottom="0.61" header="0.5" footer="0.5"/>
  <pageSetup fitToWidth="8" fitToHeight="1" horizontalDpi="600" verticalDpi="600" orientation="portrait" scale="63" r:id="rId1"/>
  <headerFooter alignWithMargins="0">
    <oddHeader>&amp;RPage 9.0.&amp;P+1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p12508</dc:creator>
  <cp:keywords/>
  <dc:description/>
  <cp:lastModifiedBy>sbintz</cp:lastModifiedBy>
  <cp:lastPrinted>2008-09-05T14:31:55Z</cp:lastPrinted>
  <dcterms:created xsi:type="dcterms:W3CDTF">2008-05-27T19:44:31Z</dcterms:created>
  <dcterms:modified xsi:type="dcterms:W3CDTF">2008-09-10T22:47:24Z</dcterms:modified>
  <cp:category>::ODMA\GRPWISE\ASPOSUPT.PUPSC.PUPSCDocs:58970.1</cp:category>
  <cp:version/>
  <cp:contentType/>
  <cp:contentStatus/>
</cp:coreProperties>
</file>