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945" activeTab="0"/>
  </bookViews>
  <sheets>
    <sheet name="ccs 3.3" sheetId="1" r:id="rId1"/>
    <sheet name="CCS 3.5 P3" sheetId="2" r:id="rId2"/>
    <sheet name="CCS 3.5 P2" sheetId="3" r:id="rId3"/>
    <sheet name="CCS 3.5 P1" sheetId="4" r:id="rId4"/>
    <sheet name="CCS 3.4" sheetId="5" r:id="rId5"/>
    <sheet name="CCS 3.6" sheetId="6" r:id="rId6"/>
    <sheet name="CCS 3.7" sheetId="7" r:id="rId7"/>
    <sheet name="CCS 3.9" sheetId="8" r:id="rId8"/>
    <sheet name="CCS 3.8" sheetId="9" r:id="rId9"/>
    <sheet name="CCS 3.2" sheetId="10" r:id="rId10"/>
  </sheets>
  <definedNames>
    <definedName name="_xlnm.Print_Area" localSheetId="9">'CCS 3.2'!$A$1:$H$51</definedName>
    <definedName name="_xlnm.Print_Area" localSheetId="0">'ccs 3.3'!$A$1:$H$30</definedName>
    <definedName name="_xlnm.Print_Area" localSheetId="4">'CCS 3.4'!$A$1:$I$31</definedName>
    <definedName name="_xlnm.Print_Area" localSheetId="3">'CCS 3.5 P1'!$A$1:$I$34</definedName>
    <definedName name="_xlnm.Print_Area" localSheetId="2">'CCS 3.5 P2'!$A$1:$V$26</definedName>
    <definedName name="_xlnm.Print_Area" localSheetId="1">'CCS 3.5 P3'!$A$1:$M$30</definedName>
    <definedName name="_xlnm.Print_Area" localSheetId="5">'CCS 3.6'!$A$1:$I$30</definedName>
    <definedName name="_xlnm.Print_Area" localSheetId="6">'CCS 3.7'!$A$1:$N$28</definedName>
    <definedName name="_xlnm.Print_Area" localSheetId="8">'CCS 3.8'!$A$1:$I$57</definedName>
    <definedName name="_xlnm.Print_Area" localSheetId="7">'CCS 3.9'!$A$1:$I$31</definedName>
  </definedNames>
  <calcPr fullCalcOnLoad="1"/>
</workbook>
</file>

<file path=xl/sharedStrings.xml><?xml version="1.0" encoding="utf-8"?>
<sst xmlns="http://schemas.openxmlformats.org/spreadsheetml/2006/main" count="695" uniqueCount="149">
  <si>
    <t>LINE</t>
  </si>
  <si>
    <t>NO.</t>
  </si>
  <si>
    <t>COMPANY</t>
  </si>
  <si>
    <t>SYMBOL</t>
  </si>
  <si>
    <t>ALLETE</t>
  </si>
  <si>
    <t>ALLIANT ENERGY CO.</t>
  </si>
  <si>
    <t>CON. EDISON</t>
  </si>
  <si>
    <t>DTE ENERGY CO.</t>
  </si>
  <si>
    <t>EDISON INTERNATIONAL</t>
  </si>
  <si>
    <t>FPL GROUP INC.</t>
  </si>
  <si>
    <t>IDACORP</t>
  </si>
  <si>
    <t>NSTAR</t>
  </si>
  <si>
    <t>PG&amp;E CORP.</t>
  </si>
  <si>
    <t>PORTLAND GENERAL</t>
  </si>
  <si>
    <t>PROGRESS ENERGY</t>
  </si>
  <si>
    <t>SOUTHERN COMPANY</t>
  </si>
  <si>
    <t>VECTERN CORP.</t>
  </si>
  <si>
    <t>WISCONSIN ENERGY</t>
  </si>
  <si>
    <t>XCEL ENERGY INC.</t>
  </si>
  <si>
    <t>GROUP AVERAGE</t>
  </si>
  <si>
    <t>GROUP MEDIAN</t>
  </si>
  <si>
    <t>BETA</t>
  </si>
  <si>
    <t>EQUITY</t>
  </si>
  <si>
    <t>RATIO '08</t>
  </si>
  <si>
    <t>RATIO '09</t>
  </si>
  <si>
    <t>RATIO '12</t>
  </si>
  <si>
    <t>ALE</t>
  </si>
  <si>
    <t>LNT</t>
  </si>
  <si>
    <t>ED</t>
  </si>
  <si>
    <t>DTE</t>
  </si>
  <si>
    <t>EIX</t>
  </si>
  <si>
    <t>FPL</t>
  </si>
  <si>
    <t>IDA</t>
  </si>
  <si>
    <t>NST</t>
  </si>
  <si>
    <t>PCG</t>
  </si>
  <si>
    <t>POR</t>
  </si>
  <si>
    <t>PGN</t>
  </si>
  <si>
    <t>SO</t>
  </si>
  <si>
    <t>VVC</t>
  </si>
  <si>
    <t>WEC</t>
  </si>
  <si>
    <t>XEL</t>
  </si>
  <si>
    <t>EPS</t>
  </si>
  <si>
    <t>DPS</t>
  </si>
  <si>
    <t>BVPS</t>
  </si>
  <si>
    <t>VALUE LINE</t>
  </si>
  <si>
    <t>5 YEAR HISTORICAL</t>
  </si>
  <si>
    <t>10 YEAR HISTORICAL</t>
  </si>
  <si>
    <t>AVERAGE</t>
  </si>
  <si>
    <t>FORECAST</t>
  </si>
  <si>
    <t>DPS '08</t>
  </si>
  <si>
    <t>DPS '09</t>
  </si>
  <si>
    <t>DPS '12</t>
  </si>
  <si>
    <t>EPS '08</t>
  </si>
  <si>
    <t>EPS '09</t>
  </si>
  <si>
    <t>EPS '12</t>
  </si>
  <si>
    <t>NBV '08</t>
  </si>
  <si>
    <t xml:space="preserve"> NBV '09</t>
  </si>
  <si>
    <t>NBV '12</t>
  </si>
  <si>
    <t>PAYOUT  '08</t>
  </si>
  <si>
    <t>PAYOUT '09</t>
  </si>
  <si>
    <t>PAYOUT '12</t>
  </si>
  <si>
    <t>ROE '08</t>
  </si>
  <si>
    <t>ROE '09</t>
  </si>
  <si>
    <t>ROE '12</t>
  </si>
  <si>
    <t>b*r '08</t>
  </si>
  <si>
    <t>b*r '09</t>
  </si>
  <si>
    <t>b*r '12</t>
  </si>
  <si>
    <t>ZACKS</t>
  </si>
  <si>
    <t>IRR</t>
  </si>
  <si>
    <t>52 WEEK</t>
  </si>
  <si>
    <t>LOW</t>
  </si>
  <si>
    <t>HIGH</t>
  </si>
  <si>
    <t>DIVIDEND</t>
  </si>
  <si>
    <t>ANNUAL</t>
  </si>
  <si>
    <t>YIELD</t>
  </si>
  <si>
    <t>NXT YEARS</t>
  </si>
  <si>
    <t>PRICE</t>
  </si>
  <si>
    <t>GROWTH</t>
  </si>
  <si>
    <t>ROE</t>
  </si>
  <si>
    <t>CONSTANT GROWTH DCF</t>
  </si>
  <si>
    <t>NXT YRS.</t>
  </si>
  <si>
    <t>DIV</t>
  </si>
  <si>
    <t>20012</t>
  </si>
  <si>
    <t>CHANGE</t>
  </si>
  <si>
    <t>TO 2012</t>
  </si>
  <si>
    <t>RECENT</t>
  </si>
  <si>
    <t>YEAR 1</t>
  </si>
  <si>
    <t>YEAR 2</t>
  </si>
  <si>
    <t>YEAR 3</t>
  </si>
  <si>
    <t>YEAR 4</t>
  </si>
  <si>
    <t>YEAR 5</t>
  </si>
  <si>
    <t>YEAR 5-150</t>
  </si>
  <si>
    <t>DIV GROWTH</t>
  </si>
  <si>
    <t>RISK</t>
  </si>
  <si>
    <t>PREMIUM</t>
  </si>
  <si>
    <t>ADIUSTED</t>
  </si>
  <si>
    <t>20 YEAR</t>
  </si>
  <si>
    <t>TREASURY</t>
  </si>
  <si>
    <t>CAPM</t>
  </si>
  <si>
    <t>ROCKY MOUNTAIN POWER</t>
  </si>
  <si>
    <t>COMPARABLE GROUP</t>
  </si>
  <si>
    <t>BETA and EQUITY RATIOS</t>
  </si>
  <si>
    <t>SOURCES: VALUE LINE INVESTMENT SURVEY SEPTEMBER 26, 2008, NOVEMBER 7, 2008, NOVEMBER 28, 2008</t>
  </si>
  <si>
    <t>ZACKS DETAILED STOCK QUOTE AT 12/15/08.</t>
  </si>
  <si>
    <t xml:space="preserve">ROCKY MOUNTAIN POWER </t>
  </si>
  <si>
    <t>PRICE, DIVIDEND and YIELD DATA</t>
  </si>
  <si>
    <t>GROWTH RATES</t>
  </si>
  <si>
    <t>THOMSON</t>
  </si>
  <si>
    <t>YAHOO FINANCE 12/15/08</t>
  </si>
  <si>
    <t>ZACKS.COM 12/15/08</t>
  </si>
  <si>
    <t>INTERNAL GROWTH CALCULATION FORECAST</t>
  </si>
  <si>
    <t>VALUE LINE HISTORICAL and FORECASTED GROWTH RATES</t>
  </si>
  <si>
    <t>TWO STAGE DCF</t>
  </si>
  <si>
    <t>CAPITAL ASSET PRICING MODEL</t>
  </si>
  <si>
    <t>WWW.FEDERALRESERVE.GOV</t>
  </si>
  <si>
    <t>NO</t>
  </si>
  <si>
    <t>YEAR</t>
  </si>
  <si>
    <t>MOODY'S AVG.</t>
  </si>
  <si>
    <t>PUBLIC UTILITY</t>
  </si>
  <si>
    <t>BOND YIELD</t>
  </si>
  <si>
    <t xml:space="preserve">AUTHORIZED </t>
  </si>
  <si>
    <t>ELECTRIC</t>
  </si>
  <si>
    <t>ROE'S</t>
  </si>
  <si>
    <t>INDICATED</t>
  </si>
  <si>
    <t>INDICATED COST OF EQUITY</t>
  </si>
  <si>
    <t>CURRENT SINGLE-A UTILITY BOND YIELD</t>
  </si>
  <si>
    <t>MOODY'S AVERAGE ANNUAL YIELD DURING STUDY</t>
  </si>
  <si>
    <t>INTEREST RATE DIFFERENCE</t>
  </si>
  <si>
    <t>INTEREST RATE CHANGE COEFFICIENT</t>
  </si>
  <si>
    <t>ADJUSTMENT TO AVERAGE RISK PREMIUM</t>
  </si>
  <si>
    <t>BASIC RISK PREMIUM</t>
  </si>
  <si>
    <t>INTEREST RATE ADJUSTMENT</t>
  </si>
  <si>
    <t>EQUITY RISK PREMIUM</t>
  </si>
  <si>
    <t>INDICATED EQUITY RETURN</t>
  </si>
  <si>
    <t>CALCULATION</t>
  </si>
  <si>
    <t>CORRECTED</t>
  </si>
  <si>
    <t>RISK PREMIUM ANALYSIS UPDATE</t>
  </si>
  <si>
    <t>MONTH</t>
  </si>
  <si>
    <t>30 YEAR</t>
  </si>
  <si>
    <t>BONDS</t>
  </si>
  <si>
    <t>10 YEAR</t>
  </si>
  <si>
    <t>AAA RATED</t>
  </si>
  <si>
    <t>CORPORATE</t>
  </si>
  <si>
    <t>BBB RATED</t>
  </si>
  <si>
    <t>SOURCE: www.federalreserve.gov</t>
  </si>
  <si>
    <t>HISTORICAL INTEREST RATE COMPARISON</t>
  </si>
  <si>
    <t>SPREAD</t>
  </si>
  <si>
    <t>MAX</t>
  </si>
  <si>
    <t>WWW.FEDERALRESERVE.GOV 20 YEAR TREASURY BOND AVERAGE OCT. - DEC.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</si>
</sst>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0.0%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 quotePrefix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7" fillId="0" borderId="0" xfId="52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17" fontId="0" fillId="0" borderId="0" xfId="0" applyNumberFormat="1" applyAlignment="1">
      <alignment/>
    </xf>
    <xf numFmtId="10" fontId="2" fillId="0" borderId="0" xfId="0" applyNumberFormat="1" applyFont="1" applyAlignment="1">
      <alignment horizontal="center"/>
    </xf>
    <xf numFmtId="17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95250</xdr:rowOff>
    </xdr:from>
    <xdr:to>
      <xdr:col>7</xdr:col>
      <xdr:colOff>152400</xdr:colOff>
      <xdr:row>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05250" y="95250"/>
          <a:ext cx="1400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Exhibit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CCS 3.3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1 of 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0</xdr:row>
      <xdr:rowOff>76200</xdr:rowOff>
    </xdr:from>
    <xdr:to>
      <xdr:col>7</xdr:col>
      <xdr:colOff>123825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76725" y="76200"/>
          <a:ext cx="9620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Exhibit CCS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3.2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1 of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95250</xdr:rowOff>
    </xdr:from>
    <xdr:to>
      <xdr:col>11</xdr:col>
      <xdr:colOff>438150</xdr:colOff>
      <xdr:row>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0" y="95250"/>
          <a:ext cx="14001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Exhibit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CCS 3.5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3 of 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0</xdr:row>
      <xdr:rowOff>142875</xdr:rowOff>
    </xdr:from>
    <xdr:to>
      <xdr:col>18</xdr:col>
      <xdr:colOff>285750</xdr:colOff>
      <xdr:row>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753725" y="142875"/>
          <a:ext cx="1400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Exhibit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CCS 3.5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2 of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38100</xdr:rowOff>
    </xdr:from>
    <xdr:to>
      <xdr:col>8</xdr:col>
      <xdr:colOff>561975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62525" y="38100"/>
          <a:ext cx="1400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Exhibit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CCS 3.5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1 of 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95250</xdr:rowOff>
    </xdr:from>
    <xdr:to>
      <xdr:col>8</xdr:col>
      <xdr:colOff>200025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33875" y="95250"/>
          <a:ext cx="14001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Exhibit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CCS 3.4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1 of 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95250</xdr:rowOff>
    </xdr:from>
    <xdr:to>
      <xdr:col>8</xdr:col>
      <xdr:colOff>180975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67200" y="95250"/>
          <a:ext cx="1400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Exhibit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CCS 3.6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1 of 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13</xdr:col>
      <xdr:colOff>28575</xdr:colOff>
      <xdr:row>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77100" y="0"/>
          <a:ext cx="1400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Exhibit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CCS 3.7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1 of 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33</xdr:row>
      <xdr:rowOff>38100</xdr:rowOff>
    </xdr:from>
    <xdr:to>
      <xdr:col>7</xdr:col>
      <xdr:colOff>361950</xdr:colOff>
      <xdr:row>35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62425" y="6181725"/>
          <a:ext cx="1228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Exhibit CCS 3.9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2 of 2</a:t>
          </a:r>
        </a:p>
      </xdr:txBody>
    </xdr:sp>
    <xdr:clientData/>
  </xdr:twoCellAnchor>
  <xdr:twoCellAnchor>
    <xdr:from>
      <xdr:col>6</xdr:col>
      <xdr:colOff>285750</xdr:colOff>
      <xdr:row>0</xdr:row>
      <xdr:rowOff>133350</xdr:rowOff>
    </xdr:from>
    <xdr:to>
      <xdr:col>8</xdr:col>
      <xdr:colOff>247650</xdr:colOff>
      <xdr:row>2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05350" y="133350"/>
          <a:ext cx="1181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Exhibit CCS 3.9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1 of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2</xdr:col>
      <xdr:colOff>419100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47625"/>
          <a:ext cx="13239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Exhibit CCS 3.8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of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lreserve.gov/" TargetMode="External" /><Relationship Id="rId2" Type="http://schemas.openxmlformats.org/officeDocument/2006/relationships/hyperlink" Target="http://www.federalreserve.gov/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A1" sqref="A1:H30"/>
    </sheetView>
  </sheetViews>
  <sheetFormatPr defaultColWidth="9.140625" defaultRowHeight="15"/>
  <cols>
    <col min="1" max="1" width="6.00390625" style="0" customWidth="1"/>
    <col min="2" max="2" width="25.57421875" style="0" customWidth="1"/>
  </cols>
  <sheetData>
    <row r="1" spans="1:2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"/>
      <c r="B4" s="21" t="s">
        <v>99</v>
      </c>
      <c r="C4" s="21"/>
      <c r="D4" s="21"/>
      <c r="E4" s="21"/>
      <c r="F4" s="21"/>
      <c r="G4" s="2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">
      <c r="A5" s="1"/>
      <c r="B5" s="21" t="s">
        <v>100</v>
      </c>
      <c r="C5" s="21"/>
      <c r="D5" s="21"/>
      <c r="E5" s="21"/>
      <c r="F5" s="21"/>
      <c r="G5" s="2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8">
      <c r="A6" s="1"/>
      <c r="B6" s="21" t="s">
        <v>101</v>
      </c>
      <c r="C6" s="21"/>
      <c r="D6" s="21"/>
      <c r="E6" s="21"/>
      <c r="F6" s="21"/>
      <c r="G6" s="2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>
      <c r="A9" s="1" t="s">
        <v>0</v>
      </c>
      <c r="B9" s="1"/>
      <c r="C9" s="1"/>
      <c r="D9" s="1"/>
      <c r="E9" s="1" t="s">
        <v>22</v>
      </c>
      <c r="F9" s="1" t="s">
        <v>22</v>
      </c>
      <c r="G9" s="1" t="s">
        <v>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4.25">
      <c r="A10" s="1" t="s">
        <v>1</v>
      </c>
      <c r="B10" s="1" t="s">
        <v>2</v>
      </c>
      <c r="C10" s="1" t="s">
        <v>3</v>
      </c>
      <c r="D10" s="1" t="s">
        <v>21</v>
      </c>
      <c r="E10" s="1" t="s">
        <v>23</v>
      </c>
      <c r="F10" s="1" t="s">
        <v>24</v>
      </c>
      <c r="G10" s="1" t="s">
        <v>25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7" ht="14.25">
      <c r="A11">
        <v>1</v>
      </c>
      <c r="B11" s="2" t="s">
        <v>4</v>
      </c>
      <c r="C11" s="2" t="s">
        <v>26</v>
      </c>
      <c r="D11" s="3">
        <v>0.85</v>
      </c>
      <c r="E11" s="4">
        <v>0.59</v>
      </c>
      <c r="F11" s="4">
        <v>0.575</v>
      </c>
      <c r="G11" s="4">
        <v>0.54</v>
      </c>
    </row>
    <row r="12" spans="1:7" ht="14.25">
      <c r="A12">
        <f>A11+1</f>
        <v>2</v>
      </c>
      <c r="B12" s="2" t="s">
        <v>5</v>
      </c>
      <c r="C12" s="2" t="s">
        <v>27</v>
      </c>
      <c r="D12" s="3">
        <v>0.8</v>
      </c>
      <c r="E12" s="4">
        <v>0.585</v>
      </c>
      <c r="F12" s="4">
        <v>0.555</v>
      </c>
      <c r="G12" s="4">
        <v>0.555</v>
      </c>
    </row>
    <row r="13" spans="1:7" ht="14.25">
      <c r="A13">
        <f aca="true" t="shared" si="0" ref="A13:A27">A12+1</f>
        <v>3</v>
      </c>
      <c r="B13" s="2" t="s">
        <v>6</v>
      </c>
      <c r="C13" s="2" t="s">
        <v>28</v>
      </c>
      <c r="D13" s="3">
        <v>0.65</v>
      </c>
      <c r="E13" s="4">
        <v>0.49</v>
      </c>
      <c r="F13" s="4">
        <v>0.49</v>
      </c>
      <c r="G13" s="4">
        <v>0.495</v>
      </c>
    </row>
    <row r="14" spans="1:7" ht="14.25">
      <c r="A14">
        <f t="shared" si="0"/>
        <v>4</v>
      </c>
      <c r="B14" s="2" t="s">
        <v>7</v>
      </c>
      <c r="C14" s="2" t="s">
        <v>29</v>
      </c>
      <c r="D14" s="3">
        <v>0.75</v>
      </c>
      <c r="E14" s="4">
        <v>0.45</v>
      </c>
      <c r="F14" s="4">
        <v>0.45</v>
      </c>
      <c r="G14" s="4">
        <v>0.45</v>
      </c>
    </row>
    <row r="15" spans="1:7" ht="14.25">
      <c r="A15">
        <f t="shared" si="0"/>
        <v>5</v>
      </c>
      <c r="B15" s="2" t="s">
        <v>8</v>
      </c>
      <c r="C15" s="2" t="s">
        <v>30</v>
      </c>
      <c r="D15" s="3">
        <v>0.85</v>
      </c>
      <c r="E15" s="4">
        <v>0.465</v>
      </c>
      <c r="F15" s="4">
        <v>0.47</v>
      </c>
      <c r="G15" s="4">
        <v>0.48</v>
      </c>
    </row>
    <row r="16" spans="1:7" ht="14.25">
      <c r="A16">
        <f t="shared" si="0"/>
        <v>6</v>
      </c>
      <c r="B16" s="2" t="s">
        <v>9</v>
      </c>
      <c r="C16" s="2" t="s">
        <v>31</v>
      </c>
      <c r="D16" s="3">
        <v>0.8</v>
      </c>
      <c r="E16" s="4">
        <v>0.48</v>
      </c>
      <c r="F16" s="4">
        <v>0.475</v>
      </c>
      <c r="G16" s="4">
        <v>0.455</v>
      </c>
    </row>
    <row r="17" spans="1:7" ht="14.25">
      <c r="A17">
        <f t="shared" si="0"/>
        <v>7</v>
      </c>
      <c r="B17" s="2" t="s">
        <v>10</v>
      </c>
      <c r="C17" s="2" t="s">
        <v>32</v>
      </c>
      <c r="D17" s="3">
        <v>0.85</v>
      </c>
      <c r="E17" s="4">
        <v>0.5</v>
      </c>
      <c r="F17" s="4">
        <v>0.49</v>
      </c>
      <c r="G17" s="4">
        <v>0.495</v>
      </c>
    </row>
    <row r="18" spans="1:7" ht="14.25">
      <c r="A18">
        <f t="shared" si="0"/>
        <v>8</v>
      </c>
      <c r="B18" s="2" t="s">
        <v>11</v>
      </c>
      <c r="C18" s="2" t="s">
        <v>33</v>
      </c>
      <c r="D18" s="3">
        <v>0.7</v>
      </c>
      <c r="E18" s="4">
        <v>0.395</v>
      </c>
      <c r="F18" s="4">
        <v>0.495</v>
      </c>
      <c r="G18" s="4">
        <v>0.5</v>
      </c>
    </row>
    <row r="19" spans="1:7" ht="14.25">
      <c r="A19">
        <f t="shared" si="0"/>
        <v>9</v>
      </c>
      <c r="B19" s="2" t="s">
        <v>12</v>
      </c>
      <c r="C19" s="2" t="s">
        <v>34</v>
      </c>
      <c r="D19" s="3">
        <v>0.85</v>
      </c>
      <c r="E19" s="4">
        <v>0.495</v>
      </c>
      <c r="F19" s="4">
        <v>0.48</v>
      </c>
      <c r="G19" s="4">
        <v>0.49</v>
      </c>
    </row>
    <row r="20" spans="1:7" ht="14.25">
      <c r="A20">
        <f t="shared" si="0"/>
        <v>10</v>
      </c>
      <c r="B20" s="2" t="s">
        <v>13</v>
      </c>
      <c r="C20" s="2" t="s">
        <v>35</v>
      </c>
      <c r="D20" s="3">
        <v>0.7</v>
      </c>
      <c r="E20" s="4">
        <v>0.49</v>
      </c>
      <c r="F20" s="4">
        <v>0.52</v>
      </c>
      <c r="G20" s="4">
        <v>0.52</v>
      </c>
    </row>
    <row r="21" spans="1:7" ht="14.25">
      <c r="A21">
        <f t="shared" si="0"/>
        <v>11</v>
      </c>
      <c r="B21" s="2" t="s">
        <v>14</v>
      </c>
      <c r="C21" s="2" t="s">
        <v>36</v>
      </c>
      <c r="D21" s="3">
        <v>0.6</v>
      </c>
      <c r="E21" s="4">
        <v>0.465</v>
      </c>
      <c r="F21" s="4">
        <v>0.47</v>
      </c>
      <c r="G21" s="4">
        <v>0.48</v>
      </c>
    </row>
    <row r="22" spans="1:7" ht="14.25">
      <c r="A22">
        <f t="shared" si="0"/>
        <v>12</v>
      </c>
      <c r="B22" s="2" t="s">
        <v>15</v>
      </c>
      <c r="C22" s="2" t="s">
        <v>37</v>
      </c>
      <c r="D22" s="3">
        <v>0.55</v>
      </c>
      <c r="E22" s="4">
        <v>0.445</v>
      </c>
      <c r="F22" s="4">
        <v>0.445</v>
      </c>
      <c r="G22" s="4">
        <v>0.45</v>
      </c>
    </row>
    <row r="23" spans="1:7" ht="14.25">
      <c r="A23">
        <f t="shared" si="0"/>
        <v>13</v>
      </c>
      <c r="B23" s="2" t="s">
        <v>16</v>
      </c>
      <c r="C23" s="2" t="s">
        <v>38</v>
      </c>
      <c r="D23" s="3">
        <v>0.8</v>
      </c>
      <c r="E23" s="4">
        <v>0.51</v>
      </c>
      <c r="F23" s="4">
        <v>0.505</v>
      </c>
      <c r="G23" s="4">
        <v>0.5</v>
      </c>
    </row>
    <row r="24" spans="1:7" ht="14.25">
      <c r="A24">
        <f t="shared" si="0"/>
        <v>14</v>
      </c>
      <c r="B24" s="2" t="s">
        <v>17</v>
      </c>
      <c r="C24" s="2" t="s">
        <v>39</v>
      </c>
      <c r="D24" s="3">
        <v>0.75</v>
      </c>
      <c r="E24" s="4">
        <v>0.48</v>
      </c>
      <c r="F24" s="4">
        <v>0.48</v>
      </c>
      <c r="G24" s="4">
        <v>0.51</v>
      </c>
    </row>
    <row r="25" spans="1:7" ht="14.25">
      <c r="A25">
        <f t="shared" si="0"/>
        <v>15</v>
      </c>
      <c r="B25" s="2" t="s">
        <v>18</v>
      </c>
      <c r="C25" s="2" t="s">
        <v>40</v>
      </c>
      <c r="D25" s="3">
        <v>0.75</v>
      </c>
      <c r="E25" s="4">
        <v>0.475</v>
      </c>
      <c r="F25" s="4">
        <v>0.48</v>
      </c>
      <c r="G25" s="4">
        <v>0.485</v>
      </c>
    </row>
    <row r="26" spans="1:7" ht="15">
      <c r="A26">
        <f t="shared" si="0"/>
        <v>16</v>
      </c>
      <c r="B26" s="2" t="s">
        <v>19</v>
      </c>
      <c r="C26" s="2"/>
      <c r="D26" s="5">
        <f>AVERAGE(D11:D25)</f>
        <v>0.7500000000000001</v>
      </c>
      <c r="E26" s="6">
        <f>AVERAGE(E11:E25)</f>
        <v>0.48766666666666664</v>
      </c>
      <c r="F26" s="6">
        <f>AVERAGE(F11:F25)</f>
        <v>0.49200000000000005</v>
      </c>
      <c r="G26" s="6">
        <f>AVERAGE(G11:G25)</f>
        <v>0.49366666666666675</v>
      </c>
    </row>
    <row r="27" spans="1:7" ht="15">
      <c r="A27">
        <f t="shared" si="0"/>
        <v>17</v>
      </c>
      <c r="B27" s="2" t="s">
        <v>20</v>
      </c>
      <c r="C27" s="2"/>
      <c r="D27" s="5">
        <f>MEDIAN(D11:D25)</f>
        <v>0.75</v>
      </c>
      <c r="E27" s="6">
        <f>MEDIAN(E11:E25)</f>
        <v>0.48</v>
      </c>
      <c r="F27" s="6">
        <f>MEDIAN(F11:F25)</f>
        <v>0.48</v>
      </c>
      <c r="G27" s="6">
        <f>MEDIAN(G11:G25)</f>
        <v>0.495</v>
      </c>
    </row>
    <row r="28" spans="2:7" ht="14.25">
      <c r="B28" s="2"/>
      <c r="C28" s="2"/>
      <c r="E28" s="4"/>
      <c r="F28" s="4"/>
      <c r="G28" s="4"/>
    </row>
    <row r="29" spans="2:7" ht="14.25">
      <c r="B29" s="13" t="s">
        <v>102</v>
      </c>
      <c r="E29" s="4"/>
      <c r="F29" s="4"/>
      <c r="G29" s="4"/>
    </row>
    <row r="30" ht="14.25">
      <c r="B30" s="2"/>
    </row>
    <row r="31" ht="14.25">
      <c r="B31" s="2"/>
    </row>
    <row r="32" ht="14.25">
      <c r="B32" s="2"/>
    </row>
    <row r="33" ht="14.25">
      <c r="B33" s="2"/>
    </row>
  </sheetData>
  <sheetProtection/>
  <mergeCells count="3">
    <mergeCell ref="B4:G4"/>
    <mergeCell ref="B5:G5"/>
    <mergeCell ref="B6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PageLayoutView="0" workbookViewId="0" topLeftCell="A1">
      <selection activeCell="L31" sqref="L31"/>
    </sheetView>
  </sheetViews>
  <sheetFormatPr defaultColWidth="9.140625" defaultRowHeight="15"/>
  <cols>
    <col min="2" max="2" width="11.7109375" style="0" customWidth="1"/>
    <col min="3" max="3" width="12.00390625" style="0" customWidth="1"/>
    <col min="4" max="4" width="10.7109375" style="0" customWidth="1"/>
    <col min="5" max="5" width="11.140625" style="0" customWidth="1"/>
    <col min="6" max="7" width="11.00390625" style="0" customWidth="1"/>
  </cols>
  <sheetData>
    <row r="1" spans="1:1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21" t="s">
        <v>145</v>
      </c>
      <c r="B3" s="21"/>
      <c r="C3" s="21"/>
      <c r="D3" s="21"/>
      <c r="E3" s="21"/>
      <c r="F3" s="21"/>
      <c r="G3" s="21"/>
      <c r="H3" s="1"/>
      <c r="I3" s="1"/>
      <c r="J3" s="1"/>
      <c r="K3" s="1"/>
      <c r="L3" s="1"/>
      <c r="M3" s="1"/>
      <c r="N3" s="1"/>
      <c r="O3" s="1"/>
    </row>
    <row r="4" spans="1:15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1"/>
      <c r="B8" s="8" t="s">
        <v>138</v>
      </c>
      <c r="C8" s="8" t="s">
        <v>96</v>
      </c>
      <c r="D8" s="8" t="s">
        <v>140</v>
      </c>
      <c r="E8" s="1" t="s">
        <v>141</v>
      </c>
      <c r="F8" s="1" t="s">
        <v>143</v>
      </c>
      <c r="G8" s="1" t="s">
        <v>141</v>
      </c>
      <c r="H8" s="1"/>
      <c r="I8" s="1"/>
      <c r="J8" s="1"/>
      <c r="K8" s="1"/>
      <c r="L8" s="1"/>
      <c r="M8" s="1"/>
      <c r="N8" s="1"/>
      <c r="O8" s="1"/>
    </row>
    <row r="9" spans="1:15" ht="14.25">
      <c r="A9" s="1"/>
      <c r="B9" s="1" t="s">
        <v>97</v>
      </c>
      <c r="C9" s="1" t="s">
        <v>97</v>
      </c>
      <c r="D9" s="1" t="s">
        <v>97</v>
      </c>
      <c r="E9" s="1" t="s">
        <v>142</v>
      </c>
      <c r="F9" s="1" t="s">
        <v>142</v>
      </c>
      <c r="G9" s="1" t="s">
        <v>143</v>
      </c>
      <c r="H9" s="1"/>
      <c r="I9" s="1"/>
      <c r="J9" s="1"/>
      <c r="K9" s="1"/>
      <c r="L9" s="1"/>
      <c r="M9" s="1"/>
      <c r="N9" s="1"/>
      <c r="O9" s="1"/>
    </row>
    <row r="10" spans="1:15" ht="14.25">
      <c r="A10" s="1" t="s">
        <v>137</v>
      </c>
      <c r="B10" s="1" t="s">
        <v>139</v>
      </c>
      <c r="C10" s="1" t="s">
        <v>139</v>
      </c>
      <c r="D10" s="1" t="s">
        <v>139</v>
      </c>
      <c r="E10" s="1" t="s">
        <v>139</v>
      </c>
      <c r="F10" s="1" t="s">
        <v>139</v>
      </c>
      <c r="G10" s="18" t="s">
        <v>146</v>
      </c>
      <c r="H10" s="1"/>
      <c r="I10" s="1"/>
      <c r="J10" s="1"/>
      <c r="K10" s="1"/>
      <c r="L10" s="1"/>
      <c r="M10" s="1"/>
      <c r="N10" s="1"/>
      <c r="O10" s="1"/>
    </row>
    <row r="11" spans="1:13" ht="14.25">
      <c r="A11" s="17">
        <v>38718</v>
      </c>
      <c r="B11" s="4"/>
      <c r="C11" s="4">
        <v>0.0465</v>
      </c>
      <c r="D11" s="4">
        <v>0.0442</v>
      </c>
      <c r="E11" s="4">
        <v>0.0529</v>
      </c>
      <c r="F11" s="4">
        <v>0.0624</v>
      </c>
      <c r="G11" s="4">
        <f>F11-E11</f>
        <v>0.009499999999999995</v>
      </c>
      <c r="H11" s="4"/>
      <c r="I11" s="4"/>
      <c r="J11" s="4"/>
      <c r="K11" s="4"/>
      <c r="L11" s="4"/>
      <c r="M11" s="4"/>
    </row>
    <row r="12" spans="1:13" ht="14.25">
      <c r="A12" s="17">
        <v>38749</v>
      </c>
      <c r="B12" s="4">
        <v>0.0454</v>
      </c>
      <c r="C12" s="4">
        <v>0.0473</v>
      </c>
      <c r="D12" s="4">
        <v>0.0457</v>
      </c>
      <c r="E12" s="4">
        <v>0.0535</v>
      </c>
      <c r="F12" s="4">
        <v>0.0627</v>
      </c>
      <c r="G12" s="4">
        <f aca="true" t="shared" si="0" ref="G12:G46">F12-E12</f>
        <v>0.009200000000000007</v>
      </c>
      <c r="H12" s="4"/>
      <c r="I12" s="4"/>
      <c r="J12" s="4"/>
      <c r="K12" s="4"/>
      <c r="L12" s="4"/>
      <c r="M12" s="4"/>
    </row>
    <row r="13" spans="1:13" ht="14.25">
      <c r="A13" s="17">
        <v>38777</v>
      </c>
      <c r="B13" s="4">
        <v>0.0473</v>
      </c>
      <c r="C13" s="4">
        <v>0.0491</v>
      </c>
      <c r="D13" s="4">
        <v>0.0472</v>
      </c>
      <c r="E13" s="4">
        <v>0.0553</v>
      </c>
      <c r="F13" s="4">
        <v>0.0641</v>
      </c>
      <c r="G13" s="4">
        <f t="shared" si="0"/>
        <v>0.008800000000000002</v>
      </c>
      <c r="H13" s="4"/>
      <c r="I13" s="4"/>
      <c r="J13" s="4"/>
      <c r="K13" s="4"/>
      <c r="L13" s="4"/>
      <c r="M13" s="4"/>
    </row>
    <row r="14" spans="1:13" ht="14.25">
      <c r="A14" s="17">
        <v>38808</v>
      </c>
      <c r="B14" s="4">
        <v>0.0506</v>
      </c>
      <c r="C14" s="4">
        <v>0.0522</v>
      </c>
      <c r="D14" s="4">
        <v>0.0499</v>
      </c>
      <c r="E14" s="4">
        <v>0.0584</v>
      </c>
      <c r="F14" s="4">
        <v>0.0668</v>
      </c>
      <c r="G14" s="4">
        <f t="shared" si="0"/>
        <v>0.008399999999999998</v>
      </c>
      <c r="H14" s="4"/>
      <c r="I14" s="4"/>
      <c r="J14" s="4"/>
      <c r="K14" s="4"/>
      <c r="L14" s="4"/>
      <c r="M14" s="4"/>
    </row>
    <row r="15" spans="1:13" ht="14.25">
      <c r="A15" s="17">
        <v>38838</v>
      </c>
      <c r="B15" s="4">
        <v>0.052</v>
      </c>
      <c r="C15" s="4">
        <v>0.0535</v>
      </c>
      <c r="D15" s="4">
        <v>0.0511</v>
      </c>
      <c r="E15" s="4">
        <v>0.0595</v>
      </c>
      <c r="F15" s="4">
        <v>0.0675</v>
      </c>
      <c r="G15" s="4">
        <f t="shared" si="0"/>
        <v>0.008000000000000007</v>
      </c>
      <c r="H15" s="4"/>
      <c r="I15" s="4"/>
      <c r="J15" s="4"/>
      <c r="K15" s="4"/>
      <c r="L15" s="4"/>
      <c r="M15" s="4"/>
    </row>
    <row r="16" spans="1:13" ht="14.25">
      <c r="A16" s="17">
        <v>38869</v>
      </c>
      <c r="B16" s="4">
        <v>0.0515</v>
      </c>
      <c r="C16" s="4">
        <v>0.0529</v>
      </c>
      <c r="D16" s="4">
        <v>0.0511</v>
      </c>
      <c r="E16" s="4">
        <v>0.0589</v>
      </c>
      <c r="F16" s="4">
        <v>0.0678</v>
      </c>
      <c r="G16" s="4">
        <f t="shared" si="0"/>
        <v>0.008899999999999998</v>
      </c>
      <c r="H16" s="4"/>
      <c r="I16" s="4"/>
      <c r="J16" s="4"/>
      <c r="K16" s="4"/>
      <c r="L16" s="4"/>
      <c r="M16" s="4"/>
    </row>
    <row r="17" spans="1:13" ht="14.25">
      <c r="A17" s="17">
        <v>38899</v>
      </c>
      <c r="B17" s="4">
        <v>0.0513</v>
      </c>
      <c r="C17" s="4">
        <v>0.0525</v>
      </c>
      <c r="D17" s="4">
        <v>0.0509</v>
      </c>
      <c r="E17" s="4">
        <v>0.0585</v>
      </c>
      <c r="F17" s="4">
        <v>0.0676</v>
      </c>
      <c r="G17" s="4">
        <f t="shared" si="0"/>
        <v>0.00909999999999999</v>
      </c>
      <c r="H17" s="4"/>
      <c r="I17" s="4"/>
      <c r="J17" s="4"/>
      <c r="K17" s="4"/>
      <c r="L17" s="4"/>
      <c r="M17" s="4"/>
    </row>
    <row r="18" spans="1:13" ht="14.25">
      <c r="A18" s="17">
        <v>38930</v>
      </c>
      <c r="B18" s="4">
        <v>0.05</v>
      </c>
      <c r="C18" s="4">
        <v>0.0508</v>
      </c>
      <c r="D18" s="4">
        <v>0.0488</v>
      </c>
      <c r="E18" s="4">
        <v>0.0568</v>
      </c>
      <c r="F18" s="4">
        <v>0.0659</v>
      </c>
      <c r="G18" s="4">
        <f t="shared" si="0"/>
        <v>0.009099999999999997</v>
      </c>
      <c r="H18" s="4"/>
      <c r="I18" s="4"/>
      <c r="J18" s="4"/>
      <c r="K18" s="4"/>
      <c r="L18" s="4"/>
      <c r="M18" s="4"/>
    </row>
    <row r="19" spans="1:13" ht="14.25">
      <c r="A19" s="17">
        <v>38961</v>
      </c>
      <c r="B19" s="4">
        <v>0.0485</v>
      </c>
      <c r="C19" s="4">
        <v>0.0493</v>
      </c>
      <c r="D19" s="4">
        <v>0.0472</v>
      </c>
      <c r="E19" s="4">
        <v>0.0551</v>
      </c>
      <c r="F19" s="4">
        <v>0.0643</v>
      </c>
      <c r="G19" s="4">
        <f t="shared" si="0"/>
        <v>0.009199999999999993</v>
      </c>
      <c r="H19" s="4"/>
      <c r="I19" s="4"/>
      <c r="J19" s="4"/>
      <c r="K19" s="4"/>
      <c r="L19" s="4"/>
      <c r="M19" s="4"/>
    </row>
    <row r="20" spans="1:13" ht="14.25">
      <c r="A20" s="17">
        <v>38991</v>
      </c>
      <c r="B20" s="4">
        <v>0.0485</v>
      </c>
      <c r="C20" s="4">
        <v>0.0494</v>
      </c>
      <c r="D20" s="4">
        <v>0.0473</v>
      </c>
      <c r="E20" s="4">
        <v>0.0551</v>
      </c>
      <c r="F20" s="4">
        <v>0.0642</v>
      </c>
      <c r="G20" s="4">
        <f t="shared" si="0"/>
        <v>0.00909999999999999</v>
      </c>
      <c r="H20" s="4"/>
      <c r="I20" s="4"/>
      <c r="J20" s="4"/>
      <c r="K20" s="4"/>
      <c r="L20" s="4"/>
      <c r="M20" s="4"/>
    </row>
    <row r="21" spans="1:13" ht="14.25">
      <c r="A21" s="17">
        <v>39022</v>
      </c>
      <c r="B21" s="4">
        <v>0.0469</v>
      </c>
      <c r="C21" s="4">
        <v>0.0478</v>
      </c>
      <c r="D21" s="4">
        <v>0.046</v>
      </c>
      <c r="E21" s="4">
        <v>0.0533</v>
      </c>
      <c r="F21" s="4">
        <v>0.062</v>
      </c>
      <c r="G21" s="4">
        <f t="shared" si="0"/>
        <v>0.0087</v>
      </c>
      <c r="H21" s="4"/>
      <c r="I21" s="4"/>
      <c r="J21" s="4"/>
      <c r="K21" s="4"/>
      <c r="L21" s="4"/>
      <c r="M21" s="4"/>
    </row>
    <row r="22" spans="1:13" ht="14.25">
      <c r="A22" s="17">
        <v>39052</v>
      </c>
      <c r="B22" s="4">
        <v>0.0468</v>
      </c>
      <c r="C22" s="4">
        <v>0.0478</v>
      </c>
      <c r="D22" s="4">
        <v>0.0456</v>
      </c>
      <c r="E22" s="4">
        <v>0.0532</v>
      </c>
      <c r="F22" s="4">
        <v>0.0622</v>
      </c>
      <c r="G22" s="4">
        <f t="shared" si="0"/>
        <v>0.009000000000000001</v>
      </c>
      <c r="H22" s="4"/>
      <c r="I22" s="4"/>
      <c r="J22" s="4"/>
      <c r="K22" s="4"/>
      <c r="L22" s="4"/>
      <c r="M22" s="4"/>
    </row>
    <row r="23" spans="1:13" ht="14.25">
      <c r="A23" s="17">
        <v>39083</v>
      </c>
      <c r="B23" s="4">
        <v>0.0485</v>
      </c>
      <c r="C23" s="4">
        <v>0.0495</v>
      </c>
      <c r="D23" s="4">
        <v>0.0476</v>
      </c>
      <c r="E23" s="4">
        <v>0.054</v>
      </c>
      <c r="F23" s="4">
        <v>0.0634</v>
      </c>
      <c r="G23" s="4">
        <f t="shared" si="0"/>
        <v>0.009399999999999999</v>
      </c>
      <c r="H23" s="4"/>
      <c r="I23" s="4"/>
      <c r="J23" s="4"/>
      <c r="K23" s="4"/>
      <c r="L23" s="4"/>
      <c r="M23" s="4"/>
    </row>
    <row r="24" spans="1:13" ht="14.25">
      <c r="A24" s="17">
        <v>39114</v>
      </c>
      <c r="B24" s="4">
        <v>0.0482</v>
      </c>
      <c r="C24" s="4">
        <v>0.0493</v>
      </c>
      <c r="D24" s="4">
        <v>0.0472</v>
      </c>
      <c r="E24" s="4">
        <v>0.0539</v>
      </c>
      <c r="F24" s="4">
        <v>0.0628</v>
      </c>
      <c r="G24" s="4">
        <f t="shared" si="0"/>
        <v>0.008899999999999991</v>
      </c>
      <c r="H24" s="4"/>
      <c r="I24" s="4"/>
      <c r="J24" s="4"/>
      <c r="K24" s="4"/>
      <c r="L24" s="4"/>
      <c r="M24" s="4"/>
    </row>
    <row r="25" spans="1:13" ht="14.25">
      <c r="A25" s="17">
        <v>39142</v>
      </c>
      <c r="B25" s="4">
        <v>0.0472</v>
      </c>
      <c r="C25" s="4">
        <v>0.0481</v>
      </c>
      <c r="D25" s="4">
        <v>0.0456</v>
      </c>
      <c r="E25" s="4">
        <v>0.053</v>
      </c>
      <c r="F25" s="4">
        <v>0.0627</v>
      </c>
      <c r="G25" s="4">
        <f t="shared" si="0"/>
        <v>0.009700000000000007</v>
      </c>
      <c r="H25" s="4"/>
      <c r="I25" s="4"/>
      <c r="J25" s="4"/>
      <c r="K25" s="4"/>
      <c r="L25" s="4"/>
      <c r="M25" s="4"/>
    </row>
    <row r="26" spans="1:13" ht="14.25">
      <c r="A26" s="17">
        <v>39173</v>
      </c>
      <c r="B26" s="4">
        <v>0.0487</v>
      </c>
      <c r="C26" s="4">
        <v>0.0495</v>
      </c>
      <c r="D26" s="4">
        <v>0.0469</v>
      </c>
      <c r="E26" s="4">
        <v>0.0547</v>
      </c>
      <c r="F26" s="4">
        <v>0.0639</v>
      </c>
      <c r="G26" s="4">
        <f t="shared" si="0"/>
        <v>0.0092</v>
      </c>
      <c r="H26" s="4"/>
      <c r="I26" s="4"/>
      <c r="J26" s="4"/>
      <c r="K26" s="4"/>
      <c r="L26" s="4"/>
      <c r="M26" s="4"/>
    </row>
    <row r="27" spans="1:13" ht="14.25">
      <c r="A27" s="17">
        <v>39203</v>
      </c>
      <c r="B27" s="4">
        <v>0.049</v>
      </c>
      <c r="C27" s="4">
        <v>0.0498</v>
      </c>
      <c r="D27" s="4">
        <v>0.0475</v>
      </c>
      <c r="E27" s="4">
        <v>0.0547</v>
      </c>
      <c r="F27" s="4">
        <v>0.0639</v>
      </c>
      <c r="G27" s="4">
        <f t="shared" si="0"/>
        <v>0.0092</v>
      </c>
      <c r="H27" s="4"/>
      <c r="I27" s="4"/>
      <c r="J27" s="4"/>
      <c r="K27" s="4"/>
      <c r="L27" s="4"/>
      <c r="M27" s="4"/>
    </row>
    <row r="28" spans="1:13" ht="14.25">
      <c r="A28" s="17">
        <v>39234</v>
      </c>
      <c r="B28" s="4">
        <v>0.052</v>
      </c>
      <c r="C28" s="4">
        <v>0.0529</v>
      </c>
      <c r="D28" s="4">
        <v>0.051</v>
      </c>
      <c r="E28" s="4">
        <v>0.0579</v>
      </c>
      <c r="F28" s="4">
        <v>0.067</v>
      </c>
      <c r="G28" s="4">
        <f t="shared" si="0"/>
        <v>0.009100000000000004</v>
      </c>
      <c r="H28" s="4"/>
      <c r="I28" s="4"/>
      <c r="J28" s="4"/>
      <c r="K28" s="4"/>
      <c r="L28" s="4"/>
      <c r="M28" s="4"/>
    </row>
    <row r="29" spans="1:13" ht="14.25">
      <c r="A29" s="17">
        <v>39264</v>
      </c>
      <c r="B29" s="4">
        <v>0.0511</v>
      </c>
      <c r="C29" s="4">
        <v>0.0519</v>
      </c>
      <c r="D29" s="4">
        <v>0.05</v>
      </c>
      <c r="E29" s="4">
        <v>0.0573</v>
      </c>
      <c r="F29" s="4">
        <v>0.0665</v>
      </c>
      <c r="G29" s="4">
        <f t="shared" si="0"/>
        <v>0.009200000000000007</v>
      </c>
      <c r="H29" s="4"/>
      <c r="I29" s="4"/>
      <c r="J29" s="4"/>
      <c r="K29" s="4"/>
      <c r="L29" s="4"/>
      <c r="M29" s="4"/>
    </row>
    <row r="30" spans="1:13" ht="14.25">
      <c r="A30" s="17">
        <v>39295</v>
      </c>
      <c r="B30" s="4">
        <v>0.0493</v>
      </c>
      <c r="C30" s="4">
        <v>0.05</v>
      </c>
      <c r="D30" s="4">
        <v>0.0467</v>
      </c>
      <c r="E30" s="4">
        <v>0.0579</v>
      </c>
      <c r="F30" s="4">
        <v>0.0665</v>
      </c>
      <c r="G30" s="4">
        <f t="shared" si="0"/>
        <v>0.008600000000000003</v>
      </c>
      <c r="H30" s="4"/>
      <c r="I30" s="4"/>
      <c r="J30" s="4"/>
      <c r="K30" s="4"/>
      <c r="L30" s="4"/>
      <c r="M30" s="4"/>
    </row>
    <row r="31" spans="1:13" ht="14.25">
      <c r="A31" s="17">
        <v>39326</v>
      </c>
      <c r="B31" s="4">
        <v>0.0479</v>
      </c>
      <c r="C31" s="4">
        <v>0.0484</v>
      </c>
      <c r="D31" s="4">
        <v>0.0452</v>
      </c>
      <c r="E31" s="4">
        <v>0.0574</v>
      </c>
      <c r="F31" s="4">
        <v>0.0659</v>
      </c>
      <c r="G31" s="4">
        <f t="shared" si="0"/>
        <v>0.0085</v>
      </c>
      <c r="H31" s="4"/>
      <c r="I31" s="4"/>
      <c r="J31" s="4"/>
      <c r="K31" s="4"/>
      <c r="L31" s="4"/>
      <c r="M31" s="4"/>
    </row>
    <row r="32" spans="1:13" ht="14.25">
      <c r="A32" s="17">
        <v>39356</v>
      </c>
      <c r="B32" s="4">
        <v>0.0477</v>
      </c>
      <c r="C32" s="4">
        <v>0.0483</v>
      </c>
      <c r="D32" s="4">
        <v>0.0453</v>
      </c>
      <c r="E32" s="4">
        <v>0.0566</v>
      </c>
      <c r="F32" s="4">
        <v>0.0648</v>
      </c>
      <c r="G32" s="4">
        <f t="shared" si="0"/>
        <v>0.008199999999999999</v>
      </c>
      <c r="H32" s="4"/>
      <c r="I32" s="4"/>
      <c r="J32" s="4"/>
      <c r="K32" s="4"/>
      <c r="L32" s="4"/>
      <c r="M32" s="4"/>
    </row>
    <row r="33" spans="1:13" ht="14.25">
      <c r="A33" s="17">
        <v>39387</v>
      </c>
      <c r="B33" s="4">
        <v>0.0452</v>
      </c>
      <c r="C33" s="4">
        <v>0.0456</v>
      </c>
      <c r="D33" s="4">
        <v>0.0415</v>
      </c>
      <c r="E33" s="4">
        <v>0.0544</v>
      </c>
      <c r="F33" s="4">
        <v>0.064</v>
      </c>
      <c r="G33" s="4">
        <f t="shared" si="0"/>
        <v>0.009600000000000004</v>
      </c>
      <c r="H33" s="4"/>
      <c r="I33" s="4"/>
      <c r="J33" s="4"/>
      <c r="K33" s="4"/>
      <c r="L33" s="4"/>
      <c r="M33" s="4"/>
    </row>
    <row r="34" spans="1:13" ht="14.25">
      <c r="A34" s="17">
        <v>39417</v>
      </c>
      <c r="B34" s="4">
        <v>0.0453</v>
      </c>
      <c r="C34" s="4">
        <v>0.0457</v>
      </c>
      <c r="D34" s="4">
        <v>0.041</v>
      </c>
      <c r="E34" s="4">
        <v>0.0549</v>
      </c>
      <c r="F34" s="4">
        <v>0.0665</v>
      </c>
      <c r="G34" s="4">
        <f t="shared" si="0"/>
        <v>0.011600000000000006</v>
      </c>
      <c r="H34" s="4"/>
      <c r="I34" s="4"/>
      <c r="J34" s="4"/>
      <c r="K34" s="4"/>
      <c r="L34" s="4"/>
      <c r="M34" s="4"/>
    </row>
    <row r="35" spans="1:13" ht="14.25">
      <c r="A35" s="17">
        <v>39448</v>
      </c>
      <c r="B35" s="4">
        <v>0.0433</v>
      </c>
      <c r="C35" s="4">
        <v>0.0435</v>
      </c>
      <c r="D35" s="4">
        <v>0.0374</v>
      </c>
      <c r="E35" s="4">
        <v>0.0533</v>
      </c>
      <c r="F35" s="4">
        <v>0.0654</v>
      </c>
      <c r="G35" s="4">
        <f t="shared" si="0"/>
        <v>0.0121</v>
      </c>
      <c r="H35" s="4"/>
      <c r="I35" s="4"/>
      <c r="J35" s="4"/>
      <c r="K35" s="4"/>
      <c r="L35" s="4"/>
      <c r="M35" s="4"/>
    </row>
    <row r="36" spans="1:13" ht="14.25">
      <c r="A36" s="17">
        <v>39479</v>
      </c>
      <c r="B36" s="4">
        <v>0.0452</v>
      </c>
      <c r="C36" s="4">
        <v>0.0449</v>
      </c>
      <c r="D36" s="4">
        <v>0.0374</v>
      </c>
      <c r="E36" s="4">
        <v>0.0553</v>
      </c>
      <c r="F36" s="4">
        <v>0.0682</v>
      </c>
      <c r="G36" s="4">
        <f t="shared" si="0"/>
        <v>0.012899999999999995</v>
      </c>
      <c r="H36" s="4"/>
      <c r="I36" s="4"/>
      <c r="J36" s="4"/>
      <c r="K36" s="4"/>
      <c r="L36" s="4"/>
      <c r="M36" s="4"/>
    </row>
    <row r="37" spans="1:13" ht="14.25">
      <c r="A37" s="17">
        <v>39508</v>
      </c>
      <c r="B37" s="4">
        <v>0.0439</v>
      </c>
      <c r="C37" s="4">
        <v>0.0436</v>
      </c>
      <c r="D37" s="4">
        <v>0.0351</v>
      </c>
      <c r="E37" s="4">
        <v>0.0551</v>
      </c>
      <c r="F37" s="4">
        <v>0.0689</v>
      </c>
      <c r="G37" s="4">
        <f t="shared" si="0"/>
        <v>0.0138</v>
      </c>
      <c r="H37" s="4"/>
      <c r="I37" s="4"/>
      <c r="J37" s="4"/>
      <c r="K37" s="4"/>
      <c r="L37" s="4"/>
      <c r="M37" s="4"/>
    </row>
    <row r="38" spans="1:13" ht="14.25">
      <c r="A38" s="17">
        <v>39539</v>
      </c>
      <c r="B38" s="4">
        <v>0.0444</v>
      </c>
      <c r="C38" s="4">
        <v>0.0444</v>
      </c>
      <c r="D38" s="4">
        <v>0.0368</v>
      </c>
      <c r="E38" s="4">
        <v>0.0555</v>
      </c>
      <c r="F38" s="4">
        <v>0.0697</v>
      </c>
      <c r="G38" s="4">
        <f t="shared" si="0"/>
        <v>0.014199999999999997</v>
      </c>
      <c r="H38" s="4"/>
      <c r="I38" s="4"/>
      <c r="J38" s="4"/>
      <c r="K38" s="4"/>
      <c r="L38" s="4"/>
      <c r="M38" s="4"/>
    </row>
    <row r="39" spans="1:13" ht="14.25">
      <c r="A39" s="17">
        <v>39569</v>
      </c>
      <c r="B39" s="4">
        <v>0.046</v>
      </c>
      <c r="C39" s="4">
        <v>0.046</v>
      </c>
      <c r="D39" s="4">
        <v>0.0388</v>
      </c>
      <c r="E39" s="4">
        <v>0.0557</v>
      </c>
      <c r="F39" s="4">
        <v>0.0693</v>
      </c>
      <c r="G39" s="4">
        <f t="shared" si="0"/>
        <v>0.013600000000000001</v>
      </c>
      <c r="H39" s="4"/>
      <c r="I39" s="4"/>
      <c r="J39" s="4"/>
      <c r="K39" s="4"/>
      <c r="L39" s="4"/>
      <c r="M39" s="4"/>
    </row>
    <row r="40" spans="1:13" ht="14.25">
      <c r="A40" s="17">
        <v>39600</v>
      </c>
      <c r="B40" s="4">
        <v>0.0469</v>
      </c>
      <c r="C40" s="4">
        <v>0.0474</v>
      </c>
      <c r="D40" s="4">
        <v>0.041</v>
      </c>
      <c r="E40" s="4">
        <v>0.0568</v>
      </c>
      <c r="F40" s="4">
        <v>0.0707</v>
      </c>
      <c r="G40" s="4">
        <f t="shared" si="0"/>
        <v>0.013899999999999996</v>
      </c>
      <c r="H40" s="4"/>
      <c r="I40" s="4"/>
      <c r="J40" s="4"/>
      <c r="K40" s="4"/>
      <c r="L40" s="4"/>
      <c r="M40" s="4"/>
    </row>
    <row r="41" spans="1:13" ht="14.25">
      <c r="A41" s="17">
        <v>39630</v>
      </c>
      <c r="B41" s="4">
        <v>0.0457</v>
      </c>
      <c r="C41" s="4">
        <v>0.0462</v>
      </c>
      <c r="D41" s="4">
        <v>0.0401</v>
      </c>
      <c r="E41" s="4">
        <v>0.0567</v>
      </c>
      <c r="F41" s="4">
        <v>0.0716</v>
      </c>
      <c r="G41" s="4">
        <f t="shared" si="0"/>
        <v>0.014899999999999997</v>
      </c>
      <c r="H41" s="4"/>
      <c r="I41" s="4"/>
      <c r="J41" s="4"/>
      <c r="K41" s="4"/>
      <c r="L41" s="4"/>
      <c r="M41" s="4"/>
    </row>
    <row r="42" spans="1:13" ht="14.25">
      <c r="A42" s="17">
        <v>39661</v>
      </c>
      <c r="B42" s="4">
        <v>0.045</v>
      </c>
      <c r="C42" s="4">
        <v>0.0453</v>
      </c>
      <c r="D42" s="4">
        <v>0.0389</v>
      </c>
      <c r="E42" s="4">
        <v>0.0564</v>
      </c>
      <c r="F42" s="4">
        <v>0.0715</v>
      </c>
      <c r="G42" s="4">
        <f t="shared" si="0"/>
        <v>0.015099999999999995</v>
      </c>
      <c r="H42" s="4"/>
      <c r="I42" s="4"/>
      <c r="J42" s="4"/>
      <c r="K42" s="4"/>
      <c r="L42" s="4"/>
      <c r="M42" s="4"/>
    </row>
    <row r="43" spans="1:13" ht="14.25">
      <c r="A43" s="17">
        <v>39692</v>
      </c>
      <c r="B43" s="4">
        <v>0.0427</v>
      </c>
      <c r="C43" s="4">
        <v>0.0432</v>
      </c>
      <c r="D43" s="4">
        <v>0.0369</v>
      </c>
      <c r="E43" s="4">
        <v>0.0565</v>
      </c>
      <c r="F43" s="4">
        <v>0.0731</v>
      </c>
      <c r="G43" s="4">
        <f t="shared" si="0"/>
        <v>0.016599999999999997</v>
      </c>
      <c r="H43" s="4"/>
      <c r="I43" s="4"/>
      <c r="J43" s="4"/>
      <c r="K43" s="4"/>
      <c r="L43" s="4"/>
      <c r="M43" s="4"/>
    </row>
    <row r="44" spans="1:13" ht="14.25">
      <c r="A44" s="17">
        <v>39722</v>
      </c>
      <c r="B44" s="4">
        <v>0.0417</v>
      </c>
      <c r="C44" s="4">
        <v>0.0445</v>
      </c>
      <c r="D44" s="4">
        <v>0.0381</v>
      </c>
      <c r="E44" s="4">
        <v>0.0628</v>
      </c>
      <c r="F44" s="4">
        <v>0.0888</v>
      </c>
      <c r="G44" s="4">
        <f t="shared" si="0"/>
        <v>0.02600000000000001</v>
      </c>
      <c r="H44" s="4"/>
      <c r="I44" s="4"/>
      <c r="J44" s="4"/>
      <c r="K44" s="4"/>
      <c r="L44" s="4"/>
      <c r="M44" s="4"/>
    </row>
    <row r="45" spans="1:13" ht="14.25">
      <c r="A45" s="17">
        <v>39753</v>
      </c>
      <c r="B45" s="4">
        <v>0.04</v>
      </c>
      <c r="C45" s="4">
        <v>0.0427</v>
      </c>
      <c r="D45" s="4">
        <v>0.0353</v>
      </c>
      <c r="E45" s="4">
        <v>0.0615</v>
      </c>
      <c r="F45" s="4">
        <v>0.0922</v>
      </c>
      <c r="G45" s="4">
        <f t="shared" si="0"/>
        <v>0.030700000000000005</v>
      </c>
      <c r="H45" s="4"/>
      <c r="I45" s="4"/>
      <c r="J45" s="4"/>
      <c r="K45" s="4"/>
      <c r="L45" s="4"/>
      <c r="M45" s="4"/>
    </row>
    <row r="46" spans="1:13" ht="14.25">
      <c r="A46" s="17">
        <v>39783</v>
      </c>
      <c r="B46" s="4">
        <v>0.0287</v>
      </c>
      <c r="C46" s="4">
        <v>0.0318</v>
      </c>
      <c r="D46" s="4">
        <v>0.0242</v>
      </c>
      <c r="E46" s="4">
        <v>0.0508</v>
      </c>
      <c r="F46" s="4">
        <v>0.0846</v>
      </c>
      <c r="G46" s="4">
        <f t="shared" si="0"/>
        <v>0.0338</v>
      </c>
      <c r="H46" s="4"/>
      <c r="I46" s="4"/>
      <c r="J46" s="4"/>
      <c r="K46" s="4"/>
      <c r="L46" s="4"/>
      <c r="M46" s="4"/>
    </row>
    <row r="47" spans="1:13" ht="14.25">
      <c r="A47" s="19" t="s">
        <v>47</v>
      </c>
      <c r="B47" s="4"/>
      <c r="C47" s="4"/>
      <c r="D47" s="4"/>
      <c r="E47" s="4"/>
      <c r="F47" s="4"/>
      <c r="G47" s="4">
        <f>AVERAGE(G11:G46)</f>
        <v>0.012105555555555557</v>
      </c>
      <c r="H47" s="4"/>
      <c r="I47" s="4"/>
      <c r="J47" s="4"/>
      <c r="K47" s="4"/>
      <c r="L47" s="4"/>
      <c r="M47" s="4"/>
    </row>
    <row r="48" spans="1:13" ht="14.25">
      <c r="A48" s="20" t="s">
        <v>147</v>
      </c>
      <c r="B48" s="4"/>
      <c r="C48" s="4"/>
      <c r="D48" s="4"/>
      <c r="E48" s="4"/>
      <c r="F48" s="4"/>
      <c r="G48" s="4">
        <f>MAX(G11:G46)</f>
        <v>0.0338</v>
      </c>
      <c r="H48" s="4"/>
      <c r="I48" s="4"/>
      <c r="J48" s="4"/>
      <c r="K48" s="4"/>
      <c r="L48" s="4"/>
      <c r="M48" s="4"/>
    </row>
    <row r="49" spans="1:13" ht="14.25">
      <c r="A49" t="s">
        <v>144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ht="14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ht="14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4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4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4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4.25">
      <c r="B55" s="1" t="s">
        <v>141</v>
      </c>
      <c r="C55" s="1" t="s">
        <v>143</v>
      </c>
      <c r="D55" s="1" t="s">
        <v>141</v>
      </c>
      <c r="E55" s="4"/>
      <c r="F55" s="4"/>
      <c r="G55" s="4"/>
      <c r="H55" s="4"/>
      <c r="I55" s="4"/>
      <c r="J55" s="4"/>
      <c r="K55" s="4"/>
      <c r="L55" s="4"/>
      <c r="M55" s="4"/>
    </row>
    <row r="56" spans="2:13" ht="14.25">
      <c r="B56" s="1" t="s">
        <v>142</v>
      </c>
      <c r="C56" s="1" t="s">
        <v>142</v>
      </c>
      <c r="D56" s="1" t="s">
        <v>143</v>
      </c>
      <c r="E56" s="4"/>
      <c r="F56" s="4"/>
      <c r="G56" s="4"/>
      <c r="H56" s="4"/>
      <c r="I56" s="4"/>
      <c r="J56" s="4"/>
      <c r="K56" s="4"/>
      <c r="L56" s="4"/>
      <c r="M56" s="4"/>
    </row>
    <row r="57" spans="1:13" ht="14.25">
      <c r="A57" t="s">
        <v>116</v>
      </c>
      <c r="B57" s="1" t="s">
        <v>139</v>
      </c>
      <c r="C57" s="1" t="s">
        <v>139</v>
      </c>
      <c r="D57" s="18" t="s">
        <v>146</v>
      </c>
      <c r="E57" s="4"/>
      <c r="F57" s="4"/>
      <c r="G57" s="4"/>
      <c r="H57" s="4"/>
      <c r="I57" s="4"/>
      <c r="J57" s="4"/>
      <c r="K57" s="4"/>
      <c r="L57" s="4"/>
      <c r="M57" s="4"/>
    </row>
    <row r="58" spans="1:13" ht="14.25">
      <c r="A58">
        <v>1976</v>
      </c>
      <c r="B58" s="4">
        <v>0.0843</v>
      </c>
      <c r="C58" s="4">
        <v>0.0975</v>
      </c>
      <c r="D58" s="4">
        <f>C58-B58</f>
        <v>0.013200000000000003</v>
      </c>
      <c r="E58" s="4"/>
      <c r="F58" s="4"/>
      <c r="G58" s="4"/>
      <c r="H58" s="4"/>
      <c r="I58" s="4"/>
      <c r="J58" s="4"/>
      <c r="K58" s="4"/>
      <c r="L58" s="4"/>
      <c r="M58" s="4"/>
    </row>
    <row r="59" spans="1:13" ht="14.25">
      <c r="A59">
        <f>A58+1</f>
        <v>1977</v>
      </c>
      <c r="B59" s="4">
        <v>0.0802</v>
      </c>
      <c r="C59" s="4">
        <v>0.0897</v>
      </c>
      <c r="D59" s="4">
        <f aca="true" t="shared" si="1" ref="D59:D89">C59-B59</f>
        <v>0.009500000000000008</v>
      </c>
      <c r="E59" s="4"/>
      <c r="F59" s="4"/>
      <c r="G59" s="4"/>
      <c r="H59" s="4"/>
      <c r="I59" s="4"/>
      <c r="J59" s="4"/>
      <c r="K59" s="4"/>
      <c r="L59" s="4"/>
      <c r="M59" s="4"/>
    </row>
    <row r="60" spans="1:13" ht="14.25">
      <c r="A60">
        <f aca="true" t="shared" si="2" ref="A60:A89">A59+1</f>
        <v>1978</v>
      </c>
      <c r="B60" s="4">
        <v>0.0873</v>
      </c>
      <c r="C60" s="4">
        <v>0.0949</v>
      </c>
      <c r="D60" s="4">
        <f t="shared" si="1"/>
        <v>0.007599999999999996</v>
      </c>
      <c r="E60" s="4"/>
      <c r="F60" s="4"/>
      <c r="G60" s="4"/>
      <c r="H60" s="4"/>
      <c r="I60" s="4"/>
      <c r="J60" s="4"/>
      <c r="K60" s="4"/>
      <c r="L60" s="4"/>
      <c r="M60" s="4"/>
    </row>
    <row r="61" spans="1:13" ht="14.25">
      <c r="A61">
        <f t="shared" si="2"/>
        <v>1979</v>
      </c>
      <c r="B61" s="4">
        <v>0.0963</v>
      </c>
      <c r="C61" s="4">
        <v>0.1069</v>
      </c>
      <c r="D61" s="4">
        <f t="shared" si="1"/>
        <v>0.010599999999999998</v>
      </c>
      <c r="E61" s="4"/>
      <c r="F61" s="4"/>
      <c r="G61" s="4"/>
      <c r="H61" s="4"/>
      <c r="I61" s="4"/>
      <c r="J61" s="4"/>
      <c r="K61" s="4"/>
      <c r="L61" s="4"/>
      <c r="M61" s="4"/>
    </row>
    <row r="62" spans="1:13" ht="14.25">
      <c r="A62">
        <f t="shared" si="2"/>
        <v>1980</v>
      </c>
      <c r="B62" s="4">
        <v>0.1194</v>
      </c>
      <c r="C62" s="4">
        <v>0.1367</v>
      </c>
      <c r="D62" s="4">
        <f t="shared" si="1"/>
        <v>0.017299999999999982</v>
      </c>
      <c r="E62" s="4"/>
      <c r="F62" s="4"/>
      <c r="G62" s="4"/>
      <c r="H62" s="4"/>
      <c r="I62" s="4"/>
      <c r="J62" s="4"/>
      <c r="K62" s="4"/>
      <c r="L62" s="4"/>
      <c r="M62" s="4"/>
    </row>
    <row r="63" spans="1:13" ht="14.25">
      <c r="A63">
        <f t="shared" si="2"/>
        <v>1981</v>
      </c>
      <c r="B63" s="4">
        <v>0.1417</v>
      </c>
      <c r="C63" s="4">
        <v>0.1604</v>
      </c>
      <c r="D63" s="4">
        <f t="shared" si="1"/>
        <v>0.018699999999999994</v>
      </c>
      <c r="E63" s="4"/>
      <c r="F63" s="4"/>
      <c r="G63" s="4"/>
      <c r="H63" s="4"/>
      <c r="I63" s="4"/>
      <c r="J63" s="4"/>
      <c r="K63" s="4"/>
      <c r="L63" s="4"/>
      <c r="M63" s="4"/>
    </row>
    <row r="64" spans="1:4" ht="15">
      <c r="A64">
        <f t="shared" si="2"/>
        <v>1982</v>
      </c>
      <c r="B64" s="4">
        <v>0.1379</v>
      </c>
      <c r="C64" s="4">
        <v>0.1611</v>
      </c>
      <c r="D64" s="6">
        <f t="shared" si="1"/>
        <v>0.0232</v>
      </c>
    </row>
    <row r="65" spans="1:4" ht="14.25">
      <c r="A65">
        <f t="shared" si="2"/>
        <v>1983</v>
      </c>
      <c r="B65" s="4">
        <v>0.1204</v>
      </c>
      <c r="C65" s="4">
        <v>0.1355</v>
      </c>
      <c r="D65" s="4">
        <f t="shared" si="1"/>
        <v>0.015100000000000016</v>
      </c>
    </row>
    <row r="66" spans="1:4" ht="14.25">
      <c r="A66">
        <f t="shared" si="2"/>
        <v>1984</v>
      </c>
      <c r="B66" s="4">
        <v>0.1271</v>
      </c>
      <c r="C66" s="4">
        <v>0.1419</v>
      </c>
      <c r="D66" s="4">
        <f t="shared" si="1"/>
        <v>0.014800000000000008</v>
      </c>
    </row>
    <row r="67" spans="1:4" ht="14.25">
      <c r="A67">
        <f t="shared" si="2"/>
        <v>1985</v>
      </c>
      <c r="B67" s="4">
        <v>0.1137</v>
      </c>
      <c r="C67" s="4">
        <v>0.1272</v>
      </c>
      <c r="D67" s="4">
        <f t="shared" si="1"/>
        <v>0.013500000000000012</v>
      </c>
    </row>
    <row r="68" spans="1:4" ht="14.25">
      <c r="A68">
        <f t="shared" si="2"/>
        <v>1986</v>
      </c>
      <c r="B68" s="4">
        <v>0.0902</v>
      </c>
      <c r="C68" s="4">
        <v>0.1039</v>
      </c>
      <c r="D68" s="4">
        <f t="shared" si="1"/>
        <v>0.013700000000000004</v>
      </c>
    </row>
    <row r="69" spans="1:4" ht="14.25">
      <c r="A69">
        <f t="shared" si="2"/>
        <v>1987</v>
      </c>
      <c r="B69" s="4">
        <v>0.0938</v>
      </c>
      <c r="C69" s="4">
        <v>0.1058</v>
      </c>
      <c r="D69" s="4">
        <f t="shared" si="1"/>
        <v>0.01200000000000001</v>
      </c>
    </row>
    <row r="70" spans="1:4" ht="14.25">
      <c r="A70">
        <f t="shared" si="2"/>
        <v>1988</v>
      </c>
      <c r="B70" s="4">
        <v>0.0971</v>
      </c>
      <c r="C70" s="4">
        <v>0.1083</v>
      </c>
      <c r="D70" s="4">
        <f t="shared" si="1"/>
        <v>0.011199999999999988</v>
      </c>
    </row>
    <row r="71" spans="1:4" ht="14.25">
      <c r="A71">
        <f t="shared" si="2"/>
        <v>1989</v>
      </c>
      <c r="B71" s="4">
        <v>0.0926</v>
      </c>
      <c r="C71" s="4">
        <v>0.1018</v>
      </c>
      <c r="D71" s="4">
        <f t="shared" si="1"/>
        <v>0.0092</v>
      </c>
    </row>
    <row r="72" spans="1:4" ht="14.25">
      <c r="A72">
        <f t="shared" si="2"/>
        <v>1990</v>
      </c>
      <c r="B72" s="4">
        <v>0.0932</v>
      </c>
      <c r="C72" s="4">
        <v>0.1036</v>
      </c>
      <c r="D72" s="4">
        <f t="shared" si="1"/>
        <v>0.010399999999999993</v>
      </c>
    </row>
    <row r="73" spans="1:4" ht="14.25">
      <c r="A73">
        <f t="shared" si="2"/>
        <v>1991</v>
      </c>
      <c r="B73" s="4">
        <v>0.0877</v>
      </c>
      <c r="C73" s="4">
        <v>0.098</v>
      </c>
      <c r="D73" s="4">
        <f t="shared" si="1"/>
        <v>0.010300000000000004</v>
      </c>
    </row>
    <row r="74" spans="1:4" ht="14.25">
      <c r="A74">
        <f t="shared" si="2"/>
        <v>1992</v>
      </c>
      <c r="B74" s="4">
        <v>0.0814</v>
      </c>
      <c r="C74" s="4">
        <v>0.0898</v>
      </c>
      <c r="D74" s="4">
        <f t="shared" si="1"/>
        <v>0.008400000000000005</v>
      </c>
    </row>
    <row r="75" spans="1:4" ht="14.25">
      <c r="A75">
        <f t="shared" si="2"/>
        <v>1993</v>
      </c>
      <c r="B75" s="4">
        <v>0.0722</v>
      </c>
      <c r="C75" s="4">
        <v>0.0793</v>
      </c>
      <c r="D75" s="4">
        <f t="shared" si="1"/>
        <v>0.007099999999999995</v>
      </c>
    </row>
    <row r="76" spans="1:4" ht="14.25">
      <c r="A76">
        <f t="shared" si="2"/>
        <v>1994</v>
      </c>
      <c r="B76" s="4">
        <v>0.0797</v>
      </c>
      <c r="C76" s="4">
        <v>0.0863</v>
      </c>
      <c r="D76" s="4">
        <f t="shared" si="1"/>
        <v>0.006600000000000009</v>
      </c>
    </row>
    <row r="77" spans="1:4" ht="14.25">
      <c r="A77">
        <f t="shared" si="2"/>
        <v>1995</v>
      </c>
      <c r="B77" s="4">
        <v>0.0759</v>
      </c>
      <c r="C77" s="4">
        <v>0.082</v>
      </c>
      <c r="D77" s="4">
        <f t="shared" si="1"/>
        <v>0.006100000000000008</v>
      </c>
    </row>
    <row r="78" spans="1:4" ht="14.25">
      <c r="A78">
        <f t="shared" si="2"/>
        <v>1996</v>
      </c>
      <c r="B78" s="4">
        <v>0.0737</v>
      </c>
      <c r="C78" s="4">
        <v>0.0805</v>
      </c>
      <c r="D78" s="4">
        <f t="shared" si="1"/>
        <v>0.0068000000000000005</v>
      </c>
    </row>
    <row r="79" spans="1:4" ht="14.25">
      <c r="A79">
        <f t="shared" si="2"/>
        <v>1997</v>
      </c>
      <c r="B79" s="4">
        <v>0.0727</v>
      </c>
      <c r="C79" s="4">
        <v>0.0787</v>
      </c>
      <c r="D79" s="4">
        <f t="shared" si="1"/>
        <v>0.006000000000000005</v>
      </c>
    </row>
    <row r="80" spans="1:4" ht="14.25">
      <c r="A80">
        <f t="shared" si="2"/>
        <v>1998</v>
      </c>
      <c r="B80" s="4">
        <v>0.0653</v>
      </c>
      <c r="C80" s="4">
        <v>0.0722</v>
      </c>
      <c r="D80" s="4">
        <f t="shared" si="1"/>
        <v>0.006900000000000003</v>
      </c>
    </row>
    <row r="81" spans="1:4" ht="14.25">
      <c r="A81">
        <f t="shared" si="2"/>
        <v>1999</v>
      </c>
      <c r="B81" s="4">
        <v>0.0705</v>
      </c>
      <c r="C81" s="4">
        <v>0.0788</v>
      </c>
      <c r="D81" s="4">
        <f t="shared" si="1"/>
        <v>0.008300000000000002</v>
      </c>
    </row>
    <row r="82" spans="1:4" ht="14.25">
      <c r="A82">
        <f t="shared" si="2"/>
        <v>2000</v>
      </c>
      <c r="B82" s="4">
        <v>0.0762</v>
      </c>
      <c r="C82" s="4">
        <v>0.0837</v>
      </c>
      <c r="D82" s="4">
        <f t="shared" si="1"/>
        <v>0.007499999999999993</v>
      </c>
    </row>
    <row r="83" spans="1:4" ht="14.25">
      <c r="A83">
        <f t="shared" si="2"/>
        <v>2001</v>
      </c>
      <c r="B83" s="4">
        <v>0.0708</v>
      </c>
      <c r="C83" s="4">
        <v>0.0795</v>
      </c>
      <c r="D83" s="4">
        <f t="shared" si="1"/>
        <v>0.0087</v>
      </c>
    </row>
    <row r="84" spans="1:4" ht="14.25">
      <c r="A84">
        <f t="shared" si="2"/>
        <v>2002</v>
      </c>
      <c r="B84" s="4">
        <v>0.0649</v>
      </c>
      <c r="C84" s="4">
        <v>0.078</v>
      </c>
      <c r="D84" s="4">
        <f t="shared" si="1"/>
        <v>0.0131</v>
      </c>
    </row>
    <row r="85" spans="1:4" ht="14.25">
      <c r="A85">
        <f t="shared" si="2"/>
        <v>2003</v>
      </c>
      <c r="B85" s="4">
        <v>0.0566</v>
      </c>
      <c r="C85" s="4">
        <v>0.0676</v>
      </c>
      <c r="D85" s="4">
        <f t="shared" si="1"/>
        <v>0.010999999999999996</v>
      </c>
    </row>
    <row r="86" spans="1:4" ht="14.25">
      <c r="A86">
        <f t="shared" si="2"/>
        <v>2004</v>
      </c>
      <c r="B86" s="4">
        <v>0.0563</v>
      </c>
      <c r="C86" s="4">
        <v>0.0639</v>
      </c>
      <c r="D86" s="4">
        <f t="shared" si="1"/>
        <v>0.007599999999999996</v>
      </c>
    </row>
    <row r="87" spans="1:4" ht="14.25">
      <c r="A87">
        <f t="shared" si="2"/>
        <v>2005</v>
      </c>
      <c r="B87" s="4">
        <v>0.0523</v>
      </c>
      <c r="C87" s="4">
        <v>0.0606</v>
      </c>
      <c r="D87" s="4">
        <f t="shared" si="1"/>
        <v>0.008300000000000002</v>
      </c>
    </row>
    <row r="88" spans="1:4" ht="14.25">
      <c r="A88">
        <f t="shared" si="2"/>
        <v>2006</v>
      </c>
      <c r="B88" s="4">
        <v>0.0559</v>
      </c>
      <c r="C88" s="4">
        <v>0.0648</v>
      </c>
      <c r="D88" s="4">
        <f t="shared" si="1"/>
        <v>0.008899999999999998</v>
      </c>
    </row>
    <row r="89" spans="1:4" ht="14.25">
      <c r="A89">
        <f t="shared" si="2"/>
        <v>2007</v>
      </c>
      <c r="B89" s="4">
        <v>0.0556</v>
      </c>
      <c r="C89" s="4">
        <v>0.0648</v>
      </c>
      <c r="D89" s="4">
        <f t="shared" si="1"/>
        <v>0.0092</v>
      </c>
    </row>
    <row r="90" spans="1:4" ht="14.25">
      <c r="A90" t="s">
        <v>47</v>
      </c>
      <c r="D90" s="4">
        <f>AVERAGE(D58:D89)</f>
        <v>0.01065</v>
      </c>
    </row>
    <row r="91" spans="1:4" ht="14.25">
      <c r="A91" t="s">
        <v>147</v>
      </c>
      <c r="D91" s="4">
        <f>MAX(D58:D89)</f>
        <v>0.0232</v>
      </c>
    </row>
  </sheetData>
  <sheetProtection/>
  <mergeCells count="1">
    <mergeCell ref="A3:G3"/>
  </mergeCells>
  <printOptions/>
  <pageMargins left="0.7" right="0.7" top="0.75" bottom="0.75" header="0.3" footer="0.3"/>
  <pageSetup fitToHeight="1" fitToWidth="1"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O21" sqref="O21"/>
    </sheetView>
  </sheetViews>
  <sheetFormatPr defaultColWidth="9.140625" defaultRowHeight="15"/>
  <cols>
    <col min="1" max="1" width="5.7109375" style="0" customWidth="1"/>
    <col min="2" max="2" width="20.7109375" style="0" customWidth="1"/>
  </cols>
  <sheetData>
    <row r="1" spans="1:3" ht="14.25">
      <c r="A1" s="1"/>
      <c r="B1" s="1"/>
      <c r="C1" s="1"/>
    </row>
    <row r="2" spans="1:12" ht="18">
      <c r="A2" s="1"/>
      <c r="B2" s="21" t="s">
        <v>99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">
      <c r="A3" s="1"/>
      <c r="B3" s="21" t="s">
        <v>100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8">
      <c r="A4" s="1"/>
      <c r="B4" s="21" t="s">
        <v>111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3" ht="14.25">
      <c r="A5" s="1"/>
      <c r="B5" s="1"/>
      <c r="C5" s="1"/>
    </row>
    <row r="6" spans="1:3" ht="14.25">
      <c r="A6" s="1"/>
      <c r="B6" s="1"/>
      <c r="C6" s="1"/>
    </row>
    <row r="7" spans="1:3" ht="14.25">
      <c r="A7" s="1"/>
      <c r="B7" s="1"/>
      <c r="C7" s="1"/>
    </row>
    <row r="8" spans="1:13" ht="15.75">
      <c r="A8" s="1"/>
      <c r="B8" s="1"/>
      <c r="C8" s="1"/>
      <c r="D8" s="23" t="s">
        <v>44</v>
      </c>
      <c r="E8" s="23"/>
      <c r="F8" s="23"/>
      <c r="G8" s="23" t="s">
        <v>44</v>
      </c>
      <c r="H8" s="23"/>
      <c r="I8" s="23"/>
      <c r="J8" s="23" t="s">
        <v>44</v>
      </c>
      <c r="K8" s="23"/>
      <c r="L8" s="23"/>
      <c r="M8" s="23"/>
    </row>
    <row r="9" spans="1:13" ht="15.75">
      <c r="A9" s="1" t="s">
        <v>0</v>
      </c>
      <c r="B9" s="1"/>
      <c r="C9" s="1"/>
      <c r="D9" s="22" t="s">
        <v>45</v>
      </c>
      <c r="E9" s="22"/>
      <c r="F9" s="22"/>
      <c r="G9" s="22" t="s">
        <v>46</v>
      </c>
      <c r="H9" s="22"/>
      <c r="I9" s="22"/>
      <c r="J9" s="23" t="s">
        <v>48</v>
      </c>
      <c r="K9" s="23"/>
      <c r="L9" s="23"/>
      <c r="M9" s="23"/>
    </row>
    <row r="10" spans="1:13" ht="14.25">
      <c r="A10" s="1" t="s">
        <v>1</v>
      </c>
      <c r="B10" s="1" t="s">
        <v>2</v>
      </c>
      <c r="C10" s="1" t="s">
        <v>3</v>
      </c>
      <c r="D10" s="1" t="s">
        <v>41</v>
      </c>
      <c r="E10" s="1" t="s">
        <v>42</v>
      </c>
      <c r="F10" s="1" t="s">
        <v>43</v>
      </c>
      <c r="G10" s="1" t="s">
        <v>41</v>
      </c>
      <c r="H10" s="1" t="s">
        <v>42</v>
      </c>
      <c r="I10" s="1" t="s">
        <v>43</v>
      </c>
      <c r="J10" s="1" t="s">
        <v>41</v>
      </c>
      <c r="K10" s="1" t="s">
        <v>42</v>
      </c>
      <c r="L10" s="1" t="s">
        <v>43</v>
      </c>
      <c r="M10" s="1"/>
    </row>
    <row r="11" spans="1:14" ht="14.25">
      <c r="A11">
        <v>1</v>
      </c>
      <c r="B11" s="2" t="s">
        <v>4</v>
      </c>
      <c r="C11" s="2" t="s">
        <v>26</v>
      </c>
      <c r="D11" s="4"/>
      <c r="E11" s="4"/>
      <c r="F11" s="4"/>
      <c r="G11" s="4"/>
      <c r="H11" s="4"/>
      <c r="I11" s="4"/>
      <c r="J11" s="4">
        <v>0.025</v>
      </c>
      <c r="K11" s="4">
        <v>0.055</v>
      </c>
      <c r="L11" s="4">
        <v>0.065</v>
      </c>
      <c r="M11" s="4"/>
      <c r="N11" s="4"/>
    </row>
    <row r="12" spans="1:14" ht="14.25">
      <c r="A12">
        <f>A11+1</f>
        <v>2</v>
      </c>
      <c r="B12" s="2" t="s">
        <v>5</v>
      </c>
      <c r="C12" s="2" t="s">
        <v>27</v>
      </c>
      <c r="D12" s="4">
        <v>0.03</v>
      </c>
      <c r="E12" s="4"/>
      <c r="F12" s="4">
        <v>0.005</v>
      </c>
      <c r="G12" s="4">
        <v>0.005</v>
      </c>
      <c r="H12" s="4"/>
      <c r="I12" s="4">
        <v>0.015</v>
      </c>
      <c r="J12" s="4">
        <v>0.06</v>
      </c>
      <c r="K12" s="4">
        <v>0.09</v>
      </c>
      <c r="L12" s="4">
        <v>0.06</v>
      </c>
      <c r="M12" s="4"/>
      <c r="N12" s="4"/>
    </row>
    <row r="13" spans="1:14" ht="14.25">
      <c r="A13">
        <f aca="true" t="shared" si="0" ref="A13:A27">A12+1</f>
        <v>3</v>
      </c>
      <c r="B13" s="2" t="s">
        <v>6</v>
      </c>
      <c r="C13" s="2" t="s">
        <v>28</v>
      </c>
      <c r="D13" s="4">
        <v>0.005</v>
      </c>
      <c r="E13" s="4">
        <v>0.01</v>
      </c>
      <c r="F13" s="4">
        <v>0.03</v>
      </c>
      <c r="G13" s="4">
        <v>0.005</v>
      </c>
      <c r="H13" s="4">
        <v>0.01</v>
      </c>
      <c r="I13" s="4">
        <v>0.025</v>
      </c>
      <c r="J13" s="4">
        <v>0.01</v>
      </c>
      <c r="K13" s="4">
        <v>0.01</v>
      </c>
      <c r="L13" s="4">
        <v>0.03</v>
      </c>
      <c r="M13" s="4"/>
      <c r="N13" s="4"/>
    </row>
    <row r="14" spans="1:14" ht="14.25">
      <c r="A14">
        <f t="shared" si="0"/>
        <v>4</v>
      </c>
      <c r="B14" s="2" t="s">
        <v>7</v>
      </c>
      <c r="C14" s="2" t="s">
        <v>29</v>
      </c>
      <c r="D14" s="4"/>
      <c r="E14" s="4"/>
      <c r="F14" s="4">
        <v>0.04</v>
      </c>
      <c r="G14" s="4"/>
      <c r="H14" s="4"/>
      <c r="I14" s="4">
        <v>0.035</v>
      </c>
      <c r="J14" s="4">
        <v>0.05</v>
      </c>
      <c r="K14" s="4">
        <v>0.015</v>
      </c>
      <c r="L14" s="4">
        <v>0.04</v>
      </c>
      <c r="M14" s="4"/>
      <c r="N14" s="4"/>
    </row>
    <row r="15" spans="1:14" ht="14.25">
      <c r="A15">
        <f t="shared" si="0"/>
        <v>5</v>
      </c>
      <c r="B15" s="2" t="s">
        <v>8</v>
      </c>
      <c r="C15" s="2" t="s">
        <v>30</v>
      </c>
      <c r="D15" s="4"/>
      <c r="E15" s="4"/>
      <c r="F15" s="4">
        <v>0.175</v>
      </c>
      <c r="G15" s="4">
        <v>0.07</v>
      </c>
      <c r="H15" s="4">
        <v>0.01</v>
      </c>
      <c r="I15" s="4">
        <v>0.045</v>
      </c>
      <c r="J15" s="4">
        <v>0.05</v>
      </c>
      <c r="K15" s="4">
        <v>0.07</v>
      </c>
      <c r="L15" s="4">
        <v>0.09</v>
      </c>
      <c r="M15" s="4"/>
      <c r="N15" s="4"/>
    </row>
    <row r="16" spans="1:14" ht="14.25">
      <c r="A16">
        <f t="shared" si="0"/>
        <v>6</v>
      </c>
      <c r="B16" s="2" t="s">
        <v>9</v>
      </c>
      <c r="C16" s="2" t="s">
        <v>31</v>
      </c>
      <c r="D16" s="4">
        <v>0.065</v>
      </c>
      <c r="E16" s="4">
        <v>0.065</v>
      </c>
      <c r="F16" s="4">
        <v>0.075</v>
      </c>
      <c r="G16" s="4">
        <v>0.06</v>
      </c>
      <c r="H16" s="4">
        <v>0.05</v>
      </c>
      <c r="I16" s="4">
        <v>0.065</v>
      </c>
      <c r="J16" s="4">
        <v>0.095</v>
      </c>
      <c r="K16" s="4">
        <v>0.065</v>
      </c>
      <c r="L16" s="4">
        <v>0.075</v>
      </c>
      <c r="M16" s="4"/>
      <c r="N16" s="4"/>
    </row>
    <row r="17" spans="1:14" ht="14.25">
      <c r="A17">
        <f t="shared" si="0"/>
        <v>7</v>
      </c>
      <c r="B17" s="2" t="s">
        <v>10</v>
      </c>
      <c r="C17" s="2" t="s">
        <v>32</v>
      </c>
      <c r="D17" s="4"/>
      <c r="E17" s="4"/>
      <c r="F17" s="4">
        <v>0.025</v>
      </c>
      <c r="G17" s="4"/>
      <c r="H17" s="4"/>
      <c r="I17" s="4">
        <v>0.035</v>
      </c>
      <c r="J17" s="4">
        <v>0.02</v>
      </c>
      <c r="K17" s="4"/>
      <c r="L17" s="4">
        <v>0.02</v>
      </c>
      <c r="M17" s="4"/>
      <c r="N17" s="4"/>
    </row>
    <row r="18" spans="1:14" ht="14.25">
      <c r="A18">
        <f t="shared" si="0"/>
        <v>8</v>
      </c>
      <c r="B18" s="2" t="s">
        <v>11</v>
      </c>
      <c r="C18" s="2" t="s">
        <v>33</v>
      </c>
      <c r="D18" s="4">
        <v>0.035</v>
      </c>
      <c r="E18" s="4">
        <v>0.035</v>
      </c>
      <c r="F18" s="4">
        <v>0.04</v>
      </c>
      <c r="G18" s="4">
        <v>0.045</v>
      </c>
      <c r="H18" s="4">
        <v>0.03</v>
      </c>
      <c r="I18" s="4">
        <v>0.035</v>
      </c>
      <c r="J18" s="4">
        <v>0.075</v>
      </c>
      <c r="K18" s="4">
        <v>0.07</v>
      </c>
      <c r="L18" s="4">
        <v>0.055</v>
      </c>
      <c r="M18" s="4"/>
      <c r="N18" s="4"/>
    </row>
    <row r="19" spans="1:14" ht="14.25">
      <c r="A19">
        <f t="shared" si="0"/>
        <v>9</v>
      </c>
      <c r="B19" s="2" t="s">
        <v>12</v>
      </c>
      <c r="C19" s="2" t="s">
        <v>34</v>
      </c>
      <c r="D19" s="4"/>
      <c r="E19" s="4"/>
      <c r="F19" s="4">
        <v>0.165</v>
      </c>
      <c r="G19" s="4">
        <v>0.015</v>
      </c>
      <c r="H19" s="4"/>
      <c r="I19" s="4"/>
      <c r="J19" s="4">
        <v>0.05</v>
      </c>
      <c r="K19" s="4">
        <v>0.09</v>
      </c>
      <c r="L19" s="4">
        <v>0.06</v>
      </c>
      <c r="M19" s="4"/>
      <c r="N19" s="4"/>
    </row>
    <row r="20" spans="1:14" ht="14.25">
      <c r="A20">
        <f t="shared" si="0"/>
        <v>10</v>
      </c>
      <c r="B20" s="2" t="s">
        <v>13</v>
      </c>
      <c r="C20" s="2" t="s">
        <v>35</v>
      </c>
      <c r="D20" s="4"/>
      <c r="E20" s="4"/>
      <c r="F20" s="4"/>
      <c r="G20" s="4"/>
      <c r="H20" s="4"/>
      <c r="I20" s="4"/>
      <c r="J20" s="4">
        <v>0.07</v>
      </c>
      <c r="K20" s="4"/>
      <c r="L20" s="4">
        <v>0.04</v>
      </c>
      <c r="M20" s="4"/>
      <c r="N20" s="4"/>
    </row>
    <row r="21" spans="1:14" ht="14.25">
      <c r="A21">
        <f t="shared" si="0"/>
        <v>11</v>
      </c>
      <c r="B21" s="2" t="s">
        <v>14</v>
      </c>
      <c r="C21" s="2" t="s">
        <v>36</v>
      </c>
      <c r="D21" s="4"/>
      <c r="E21" s="4">
        <v>0.025</v>
      </c>
      <c r="F21" s="4">
        <v>0.03</v>
      </c>
      <c r="G21" s="4"/>
      <c r="H21" s="4">
        <v>0.03</v>
      </c>
      <c r="I21" s="4">
        <v>0.06</v>
      </c>
      <c r="J21" s="4">
        <v>0.05</v>
      </c>
      <c r="K21" s="4">
        <v>0.01</v>
      </c>
      <c r="L21" s="4">
        <v>0.02</v>
      </c>
      <c r="M21" s="4"/>
      <c r="N21" s="4"/>
    </row>
    <row r="22" spans="1:14" ht="14.25">
      <c r="A22">
        <f t="shared" si="0"/>
        <v>12</v>
      </c>
      <c r="B22" s="2" t="s">
        <v>15</v>
      </c>
      <c r="C22" s="2" t="s">
        <v>37</v>
      </c>
      <c r="D22" s="4">
        <v>0.035</v>
      </c>
      <c r="E22" s="4">
        <v>0.025</v>
      </c>
      <c r="F22" s="4">
        <v>0.03</v>
      </c>
      <c r="G22" s="4">
        <v>0.03</v>
      </c>
      <c r="H22" s="4">
        <v>0.02</v>
      </c>
      <c r="I22" s="4">
        <v>0.01</v>
      </c>
      <c r="J22" s="4">
        <v>0.055</v>
      </c>
      <c r="K22" s="4">
        <v>0.045</v>
      </c>
      <c r="L22" s="4">
        <v>0.06</v>
      </c>
      <c r="M22" s="4"/>
      <c r="N22" s="4"/>
    </row>
    <row r="23" spans="1:14" ht="14.25">
      <c r="A23">
        <f t="shared" si="0"/>
        <v>13</v>
      </c>
      <c r="B23" s="2" t="s">
        <v>16</v>
      </c>
      <c r="C23" s="2" t="s">
        <v>38</v>
      </c>
      <c r="D23" s="4">
        <v>0.055</v>
      </c>
      <c r="E23" s="4">
        <v>0.035</v>
      </c>
      <c r="F23" s="4">
        <v>0.045</v>
      </c>
      <c r="G23" s="4"/>
      <c r="H23" s="4"/>
      <c r="I23" s="4"/>
      <c r="J23" s="4">
        <v>0.03</v>
      </c>
      <c r="K23" s="4">
        <v>0.03</v>
      </c>
      <c r="L23" s="4">
        <v>0.03</v>
      </c>
      <c r="M23" s="4"/>
      <c r="N23" s="4"/>
    </row>
    <row r="24" spans="1:14" ht="14.25">
      <c r="A24">
        <f t="shared" si="0"/>
        <v>14</v>
      </c>
      <c r="B24" s="2" t="s">
        <v>17</v>
      </c>
      <c r="C24" s="2" t="s">
        <v>39</v>
      </c>
      <c r="D24" s="4">
        <v>0.09</v>
      </c>
      <c r="E24" s="4"/>
      <c r="F24" s="4">
        <v>0.07</v>
      </c>
      <c r="G24" s="4">
        <v>0.055</v>
      </c>
      <c r="H24" s="4"/>
      <c r="I24" s="4">
        <v>0.04</v>
      </c>
      <c r="J24" s="4">
        <v>0.08</v>
      </c>
      <c r="K24" s="4">
        <v>0.095</v>
      </c>
      <c r="L24" s="4">
        <v>0.065</v>
      </c>
      <c r="M24" s="4"/>
      <c r="N24" s="4"/>
    </row>
    <row r="25" spans="1:14" ht="14.25">
      <c r="A25">
        <f t="shared" si="0"/>
        <v>15</v>
      </c>
      <c r="B25" s="2" t="s">
        <v>18</v>
      </c>
      <c r="C25" s="2" t="s">
        <v>40</v>
      </c>
      <c r="D25" s="4"/>
      <c r="E25" s="4"/>
      <c r="F25" s="4"/>
      <c r="G25" s="4"/>
      <c r="H25" s="4"/>
      <c r="I25" s="4"/>
      <c r="J25" s="4">
        <v>0.075</v>
      </c>
      <c r="K25" s="4">
        <v>0.03</v>
      </c>
      <c r="L25" s="4">
        <v>0.04</v>
      </c>
      <c r="M25" s="4"/>
      <c r="N25" s="4"/>
    </row>
    <row r="26" spans="1:14" ht="15">
      <c r="A26">
        <f t="shared" si="0"/>
        <v>16</v>
      </c>
      <c r="B26" s="2" t="s">
        <v>19</v>
      </c>
      <c r="C26" s="2"/>
      <c r="D26" s="6">
        <f>AVERAGE(D11:D25)</f>
        <v>0.045</v>
      </c>
      <c r="E26" s="6">
        <f aca="true" t="shared" si="1" ref="E26:L26">AVERAGE(E11:E25)</f>
        <v>0.0325</v>
      </c>
      <c r="F26" s="6">
        <f t="shared" si="1"/>
        <v>0.06083333333333335</v>
      </c>
      <c r="G26" s="6">
        <f t="shared" si="1"/>
        <v>0.035625000000000004</v>
      </c>
      <c r="H26" s="6">
        <f t="shared" si="1"/>
        <v>0.024999999999999998</v>
      </c>
      <c r="I26" s="6">
        <f t="shared" si="1"/>
        <v>0.0365</v>
      </c>
      <c r="J26" s="6">
        <f t="shared" si="1"/>
        <v>0.05300000000000001</v>
      </c>
      <c r="K26" s="6">
        <f t="shared" si="1"/>
        <v>0.051923076923076926</v>
      </c>
      <c r="L26" s="6">
        <f t="shared" si="1"/>
        <v>0.05</v>
      </c>
      <c r="M26" s="4"/>
      <c r="N26" s="4"/>
    </row>
    <row r="27" spans="1:14" ht="14.25">
      <c r="A27">
        <f t="shared" si="0"/>
        <v>17</v>
      </c>
      <c r="B27" s="2" t="s">
        <v>20</v>
      </c>
      <c r="C27" s="2"/>
      <c r="D27" s="4"/>
      <c r="E27" s="4"/>
      <c r="F27" s="4"/>
      <c r="G27" s="4"/>
      <c r="H27" s="4"/>
      <c r="I27" s="4"/>
      <c r="J27" s="4">
        <f>MEDIAN(J11:J25)</f>
        <v>0.05</v>
      </c>
      <c r="K27" s="4"/>
      <c r="L27" s="4"/>
      <c r="M27" s="4"/>
      <c r="N27" s="4"/>
    </row>
    <row r="29" ht="14.25">
      <c r="B29" s="13" t="s">
        <v>102</v>
      </c>
    </row>
  </sheetData>
  <sheetProtection/>
  <mergeCells count="9">
    <mergeCell ref="B2:L2"/>
    <mergeCell ref="B3:L3"/>
    <mergeCell ref="B4:L4"/>
    <mergeCell ref="D8:F8"/>
    <mergeCell ref="D9:F9"/>
    <mergeCell ref="G8:I8"/>
    <mergeCell ref="G9:I9"/>
    <mergeCell ref="J8:M8"/>
    <mergeCell ref="J9:M9"/>
  </mergeCells>
  <printOptions/>
  <pageMargins left="0.7" right="0.7" top="0.75" bottom="0.75" header="0.3" footer="0.3"/>
  <pageSetup fitToHeight="1" fitToWidth="1"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PageLayoutView="0" workbookViewId="0" topLeftCell="A1">
      <selection activeCell="A1" sqref="A1:V26"/>
    </sheetView>
  </sheetViews>
  <sheetFormatPr defaultColWidth="9.140625" defaultRowHeight="15"/>
  <cols>
    <col min="1" max="1" width="5.57421875" style="0" customWidth="1"/>
    <col min="2" max="2" width="21.57421875" style="0" customWidth="1"/>
    <col min="3" max="3" width="8.7109375" style="0" customWidth="1"/>
    <col min="4" max="4" width="8.00390625" style="0" customWidth="1"/>
    <col min="13" max="13" width="11.7109375" style="0" customWidth="1"/>
    <col min="14" max="14" width="10.57421875" style="0" customWidth="1"/>
    <col min="15" max="15" width="11.28125" style="0" customWidth="1"/>
    <col min="19" max="19" width="7.57421875" style="0" customWidth="1"/>
    <col min="20" max="20" width="8.28125" style="0" customWidth="1"/>
    <col min="21" max="21" width="7.7109375" style="0" customWidth="1"/>
  </cols>
  <sheetData>
    <row r="1" spans="1:3" ht="14.25">
      <c r="A1" s="1"/>
      <c r="B1" s="1"/>
      <c r="C1" s="1"/>
    </row>
    <row r="2" spans="1:22" ht="18">
      <c r="A2" s="1"/>
      <c r="B2" s="21" t="s">
        <v>99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8">
      <c r="A3" s="1"/>
      <c r="B3" s="21" t="s">
        <v>100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18">
      <c r="A4" s="1"/>
      <c r="B4" s="21" t="s">
        <v>110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3" ht="14.25">
      <c r="A5" s="1"/>
      <c r="B5" s="1"/>
      <c r="C5" s="1"/>
    </row>
    <row r="6" spans="1:3" ht="14.25">
      <c r="A6" s="1" t="s">
        <v>0</v>
      </c>
      <c r="B6" s="1"/>
      <c r="C6" s="1"/>
    </row>
    <row r="7" spans="1:22" ht="14.25">
      <c r="A7" s="1" t="s">
        <v>1</v>
      </c>
      <c r="B7" s="1" t="s">
        <v>2</v>
      </c>
      <c r="C7" s="1" t="s">
        <v>3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47</v>
      </c>
    </row>
    <row r="8" spans="1:23" ht="14.25">
      <c r="A8">
        <v>1</v>
      </c>
      <c r="B8" s="2" t="s">
        <v>4</v>
      </c>
      <c r="C8" s="2" t="s">
        <v>26</v>
      </c>
      <c r="D8" s="7">
        <v>1.72</v>
      </c>
      <c r="E8" s="7">
        <v>1.8</v>
      </c>
      <c r="F8" s="7">
        <v>2</v>
      </c>
      <c r="G8" s="7">
        <v>2.7</v>
      </c>
      <c r="H8" s="7">
        <v>2.9</v>
      </c>
      <c r="I8" s="7">
        <v>3.25</v>
      </c>
      <c r="J8" s="7">
        <v>25.45</v>
      </c>
      <c r="K8" s="7">
        <v>27.15</v>
      </c>
      <c r="L8" s="7">
        <v>32.25</v>
      </c>
      <c r="M8" s="4">
        <f aca="true" t="shared" si="0" ref="M8:R8">D8/G8</f>
        <v>0.637037037037037</v>
      </c>
      <c r="N8" s="4">
        <f t="shared" si="0"/>
        <v>0.6206896551724138</v>
      </c>
      <c r="O8" s="4">
        <f t="shared" si="0"/>
        <v>0.6153846153846154</v>
      </c>
      <c r="P8" s="4">
        <f t="shared" si="0"/>
        <v>0.10609037328094303</v>
      </c>
      <c r="Q8" s="4">
        <f t="shared" si="0"/>
        <v>0.10681399631675875</v>
      </c>
      <c r="R8" s="4">
        <f t="shared" si="0"/>
        <v>0.10077519379844961</v>
      </c>
      <c r="S8" s="4">
        <f>(1-M8)*P8</f>
        <v>0.03850687622789785</v>
      </c>
      <c r="T8" s="4">
        <f>(1-N8)*Q8</f>
        <v>0.040515653775322284</v>
      </c>
      <c r="U8" s="4">
        <f>(1-O8)*R8</f>
        <v>0.03875968992248062</v>
      </c>
      <c r="V8" s="4">
        <f>AVERAGE(S8:U8)</f>
        <v>0.039260739975233584</v>
      </c>
      <c r="W8" s="4"/>
    </row>
    <row r="9" spans="1:23" ht="14.25">
      <c r="A9">
        <f>A8+1</f>
        <v>2</v>
      </c>
      <c r="B9" s="2" t="s">
        <v>5</v>
      </c>
      <c r="C9" s="2" t="s">
        <v>27</v>
      </c>
      <c r="D9" s="7">
        <v>1.4</v>
      </c>
      <c r="E9" s="7">
        <v>1.53</v>
      </c>
      <c r="F9" s="7">
        <v>1.92</v>
      </c>
      <c r="G9" s="7">
        <v>2.75</v>
      </c>
      <c r="H9" s="7">
        <v>2.9</v>
      </c>
      <c r="I9" s="7">
        <v>3.3</v>
      </c>
      <c r="J9" s="7">
        <v>25.75</v>
      </c>
      <c r="K9" s="7">
        <v>27.15</v>
      </c>
      <c r="L9" s="7">
        <v>31.95</v>
      </c>
      <c r="M9" s="4">
        <f aca="true" t="shared" si="1" ref="M9:M22">D9/G9</f>
        <v>0.509090909090909</v>
      </c>
      <c r="N9" s="4">
        <f aca="true" t="shared" si="2" ref="N9:N22">E9/H9</f>
        <v>0.5275862068965518</v>
      </c>
      <c r="O9" s="4">
        <f aca="true" t="shared" si="3" ref="O9:O22">F9/I9</f>
        <v>0.5818181818181818</v>
      </c>
      <c r="P9" s="4">
        <f aca="true" t="shared" si="4" ref="P9:P22">G9/J9</f>
        <v>0.10679611650485436</v>
      </c>
      <c r="Q9" s="4">
        <f aca="true" t="shared" si="5" ref="Q9:Q22">H9/K9</f>
        <v>0.10681399631675875</v>
      </c>
      <c r="R9" s="4">
        <f aca="true" t="shared" si="6" ref="R9:R22">I9/L9</f>
        <v>0.10328638497652581</v>
      </c>
      <c r="S9" s="4">
        <f aca="true" t="shared" si="7" ref="S9:S22">(1-M9)*P9</f>
        <v>0.05242718446601942</v>
      </c>
      <c r="T9" s="4">
        <f aca="true" t="shared" si="8" ref="T9:T22">(1-N9)*Q9</f>
        <v>0.05046040515653775</v>
      </c>
      <c r="U9" s="4">
        <f aca="true" t="shared" si="9" ref="U9:U22">(1-O9)*R9</f>
        <v>0.0431924882629108</v>
      </c>
      <c r="V9" s="4">
        <f aca="true" t="shared" si="10" ref="V9:V22">AVERAGE(S9:U9)</f>
        <v>0.048693359295155995</v>
      </c>
      <c r="W9" s="4"/>
    </row>
    <row r="10" spans="1:23" ht="14.25">
      <c r="A10">
        <f aca="true" t="shared" si="11" ref="A10:A24">A9+1</f>
        <v>3</v>
      </c>
      <c r="B10" s="2" t="s">
        <v>6</v>
      </c>
      <c r="C10" s="2" t="s">
        <v>28</v>
      </c>
      <c r="D10" s="7">
        <v>2.34</v>
      </c>
      <c r="E10" s="7">
        <v>2.36</v>
      </c>
      <c r="F10" s="7">
        <v>2.42</v>
      </c>
      <c r="G10" s="7">
        <v>2.95</v>
      </c>
      <c r="H10" s="7">
        <v>3.15</v>
      </c>
      <c r="I10" s="7">
        <v>3.3</v>
      </c>
      <c r="J10" s="7">
        <v>34.2</v>
      </c>
      <c r="K10" s="7">
        <v>34.85</v>
      </c>
      <c r="L10" s="7">
        <v>37.7</v>
      </c>
      <c r="M10" s="4">
        <f t="shared" si="1"/>
        <v>0.7932203389830508</v>
      </c>
      <c r="N10" s="4">
        <f t="shared" si="2"/>
        <v>0.7492063492063492</v>
      </c>
      <c r="O10" s="4">
        <f t="shared" si="3"/>
        <v>0.7333333333333334</v>
      </c>
      <c r="P10" s="4">
        <f t="shared" si="4"/>
        <v>0.08625730994152046</v>
      </c>
      <c r="Q10" s="4">
        <f t="shared" si="5"/>
        <v>0.0903873744619799</v>
      </c>
      <c r="R10" s="4">
        <f t="shared" si="6"/>
        <v>0.08753315649867373</v>
      </c>
      <c r="S10" s="4">
        <f t="shared" si="7"/>
        <v>0.017836257309941525</v>
      </c>
      <c r="T10" s="4">
        <f t="shared" si="8"/>
        <v>0.02266857962697274</v>
      </c>
      <c r="U10" s="4">
        <f t="shared" si="9"/>
        <v>0.02334217506631299</v>
      </c>
      <c r="V10" s="4">
        <f t="shared" si="10"/>
        <v>0.021282337334409086</v>
      </c>
      <c r="W10" s="4"/>
    </row>
    <row r="11" spans="1:23" ht="14.25">
      <c r="A11">
        <f t="shared" si="11"/>
        <v>4</v>
      </c>
      <c r="B11" s="2" t="s">
        <v>7</v>
      </c>
      <c r="C11" s="2" t="s">
        <v>29</v>
      </c>
      <c r="D11" s="7">
        <v>2.12</v>
      </c>
      <c r="E11" s="7">
        <v>2.12</v>
      </c>
      <c r="F11" s="7">
        <v>2.3</v>
      </c>
      <c r="G11" s="7">
        <v>2.8</v>
      </c>
      <c r="H11" s="7">
        <v>3.3</v>
      </c>
      <c r="I11" s="7">
        <v>3.75</v>
      </c>
      <c r="J11" s="7">
        <v>36.95</v>
      </c>
      <c r="K11" s="7">
        <v>38.1</v>
      </c>
      <c r="L11" s="7">
        <v>42.5</v>
      </c>
      <c r="M11" s="4">
        <f t="shared" si="1"/>
        <v>0.7571428571428572</v>
      </c>
      <c r="N11" s="4">
        <f t="shared" si="2"/>
        <v>0.6424242424242425</v>
      </c>
      <c r="O11" s="4">
        <f t="shared" si="3"/>
        <v>0.6133333333333333</v>
      </c>
      <c r="P11" s="4">
        <f t="shared" si="4"/>
        <v>0.07577807848443842</v>
      </c>
      <c r="Q11" s="4">
        <f t="shared" si="5"/>
        <v>0.08661417322834646</v>
      </c>
      <c r="R11" s="4">
        <f t="shared" si="6"/>
        <v>0.08823529411764706</v>
      </c>
      <c r="S11" s="4">
        <f t="shared" si="7"/>
        <v>0.018403247631935037</v>
      </c>
      <c r="T11" s="4">
        <f t="shared" si="8"/>
        <v>0.03097112860892388</v>
      </c>
      <c r="U11" s="4">
        <f t="shared" si="9"/>
        <v>0.03411764705882354</v>
      </c>
      <c r="V11" s="4">
        <f t="shared" si="10"/>
        <v>0.02783067443322748</v>
      </c>
      <c r="W11" s="4"/>
    </row>
    <row r="12" spans="1:23" ht="14.25">
      <c r="A12">
        <f t="shared" si="11"/>
        <v>5</v>
      </c>
      <c r="B12" s="2" t="s">
        <v>8</v>
      </c>
      <c r="C12" s="2" t="s">
        <v>30</v>
      </c>
      <c r="D12" s="7">
        <v>1.24</v>
      </c>
      <c r="E12" s="7">
        <v>1.24</v>
      </c>
      <c r="F12" s="7">
        <v>1.64</v>
      </c>
      <c r="G12" s="7">
        <v>3.8</v>
      </c>
      <c r="H12" s="7">
        <v>4</v>
      </c>
      <c r="I12" s="7">
        <v>4.5</v>
      </c>
      <c r="J12" s="7">
        <v>28.45</v>
      </c>
      <c r="K12" s="7">
        <v>31.1</v>
      </c>
      <c r="L12" s="7">
        <v>39.45</v>
      </c>
      <c r="M12" s="4">
        <f t="shared" si="1"/>
        <v>0.3263157894736842</v>
      </c>
      <c r="N12" s="4">
        <f t="shared" si="2"/>
        <v>0.31</v>
      </c>
      <c r="O12" s="4">
        <f t="shared" si="3"/>
        <v>0.3644444444444444</v>
      </c>
      <c r="P12" s="4">
        <f t="shared" si="4"/>
        <v>0.1335676625659051</v>
      </c>
      <c r="Q12" s="4">
        <f t="shared" si="5"/>
        <v>0.12861736334405144</v>
      </c>
      <c r="R12" s="4">
        <f t="shared" si="6"/>
        <v>0.11406844106463877</v>
      </c>
      <c r="S12" s="4">
        <f t="shared" si="7"/>
        <v>0.08998242530755712</v>
      </c>
      <c r="T12" s="4">
        <f t="shared" si="8"/>
        <v>0.08874598070739549</v>
      </c>
      <c r="U12" s="4">
        <f t="shared" si="9"/>
        <v>0.07249683143219265</v>
      </c>
      <c r="V12" s="4">
        <f t="shared" si="10"/>
        <v>0.08374174581571509</v>
      </c>
      <c r="W12" s="4"/>
    </row>
    <row r="13" spans="1:23" ht="14.25">
      <c r="A13">
        <f t="shared" si="11"/>
        <v>6</v>
      </c>
      <c r="B13" s="2" t="s">
        <v>9</v>
      </c>
      <c r="C13" s="2" t="s">
        <v>31</v>
      </c>
      <c r="D13" s="7">
        <v>1.78</v>
      </c>
      <c r="E13" s="7">
        <v>1.88</v>
      </c>
      <c r="F13" s="7">
        <v>2.2</v>
      </c>
      <c r="G13" s="7">
        <v>3.95</v>
      </c>
      <c r="H13" s="7">
        <v>4.15</v>
      </c>
      <c r="I13" s="7">
        <v>5</v>
      </c>
      <c r="J13" s="7">
        <v>27.85</v>
      </c>
      <c r="K13" s="7">
        <v>30.1</v>
      </c>
      <c r="L13" s="7">
        <v>37.5</v>
      </c>
      <c r="M13" s="4">
        <f t="shared" si="1"/>
        <v>0.450632911392405</v>
      </c>
      <c r="N13" s="4">
        <f t="shared" si="2"/>
        <v>0.453012048192771</v>
      </c>
      <c r="O13" s="4">
        <f t="shared" si="3"/>
        <v>0.44000000000000006</v>
      </c>
      <c r="P13" s="4">
        <f t="shared" si="4"/>
        <v>0.14183123877917414</v>
      </c>
      <c r="Q13" s="4">
        <f t="shared" si="5"/>
        <v>0.13787375415282394</v>
      </c>
      <c r="R13" s="4">
        <f t="shared" si="6"/>
        <v>0.13333333333333333</v>
      </c>
      <c r="S13" s="4">
        <f t="shared" si="7"/>
        <v>0.07791741472172352</v>
      </c>
      <c r="T13" s="4">
        <f t="shared" si="8"/>
        <v>0.07541528239202659</v>
      </c>
      <c r="U13" s="4">
        <f t="shared" si="9"/>
        <v>0.07466666666666666</v>
      </c>
      <c r="V13" s="4">
        <f t="shared" si="10"/>
        <v>0.07599978792680559</v>
      </c>
      <c r="W13" s="4"/>
    </row>
    <row r="14" spans="1:23" ht="14.25">
      <c r="A14">
        <f t="shared" si="11"/>
        <v>7</v>
      </c>
      <c r="B14" s="2" t="s">
        <v>10</v>
      </c>
      <c r="C14" s="2" t="s">
        <v>32</v>
      </c>
      <c r="D14" s="7">
        <v>1.2</v>
      </c>
      <c r="E14" s="7">
        <v>1.2</v>
      </c>
      <c r="F14" s="7">
        <v>1.2</v>
      </c>
      <c r="G14" s="7">
        <v>2.05</v>
      </c>
      <c r="H14" s="7">
        <v>2.15</v>
      </c>
      <c r="I14" s="7">
        <v>2.25</v>
      </c>
      <c r="J14" s="7">
        <v>27.05</v>
      </c>
      <c r="K14" s="7">
        <v>27.5</v>
      </c>
      <c r="L14" s="7">
        <v>28.9</v>
      </c>
      <c r="M14" s="4">
        <f t="shared" si="1"/>
        <v>0.5853658536585367</v>
      </c>
      <c r="N14" s="4">
        <f t="shared" si="2"/>
        <v>0.5581395348837209</v>
      </c>
      <c r="O14" s="4">
        <f t="shared" si="3"/>
        <v>0.5333333333333333</v>
      </c>
      <c r="P14" s="4">
        <f t="shared" si="4"/>
        <v>0.07578558225508317</v>
      </c>
      <c r="Q14" s="4">
        <f t="shared" si="5"/>
        <v>0.07818181818181817</v>
      </c>
      <c r="R14" s="4">
        <f t="shared" si="6"/>
        <v>0.07785467128027682</v>
      </c>
      <c r="S14" s="4">
        <f t="shared" si="7"/>
        <v>0.03142329020332716</v>
      </c>
      <c r="T14" s="4">
        <f t="shared" si="8"/>
        <v>0.03454545454545454</v>
      </c>
      <c r="U14" s="4">
        <f t="shared" si="9"/>
        <v>0.03633217993079585</v>
      </c>
      <c r="V14" s="4">
        <f t="shared" si="10"/>
        <v>0.03410030822652585</v>
      </c>
      <c r="W14" s="4"/>
    </row>
    <row r="15" spans="1:23" ht="14.25">
      <c r="A15">
        <f t="shared" si="11"/>
        <v>8</v>
      </c>
      <c r="B15" s="2" t="s">
        <v>11</v>
      </c>
      <c r="C15" s="2" t="s">
        <v>33</v>
      </c>
      <c r="D15" s="7">
        <v>1.43</v>
      </c>
      <c r="E15" s="7">
        <v>1.53</v>
      </c>
      <c r="F15" s="7">
        <v>1.85</v>
      </c>
      <c r="G15" s="7">
        <v>2.25</v>
      </c>
      <c r="H15" s="7">
        <v>2.4</v>
      </c>
      <c r="I15" s="7">
        <v>3</v>
      </c>
      <c r="J15" s="7">
        <v>16.8</v>
      </c>
      <c r="K15" s="7">
        <v>17.7</v>
      </c>
      <c r="L15" s="7">
        <v>21</v>
      </c>
      <c r="M15" s="4">
        <f t="shared" si="1"/>
        <v>0.6355555555555555</v>
      </c>
      <c r="N15" s="4">
        <f t="shared" si="2"/>
        <v>0.6375000000000001</v>
      </c>
      <c r="O15" s="4">
        <f t="shared" si="3"/>
        <v>0.6166666666666667</v>
      </c>
      <c r="P15" s="4">
        <f t="shared" si="4"/>
        <v>0.13392857142857142</v>
      </c>
      <c r="Q15" s="4">
        <f t="shared" si="5"/>
        <v>0.13559322033898305</v>
      </c>
      <c r="R15" s="4">
        <f t="shared" si="6"/>
        <v>0.14285714285714285</v>
      </c>
      <c r="S15" s="4">
        <f t="shared" si="7"/>
        <v>0.04880952380952381</v>
      </c>
      <c r="T15" s="4">
        <f t="shared" si="8"/>
        <v>0.049152542372881344</v>
      </c>
      <c r="U15" s="4">
        <f t="shared" si="9"/>
        <v>0.054761904761904755</v>
      </c>
      <c r="V15" s="4">
        <f t="shared" si="10"/>
        <v>0.050907990314769974</v>
      </c>
      <c r="W15" s="4"/>
    </row>
    <row r="16" spans="1:23" ht="14.25">
      <c r="A16">
        <f t="shared" si="11"/>
        <v>9</v>
      </c>
      <c r="B16" s="2" t="s">
        <v>12</v>
      </c>
      <c r="C16" s="2" t="s">
        <v>34</v>
      </c>
      <c r="D16" s="7">
        <v>1.56</v>
      </c>
      <c r="E16" s="7">
        <v>1.68</v>
      </c>
      <c r="F16" s="7">
        <v>2.04</v>
      </c>
      <c r="G16" s="7">
        <v>2.95</v>
      </c>
      <c r="H16" s="7">
        <v>3.2</v>
      </c>
      <c r="I16" s="7">
        <v>3.5</v>
      </c>
      <c r="J16" s="7">
        <v>24.05</v>
      </c>
      <c r="K16" s="7">
        <v>25.5</v>
      </c>
      <c r="L16" s="7">
        <v>29.95</v>
      </c>
      <c r="M16" s="4">
        <f t="shared" si="1"/>
        <v>0.5288135593220339</v>
      </c>
      <c r="N16" s="4">
        <f t="shared" si="2"/>
        <v>0.5249999999999999</v>
      </c>
      <c r="O16" s="4">
        <f t="shared" si="3"/>
        <v>0.5828571428571429</v>
      </c>
      <c r="P16" s="4">
        <f t="shared" si="4"/>
        <v>0.12266112266112267</v>
      </c>
      <c r="Q16" s="4">
        <f t="shared" si="5"/>
        <v>0.12549019607843137</v>
      </c>
      <c r="R16" s="4">
        <f t="shared" si="6"/>
        <v>0.11686143572621036</v>
      </c>
      <c r="S16" s="4">
        <f t="shared" si="7"/>
        <v>0.0577962577962578</v>
      </c>
      <c r="T16" s="4">
        <f t="shared" si="8"/>
        <v>0.05960784313725491</v>
      </c>
      <c r="U16" s="4">
        <f t="shared" si="9"/>
        <v>0.04874791318864775</v>
      </c>
      <c r="V16" s="4">
        <f t="shared" si="10"/>
        <v>0.05538400470738682</v>
      </c>
      <c r="W16" s="4"/>
    </row>
    <row r="17" spans="1:23" ht="14.25">
      <c r="A17">
        <f t="shared" si="11"/>
        <v>10</v>
      </c>
      <c r="B17" s="2" t="s">
        <v>13</v>
      </c>
      <c r="C17" s="2" t="s">
        <v>35</v>
      </c>
      <c r="D17" s="7">
        <v>0.97</v>
      </c>
      <c r="E17" s="7">
        <v>1.01</v>
      </c>
      <c r="F17" s="7">
        <v>1.2</v>
      </c>
      <c r="G17" s="7">
        <v>1.5</v>
      </c>
      <c r="H17" s="7">
        <v>1.9</v>
      </c>
      <c r="I17" s="7">
        <v>2.25</v>
      </c>
      <c r="J17" s="7">
        <v>21.55</v>
      </c>
      <c r="K17" s="7">
        <v>22.15</v>
      </c>
      <c r="L17" s="7">
        <v>25</v>
      </c>
      <c r="M17" s="4">
        <f t="shared" si="1"/>
        <v>0.6466666666666666</v>
      </c>
      <c r="N17" s="4">
        <f t="shared" si="2"/>
        <v>0.531578947368421</v>
      </c>
      <c r="O17" s="4">
        <f t="shared" si="3"/>
        <v>0.5333333333333333</v>
      </c>
      <c r="P17" s="4">
        <f t="shared" si="4"/>
        <v>0.06960556844547564</v>
      </c>
      <c r="Q17" s="4">
        <f t="shared" si="5"/>
        <v>0.08577878103837472</v>
      </c>
      <c r="R17" s="4">
        <f t="shared" si="6"/>
        <v>0.09</v>
      </c>
      <c r="S17" s="4">
        <f t="shared" si="7"/>
        <v>0.024593967517401394</v>
      </c>
      <c r="T17" s="4">
        <f t="shared" si="8"/>
        <v>0.04018058690744921</v>
      </c>
      <c r="U17" s="4">
        <f t="shared" si="9"/>
        <v>0.041999999999999996</v>
      </c>
      <c r="V17" s="4">
        <f t="shared" si="10"/>
        <v>0.03559151814161687</v>
      </c>
      <c r="W17" s="4"/>
    </row>
    <row r="18" spans="1:23" ht="14.25">
      <c r="A18">
        <f t="shared" si="11"/>
        <v>11</v>
      </c>
      <c r="B18" s="2" t="s">
        <v>14</v>
      </c>
      <c r="C18" s="2" t="s">
        <v>36</v>
      </c>
      <c r="D18" s="7">
        <v>2.46</v>
      </c>
      <c r="E18" s="7">
        <v>2.48</v>
      </c>
      <c r="F18" s="7">
        <v>2.54</v>
      </c>
      <c r="G18" s="7">
        <v>2.95</v>
      </c>
      <c r="H18" s="7">
        <v>3.1</v>
      </c>
      <c r="I18" s="7">
        <v>3.4</v>
      </c>
      <c r="J18" s="7">
        <v>33.3</v>
      </c>
      <c r="K18" s="7">
        <v>34</v>
      </c>
      <c r="L18" s="7">
        <v>36.45</v>
      </c>
      <c r="M18" s="4">
        <f t="shared" si="1"/>
        <v>0.8338983050847457</v>
      </c>
      <c r="N18" s="4">
        <f t="shared" si="2"/>
        <v>0.7999999999999999</v>
      </c>
      <c r="O18" s="4">
        <f t="shared" si="3"/>
        <v>0.7470588235294118</v>
      </c>
      <c r="P18" s="4">
        <f t="shared" si="4"/>
        <v>0.0885885885885886</v>
      </c>
      <c r="Q18" s="4">
        <f t="shared" si="5"/>
        <v>0.0911764705882353</v>
      </c>
      <c r="R18" s="4">
        <f t="shared" si="6"/>
        <v>0.093278463648834</v>
      </c>
      <c r="S18" s="4">
        <f t="shared" si="7"/>
        <v>0.014714714714714722</v>
      </c>
      <c r="T18" s="4">
        <f t="shared" si="8"/>
        <v>0.01823529411764707</v>
      </c>
      <c r="U18" s="4">
        <f t="shared" si="9"/>
        <v>0.02359396433470507</v>
      </c>
      <c r="V18" s="4">
        <f t="shared" si="10"/>
        <v>0.018847991055688955</v>
      </c>
      <c r="W18" s="4"/>
    </row>
    <row r="19" spans="1:23" ht="14.25">
      <c r="A19">
        <f t="shared" si="11"/>
        <v>12</v>
      </c>
      <c r="B19" s="2" t="s">
        <v>15</v>
      </c>
      <c r="C19" s="2" t="s">
        <v>37</v>
      </c>
      <c r="D19" s="7">
        <v>1.66</v>
      </c>
      <c r="E19" s="7">
        <v>1.73</v>
      </c>
      <c r="F19" s="7">
        <v>2</v>
      </c>
      <c r="G19" s="7">
        <v>2.27</v>
      </c>
      <c r="H19" s="7">
        <v>2.45</v>
      </c>
      <c r="I19" s="7">
        <v>3</v>
      </c>
      <c r="J19" s="7">
        <v>17.2</v>
      </c>
      <c r="K19" s="7">
        <v>18.35</v>
      </c>
      <c r="L19" s="7">
        <v>21.5</v>
      </c>
      <c r="M19" s="4">
        <f t="shared" si="1"/>
        <v>0.7312775330396475</v>
      </c>
      <c r="N19" s="4">
        <f t="shared" si="2"/>
        <v>0.7061224489795918</v>
      </c>
      <c r="O19" s="4">
        <f t="shared" si="3"/>
        <v>0.6666666666666666</v>
      </c>
      <c r="P19" s="4">
        <f t="shared" si="4"/>
        <v>0.13197674418604652</v>
      </c>
      <c r="Q19" s="4">
        <f t="shared" si="5"/>
        <v>0.1335149863760218</v>
      </c>
      <c r="R19" s="4">
        <f t="shared" si="6"/>
        <v>0.13953488372093023</v>
      </c>
      <c r="S19" s="4">
        <f t="shared" si="7"/>
        <v>0.03546511627906978</v>
      </c>
      <c r="T19" s="4">
        <f t="shared" si="8"/>
        <v>0.03923705722070846</v>
      </c>
      <c r="U19" s="4">
        <f t="shared" si="9"/>
        <v>0.04651162790697675</v>
      </c>
      <c r="V19" s="4">
        <f t="shared" si="10"/>
        <v>0.04040460046891833</v>
      </c>
      <c r="W19" s="4"/>
    </row>
    <row r="20" spans="1:23" ht="14.25">
      <c r="A20">
        <f t="shared" si="11"/>
        <v>13</v>
      </c>
      <c r="B20" s="2" t="s">
        <v>16</v>
      </c>
      <c r="C20" s="2" t="s">
        <v>38</v>
      </c>
      <c r="D20" s="7">
        <v>1.31</v>
      </c>
      <c r="E20" s="7">
        <v>1.35</v>
      </c>
      <c r="F20" s="7">
        <v>1.47</v>
      </c>
      <c r="G20" s="7">
        <v>1.7</v>
      </c>
      <c r="H20" s="7">
        <v>1.85</v>
      </c>
      <c r="I20" s="7">
        <v>2</v>
      </c>
      <c r="J20" s="7">
        <v>16.05</v>
      </c>
      <c r="K20" s="7">
        <v>16.65</v>
      </c>
      <c r="L20" s="7">
        <v>18.35</v>
      </c>
      <c r="M20" s="4">
        <f t="shared" si="1"/>
        <v>0.7705882352941177</v>
      </c>
      <c r="N20" s="4">
        <f t="shared" si="2"/>
        <v>0.7297297297297297</v>
      </c>
      <c r="O20" s="4">
        <f t="shared" si="3"/>
        <v>0.735</v>
      </c>
      <c r="P20" s="4">
        <f t="shared" si="4"/>
        <v>0.1059190031152648</v>
      </c>
      <c r="Q20" s="4">
        <f t="shared" si="5"/>
        <v>0.11111111111111113</v>
      </c>
      <c r="R20" s="4">
        <f t="shared" si="6"/>
        <v>0.108991825613079</v>
      </c>
      <c r="S20" s="4">
        <f t="shared" si="7"/>
        <v>0.024299065420560744</v>
      </c>
      <c r="T20" s="4">
        <f t="shared" si="8"/>
        <v>0.030030030030030037</v>
      </c>
      <c r="U20" s="4">
        <f t="shared" si="9"/>
        <v>0.028882833787465936</v>
      </c>
      <c r="V20" s="4">
        <f t="shared" si="10"/>
        <v>0.027737309746018905</v>
      </c>
      <c r="W20" s="4"/>
    </row>
    <row r="21" spans="1:23" ht="14.25">
      <c r="A21">
        <f t="shared" si="11"/>
        <v>14</v>
      </c>
      <c r="B21" s="2" t="s">
        <v>17</v>
      </c>
      <c r="C21" s="2" t="s">
        <v>39</v>
      </c>
      <c r="D21" s="7">
        <v>1.08</v>
      </c>
      <c r="E21" s="7">
        <v>1.24</v>
      </c>
      <c r="F21" s="7">
        <v>1.6</v>
      </c>
      <c r="G21" s="7">
        <v>2.85</v>
      </c>
      <c r="H21" s="7">
        <v>3.1</v>
      </c>
      <c r="I21" s="7">
        <v>4.25</v>
      </c>
      <c r="J21" s="7">
        <v>28</v>
      </c>
      <c r="K21" s="7">
        <v>29.55</v>
      </c>
      <c r="L21" s="7">
        <v>36</v>
      </c>
      <c r="M21" s="4">
        <f t="shared" si="1"/>
        <v>0.37894736842105264</v>
      </c>
      <c r="N21" s="4">
        <f t="shared" si="2"/>
        <v>0.39999999999999997</v>
      </c>
      <c r="O21" s="4">
        <f t="shared" si="3"/>
        <v>0.3764705882352941</v>
      </c>
      <c r="P21" s="4">
        <f t="shared" si="4"/>
        <v>0.10178571428571428</v>
      </c>
      <c r="Q21" s="4">
        <f t="shared" si="5"/>
        <v>0.10490693739424704</v>
      </c>
      <c r="R21" s="4">
        <f t="shared" si="6"/>
        <v>0.11805555555555555</v>
      </c>
      <c r="S21" s="4">
        <f t="shared" si="7"/>
        <v>0.06321428571428571</v>
      </c>
      <c r="T21" s="4">
        <f t="shared" si="8"/>
        <v>0.06294416243654824</v>
      </c>
      <c r="U21" s="4">
        <f t="shared" si="9"/>
        <v>0.07361111111111111</v>
      </c>
      <c r="V21" s="4">
        <f t="shared" si="10"/>
        <v>0.06658985308731502</v>
      </c>
      <c r="W21" s="4"/>
    </row>
    <row r="22" spans="1:23" ht="14.25">
      <c r="A22">
        <f t="shared" si="11"/>
        <v>15</v>
      </c>
      <c r="B22" s="2" t="s">
        <v>18</v>
      </c>
      <c r="C22" s="2" t="s">
        <v>40</v>
      </c>
      <c r="D22" s="7">
        <v>0.94</v>
      </c>
      <c r="E22" s="7">
        <v>0.97</v>
      </c>
      <c r="F22" s="7">
        <v>1.06</v>
      </c>
      <c r="G22" s="7">
        <v>1.45</v>
      </c>
      <c r="H22" s="7">
        <v>1.5</v>
      </c>
      <c r="I22" s="7">
        <v>2</v>
      </c>
      <c r="J22" s="7">
        <v>15.3</v>
      </c>
      <c r="K22" s="7">
        <v>15.85</v>
      </c>
      <c r="L22" s="7">
        <v>18</v>
      </c>
      <c r="M22" s="4">
        <f t="shared" si="1"/>
        <v>0.6482758620689655</v>
      </c>
      <c r="N22" s="4">
        <f t="shared" si="2"/>
        <v>0.6466666666666666</v>
      </c>
      <c r="O22" s="4">
        <f t="shared" si="3"/>
        <v>0.53</v>
      </c>
      <c r="P22" s="4">
        <f t="shared" si="4"/>
        <v>0.09477124183006536</v>
      </c>
      <c r="Q22" s="4">
        <f t="shared" si="5"/>
        <v>0.09463722397476342</v>
      </c>
      <c r="R22" s="4">
        <f t="shared" si="6"/>
        <v>0.1111111111111111</v>
      </c>
      <c r="S22" s="4">
        <f t="shared" si="7"/>
        <v>0.03333333333333333</v>
      </c>
      <c r="T22" s="4">
        <f t="shared" si="8"/>
        <v>0.03343848580441641</v>
      </c>
      <c r="U22" s="4">
        <f t="shared" si="9"/>
        <v>0.05222222222222222</v>
      </c>
      <c r="V22" s="4">
        <f t="shared" si="10"/>
        <v>0.03966468045332399</v>
      </c>
      <c r="W22" s="4"/>
    </row>
    <row r="23" spans="1:23" ht="15">
      <c r="A23">
        <f t="shared" si="11"/>
        <v>16</v>
      </c>
      <c r="B23" s="2" t="s">
        <v>19</v>
      </c>
      <c r="C23" s="2"/>
      <c r="D23" s="7">
        <f>AVERAGE(D8:D22)</f>
        <v>1.5473333333333332</v>
      </c>
      <c r="E23" s="7">
        <f aca="true" t="shared" si="12" ref="E23:L23">AVERAGE(E8:E22)</f>
        <v>1.6079999999999999</v>
      </c>
      <c r="F23" s="7">
        <f t="shared" si="12"/>
        <v>1.8293333333333333</v>
      </c>
      <c r="G23" s="7">
        <f t="shared" si="12"/>
        <v>2.5946666666666673</v>
      </c>
      <c r="H23" s="7">
        <f t="shared" si="12"/>
        <v>2.8033333333333332</v>
      </c>
      <c r="I23" s="7">
        <f t="shared" si="12"/>
        <v>3.25</v>
      </c>
      <c r="J23" s="7">
        <f t="shared" si="12"/>
        <v>25.19666666666667</v>
      </c>
      <c r="K23" s="7">
        <f t="shared" si="12"/>
        <v>26.38</v>
      </c>
      <c r="L23" s="7">
        <f t="shared" si="12"/>
        <v>30.433333333333334</v>
      </c>
      <c r="M23" s="4">
        <f>AVERAGE(M8:M22)</f>
        <v>0.6155219188154176</v>
      </c>
      <c r="N23" s="4">
        <f aca="true" t="shared" si="13" ref="N23:V23">AVERAGE(N8:N22)</f>
        <v>0.5891770553013639</v>
      </c>
      <c r="O23" s="4">
        <f t="shared" si="13"/>
        <v>0.5779800308623837</v>
      </c>
      <c r="P23" s="4">
        <f t="shared" si="13"/>
        <v>0.10502286109018452</v>
      </c>
      <c r="Q23" s="4">
        <f t="shared" si="13"/>
        <v>0.107834093526847</v>
      </c>
      <c r="R23" s="4">
        <f t="shared" si="13"/>
        <v>0.10838512622016055</v>
      </c>
      <c r="S23" s="6">
        <f t="shared" si="13"/>
        <v>0.04191486403023659</v>
      </c>
      <c r="T23" s="6">
        <f t="shared" si="13"/>
        <v>0.0450765657893046</v>
      </c>
      <c r="U23" s="6">
        <f t="shared" si="13"/>
        <v>0.0462159503768811</v>
      </c>
      <c r="V23" s="6">
        <f t="shared" si="13"/>
        <v>0.0444024600654741</v>
      </c>
      <c r="W23" s="4"/>
    </row>
    <row r="24" spans="1:23" ht="15">
      <c r="A24">
        <f t="shared" si="11"/>
        <v>17</v>
      </c>
      <c r="B24" s="2" t="s">
        <v>20</v>
      </c>
      <c r="C24" s="2"/>
      <c r="D24" s="7">
        <f>MEDIAN(D8:D22)</f>
        <v>1.43</v>
      </c>
      <c r="E24" s="7">
        <f aca="true" t="shared" si="14" ref="E24:U24">MEDIAN(E8:E22)</f>
        <v>1.53</v>
      </c>
      <c r="F24" s="7">
        <f t="shared" si="14"/>
        <v>1.92</v>
      </c>
      <c r="G24" s="7">
        <f t="shared" si="14"/>
        <v>2.75</v>
      </c>
      <c r="H24" s="7">
        <f t="shared" si="14"/>
        <v>2.9</v>
      </c>
      <c r="I24" s="7">
        <f t="shared" si="14"/>
        <v>3.3</v>
      </c>
      <c r="J24" s="7">
        <f t="shared" si="14"/>
        <v>25.75</v>
      </c>
      <c r="K24" s="7">
        <f t="shared" si="14"/>
        <v>27.15</v>
      </c>
      <c r="L24" s="7">
        <f t="shared" si="14"/>
        <v>31.95</v>
      </c>
      <c r="M24" s="4">
        <f t="shared" si="14"/>
        <v>0.637037037037037</v>
      </c>
      <c r="N24" s="4">
        <f t="shared" si="14"/>
        <v>0.6206896551724138</v>
      </c>
      <c r="O24" s="4">
        <f t="shared" si="14"/>
        <v>0.5828571428571429</v>
      </c>
      <c r="P24" s="4">
        <f t="shared" si="14"/>
        <v>0.1059190031152648</v>
      </c>
      <c r="Q24" s="4">
        <f t="shared" si="14"/>
        <v>0.10681399631675875</v>
      </c>
      <c r="R24" s="4">
        <f t="shared" si="14"/>
        <v>0.108991825613079</v>
      </c>
      <c r="S24" s="6">
        <f t="shared" si="14"/>
        <v>0.03546511627906978</v>
      </c>
      <c r="T24" s="6">
        <f t="shared" si="14"/>
        <v>0.04018058690744921</v>
      </c>
      <c r="U24" s="6">
        <f t="shared" si="14"/>
        <v>0.0431924882629108</v>
      </c>
      <c r="V24" s="6">
        <f>MEDIAN(V8:V22)</f>
        <v>0.03966468045332399</v>
      </c>
      <c r="W24" s="4"/>
    </row>
    <row r="25" spans="13:23" ht="14.25"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2:23" ht="14.25">
      <c r="B26" s="13" t="s">
        <v>102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</sheetData>
  <sheetProtection/>
  <mergeCells count="3">
    <mergeCell ref="B2:V2"/>
    <mergeCell ref="B3:V3"/>
    <mergeCell ref="B4:V4"/>
  </mergeCells>
  <printOptions/>
  <pageMargins left="0.7" right="0.7" top="0.75" bottom="0.75" header="0.3" footer="0.3"/>
  <pageSetup fitToHeight="1" fitToWidth="1" horizontalDpi="600" verticalDpi="600" orientation="landscape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1" sqref="A1:I34"/>
    </sheetView>
  </sheetViews>
  <sheetFormatPr defaultColWidth="9.140625" defaultRowHeight="15"/>
  <cols>
    <col min="1" max="1" width="6.8515625" style="0" customWidth="1"/>
    <col min="2" max="2" width="23.00390625" style="0" customWidth="1"/>
    <col min="6" max="6" width="11.421875" style="0" customWidth="1"/>
  </cols>
  <sheetData>
    <row r="1" spans="1:3" ht="14.25">
      <c r="A1" s="1"/>
      <c r="B1" s="1"/>
      <c r="C1" s="1"/>
    </row>
    <row r="2" spans="1:3" ht="14.25">
      <c r="A2" s="1"/>
      <c r="B2" s="1"/>
      <c r="C2" s="1"/>
    </row>
    <row r="3" spans="1:9" ht="18">
      <c r="A3" s="1"/>
      <c r="B3" s="21" t="s">
        <v>99</v>
      </c>
      <c r="C3" s="21"/>
      <c r="D3" s="21"/>
      <c r="E3" s="21"/>
      <c r="F3" s="21"/>
      <c r="G3" s="21"/>
      <c r="H3" s="21"/>
      <c r="I3" s="21"/>
    </row>
    <row r="4" spans="1:9" ht="18">
      <c r="A4" s="1"/>
      <c r="B4" s="21" t="s">
        <v>100</v>
      </c>
      <c r="C4" s="21"/>
      <c r="D4" s="21"/>
      <c r="E4" s="21"/>
      <c r="F4" s="21"/>
      <c r="G4" s="21"/>
      <c r="H4" s="21"/>
      <c r="I4" s="21"/>
    </row>
    <row r="5" spans="1:9" ht="18">
      <c r="A5" s="1"/>
      <c r="B5" s="21" t="s">
        <v>106</v>
      </c>
      <c r="C5" s="21"/>
      <c r="D5" s="21"/>
      <c r="E5" s="21"/>
      <c r="F5" s="21"/>
      <c r="G5" s="21"/>
      <c r="H5" s="21"/>
      <c r="I5" s="21"/>
    </row>
    <row r="6" spans="1:3" ht="14.25">
      <c r="A6" s="1"/>
      <c r="B6" s="1"/>
      <c r="C6" s="1"/>
    </row>
    <row r="7" spans="1:3" ht="14.25">
      <c r="A7" s="1"/>
      <c r="B7" s="1"/>
      <c r="C7" s="1"/>
    </row>
    <row r="8" spans="1:3" ht="14.25">
      <c r="A8" s="1"/>
      <c r="B8" s="1"/>
      <c r="C8" s="1"/>
    </row>
    <row r="9" spans="1:12" ht="14.25">
      <c r="A9" s="1" t="s">
        <v>0</v>
      </c>
      <c r="B9" s="1"/>
      <c r="C9" s="1"/>
      <c r="D9" s="1" t="s">
        <v>107</v>
      </c>
      <c r="E9" s="1" t="s">
        <v>67</v>
      </c>
      <c r="F9" s="1" t="s">
        <v>44</v>
      </c>
      <c r="G9" s="1" t="s">
        <v>47</v>
      </c>
      <c r="H9" s="1" t="s">
        <v>68</v>
      </c>
      <c r="I9" s="1" t="s">
        <v>77</v>
      </c>
      <c r="J9" s="1"/>
      <c r="K9" s="1"/>
      <c r="L9" s="1"/>
    </row>
    <row r="10" spans="1:9" ht="14.25">
      <c r="A10" s="1" t="s">
        <v>1</v>
      </c>
      <c r="B10" s="1" t="s">
        <v>2</v>
      </c>
      <c r="C10" s="1" t="s">
        <v>3</v>
      </c>
      <c r="D10" s="1" t="s">
        <v>41</v>
      </c>
      <c r="E10" s="1" t="s">
        <v>41</v>
      </c>
      <c r="F10" s="1" t="s">
        <v>41</v>
      </c>
      <c r="G10" s="1" t="s">
        <v>41</v>
      </c>
      <c r="H10" s="1" t="s">
        <v>48</v>
      </c>
      <c r="I10" s="1" t="s">
        <v>47</v>
      </c>
    </row>
    <row r="11" spans="1:10" ht="14.25">
      <c r="A11">
        <v>1</v>
      </c>
      <c r="B11" s="2" t="s">
        <v>4</v>
      </c>
      <c r="C11" s="2" t="s">
        <v>26</v>
      </c>
      <c r="D11" s="4">
        <v>0.05</v>
      </c>
      <c r="E11" s="4">
        <v>0.05</v>
      </c>
      <c r="F11" s="4">
        <f>'CCS 3.5 P3'!J11</f>
        <v>0.025</v>
      </c>
      <c r="G11" s="4">
        <f>AVERAGE(D11:F11)</f>
        <v>0.041666666666666664</v>
      </c>
      <c r="H11" s="4">
        <f>'CCS 3.5 P2'!V8</f>
        <v>0.039260739975233584</v>
      </c>
      <c r="I11" s="4">
        <f>(G11+H11)/2</f>
        <v>0.040463703320950124</v>
      </c>
      <c r="J11" s="4"/>
    </row>
    <row r="12" spans="1:10" ht="15">
      <c r="A12">
        <f>A11+1</f>
        <v>2</v>
      </c>
      <c r="B12" s="2" t="s">
        <v>5</v>
      </c>
      <c r="C12" s="2" t="s">
        <v>27</v>
      </c>
      <c r="D12" s="6">
        <v>0.061</v>
      </c>
      <c r="E12" s="6">
        <v>0.061</v>
      </c>
      <c r="F12" s="4">
        <f>'CCS 3.5 P3'!J12</f>
        <v>0.06</v>
      </c>
      <c r="G12" s="4">
        <f aca="true" t="shared" si="0" ref="G12:G25">AVERAGE(D12:F12)</f>
        <v>0.06066666666666667</v>
      </c>
      <c r="H12" s="4">
        <f>'CCS 3.5 P2'!V9</f>
        <v>0.048693359295155995</v>
      </c>
      <c r="I12" s="4">
        <f aca="true" t="shared" si="1" ref="I12:I25">(G12+H12)/2</f>
        <v>0.05468001298091133</v>
      </c>
      <c r="J12" s="4"/>
    </row>
    <row r="13" spans="1:10" ht="14.25">
      <c r="A13">
        <f aca="true" t="shared" si="2" ref="A13:A27">A12+1</f>
        <v>3</v>
      </c>
      <c r="B13" s="2" t="s">
        <v>6</v>
      </c>
      <c r="C13" s="2" t="s">
        <v>28</v>
      </c>
      <c r="D13" s="4">
        <v>0.0274</v>
      </c>
      <c r="E13" s="4">
        <v>0.028</v>
      </c>
      <c r="F13" s="4">
        <f>'CCS 3.5 P3'!J13</f>
        <v>0.01</v>
      </c>
      <c r="G13" s="4">
        <f t="shared" si="0"/>
        <v>0.0218</v>
      </c>
      <c r="H13" s="4">
        <f>'CCS 3.5 P2'!V10</f>
        <v>0.021282337334409086</v>
      </c>
      <c r="I13" s="4">
        <f t="shared" si="1"/>
        <v>0.02154116866720454</v>
      </c>
      <c r="J13" s="4"/>
    </row>
    <row r="14" spans="1:10" ht="15">
      <c r="A14">
        <f t="shared" si="2"/>
        <v>4</v>
      </c>
      <c r="B14" s="2" t="s">
        <v>7</v>
      </c>
      <c r="C14" s="2" t="s">
        <v>29</v>
      </c>
      <c r="D14" s="4">
        <v>0.06</v>
      </c>
      <c r="E14" s="6">
        <v>0.065</v>
      </c>
      <c r="F14" s="4">
        <f>'CCS 3.5 P3'!J14</f>
        <v>0.05</v>
      </c>
      <c r="G14" s="4">
        <f t="shared" si="0"/>
        <v>0.05833333333333333</v>
      </c>
      <c r="H14" s="4">
        <f>'CCS 3.5 P2'!V11</f>
        <v>0.02783067443322748</v>
      </c>
      <c r="I14" s="4">
        <f t="shared" si="1"/>
        <v>0.0430820038832804</v>
      </c>
      <c r="J14" s="4"/>
    </row>
    <row r="15" spans="1:10" ht="15">
      <c r="A15">
        <f t="shared" si="2"/>
        <v>5</v>
      </c>
      <c r="B15" s="2" t="s">
        <v>8</v>
      </c>
      <c r="C15" s="2" t="s">
        <v>30</v>
      </c>
      <c r="D15" s="6">
        <v>0.0664</v>
      </c>
      <c r="E15" s="6">
        <v>0.07</v>
      </c>
      <c r="F15" s="4">
        <f>'CCS 3.5 P3'!J15</f>
        <v>0.05</v>
      </c>
      <c r="G15" s="4">
        <f t="shared" si="0"/>
        <v>0.06213333333333334</v>
      </c>
      <c r="H15" s="4">
        <f>'CCS 3.5 P2'!V12</f>
        <v>0.08374174581571509</v>
      </c>
      <c r="I15" s="4">
        <f t="shared" si="1"/>
        <v>0.07293753957452422</v>
      </c>
      <c r="J15" s="4"/>
    </row>
    <row r="16" spans="1:10" ht="15">
      <c r="A16">
        <f t="shared" si="2"/>
        <v>6</v>
      </c>
      <c r="B16" s="2" t="s">
        <v>9</v>
      </c>
      <c r="C16" s="2" t="s">
        <v>31</v>
      </c>
      <c r="D16" s="6">
        <v>0.0973</v>
      </c>
      <c r="E16" s="4">
        <v>0.098</v>
      </c>
      <c r="F16" s="4">
        <f>'CCS 3.5 P3'!J16</f>
        <v>0.095</v>
      </c>
      <c r="G16" s="4">
        <f t="shared" si="0"/>
        <v>0.09676666666666667</v>
      </c>
      <c r="H16" s="4">
        <f>'CCS 3.5 P2'!V13</f>
        <v>0.07599978792680559</v>
      </c>
      <c r="I16" s="4">
        <f t="shared" si="1"/>
        <v>0.08638322729673613</v>
      </c>
      <c r="J16" s="4"/>
    </row>
    <row r="17" spans="1:10" ht="15">
      <c r="A17">
        <f t="shared" si="2"/>
        <v>7</v>
      </c>
      <c r="B17" s="2" t="s">
        <v>10</v>
      </c>
      <c r="C17" s="2" t="s">
        <v>32</v>
      </c>
      <c r="D17" s="6">
        <v>0.05</v>
      </c>
      <c r="E17" s="4">
        <v>0.06</v>
      </c>
      <c r="F17" s="4">
        <f>'CCS 3.5 P3'!J17</f>
        <v>0.02</v>
      </c>
      <c r="G17" s="4">
        <f t="shared" si="0"/>
        <v>0.043333333333333335</v>
      </c>
      <c r="H17" s="4">
        <f>'CCS 3.5 P2'!V14</f>
        <v>0.03410030822652585</v>
      </c>
      <c r="I17" s="4">
        <f t="shared" si="1"/>
        <v>0.03871682077992959</v>
      </c>
      <c r="J17" s="4"/>
    </row>
    <row r="18" spans="1:10" ht="14.25">
      <c r="A18">
        <f t="shared" si="2"/>
        <v>8</v>
      </c>
      <c r="B18" s="2" t="s">
        <v>11</v>
      </c>
      <c r="C18" s="2" t="s">
        <v>33</v>
      </c>
      <c r="D18" s="4">
        <v>0.07</v>
      </c>
      <c r="E18" s="4">
        <v>0.068</v>
      </c>
      <c r="F18" s="4">
        <f>'CCS 3.5 P3'!J18</f>
        <v>0.075</v>
      </c>
      <c r="G18" s="4">
        <f t="shared" si="0"/>
        <v>0.07100000000000001</v>
      </c>
      <c r="H18" s="4">
        <f>'CCS 3.5 P2'!V15</f>
        <v>0.050907990314769974</v>
      </c>
      <c r="I18" s="4">
        <f t="shared" si="1"/>
        <v>0.06095399515738499</v>
      </c>
      <c r="J18" s="4"/>
    </row>
    <row r="19" spans="1:10" ht="15">
      <c r="A19">
        <f t="shared" si="2"/>
        <v>9</v>
      </c>
      <c r="B19" s="2" t="s">
        <v>12</v>
      </c>
      <c r="C19" s="2" t="s">
        <v>34</v>
      </c>
      <c r="D19" s="6">
        <v>0.072</v>
      </c>
      <c r="E19" s="6">
        <v>0.074</v>
      </c>
      <c r="F19" s="4">
        <f>'CCS 3.5 P3'!J19</f>
        <v>0.05</v>
      </c>
      <c r="G19" s="4">
        <f t="shared" si="0"/>
        <v>0.06533333333333334</v>
      </c>
      <c r="H19" s="4">
        <f>'CCS 3.5 P2'!V16</f>
        <v>0.05538400470738682</v>
      </c>
      <c r="I19" s="4">
        <f t="shared" si="1"/>
        <v>0.06035866902036008</v>
      </c>
      <c r="J19" s="4"/>
    </row>
    <row r="20" spans="1:10" ht="15">
      <c r="A20">
        <f t="shared" si="2"/>
        <v>10</v>
      </c>
      <c r="B20" s="2" t="s">
        <v>13</v>
      </c>
      <c r="C20" s="2" t="s">
        <v>35</v>
      </c>
      <c r="D20" s="6">
        <v>0.0589</v>
      </c>
      <c r="E20" s="4">
        <v>0.065</v>
      </c>
      <c r="F20" s="4">
        <f>'CCS 3.5 P3'!J20</f>
        <v>0.07</v>
      </c>
      <c r="G20" s="4">
        <f t="shared" si="0"/>
        <v>0.06463333333333333</v>
      </c>
      <c r="H20" s="4">
        <f>'CCS 3.5 P2'!V17</f>
        <v>0.03559151814161687</v>
      </c>
      <c r="I20" s="4">
        <f t="shared" si="1"/>
        <v>0.0501124257374751</v>
      </c>
      <c r="J20" s="4"/>
    </row>
    <row r="21" spans="1:10" ht="15">
      <c r="A21">
        <f t="shared" si="2"/>
        <v>11</v>
      </c>
      <c r="B21" s="2" t="s">
        <v>14</v>
      </c>
      <c r="C21" s="2" t="s">
        <v>36</v>
      </c>
      <c r="D21" s="6">
        <v>0.0596</v>
      </c>
      <c r="E21" s="6">
        <v>0.048</v>
      </c>
      <c r="F21" s="4">
        <f>'CCS 3.5 P3'!J21</f>
        <v>0.05</v>
      </c>
      <c r="G21" s="4">
        <f t="shared" si="0"/>
        <v>0.05253333333333334</v>
      </c>
      <c r="H21" s="4">
        <f>'CCS 3.5 P2'!V18</f>
        <v>0.018847991055688955</v>
      </c>
      <c r="I21" s="4">
        <f t="shared" si="1"/>
        <v>0.03569066219451115</v>
      </c>
      <c r="J21" s="4"/>
    </row>
    <row r="22" spans="1:10" ht="15">
      <c r="A22">
        <f t="shared" si="2"/>
        <v>12</v>
      </c>
      <c r="B22" s="2" t="s">
        <v>15</v>
      </c>
      <c r="C22" s="2" t="s">
        <v>37</v>
      </c>
      <c r="D22" s="6">
        <v>0.0559</v>
      </c>
      <c r="E22" s="6">
        <v>0.052</v>
      </c>
      <c r="F22" s="4">
        <f>'CCS 3.5 P3'!J22</f>
        <v>0.055</v>
      </c>
      <c r="G22" s="4">
        <f t="shared" si="0"/>
        <v>0.054299999999999994</v>
      </c>
      <c r="H22" s="4">
        <f>'CCS 3.5 P2'!V19</f>
        <v>0.04040460046891833</v>
      </c>
      <c r="I22" s="4">
        <f t="shared" si="1"/>
        <v>0.04735230023445916</v>
      </c>
      <c r="J22" s="4"/>
    </row>
    <row r="23" spans="1:10" ht="15">
      <c r="A23">
        <f t="shared" si="2"/>
        <v>13</v>
      </c>
      <c r="B23" s="2" t="s">
        <v>16</v>
      </c>
      <c r="C23" s="2" t="s">
        <v>38</v>
      </c>
      <c r="D23" s="6">
        <v>0.0567</v>
      </c>
      <c r="E23" s="4">
        <v>0.062</v>
      </c>
      <c r="F23" s="4">
        <f>'CCS 3.5 P3'!J23</f>
        <v>0.03</v>
      </c>
      <c r="G23" s="4">
        <f t="shared" si="0"/>
        <v>0.04956666666666667</v>
      </c>
      <c r="H23" s="4">
        <f>'CCS 3.5 P2'!V20</f>
        <v>0.027737309746018905</v>
      </c>
      <c r="I23" s="4">
        <f t="shared" si="1"/>
        <v>0.03865198820634279</v>
      </c>
      <c r="J23" s="4"/>
    </row>
    <row r="24" spans="1:10" ht="15">
      <c r="A24">
        <f t="shared" si="2"/>
        <v>14</v>
      </c>
      <c r="B24" s="2" t="s">
        <v>17</v>
      </c>
      <c r="C24" s="2" t="s">
        <v>39</v>
      </c>
      <c r="D24" s="6">
        <v>0.0936</v>
      </c>
      <c r="E24" s="6">
        <v>0.09</v>
      </c>
      <c r="F24" s="4">
        <f>'CCS 3.5 P3'!J24</f>
        <v>0.08</v>
      </c>
      <c r="G24" s="4">
        <f t="shared" si="0"/>
        <v>0.08786666666666666</v>
      </c>
      <c r="H24" s="4">
        <f>'CCS 3.5 P2'!V21</f>
        <v>0.06658985308731502</v>
      </c>
      <c r="I24" s="4">
        <f t="shared" si="1"/>
        <v>0.07722825987699083</v>
      </c>
      <c r="J24" s="4"/>
    </row>
    <row r="25" spans="1:10" ht="15">
      <c r="A25">
        <f t="shared" si="2"/>
        <v>15</v>
      </c>
      <c r="B25" s="2" t="s">
        <v>18</v>
      </c>
      <c r="C25" s="2" t="s">
        <v>40</v>
      </c>
      <c r="D25" s="6">
        <v>0.0687</v>
      </c>
      <c r="E25" s="4">
        <v>0.06</v>
      </c>
      <c r="F25" s="4">
        <f>'CCS 3.5 P3'!J25</f>
        <v>0.075</v>
      </c>
      <c r="G25" s="4">
        <f t="shared" si="0"/>
        <v>0.0679</v>
      </c>
      <c r="H25" s="4">
        <f>'CCS 3.5 P2'!V22</f>
        <v>0.03966468045332399</v>
      </c>
      <c r="I25" s="4">
        <f t="shared" si="1"/>
        <v>0.05378234022666199</v>
      </c>
      <c r="J25" s="4"/>
    </row>
    <row r="26" spans="1:10" ht="15">
      <c r="A26">
        <f t="shared" si="2"/>
        <v>16</v>
      </c>
      <c r="B26" s="2" t="s">
        <v>19</v>
      </c>
      <c r="C26" s="2"/>
      <c r="D26" s="4">
        <f>AVERAGE(D11:D25)</f>
        <v>0.06316666666666665</v>
      </c>
      <c r="E26" s="4">
        <f>AVERAGE(E11:E25)</f>
        <v>0.0634</v>
      </c>
      <c r="F26" s="4">
        <f>'CCS 3.5 P3'!J26</f>
        <v>0.05300000000000001</v>
      </c>
      <c r="G26" s="4">
        <f>AVERAGE(G11:G25)</f>
        <v>0.05985555555555555</v>
      </c>
      <c r="H26" s="4">
        <f>AVERAGE(H11:H25)</f>
        <v>0.0444024600654741</v>
      </c>
      <c r="I26" s="6">
        <f>AVERAGE(I11:I25)</f>
        <v>0.05212900781051481</v>
      </c>
      <c r="J26" s="4"/>
    </row>
    <row r="27" spans="1:10" ht="15">
      <c r="A27">
        <f t="shared" si="2"/>
        <v>17</v>
      </c>
      <c r="B27" s="2" t="s">
        <v>20</v>
      </c>
      <c r="C27" s="2"/>
      <c r="D27" s="4">
        <f aca="true" t="shared" si="3" ref="D27:I27">MEDIAN(D11:D25)</f>
        <v>0.06</v>
      </c>
      <c r="E27" s="4">
        <f t="shared" si="3"/>
        <v>0.062</v>
      </c>
      <c r="F27" s="4">
        <f t="shared" si="3"/>
        <v>0.05</v>
      </c>
      <c r="G27" s="4">
        <f t="shared" si="3"/>
        <v>0.06066666666666667</v>
      </c>
      <c r="H27" s="4">
        <f t="shared" si="3"/>
        <v>0.03966468045332399</v>
      </c>
      <c r="I27" s="6">
        <f t="shared" si="3"/>
        <v>0.0501124257374751</v>
      </c>
      <c r="J27" s="4"/>
    </row>
    <row r="28" spans="4:10" ht="14.25">
      <c r="D28" s="4"/>
      <c r="E28" s="4"/>
      <c r="F28" s="4"/>
      <c r="G28" s="4"/>
      <c r="H28" s="4"/>
      <c r="I28" s="4"/>
      <c r="J28" s="4"/>
    </row>
    <row r="29" spans="2:10" ht="14.25">
      <c r="B29" s="13" t="s">
        <v>102</v>
      </c>
      <c r="D29" s="4"/>
      <c r="E29" s="4"/>
      <c r="F29" s="4"/>
      <c r="G29" s="4"/>
      <c r="H29" s="4"/>
      <c r="I29" s="4"/>
      <c r="J29" s="4"/>
    </row>
    <row r="30" spans="2:6" ht="14.25">
      <c r="B30" s="13" t="s">
        <v>108</v>
      </c>
      <c r="F30" s="4"/>
    </row>
    <row r="31" ht="14.25">
      <c r="B31" s="13" t="s">
        <v>109</v>
      </c>
    </row>
  </sheetData>
  <sheetProtection/>
  <mergeCells count="3">
    <mergeCell ref="B3:I3"/>
    <mergeCell ref="B4:I4"/>
    <mergeCell ref="B5:I5"/>
  </mergeCells>
  <printOptions/>
  <pageMargins left="0.7" right="0.7" top="0.75" bottom="0.75" header="0.3" footer="0.3"/>
  <pageSetup fitToHeight="1" fitToWidth="1" horizontalDpi="600" verticalDpi="600" orientation="portrait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:I31"/>
    </sheetView>
  </sheetViews>
  <sheetFormatPr defaultColWidth="9.140625" defaultRowHeight="15"/>
  <cols>
    <col min="1" max="1" width="6.7109375" style="0" customWidth="1"/>
    <col min="2" max="2" width="21.421875" style="0" customWidth="1"/>
  </cols>
  <sheetData>
    <row r="1" spans="1:3" ht="14.25">
      <c r="A1" s="1"/>
      <c r="B1" s="1"/>
      <c r="C1" s="1"/>
    </row>
    <row r="2" spans="1:3" ht="14.25">
      <c r="A2" s="1"/>
      <c r="B2" s="1"/>
      <c r="C2" s="1"/>
    </row>
    <row r="3" spans="1:8" ht="18">
      <c r="A3" s="1"/>
      <c r="B3" s="21" t="s">
        <v>104</v>
      </c>
      <c r="C3" s="21"/>
      <c r="D3" s="21"/>
      <c r="E3" s="21"/>
      <c r="F3" s="21"/>
      <c r="G3" s="21"/>
      <c r="H3" s="21"/>
    </row>
    <row r="4" spans="1:8" ht="18">
      <c r="A4" s="1"/>
      <c r="B4" s="21" t="s">
        <v>100</v>
      </c>
      <c r="C4" s="21"/>
      <c r="D4" s="21"/>
      <c r="E4" s="21"/>
      <c r="F4" s="21"/>
      <c r="G4" s="21"/>
      <c r="H4" s="21"/>
    </row>
    <row r="5" spans="1:8" ht="18">
      <c r="A5" s="1"/>
      <c r="B5" s="21" t="s">
        <v>105</v>
      </c>
      <c r="C5" s="21"/>
      <c r="D5" s="21"/>
      <c r="E5" s="21"/>
      <c r="F5" s="21"/>
      <c r="G5" s="21"/>
      <c r="H5" s="21"/>
    </row>
    <row r="6" spans="1:3" ht="14.25">
      <c r="A6" s="1"/>
      <c r="B6" s="1"/>
      <c r="C6" s="1"/>
    </row>
    <row r="7" spans="1:3" ht="14.25">
      <c r="A7" s="1"/>
      <c r="B7" s="1"/>
      <c r="C7" s="1"/>
    </row>
    <row r="8" spans="1:3" ht="14.25">
      <c r="A8" s="1"/>
      <c r="B8" s="1"/>
      <c r="C8" s="1"/>
    </row>
    <row r="9" spans="1:8" ht="14.25">
      <c r="A9" s="1" t="s">
        <v>0</v>
      </c>
      <c r="B9" s="1"/>
      <c r="C9" s="1"/>
      <c r="D9" s="8" t="s">
        <v>69</v>
      </c>
      <c r="E9" s="8" t="s">
        <v>69</v>
      </c>
      <c r="F9" s="8" t="s">
        <v>69</v>
      </c>
      <c r="G9" s="1" t="s">
        <v>75</v>
      </c>
      <c r="H9" s="1" t="s">
        <v>72</v>
      </c>
    </row>
    <row r="10" spans="1:8" ht="14.25">
      <c r="A10" s="1" t="s">
        <v>1</v>
      </c>
      <c r="B10" s="1" t="s">
        <v>2</v>
      </c>
      <c r="C10" s="1" t="s">
        <v>3</v>
      </c>
      <c r="D10" s="1" t="s">
        <v>70</v>
      </c>
      <c r="E10" s="1" t="s">
        <v>71</v>
      </c>
      <c r="F10" s="1" t="s">
        <v>47</v>
      </c>
      <c r="G10" s="1" t="s">
        <v>72</v>
      </c>
      <c r="H10" s="1" t="s">
        <v>74</v>
      </c>
    </row>
    <row r="11" spans="1:8" ht="14.25">
      <c r="A11">
        <v>1</v>
      </c>
      <c r="B11" s="2" t="s">
        <v>4</v>
      </c>
      <c r="C11" s="2" t="s">
        <v>26</v>
      </c>
      <c r="D11" s="7">
        <v>28.28</v>
      </c>
      <c r="E11" s="7">
        <v>49</v>
      </c>
      <c r="F11" s="7">
        <f>(D11+E11)/2</f>
        <v>38.64</v>
      </c>
      <c r="G11" s="7">
        <f>'CCS 3.5 P2'!E8</f>
        <v>1.8</v>
      </c>
      <c r="H11" s="4">
        <f aca="true" t="shared" si="0" ref="H11:H25">G11/F11</f>
        <v>0.046583850931677016</v>
      </c>
    </row>
    <row r="12" spans="1:8" ht="14.25">
      <c r="A12">
        <f>A11+1</f>
        <v>2</v>
      </c>
      <c r="B12" s="2" t="s">
        <v>5</v>
      </c>
      <c r="C12" s="2" t="s">
        <v>27</v>
      </c>
      <c r="D12" s="7">
        <v>22.8</v>
      </c>
      <c r="E12" s="7">
        <v>43.41</v>
      </c>
      <c r="F12" s="7">
        <f aca="true" t="shared" si="1" ref="F12:F25">(D12+E12)/2</f>
        <v>33.105</v>
      </c>
      <c r="G12" s="7">
        <f>'CCS 3.5 P2'!E9</f>
        <v>1.53</v>
      </c>
      <c r="H12" s="4">
        <f t="shared" si="0"/>
        <v>0.046216583597643864</v>
      </c>
    </row>
    <row r="13" spans="1:8" ht="14.25">
      <c r="A13">
        <f aca="true" t="shared" si="2" ref="A13:A27">A12+1</f>
        <v>3</v>
      </c>
      <c r="B13" s="2" t="s">
        <v>6</v>
      </c>
      <c r="C13" s="2" t="s">
        <v>28</v>
      </c>
      <c r="D13" s="7">
        <v>34.11</v>
      </c>
      <c r="E13" s="7">
        <v>49.8</v>
      </c>
      <c r="F13" s="7">
        <f t="shared" si="1"/>
        <v>41.955</v>
      </c>
      <c r="G13" s="7">
        <f>'CCS 3.5 P2'!E10</f>
        <v>2.36</v>
      </c>
      <c r="H13" s="4">
        <f t="shared" si="0"/>
        <v>0.05625074484566798</v>
      </c>
    </row>
    <row r="14" spans="1:8" ht="14.25">
      <c r="A14">
        <f t="shared" si="2"/>
        <v>4</v>
      </c>
      <c r="B14" s="2" t="s">
        <v>7</v>
      </c>
      <c r="C14" s="2" t="s">
        <v>29</v>
      </c>
      <c r="D14" s="7">
        <v>27.82</v>
      </c>
      <c r="E14" s="7">
        <v>46.93</v>
      </c>
      <c r="F14" s="7">
        <f t="shared" si="1"/>
        <v>37.375</v>
      </c>
      <c r="G14" s="7">
        <f>'CCS 3.5 P2'!E11</f>
        <v>2.12</v>
      </c>
      <c r="H14" s="4">
        <f t="shared" si="0"/>
        <v>0.056722408026755856</v>
      </c>
    </row>
    <row r="15" spans="1:8" ht="14.25">
      <c r="A15">
        <f t="shared" si="2"/>
        <v>5</v>
      </c>
      <c r="B15" s="2" t="s">
        <v>8</v>
      </c>
      <c r="C15" s="2" t="s">
        <v>30</v>
      </c>
      <c r="D15" s="7">
        <v>26.73</v>
      </c>
      <c r="E15" s="7">
        <v>56.32</v>
      </c>
      <c r="F15" s="7">
        <f t="shared" si="1"/>
        <v>41.525</v>
      </c>
      <c r="G15" s="7">
        <f>'CCS 3.5 P2'!E12</f>
        <v>1.24</v>
      </c>
      <c r="H15" s="4">
        <f t="shared" si="0"/>
        <v>0.029861529199277544</v>
      </c>
    </row>
    <row r="16" spans="1:8" ht="14.25">
      <c r="A16">
        <f t="shared" si="2"/>
        <v>6</v>
      </c>
      <c r="B16" s="2" t="s">
        <v>9</v>
      </c>
      <c r="C16" s="2" t="s">
        <v>31</v>
      </c>
      <c r="D16" s="7">
        <v>33.81</v>
      </c>
      <c r="E16" s="7">
        <v>73.75</v>
      </c>
      <c r="F16" s="7">
        <f t="shared" si="1"/>
        <v>53.78</v>
      </c>
      <c r="G16" s="7">
        <f>'CCS 3.5 P2'!E13</f>
        <v>1.88</v>
      </c>
      <c r="H16" s="4">
        <f t="shared" si="0"/>
        <v>0.03495723317218297</v>
      </c>
    </row>
    <row r="17" spans="1:8" ht="14.25">
      <c r="A17">
        <f t="shared" si="2"/>
        <v>7</v>
      </c>
      <c r="B17" s="2" t="s">
        <v>10</v>
      </c>
      <c r="C17" s="2" t="s">
        <v>32</v>
      </c>
      <c r="D17" s="7">
        <v>21.88</v>
      </c>
      <c r="E17" s="7">
        <v>36.07</v>
      </c>
      <c r="F17" s="7">
        <f t="shared" si="1"/>
        <v>28.975</v>
      </c>
      <c r="G17" s="7">
        <f>'CCS 3.5 P2'!E14</f>
        <v>1.2</v>
      </c>
      <c r="H17" s="4">
        <f t="shared" si="0"/>
        <v>0.04141501294219154</v>
      </c>
    </row>
    <row r="18" spans="1:8" ht="15">
      <c r="A18">
        <f t="shared" si="2"/>
        <v>8</v>
      </c>
      <c r="B18" s="2" t="s">
        <v>11</v>
      </c>
      <c r="C18" s="2" t="s">
        <v>33</v>
      </c>
      <c r="D18" s="7">
        <v>25.67</v>
      </c>
      <c r="E18" s="9">
        <v>40</v>
      </c>
      <c r="F18" s="7">
        <f t="shared" si="1"/>
        <v>32.835</v>
      </c>
      <c r="G18" s="7">
        <f>'CCS 3.5 P2'!E15</f>
        <v>1.53</v>
      </c>
      <c r="H18" s="4">
        <f t="shared" si="0"/>
        <v>0.04659661946094107</v>
      </c>
    </row>
    <row r="19" spans="1:8" ht="14.25">
      <c r="A19">
        <f t="shared" si="2"/>
        <v>9</v>
      </c>
      <c r="B19" s="2" t="s">
        <v>12</v>
      </c>
      <c r="C19" s="2" t="s">
        <v>34</v>
      </c>
      <c r="D19" s="7">
        <v>26.67</v>
      </c>
      <c r="E19" s="7">
        <v>46.35</v>
      </c>
      <c r="F19" s="7">
        <f t="shared" si="1"/>
        <v>36.510000000000005</v>
      </c>
      <c r="G19" s="7">
        <f>'CCS 3.5 P2'!E16</f>
        <v>1.68</v>
      </c>
      <c r="H19" s="4">
        <f t="shared" si="0"/>
        <v>0.046014790468364826</v>
      </c>
    </row>
    <row r="20" spans="1:8" ht="14.25">
      <c r="A20">
        <f t="shared" si="2"/>
        <v>10</v>
      </c>
      <c r="B20" s="2" t="s">
        <v>13</v>
      </c>
      <c r="C20" s="2" t="s">
        <v>35</v>
      </c>
      <c r="D20" s="7">
        <v>15.36</v>
      </c>
      <c r="E20" s="7">
        <v>27.87</v>
      </c>
      <c r="F20" s="7">
        <f t="shared" si="1"/>
        <v>21.615000000000002</v>
      </c>
      <c r="G20" s="7">
        <f>'CCS 3.5 P2'!E17</f>
        <v>1.01</v>
      </c>
      <c r="H20" s="4">
        <f t="shared" si="0"/>
        <v>0.04672681008558871</v>
      </c>
    </row>
    <row r="21" spans="1:8" ht="14.25">
      <c r="A21">
        <f t="shared" si="2"/>
        <v>11</v>
      </c>
      <c r="B21" s="2" t="s">
        <v>14</v>
      </c>
      <c r="C21" s="2" t="s">
        <v>36</v>
      </c>
      <c r="D21" s="7">
        <v>32.6</v>
      </c>
      <c r="E21" s="7">
        <v>49.62</v>
      </c>
      <c r="F21" s="7">
        <f t="shared" si="1"/>
        <v>41.11</v>
      </c>
      <c r="G21" s="7">
        <f>'CCS 3.5 P2'!E18</f>
        <v>2.48</v>
      </c>
      <c r="H21" s="4">
        <f t="shared" si="0"/>
        <v>0.060325954755533935</v>
      </c>
    </row>
    <row r="22" spans="1:8" ht="14.25">
      <c r="A22">
        <f t="shared" si="2"/>
        <v>12</v>
      </c>
      <c r="B22" s="2" t="s">
        <v>15</v>
      </c>
      <c r="C22" s="2" t="s">
        <v>37</v>
      </c>
      <c r="D22" s="7">
        <v>29.82</v>
      </c>
      <c r="E22" s="7">
        <v>40.6</v>
      </c>
      <c r="F22" s="7">
        <f t="shared" si="1"/>
        <v>35.21</v>
      </c>
      <c r="G22" s="7">
        <f>'CCS 3.5 P2'!E19</f>
        <v>1.73</v>
      </c>
      <c r="H22" s="4">
        <f t="shared" si="0"/>
        <v>0.04913376881567736</v>
      </c>
    </row>
    <row r="23" spans="1:8" ht="14.25">
      <c r="A23">
        <f t="shared" si="2"/>
        <v>13</v>
      </c>
      <c r="B23" s="2" t="s">
        <v>16</v>
      </c>
      <c r="C23" s="2" t="s">
        <v>38</v>
      </c>
      <c r="D23" s="7">
        <v>19.48</v>
      </c>
      <c r="E23" s="7">
        <v>32.2</v>
      </c>
      <c r="F23" s="7">
        <f t="shared" si="1"/>
        <v>25.840000000000003</v>
      </c>
      <c r="G23" s="7">
        <f>'CCS 3.5 P2'!E20</f>
        <v>1.35</v>
      </c>
      <c r="H23" s="4">
        <f t="shared" si="0"/>
        <v>0.05224458204334365</v>
      </c>
    </row>
    <row r="24" spans="1:8" ht="14.25">
      <c r="A24">
        <f t="shared" si="2"/>
        <v>14</v>
      </c>
      <c r="B24" s="2" t="s">
        <v>17</v>
      </c>
      <c r="C24" s="2" t="s">
        <v>39</v>
      </c>
      <c r="D24" s="7">
        <v>34.89</v>
      </c>
      <c r="E24" s="7">
        <v>50.48</v>
      </c>
      <c r="F24" s="7">
        <f t="shared" si="1"/>
        <v>42.685</v>
      </c>
      <c r="G24" s="7">
        <f>'CCS 3.5 P2'!E21</f>
        <v>1.24</v>
      </c>
      <c r="H24" s="4">
        <f t="shared" si="0"/>
        <v>0.02905001757057514</v>
      </c>
    </row>
    <row r="25" spans="1:8" ht="14.25">
      <c r="A25">
        <f t="shared" si="2"/>
        <v>15</v>
      </c>
      <c r="B25" s="2" t="s">
        <v>18</v>
      </c>
      <c r="C25" s="2" t="s">
        <v>40</v>
      </c>
      <c r="D25" s="7">
        <v>15.32</v>
      </c>
      <c r="E25" s="7">
        <v>23.27</v>
      </c>
      <c r="F25" s="7">
        <f t="shared" si="1"/>
        <v>19.295</v>
      </c>
      <c r="G25" s="7">
        <f>'CCS 3.5 P2'!E22</f>
        <v>0.97</v>
      </c>
      <c r="H25" s="4">
        <f t="shared" si="0"/>
        <v>0.05027209121534076</v>
      </c>
    </row>
    <row r="26" spans="1:8" ht="15">
      <c r="A26">
        <f t="shared" si="2"/>
        <v>16</v>
      </c>
      <c r="B26" s="2" t="s">
        <v>19</v>
      </c>
      <c r="C26" s="2"/>
      <c r="D26" s="7">
        <f>AVERAGE(D11:D25)</f>
        <v>26.349333333333334</v>
      </c>
      <c r="E26" s="7">
        <f>AVERAGE(E11:E25)</f>
        <v>44.37800000000001</v>
      </c>
      <c r="F26" s="7">
        <f>AVERAGE(F11:F25)</f>
        <v>35.36366666666667</v>
      </c>
      <c r="G26" s="7">
        <f>AVERAGE(G11:G25)</f>
        <v>1.6079999999999999</v>
      </c>
      <c r="H26" s="6">
        <f>AVERAGE(H11:H25)</f>
        <v>0.04615813314205081</v>
      </c>
    </row>
    <row r="27" spans="1:8" ht="15">
      <c r="A27">
        <f t="shared" si="2"/>
        <v>17</v>
      </c>
      <c r="B27" s="2" t="s">
        <v>20</v>
      </c>
      <c r="C27" s="2"/>
      <c r="D27" s="7"/>
      <c r="E27" s="7"/>
      <c r="F27" s="7"/>
      <c r="G27" s="7">
        <f>MEDIAN(G11:G25)</f>
        <v>1.53</v>
      </c>
      <c r="H27" s="6">
        <f>MEDIAN(H11:H25)</f>
        <v>0.04659661946094107</v>
      </c>
    </row>
    <row r="28" spans="2:6" ht="14.25">
      <c r="B28" s="2"/>
      <c r="C28" s="2"/>
      <c r="D28" s="7"/>
      <c r="E28" s="7"/>
      <c r="F28" s="7"/>
    </row>
    <row r="29" spans="2:6" ht="14.25">
      <c r="B29" s="13" t="s">
        <v>102</v>
      </c>
      <c r="D29" s="7"/>
      <c r="E29" s="7"/>
      <c r="F29" s="7"/>
    </row>
    <row r="30" ht="14.25">
      <c r="B30" s="13" t="s">
        <v>103</v>
      </c>
    </row>
  </sheetData>
  <sheetProtection/>
  <mergeCells count="3">
    <mergeCell ref="B3:H3"/>
    <mergeCell ref="B4:H4"/>
    <mergeCell ref="B5:H5"/>
  </mergeCells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:I30"/>
    </sheetView>
  </sheetViews>
  <sheetFormatPr defaultColWidth="9.140625" defaultRowHeight="15"/>
  <cols>
    <col min="1" max="1" width="4.421875" style="0" bestFit="1" customWidth="1"/>
    <col min="2" max="2" width="23.00390625" style="0" customWidth="1"/>
  </cols>
  <sheetData>
    <row r="1" spans="1:3" ht="14.25">
      <c r="A1" s="1"/>
      <c r="B1" s="1"/>
      <c r="C1" s="1"/>
    </row>
    <row r="2" spans="1:8" ht="18">
      <c r="A2" s="1"/>
      <c r="B2" s="21" t="s">
        <v>99</v>
      </c>
      <c r="C2" s="21"/>
      <c r="D2" s="21"/>
      <c r="E2" s="21"/>
      <c r="F2" s="21"/>
      <c r="G2" s="21"/>
      <c r="H2" s="21"/>
    </row>
    <row r="3" spans="1:8" ht="18">
      <c r="A3" s="1"/>
      <c r="B3" s="21" t="s">
        <v>100</v>
      </c>
      <c r="C3" s="21"/>
      <c r="D3" s="21"/>
      <c r="E3" s="21"/>
      <c r="F3" s="21"/>
      <c r="G3" s="21"/>
      <c r="H3" s="21"/>
    </row>
    <row r="4" spans="1:8" ht="18">
      <c r="A4" s="1"/>
      <c r="B4" s="21" t="s">
        <v>79</v>
      </c>
      <c r="C4" s="21"/>
      <c r="D4" s="21"/>
      <c r="E4" s="21"/>
      <c r="F4" s="21"/>
      <c r="G4" s="21"/>
      <c r="H4" s="21"/>
    </row>
    <row r="5" spans="1:3" ht="14.25">
      <c r="A5" s="1"/>
      <c r="B5" s="1"/>
      <c r="C5" s="1"/>
    </row>
    <row r="6" spans="1:3" ht="14.25">
      <c r="A6" s="1"/>
      <c r="B6" s="1"/>
      <c r="C6" s="1"/>
    </row>
    <row r="7" spans="1:3" ht="14.25">
      <c r="A7" s="1"/>
      <c r="B7" s="1"/>
      <c r="C7" s="1"/>
    </row>
    <row r="8" spans="1:3" ht="14.25">
      <c r="A8" s="1"/>
      <c r="B8" s="1"/>
      <c r="C8" s="1"/>
    </row>
    <row r="9" spans="1:8" ht="14.25">
      <c r="A9" s="1" t="s">
        <v>0</v>
      </c>
      <c r="B9" s="1"/>
      <c r="C9" s="1"/>
      <c r="F9" s="1" t="s">
        <v>72</v>
      </c>
      <c r="H9" s="1"/>
    </row>
    <row r="10" spans="1:8" ht="14.25">
      <c r="A10" s="1" t="s">
        <v>1</v>
      </c>
      <c r="B10" s="1" t="s">
        <v>2</v>
      </c>
      <c r="C10" s="1" t="s">
        <v>3</v>
      </c>
      <c r="D10" s="1" t="s">
        <v>76</v>
      </c>
      <c r="E10" s="1" t="s">
        <v>72</v>
      </c>
      <c r="F10" s="1" t="s">
        <v>74</v>
      </c>
      <c r="G10" s="1" t="s">
        <v>77</v>
      </c>
      <c r="H10" s="1" t="s">
        <v>78</v>
      </c>
    </row>
    <row r="11" spans="1:8" ht="14.25">
      <c r="A11">
        <v>1</v>
      </c>
      <c r="B11" s="2" t="s">
        <v>4</v>
      </c>
      <c r="C11" s="2" t="s">
        <v>26</v>
      </c>
      <c r="D11" s="7">
        <f>'CCS 3.4'!F11</f>
        <v>38.64</v>
      </c>
      <c r="E11" s="7">
        <f>'CCS 3.4'!G11</f>
        <v>1.8</v>
      </c>
      <c r="F11" s="4">
        <f>E11/D11</f>
        <v>0.046583850931677016</v>
      </c>
      <c r="G11" s="4">
        <f>'CCS 3.5 P1'!I11</f>
        <v>0.040463703320950124</v>
      </c>
      <c r="H11" s="12">
        <f>F11+G11</f>
        <v>0.08704755425262714</v>
      </c>
    </row>
    <row r="12" spans="1:8" ht="14.25">
      <c r="A12">
        <f>A11+1</f>
        <v>2</v>
      </c>
      <c r="B12" s="2" t="s">
        <v>5</v>
      </c>
      <c r="C12" s="2" t="s">
        <v>27</v>
      </c>
      <c r="D12" s="7">
        <f>'CCS 3.4'!F12</f>
        <v>33.105</v>
      </c>
      <c r="E12" s="7">
        <f>'CCS 3.4'!G12</f>
        <v>1.53</v>
      </c>
      <c r="F12" s="4">
        <f aca="true" t="shared" si="0" ref="F12:F25">E12/D12</f>
        <v>0.046216583597643864</v>
      </c>
      <c r="G12" s="4">
        <f>'CCS 3.5 P1'!I12</f>
        <v>0.05468001298091133</v>
      </c>
      <c r="H12" s="12">
        <f aca="true" t="shared" si="1" ref="H12:H25">F12+G12</f>
        <v>0.1008965965785552</v>
      </c>
    </row>
    <row r="13" spans="1:8" ht="14.25">
      <c r="A13">
        <f aca="true" t="shared" si="2" ref="A13:A27">A12+1</f>
        <v>3</v>
      </c>
      <c r="B13" s="2" t="s">
        <v>6</v>
      </c>
      <c r="C13" s="2" t="s">
        <v>28</v>
      </c>
      <c r="D13" s="7">
        <f>'CCS 3.4'!F13</f>
        <v>41.955</v>
      </c>
      <c r="E13" s="7">
        <f>'CCS 3.4'!G13</f>
        <v>2.36</v>
      </c>
      <c r="F13" s="4">
        <f t="shared" si="0"/>
        <v>0.05625074484566798</v>
      </c>
      <c r="G13" s="4">
        <f>'CCS 3.5 P1'!I13</f>
        <v>0.02154116866720454</v>
      </c>
      <c r="H13" s="12">
        <f t="shared" si="1"/>
        <v>0.07779191351287251</v>
      </c>
    </row>
    <row r="14" spans="1:8" ht="14.25">
      <c r="A14">
        <f t="shared" si="2"/>
        <v>4</v>
      </c>
      <c r="B14" s="2" t="s">
        <v>7</v>
      </c>
      <c r="C14" s="2" t="s">
        <v>29</v>
      </c>
      <c r="D14" s="7">
        <f>'CCS 3.4'!F14</f>
        <v>37.375</v>
      </c>
      <c r="E14" s="7">
        <f>'CCS 3.4'!G14</f>
        <v>2.12</v>
      </c>
      <c r="F14" s="4">
        <f t="shared" si="0"/>
        <v>0.056722408026755856</v>
      </c>
      <c r="G14" s="4">
        <f>'CCS 3.5 P1'!I14</f>
        <v>0.0430820038832804</v>
      </c>
      <c r="H14" s="12">
        <f t="shared" si="1"/>
        <v>0.09980441191003625</v>
      </c>
    </row>
    <row r="15" spans="1:8" ht="14.25">
      <c r="A15">
        <f t="shared" si="2"/>
        <v>5</v>
      </c>
      <c r="B15" s="2" t="s">
        <v>8</v>
      </c>
      <c r="C15" s="2" t="s">
        <v>30</v>
      </c>
      <c r="D15" s="7">
        <f>'CCS 3.4'!F15</f>
        <v>41.525</v>
      </c>
      <c r="E15" s="7">
        <f>'CCS 3.4'!G15</f>
        <v>1.24</v>
      </c>
      <c r="F15" s="4">
        <f t="shared" si="0"/>
        <v>0.029861529199277544</v>
      </c>
      <c r="G15" s="4">
        <f>'CCS 3.5 P1'!I15</f>
        <v>0.07293753957452422</v>
      </c>
      <c r="H15" s="12">
        <f t="shared" si="1"/>
        <v>0.10279906877380177</v>
      </c>
    </row>
    <row r="16" spans="1:8" ht="14.25">
      <c r="A16">
        <f t="shared" si="2"/>
        <v>6</v>
      </c>
      <c r="B16" s="2" t="s">
        <v>9</v>
      </c>
      <c r="C16" s="2" t="s">
        <v>31</v>
      </c>
      <c r="D16" s="7">
        <f>'CCS 3.4'!F16</f>
        <v>53.78</v>
      </c>
      <c r="E16" s="7">
        <f>'CCS 3.4'!G16</f>
        <v>1.88</v>
      </c>
      <c r="F16" s="4">
        <f t="shared" si="0"/>
        <v>0.03495723317218297</v>
      </c>
      <c r="G16" s="4">
        <f>'CCS 3.5 P1'!I16</f>
        <v>0.08638322729673613</v>
      </c>
      <c r="H16" s="12">
        <f t="shared" si="1"/>
        <v>0.1213404604689191</v>
      </c>
    </row>
    <row r="17" spans="1:8" ht="14.25">
      <c r="A17">
        <f t="shared" si="2"/>
        <v>7</v>
      </c>
      <c r="B17" s="2" t="s">
        <v>10</v>
      </c>
      <c r="C17" s="2" t="s">
        <v>32</v>
      </c>
      <c r="D17" s="7">
        <f>'CCS 3.4'!F17</f>
        <v>28.975</v>
      </c>
      <c r="E17" s="7">
        <f>'CCS 3.4'!G17</f>
        <v>1.2</v>
      </c>
      <c r="F17" s="4">
        <f t="shared" si="0"/>
        <v>0.04141501294219154</v>
      </c>
      <c r="G17" s="4">
        <f>'CCS 3.5 P1'!I17</f>
        <v>0.03871682077992959</v>
      </c>
      <c r="H17" s="12">
        <f t="shared" si="1"/>
        <v>0.08013183372212113</v>
      </c>
    </row>
    <row r="18" spans="1:8" ht="14.25">
      <c r="A18">
        <f t="shared" si="2"/>
        <v>8</v>
      </c>
      <c r="B18" s="2" t="s">
        <v>11</v>
      </c>
      <c r="C18" s="2" t="s">
        <v>33</v>
      </c>
      <c r="D18" s="7">
        <f>'CCS 3.4'!F18</f>
        <v>32.835</v>
      </c>
      <c r="E18" s="7">
        <f>'CCS 3.4'!G18</f>
        <v>1.53</v>
      </c>
      <c r="F18" s="4">
        <f t="shared" si="0"/>
        <v>0.04659661946094107</v>
      </c>
      <c r="G18" s="4">
        <f>'CCS 3.5 P1'!I18</f>
        <v>0.06095399515738499</v>
      </c>
      <c r="H18" s="12">
        <f t="shared" si="1"/>
        <v>0.10755061461832606</v>
      </c>
    </row>
    <row r="19" spans="1:8" ht="14.25">
      <c r="A19">
        <f t="shared" si="2"/>
        <v>9</v>
      </c>
      <c r="B19" s="2" t="s">
        <v>12</v>
      </c>
      <c r="C19" s="2" t="s">
        <v>34</v>
      </c>
      <c r="D19" s="7">
        <f>'CCS 3.4'!F19</f>
        <v>36.510000000000005</v>
      </c>
      <c r="E19" s="7">
        <f>'CCS 3.4'!G19</f>
        <v>1.68</v>
      </c>
      <c r="F19" s="4">
        <f t="shared" si="0"/>
        <v>0.046014790468364826</v>
      </c>
      <c r="G19" s="4">
        <f>'CCS 3.5 P1'!I19</f>
        <v>0.06035866902036008</v>
      </c>
      <c r="H19" s="12">
        <f t="shared" si="1"/>
        <v>0.1063734594887249</v>
      </c>
    </row>
    <row r="20" spans="1:8" ht="14.25">
      <c r="A20">
        <f t="shared" si="2"/>
        <v>10</v>
      </c>
      <c r="B20" s="2" t="s">
        <v>13</v>
      </c>
      <c r="C20" s="2" t="s">
        <v>35</v>
      </c>
      <c r="D20" s="7">
        <f>'CCS 3.4'!F20</f>
        <v>21.615000000000002</v>
      </c>
      <c r="E20" s="7">
        <f>'CCS 3.4'!G20</f>
        <v>1.01</v>
      </c>
      <c r="F20" s="4">
        <f t="shared" si="0"/>
        <v>0.04672681008558871</v>
      </c>
      <c r="G20" s="4">
        <f>'CCS 3.5 P1'!I20</f>
        <v>0.0501124257374751</v>
      </c>
      <c r="H20" s="12">
        <f t="shared" si="1"/>
        <v>0.09683923582306381</v>
      </c>
    </row>
    <row r="21" spans="1:8" ht="14.25">
      <c r="A21">
        <f t="shared" si="2"/>
        <v>11</v>
      </c>
      <c r="B21" s="2" t="s">
        <v>14</v>
      </c>
      <c r="C21" s="2" t="s">
        <v>36</v>
      </c>
      <c r="D21" s="7">
        <f>'CCS 3.4'!F21</f>
        <v>41.11</v>
      </c>
      <c r="E21" s="7">
        <f>'CCS 3.4'!G21</f>
        <v>2.48</v>
      </c>
      <c r="F21" s="4">
        <f t="shared" si="0"/>
        <v>0.060325954755533935</v>
      </c>
      <c r="G21" s="4">
        <f>'CCS 3.5 P1'!I21</f>
        <v>0.03569066219451115</v>
      </c>
      <c r="H21" s="12">
        <f t="shared" si="1"/>
        <v>0.09601661695004508</v>
      </c>
    </row>
    <row r="22" spans="1:8" ht="14.25">
      <c r="A22">
        <f t="shared" si="2"/>
        <v>12</v>
      </c>
      <c r="B22" s="2" t="s">
        <v>15</v>
      </c>
      <c r="C22" s="2" t="s">
        <v>37</v>
      </c>
      <c r="D22" s="7">
        <f>'CCS 3.4'!F22</f>
        <v>35.21</v>
      </c>
      <c r="E22" s="7">
        <f>'CCS 3.4'!G22</f>
        <v>1.73</v>
      </c>
      <c r="F22" s="4">
        <f t="shared" si="0"/>
        <v>0.04913376881567736</v>
      </c>
      <c r="G22" s="4">
        <f>'CCS 3.5 P1'!I22</f>
        <v>0.04735230023445916</v>
      </c>
      <c r="H22" s="12">
        <f t="shared" si="1"/>
        <v>0.09648606905013651</v>
      </c>
    </row>
    <row r="23" spans="1:8" ht="14.25">
      <c r="A23">
        <f t="shared" si="2"/>
        <v>13</v>
      </c>
      <c r="B23" s="2" t="s">
        <v>16</v>
      </c>
      <c r="C23" s="2" t="s">
        <v>38</v>
      </c>
      <c r="D23" s="7">
        <f>'CCS 3.4'!F23</f>
        <v>25.840000000000003</v>
      </c>
      <c r="E23" s="7">
        <f>'CCS 3.4'!G23</f>
        <v>1.35</v>
      </c>
      <c r="F23" s="4">
        <f t="shared" si="0"/>
        <v>0.05224458204334365</v>
      </c>
      <c r="G23" s="4">
        <f>'CCS 3.5 P1'!I23</f>
        <v>0.03865198820634279</v>
      </c>
      <c r="H23" s="12">
        <f t="shared" si="1"/>
        <v>0.09089657024968645</v>
      </c>
    </row>
    <row r="24" spans="1:8" ht="14.25">
      <c r="A24">
        <f t="shared" si="2"/>
        <v>14</v>
      </c>
      <c r="B24" s="2" t="s">
        <v>17</v>
      </c>
      <c r="C24" s="2" t="s">
        <v>39</v>
      </c>
      <c r="D24" s="7">
        <f>'CCS 3.4'!F24</f>
        <v>42.685</v>
      </c>
      <c r="E24" s="7">
        <f>'CCS 3.4'!G24</f>
        <v>1.24</v>
      </c>
      <c r="F24" s="4">
        <f t="shared" si="0"/>
        <v>0.02905001757057514</v>
      </c>
      <c r="G24" s="4">
        <f>'CCS 3.5 P1'!I24</f>
        <v>0.07722825987699083</v>
      </c>
      <c r="H24" s="12">
        <f t="shared" si="1"/>
        <v>0.10627827744756597</v>
      </c>
    </row>
    <row r="25" spans="1:8" ht="14.25">
      <c r="A25">
        <f t="shared" si="2"/>
        <v>15</v>
      </c>
      <c r="B25" s="2" t="s">
        <v>18</v>
      </c>
      <c r="C25" s="2" t="s">
        <v>40</v>
      </c>
      <c r="D25" s="7">
        <f>'CCS 3.4'!F25</f>
        <v>19.295</v>
      </c>
      <c r="E25" s="7">
        <f>'CCS 3.4'!G25</f>
        <v>0.97</v>
      </c>
      <c r="F25" s="4">
        <f t="shared" si="0"/>
        <v>0.05027209121534076</v>
      </c>
      <c r="G25" s="4">
        <f>'CCS 3.5 P1'!I25</f>
        <v>0.05378234022666199</v>
      </c>
      <c r="H25" s="12">
        <f t="shared" si="1"/>
        <v>0.10405443144200274</v>
      </c>
    </row>
    <row r="26" spans="1:8" ht="14.25">
      <c r="A26">
        <f t="shared" si="2"/>
        <v>16</v>
      </c>
      <c r="B26" s="2" t="s">
        <v>19</v>
      </c>
      <c r="C26" s="2"/>
      <c r="D26" s="7">
        <f>'CCS 3.4'!F26</f>
        <v>35.36366666666667</v>
      </c>
      <c r="E26" s="7">
        <f>'CCS 3.4'!G26</f>
        <v>1.6079999999999999</v>
      </c>
      <c r="F26" s="4">
        <f>AVERAGE(F11:F25)</f>
        <v>0.04615813314205081</v>
      </c>
      <c r="G26" s="4">
        <f>AVERAGE(G11:G25)</f>
        <v>0.05212900781051481</v>
      </c>
      <c r="H26" s="12">
        <f>AVERAGE(H11:H25)</f>
        <v>0.09828714095256565</v>
      </c>
    </row>
    <row r="27" spans="1:8" ht="14.25">
      <c r="A27">
        <f t="shared" si="2"/>
        <v>17</v>
      </c>
      <c r="B27" s="2" t="s">
        <v>20</v>
      </c>
      <c r="C27" s="2"/>
      <c r="D27" s="7">
        <f>MEDIAN(D11:D25)</f>
        <v>36.510000000000005</v>
      </c>
      <c r="E27" s="7">
        <f>'CCS 3.4'!G27</f>
        <v>1.53</v>
      </c>
      <c r="F27" s="4">
        <f>MEDIAN(F11:F25)</f>
        <v>0.04659661946094107</v>
      </c>
      <c r="G27" s="4">
        <f>MEDIAN(G11:G25)</f>
        <v>0.0501124257374751</v>
      </c>
      <c r="H27" s="12">
        <f>MEDIAN(H11:H25)</f>
        <v>0.09980441191003625</v>
      </c>
    </row>
    <row r="28" spans="2:3" ht="14.25">
      <c r="B28" s="2"/>
      <c r="C28" s="2"/>
    </row>
    <row r="29" ht="14.25">
      <c r="B29" s="2"/>
    </row>
    <row r="30" ht="14.25">
      <c r="B30" s="2"/>
    </row>
  </sheetData>
  <sheetProtection/>
  <mergeCells count="3">
    <mergeCell ref="B4:H4"/>
    <mergeCell ref="B2:H2"/>
    <mergeCell ref="B3:H3"/>
  </mergeCells>
  <printOptions/>
  <pageMargins left="0.7" right="0.7" top="0.75" bottom="0.75" header="0.3" footer="0.3"/>
  <pageSetup fitToHeight="1" fitToWidth="1" horizontalDpi="600" verticalDpi="600" orientation="portrait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30"/>
  <sheetViews>
    <sheetView zoomScalePageLayoutView="0" workbookViewId="0" topLeftCell="A1">
      <selection activeCell="A1" sqref="A1:N28"/>
    </sheetView>
  </sheetViews>
  <sheetFormatPr defaultColWidth="9.140625" defaultRowHeight="15"/>
  <cols>
    <col min="1" max="1" width="6.28125" style="0" customWidth="1"/>
    <col min="2" max="2" width="20.57421875" style="0" customWidth="1"/>
    <col min="13" max="13" width="11.421875" style="0" customWidth="1"/>
  </cols>
  <sheetData>
    <row r="1" spans="1:3" ht="14.25">
      <c r="A1" s="1"/>
      <c r="B1" s="1"/>
      <c r="C1" s="1"/>
    </row>
    <row r="2" spans="1:3" ht="14.25">
      <c r="A2" s="1"/>
      <c r="B2" s="1"/>
      <c r="C2" s="1"/>
    </row>
    <row r="3" spans="1:14" ht="18">
      <c r="A3" s="1"/>
      <c r="B3" s="21" t="s">
        <v>99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8">
      <c r="A4" s="1"/>
      <c r="B4" s="21" t="s">
        <v>100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8">
      <c r="A5" s="1"/>
      <c r="B5" s="21" t="s">
        <v>112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3" ht="14.25">
      <c r="A6" s="1"/>
      <c r="B6" s="1"/>
      <c r="C6" s="1"/>
    </row>
    <row r="7" spans="1:3" ht="14.25">
      <c r="A7" s="1"/>
      <c r="B7" s="1"/>
      <c r="C7" s="1"/>
    </row>
    <row r="8" spans="1:6" ht="14.25">
      <c r="A8" s="1"/>
      <c r="B8" s="1"/>
      <c r="C8" s="1"/>
      <c r="D8" s="1"/>
      <c r="E8" s="1"/>
      <c r="F8" s="1" t="s">
        <v>73</v>
      </c>
    </row>
    <row r="9" spans="1:168" ht="14.25">
      <c r="A9" s="1" t="s">
        <v>0</v>
      </c>
      <c r="B9" s="1"/>
      <c r="C9" s="1"/>
      <c r="D9" s="1" t="s">
        <v>80</v>
      </c>
      <c r="E9" s="8" t="s">
        <v>82</v>
      </c>
      <c r="F9" s="1" t="s">
        <v>83</v>
      </c>
      <c r="G9" s="1" t="s">
        <v>85</v>
      </c>
      <c r="H9" s="1" t="s">
        <v>86</v>
      </c>
      <c r="I9" s="1" t="s">
        <v>87</v>
      </c>
      <c r="J9" s="1" t="s">
        <v>88</v>
      </c>
      <c r="K9" s="1" t="s">
        <v>89</v>
      </c>
      <c r="L9" s="1" t="s">
        <v>90</v>
      </c>
      <c r="M9" s="1" t="s">
        <v>91</v>
      </c>
      <c r="N9" s="1" t="s">
        <v>68</v>
      </c>
      <c r="R9" t="s">
        <v>76</v>
      </c>
      <c r="S9" t="s">
        <v>81</v>
      </c>
      <c r="T9" t="s">
        <v>81</v>
      </c>
      <c r="U9" t="s">
        <v>81</v>
      </c>
      <c r="V9" t="s">
        <v>81</v>
      </c>
      <c r="W9" t="s">
        <v>81</v>
      </c>
      <c r="X9" t="s">
        <v>81</v>
      </c>
      <c r="Y9" t="s">
        <v>81</v>
      </c>
      <c r="Z9" t="s">
        <v>81</v>
      </c>
      <c r="AA9" t="s">
        <v>81</v>
      </c>
      <c r="AB9" t="s">
        <v>81</v>
      </c>
      <c r="AC9" t="s">
        <v>81</v>
      </c>
      <c r="AD9" t="s">
        <v>81</v>
      </c>
      <c r="AE9" t="s">
        <v>81</v>
      </c>
      <c r="AF9" t="s">
        <v>81</v>
      </c>
      <c r="AG9" t="s">
        <v>81</v>
      </c>
      <c r="AH9" t="s">
        <v>81</v>
      </c>
      <c r="AI9" t="s">
        <v>81</v>
      </c>
      <c r="AJ9" t="s">
        <v>81</v>
      </c>
      <c r="AK9" t="s">
        <v>81</v>
      </c>
      <c r="AL9" t="s">
        <v>81</v>
      </c>
      <c r="AM9" t="s">
        <v>81</v>
      </c>
      <c r="AN9" t="s">
        <v>81</v>
      </c>
      <c r="AO9" t="s">
        <v>81</v>
      </c>
      <c r="AP9" t="s">
        <v>81</v>
      </c>
      <c r="AQ9" t="s">
        <v>81</v>
      </c>
      <c r="AR9" t="s">
        <v>81</v>
      </c>
      <c r="AS9" t="s">
        <v>81</v>
      </c>
      <c r="AT9" t="s">
        <v>81</v>
      </c>
      <c r="AU9" t="s">
        <v>81</v>
      </c>
      <c r="AV9" t="s">
        <v>81</v>
      </c>
      <c r="AW9" t="s">
        <v>81</v>
      </c>
      <c r="AX9" t="s">
        <v>81</v>
      </c>
      <c r="AY9" t="s">
        <v>81</v>
      </c>
      <c r="AZ9" t="s">
        <v>81</v>
      </c>
      <c r="BA9" t="s">
        <v>81</v>
      </c>
      <c r="BB9" t="s">
        <v>81</v>
      </c>
      <c r="BC9" t="s">
        <v>81</v>
      </c>
      <c r="BD9" t="s">
        <v>81</v>
      </c>
      <c r="BE9" t="s">
        <v>81</v>
      </c>
      <c r="BF9" t="s">
        <v>81</v>
      </c>
      <c r="BG9" t="s">
        <v>81</v>
      </c>
      <c r="BH9" t="s">
        <v>81</v>
      </c>
      <c r="BI9" t="s">
        <v>81</v>
      </c>
      <c r="BJ9" t="s">
        <v>81</v>
      </c>
      <c r="BK9" t="s">
        <v>81</v>
      </c>
      <c r="BL9" t="s">
        <v>81</v>
      </c>
      <c r="BM9" t="s">
        <v>81</v>
      </c>
      <c r="BN9" t="s">
        <v>81</v>
      </c>
      <c r="BO9" t="s">
        <v>81</v>
      </c>
      <c r="BP9" t="s">
        <v>81</v>
      </c>
      <c r="BQ9" t="s">
        <v>81</v>
      </c>
      <c r="BR9" t="s">
        <v>81</v>
      </c>
      <c r="BS9" t="s">
        <v>81</v>
      </c>
      <c r="BT9" t="s">
        <v>81</v>
      </c>
      <c r="BU9" t="s">
        <v>81</v>
      </c>
      <c r="BV9" t="s">
        <v>81</v>
      </c>
      <c r="BW9" t="s">
        <v>81</v>
      </c>
      <c r="BX9" t="s">
        <v>81</v>
      </c>
      <c r="BY9" t="s">
        <v>81</v>
      </c>
      <c r="BZ9" t="s">
        <v>81</v>
      </c>
      <c r="CA9" t="s">
        <v>81</v>
      </c>
      <c r="CB9" t="s">
        <v>81</v>
      </c>
      <c r="CC9" t="s">
        <v>81</v>
      </c>
      <c r="CD9" t="s">
        <v>81</v>
      </c>
      <c r="CE9" t="s">
        <v>81</v>
      </c>
      <c r="CF9" t="s">
        <v>81</v>
      </c>
      <c r="CG9" t="s">
        <v>81</v>
      </c>
      <c r="CH9" t="s">
        <v>81</v>
      </c>
      <c r="CI9" t="s">
        <v>81</v>
      </c>
      <c r="CJ9" t="s">
        <v>81</v>
      </c>
      <c r="CK9" t="s">
        <v>81</v>
      </c>
      <c r="CL9" t="s">
        <v>81</v>
      </c>
      <c r="CM9" t="s">
        <v>81</v>
      </c>
      <c r="CN9" t="s">
        <v>81</v>
      </c>
      <c r="CO9" t="s">
        <v>81</v>
      </c>
      <c r="CP9" t="s">
        <v>81</v>
      </c>
      <c r="CQ9" t="s">
        <v>81</v>
      </c>
      <c r="CR9" t="s">
        <v>81</v>
      </c>
      <c r="CS9" t="s">
        <v>81</v>
      </c>
      <c r="CT9" t="s">
        <v>81</v>
      </c>
      <c r="CU9" t="s">
        <v>81</v>
      </c>
      <c r="CV9" t="s">
        <v>81</v>
      </c>
      <c r="CW9" t="s">
        <v>81</v>
      </c>
      <c r="CX9" t="s">
        <v>81</v>
      </c>
      <c r="CY9" t="s">
        <v>81</v>
      </c>
      <c r="CZ9" t="s">
        <v>81</v>
      </c>
      <c r="DA9" t="s">
        <v>81</v>
      </c>
      <c r="DB9" t="s">
        <v>81</v>
      </c>
      <c r="DC9" t="s">
        <v>81</v>
      </c>
      <c r="DD9" t="s">
        <v>81</v>
      </c>
      <c r="DE9" t="s">
        <v>81</v>
      </c>
      <c r="DF9" t="s">
        <v>81</v>
      </c>
      <c r="DG9" t="s">
        <v>81</v>
      </c>
      <c r="DH9" t="s">
        <v>81</v>
      </c>
      <c r="DI9" t="s">
        <v>81</v>
      </c>
      <c r="DJ9" t="s">
        <v>81</v>
      </c>
      <c r="DK9" t="s">
        <v>81</v>
      </c>
      <c r="DL9" t="s">
        <v>81</v>
      </c>
      <c r="DM9" t="s">
        <v>81</v>
      </c>
      <c r="DN9" t="s">
        <v>81</v>
      </c>
      <c r="DO9" t="s">
        <v>81</v>
      </c>
      <c r="DP9" t="s">
        <v>81</v>
      </c>
      <c r="DQ9" t="s">
        <v>81</v>
      </c>
      <c r="DR9" t="s">
        <v>81</v>
      </c>
      <c r="DS9" t="s">
        <v>81</v>
      </c>
      <c r="DT9" t="s">
        <v>81</v>
      </c>
      <c r="DU9" t="s">
        <v>81</v>
      </c>
      <c r="DV9" t="s">
        <v>81</v>
      </c>
      <c r="DW9" t="s">
        <v>81</v>
      </c>
      <c r="DX9" t="s">
        <v>81</v>
      </c>
      <c r="DY9" t="s">
        <v>81</v>
      </c>
      <c r="DZ9" t="s">
        <v>81</v>
      </c>
      <c r="EA9" t="s">
        <v>81</v>
      </c>
      <c r="EB9" t="s">
        <v>81</v>
      </c>
      <c r="EC9" t="s">
        <v>81</v>
      </c>
      <c r="ED9" t="s">
        <v>81</v>
      </c>
      <c r="EE9" t="s">
        <v>81</v>
      </c>
      <c r="EF9" t="s">
        <v>81</v>
      </c>
      <c r="EG9" t="s">
        <v>81</v>
      </c>
      <c r="EH9" t="s">
        <v>81</v>
      </c>
      <c r="EI9" t="s">
        <v>81</v>
      </c>
      <c r="EJ9" t="s">
        <v>81</v>
      </c>
      <c r="EK9" t="s">
        <v>81</v>
      </c>
      <c r="EL9" t="s">
        <v>81</v>
      </c>
      <c r="EM9" t="s">
        <v>81</v>
      </c>
      <c r="EN9" t="s">
        <v>81</v>
      </c>
      <c r="EO9" t="s">
        <v>81</v>
      </c>
      <c r="EP9" t="s">
        <v>81</v>
      </c>
      <c r="EQ9" t="s">
        <v>81</v>
      </c>
      <c r="ER9" t="s">
        <v>81</v>
      </c>
      <c r="ES9" t="s">
        <v>81</v>
      </c>
      <c r="ET9" t="s">
        <v>81</v>
      </c>
      <c r="EU9" t="s">
        <v>81</v>
      </c>
      <c r="EV9" t="s">
        <v>81</v>
      </c>
      <c r="EW9" t="s">
        <v>81</v>
      </c>
      <c r="EX9" t="s">
        <v>81</v>
      </c>
      <c r="EY9" t="s">
        <v>81</v>
      </c>
      <c r="EZ9" t="s">
        <v>81</v>
      </c>
      <c r="FA9" t="s">
        <v>81</v>
      </c>
      <c r="FB9" t="s">
        <v>81</v>
      </c>
      <c r="FC9" t="s">
        <v>81</v>
      </c>
      <c r="FD9" t="s">
        <v>81</v>
      </c>
      <c r="FE9" t="s">
        <v>81</v>
      </c>
      <c r="FF9" t="s">
        <v>81</v>
      </c>
      <c r="FG9" t="s">
        <v>81</v>
      </c>
      <c r="FH9" t="s">
        <v>81</v>
      </c>
      <c r="FI9" t="s">
        <v>81</v>
      </c>
      <c r="FJ9" t="s">
        <v>81</v>
      </c>
      <c r="FK9" t="s">
        <v>81</v>
      </c>
      <c r="FL9" t="s">
        <v>81</v>
      </c>
    </row>
    <row r="10" spans="1:169" ht="14.25">
      <c r="A10" s="1" t="s">
        <v>1</v>
      </c>
      <c r="B10" s="1" t="s">
        <v>2</v>
      </c>
      <c r="C10" s="1" t="s">
        <v>3</v>
      </c>
      <c r="D10" s="1" t="s">
        <v>81</v>
      </c>
      <c r="E10" s="1" t="s">
        <v>81</v>
      </c>
      <c r="F10" s="1" t="s">
        <v>84</v>
      </c>
      <c r="G10" s="1" t="s">
        <v>76</v>
      </c>
      <c r="H10" s="1" t="s">
        <v>81</v>
      </c>
      <c r="I10" s="1" t="s">
        <v>81</v>
      </c>
      <c r="J10" s="1" t="s">
        <v>81</v>
      </c>
      <c r="K10" s="1" t="s">
        <v>81</v>
      </c>
      <c r="L10" s="1" t="s">
        <v>81</v>
      </c>
      <c r="M10" s="10" t="s">
        <v>92</v>
      </c>
      <c r="N10" s="1" t="s">
        <v>78</v>
      </c>
      <c r="S10" t="s">
        <v>86</v>
      </c>
      <c r="T10" t="s">
        <v>87</v>
      </c>
      <c r="U10">
        <v>3</v>
      </c>
      <c r="V10">
        <f>U10+1</f>
        <v>4</v>
      </c>
      <c r="W10">
        <f aca="true" t="shared" si="0" ref="W10:CH10">V10+1</f>
        <v>5</v>
      </c>
      <c r="X10">
        <f t="shared" si="0"/>
        <v>6</v>
      </c>
      <c r="Y10">
        <f t="shared" si="0"/>
        <v>7</v>
      </c>
      <c r="Z10">
        <f t="shared" si="0"/>
        <v>8</v>
      </c>
      <c r="AA10">
        <f t="shared" si="0"/>
        <v>9</v>
      </c>
      <c r="AB10">
        <f t="shared" si="0"/>
        <v>10</v>
      </c>
      <c r="AC10">
        <f t="shared" si="0"/>
        <v>11</v>
      </c>
      <c r="AD10">
        <f t="shared" si="0"/>
        <v>12</v>
      </c>
      <c r="AE10">
        <f t="shared" si="0"/>
        <v>13</v>
      </c>
      <c r="AF10">
        <f t="shared" si="0"/>
        <v>14</v>
      </c>
      <c r="AG10">
        <f t="shared" si="0"/>
        <v>15</v>
      </c>
      <c r="AH10">
        <f t="shared" si="0"/>
        <v>16</v>
      </c>
      <c r="AI10">
        <f t="shared" si="0"/>
        <v>17</v>
      </c>
      <c r="AJ10">
        <f t="shared" si="0"/>
        <v>18</v>
      </c>
      <c r="AK10">
        <f t="shared" si="0"/>
        <v>19</v>
      </c>
      <c r="AL10">
        <f t="shared" si="0"/>
        <v>20</v>
      </c>
      <c r="AM10">
        <f t="shared" si="0"/>
        <v>21</v>
      </c>
      <c r="AN10">
        <f t="shared" si="0"/>
        <v>22</v>
      </c>
      <c r="AO10">
        <f t="shared" si="0"/>
        <v>23</v>
      </c>
      <c r="AP10">
        <f t="shared" si="0"/>
        <v>24</v>
      </c>
      <c r="AQ10">
        <f t="shared" si="0"/>
        <v>25</v>
      </c>
      <c r="AR10">
        <f t="shared" si="0"/>
        <v>26</v>
      </c>
      <c r="AS10">
        <f t="shared" si="0"/>
        <v>27</v>
      </c>
      <c r="AT10">
        <f t="shared" si="0"/>
        <v>28</v>
      </c>
      <c r="AU10">
        <f t="shared" si="0"/>
        <v>29</v>
      </c>
      <c r="AV10">
        <f t="shared" si="0"/>
        <v>30</v>
      </c>
      <c r="AW10">
        <f t="shared" si="0"/>
        <v>31</v>
      </c>
      <c r="AX10">
        <f t="shared" si="0"/>
        <v>32</v>
      </c>
      <c r="AY10">
        <f t="shared" si="0"/>
        <v>33</v>
      </c>
      <c r="AZ10">
        <f t="shared" si="0"/>
        <v>34</v>
      </c>
      <c r="BA10">
        <f t="shared" si="0"/>
        <v>35</v>
      </c>
      <c r="BB10">
        <f t="shared" si="0"/>
        <v>36</v>
      </c>
      <c r="BC10">
        <f t="shared" si="0"/>
        <v>37</v>
      </c>
      <c r="BD10">
        <f t="shared" si="0"/>
        <v>38</v>
      </c>
      <c r="BE10">
        <f t="shared" si="0"/>
        <v>39</v>
      </c>
      <c r="BF10">
        <f t="shared" si="0"/>
        <v>40</v>
      </c>
      <c r="BG10">
        <f t="shared" si="0"/>
        <v>41</v>
      </c>
      <c r="BH10">
        <f t="shared" si="0"/>
        <v>42</v>
      </c>
      <c r="BI10">
        <f t="shared" si="0"/>
        <v>43</v>
      </c>
      <c r="BJ10">
        <f t="shared" si="0"/>
        <v>44</v>
      </c>
      <c r="BK10">
        <f t="shared" si="0"/>
        <v>45</v>
      </c>
      <c r="BL10">
        <f t="shared" si="0"/>
        <v>46</v>
      </c>
      <c r="BM10">
        <f t="shared" si="0"/>
        <v>47</v>
      </c>
      <c r="BN10">
        <f t="shared" si="0"/>
        <v>48</v>
      </c>
      <c r="BO10">
        <f t="shared" si="0"/>
        <v>49</v>
      </c>
      <c r="BP10">
        <f t="shared" si="0"/>
        <v>50</v>
      </c>
      <c r="BQ10">
        <f t="shared" si="0"/>
        <v>51</v>
      </c>
      <c r="BR10">
        <f t="shared" si="0"/>
        <v>52</v>
      </c>
      <c r="BS10">
        <f t="shared" si="0"/>
        <v>53</v>
      </c>
      <c r="BT10">
        <f t="shared" si="0"/>
        <v>54</v>
      </c>
      <c r="BU10">
        <f t="shared" si="0"/>
        <v>55</v>
      </c>
      <c r="BV10">
        <f t="shared" si="0"/>
        <v>56</v>
      </c>
      <c r="BW10">
        <f t="shared" si="0"/>
        <v>57</v>
      </c>
      <c r="BX10">
        <f t="shared" si="0"/>
        <v>58</v>
      </c>
      <c r="BY10">
        <f t="shared" si="0"/>
        <v>59</v>
      </c>
      <c r="BZ10">
        <f t="shared" si="0"/>
        <v>60</v>
      </c>
      <c r="CA10">
        <f t="shared" si="0"/>
        <v>61</v>
      </c>
      <c r="CB10">
        <f t="shared" si="0"/>
        <v>62</v>
      </c>
      <c r="CC10">
        <f t="shared" si="0"/>
        <v>63</v>
      </c>
      <c r="CD10">
        <f t="shared" si="0"/>
        <v>64</v>
      </c>
      <c r="CE10">
        <f t="shared" si="0"/>
        <v>65</v>
      </c>
      <c r="CF10">
        <f t="shared" si="0"/>
        <v>66</v>
      </c>
      <c r="CG10">
        <f t="shared" si="0"/>
        <v>67</v>
      </c>
      <c r="CH10">
        <f t="shared" si="0"/>
        <v>68</v>
      </c>
      <c r="CI10">
        <f aca="true" t="shared" si="1" ref="CI10:ET10">CH10+1</f>
        <v>69</v>
      </c>
      <c r="CJ10">
        <f t="shared" si="1"/>
        <v>70</v>
      </c>
      <c r="CK10">
        <f t="shared" si="1"/>
        <v>71</v>
      </c>
      <c r="CL10">
        <f t="shared" si="1"/>
        <v>72</v>
      </c>
      <c r="CM10">
        <f t="shared" si="1"/>
        <v>73</v>
      </c>
      <c r="CN10">
        <f t="shared" si="1"/>
        <v>74</v>
      </c>
      <c r="CO10">
        <f t="shared" si="1"/>
        <v>75</v>
      </c>
      <c r="CP10">
        <f t="shared" si="1"/>
        <v>76</v>
      </c>
      <c r="CQ10">
        <f t="shared" si="1"/>
        <v>77</v>
      </c>
      <c r="CR10">
        <f t="shared" si="1"/>
        <v>78</v>
      </c>
      <c r="CS10">
        <f t="shared" si="1"/>
        <v>79</v>
      </c>
      <c r="CT10">
        <f t="shared" si="1"/>
        <v>80</v>
      </c>
      <c r="CU10">
        <f t="shared" si="1"/>
        <v>81</v>
      </c>
      <c r="CV10">
        <f t="shared" si="1"/>
        <v>82</v>
      </c>
      <c r="CW10">
        <f t="shared" si="1"/>
        <v>83</v>
      </c>
      <c r="CX10">
        <f t="shared" si="1"/>
        <v>84</v>
      </c>
      <c r="CY10">
        <f t="shared" si="1"/>
        <v>85</v>
      </c>
      <c r="CZ10">
        <f t="shared" si="1"/>
        <v>86</v>
      </c>
      <c r="DA10">
        <f t="shared" si="1"/>
        <v>87</v>
      </c>
      <c r="DB10">
        <f t="shared" si="1"/>
        <v>88</v>
      </c>
      <c r="DC10">
        <f t="shared" si="1"/>
        <v>89</v>
      </c>
      <c r="DD10">
        <f t="shared" si="1"/>
        <v>90</v>
      </c>
      <c r="DE10">
        <f t="shared" si="1"/>
        <v>91</v>
      </c>
      <c r="DF10">
        <f t="shared" si="1"/>
        <v>92</v>
      </c>
      <c r="DG10">
        <f t="shared" si="1"/>
        <v>93</v>
      </c>
      <c r="DH10">
        <f t="shared" si="1"/>
        <v>94</v>
      </c>
      <c r="DI10">
        <f t="shared" si="1"/>
        <v>95</v>
      </c>
      <c r="DJ10">
        <f t="shared" si="1"/>
        <v>96</v>
      </c>
      <c r="DK10">
        <f t="shared" si="1"/>
        <v>97</v>
      </c>
      <c r="DL10">
        <f t="shared" si="1"/>
        <v>98</v>
      </c>
      <c r="DM10">
        <f t="shared" si="1"/>
        <v>99</v>
      </c>
      <c r="DN10">
        <f t="shared" si="1"/>
        <v>100</v>
      </c>
      <c r="DO10">
        <f t="shared" si="1"/>
        <v>101</v>
      </c>
      <c r="DP10">
        <f t="shared" si="1"/>
        <v>102</v>
      </c>
      <c r="DQ10">
        <f t="shared" si="1"/>
        <v>103</v>
      </c>
      <c r="DR10">
        <f t="shared" si="1"/>
        <v>104</v>
      </c>
      <c r="DS10">
        <f t="shared" si="1"/>
        <v>105</v>
      </c>
      <c r="DT10">
        <f t="shared" si="1"/>
        <v>106</v>
      </c>
      <c r="DU10">
        <f t="shared" si="1"/>
        <v>107</v>
      </c>
      <c r="DV10">
        <f t="shared" si="1"/>
        <v>108</v>
      </c>
      <c r="DW10">
        <f t="shared" si="1"/>
        <v>109</v>
      </c>
      <c r="DX10">
        <f t="shared" si="1"/>
        <v>110</v>
      </c>
      <c r="DY10">
        <f t="shared" si="1"/>
        <v>111</v>
      </c>
      <c r="DZ10">
        <f t="shared" si="1"/>
        <v>112</v>
      </c>
      <c r="EA10">
        <f t="shared" si="1"/>
        <v>113</v>
      </c>
      <c r="EB10">
        <f t="shared" si="1"/>
        <v>114</v>
      </c>
      <c r="EC10">
        <f t="shared" si="1"/>
        <v>115</v>
      </c>
      <c r="ED10">
        <f t="shared" si="1"/>
        <v>116</v>
      </c>
      <c r="EE10">
        <f t="shared" si="1"/>
        <v>117</v>
      </c>
      <c r="EF10">
        <f t="shared" si="1"/>
        <v>118</v>
      </c>
      <c r="EG10">
        <f t="shared" si="1"/>
        <v>119</v>
      </c>
      <c r="EH10">
        <f t="shared" si="1"/>
        <v>120</v>
      </c>
      <c r="EI10">
        <f t="shared" si="1"/>
        <v>121</v>
      </c>
      <c r="EJ10">
        <f t="shared" si="1"/>
        <v>122</v>
      </c>
      <c r="EK10">
        <f t="shared" si="1"/>
        <v>123</v>
      </c>
      <c r="EL10">
        <f t="shared" si="1"/>
        <v>124</v>
      </c>
      <c r="EM10">
        <f t="shared" si="1"/>
        <v>125</v>
      </c>
      <c r="EN10">
        <f t="shared" si="1"/>
        <v>126</v>
      </c>
      <c r="EO10">
        <f t="shared" si="1"/>
        <v>127</v>
      </c>
      <c r="EP10">
        <f t="shared" si="1"/>
        <v>128</v>
      </c>
      <c r="EQ10">
        <f t="shared" si="1"/>
        <v>129</v>
      </c>
      <c r="ER10">
        <f t="shared" si="1"/>
        <v>130</v>
      </c>
      <c r="ES10">
        <f t="shared" si="1"/>
        <v>131</v>
      </c>
      <c r="ET10">
        <f t="shared" si="1"/>
        <v>132</v>
      </c>
      <c r="EU10">
        <f aca="true" t="shared" si="2" ref="EU10:FL10">ET10+1</f>
        <v>133</v>
      </c>
      <c r="EV10">
        <f t="shared" si="2"/>
        <v>134</v>
      </c>
      <c r="EW10">
        <f t="shared" si="2"/>
        <v>135</v>
      </c>
      <c r="EX10">
        <f t="shared" si="2"/>
        <v>136</v>
      </c>
      <c r="EY10">
        <f t="shared" si="2"/>
        <v>137</v>
      </c>
      <c r="EZ10">
        <f t="shared" si="2"/>
        <v>138</v>
      </c>
      <c r="FA10">
        <f t="shared" si="2"/>
        <v>139</v>
      </c>
      <c r="FB10">
        <f t="shared" si="2"/>
        <v>140</v>
      </c>
      <c r="FC10">
        <f t="shared" si="2"/>
        <v>141</v>
      </c>
      <c r="FD10">
        <f t="shared" si="2"/>
        <v>142</v>
      </c>
      <c r="FE10">
        <f t="shared" si="2"/>
        <v>143</v>
      </c>
      <c r="FF10">
        <f t="shared" si="2"/>
        <v>144</v>
      </c>
      <c r="FG10">
        <f t="shared" si="2"/>
        <v>145</v>
      </c>
      <c r="FH10">
        <f t="shared" si="2"/>
        <v>146</v>
      </c>
      <c r="FI10">
        <f t="shared" si="2"/>
        <v>147</v>
      </c>
      <c r="FJ10">
        <f t="shared" si="2"/>
        <v>148</v>
      </c>
      <c r="FK10">
        <f t="shared" si="2"/>
        <v>149</v>
      </c>
      <c r="FL10">
        <f t="shared" si="2"/>
        <v>150</v>
      </c>
      <c r="FM10" t="s">
        <v>68</v>
      </c>
    </row>
    <row r="11" spans="1:169" ht="14.25">
      <c r="A11">
        <v>1</v>
      </c>
      <c r="B11" s="2" t="s">
        <v>4</v>
      </c>
      <c r="C11" s="2" t="s">
        <v>26</v>
      </c>
      <c r="D11" s="7">
        <f>'CCS 3.5 P2'!E8</f>
        <v>1.8</v>
      </c>
      <c r="E11" s="7">
        <f>'CCS 3.5 P2'!F8</f>
        <v>2</v>
      </c>
      <c r="F11" s="7">
        <f>(E11-D11)/3</f>
        <v>0.06666666666666665</v>
      </c>
      <c r="G11" s="7">
        <f>'CCS 3.4'!F11</f>
        <v>38.64</v>
      </c>
      <c r="H11" s="7">
        <f>D11</f>
        <v>1.8</v>
      </c>
      <c r="I11" s="7">
        <f>F11+H11</f>
        <v>1.8666666666666667</v>
      </c>
      <c r="J11" s="7">
        <f>F11+I11</f>
        <v>1.9333333333333333</v>
      </c>
      <c r="K11" s="7">
        <f>F11+J11</f>
        <v>2</v>
      </c>
      <c r="L11" s="7">
        <f>(1+M11)*K11</f>
        <v>2.11</v>
      </c>
      <c r="M11" s="4">
        <v>0.055</v>
      </c>
      <c r="N11" s="12">
        <f>FM11</f>
        <v>0.09918480833120273</v>
      </c>
      <c r="R11" s="7">
        <f>-1*G11</f>
        <v>-38.64</v>
      </c>
      <c r="S11" s="7">
        <f>H11</f>
        <v>1.8</v>
      </c>
      <c r="T11" s="7">
        <f>I11</f>
        <v>1.8666666666666667</v>
      </c>
      <c r="U11" s="7">
        <f>J11</f>
        <v>1.9333333333333333</v>
      </c>
      <c r="V11" s="7">
        <f>K11</f>
        <v>2</v>
      </c>
      <c r="W11" s="7">
        <f>1.055*V11</f>
        <v>2.11</v>
      </c>
      <c r="X11" s="7">
        <f aca="true" t="shared" si="3" ref="X11:CI11">1.055*W11</f>
        <v>2.22605</v>
      </c>
      <c r="Y11" s="7">
        <f t="shared" si="3"/>
        <v>2.3484827499999996</v>
      </c>
      <c r="Z11" s="7">
        <f t="shared" si="3"/>
        <v>2.4776493012499996</v>
      </c>
      <c r="AA11" s="7">
        <f t="shared" si="3"/>
        <v>2.6139200128187494</v>
      </c>
      <c r="AB11" s="7">
        <f t="shared" si="3"/>
        <v>2.7576856135237806</v>
      </c>
      <c r="AC11" s="7">
        <f t="shared" si="3"/>
        <v>2.9093583222675883</v>
      </c>
      <c r="AD11" s="7">
        <f t="shared" si="3"/>
        <v>3.0693730299923057</v>
      </c>
      <c r="AE11" s="7">
        <f t="shared" si="3"/>
        <v>3.2381885466418825</v>
      </c>
      <c r="AF11" s="7">
        <f t="shared" si="3"/>
        <v>3.416288916707186</v>
      </c>
      <c r="AG11" s="7">
        <f t="shared" si="3"/>
        <v>3.604184807126081</v>
      </c>
      <c r="AH11" s="7">
        <f t="shared" si="3"/>
        <v>3.8024149715180156</v>
      </c>
      <c r="AI11" s="7">
        <f t="shared" si="3"/>
        <v>4.011547794951507</v>
      </c>
      <c r="AJ11" s="7">
        <f t="shared" si="3"/>
        <v>4.2321829236738395</v>
      </c>
      <c r="AK11" s="7">
        <f t="shared" si="3"/>
        <v>4.4649529844759</v>
      </c>
      <c r="AL11" s="7">
        <f t="shared" si="3"/>
        <v>4.7105253986220745</v>
      </c>
      <c r="AM11" s="7">
        <f t="shared" si="3"/>
        <v>4.969604295546288</v>
      </c>
      <c r="AN11" s="7">
        <f t="shared" si="3"/>
        <v>5.242932531801334</v>
      </c>
      <c r="AO11" s="7">
        <f t="shared" si="3"/>
        <v>5.531293821050407</v>
      </c>
      <c r="AP11" s="7">
        <f t="shared" si="3"/>
        <v>5.8355149812081795</v>
      </c>
      <c r="AQ11" s="7">
        <f t="shared" si="3"/>
        <v>6.156468305174629</v>
      </c>
      <c r="AR11" s="7">
        <f t="shared" si="3"/>
        <v>6.495074061959233</v>
      </c>
      <c r="AS11" s="7">
        <f t="shared" si="3"/>
        <v>6.8523031353669905</v>
      </c>
      <c r="AT11" s="7">
        <f t="shared" si="3"/>
        <v>7.229179807812175</v>
      </c>
      <c r="AU11" s="7">
        <f t="shared" si="3"/>
        <v>7.626784697241844</v>
      </c>
      <c r="AV11" s="7">
        <f t="shared" si="3"/>
        <v>8.046257855590145</v>
      </c>
      <c r="AW11" s="7">
        <f t="shared" si="3"/>
        <v>8.488802037647602</v>
      </c>
      <c r="AX11" s="7">
        <f t="shared" si="3"/>
        <v>8.95568614971822</v>
      </c>
      <c r="AY11" s="7">
        <f t="shared" si="3"/>
        <v>9.448248887952722</v>
      </c>
      <c r="AZ11" s="7">
        <f t="shared" si="3"/>
        <v>9.967902576790122</v>
      </c>
      <c r="BA11" s="7">
        <f t="shared" si="3"/>
        <v>10.516137218513578</v>
      </c>
      <c r="BB11" s="7">
        <f t="shared" si="3"/>
        <v>11.094524765531824</v>
      </c>
      <c r="BC11" s="7">
        <f t="shared" si="3"/>
        <v>11.704723627636074</v>
      </c>
      <c r="BD11" s="7">
        <f t="shared" si="3"/>
        <v>12.348483427156058</v>
      </c>
      <c r="BE11" s="7">
        <f t="shared" si="3"/>
        <v>13.027650015649641</v>
      </c>
      <c r="BF11" s="7">
        <f t="shared" si="3"/>
        <v>13.74417076651037</v>
      </c>
      <c r="BG11" s="7">
        <f t="shared" si="3"/>
        <v>14.50010015866844</v>
      </c>
      <c r="BH11" s="7">
        <f t="shared" si="3"/>
        <v>15.297605667395203</v>
      </c>
      <c r="BI11" s="7">
        <f t="shared" si="3"/>
        <v>16.138973979101937</v>
      </c>
      <c r="BJ11" s="7">
        <f t="shared" si="3"/>
        <v>17.026617547952544</v>
      </c>
      <c r="BK11" s="7">
        <f t="shared" si="3"/>
        <v>17.963081513089932</v>
      </c>
      <c r="BL11" s="7">
        <f t="shared" si="3"/>
        <v>18.951050996309878</v>
      </c>
      <c r="BM11" s="7">
        <f t="shared" si="3"/>
        <v>19.99335880110692</v>
      </c>
      <c r="BN11" s="7">
        <f t="shared" si="3"/>
        <v>21.092993535167796</v>
      </c>
      <c r="BO11" s="7">
        <f t="shared" si="3"/>
        <v>22.253108179602023</v>
      </c>
      <c r="BP11" s="7">
        <f t="shared" si="3"/>
        <v>23.477029129480133</v>
      </c>
      <c r="BQ11" s="7">
        <f t="shared" si="3"/>
        <v>24.768265731601538</v>
      </c>
      <c r="BR11" s="7">
        <f t="shared" si="3"/>
        <v>26.13052034683962</v>
      </c>
      <c r="BS11" s="7">
        <f t="shared" si="3"/>
        <v>27.5676989659158</v>
      </c>
      <c r="BT11" s="7">
        <f t="shared" si="3"/>
        <v>29.083922409041165</v>
      </c>
      <c r="BU11" s="7">
        <f t="shared" si="3"/>
        <v>30.683538141538428</v>
      </c>
      <c r="BV11" s="7">
        <f t="shared" si="3"/>
        <v>32.37113273932304</v>
      </c>
      <c r="BW11" s="7">
        <f t="shared" si="3"/>
        <v>34.151545039985805</v>
      </c>
      <c r="BX11" s="7">
        <f t="shared" si="3"/>
        <v>36.02988001718502</v>
      </c>
      <c r="BY11" s="7">
        <f t="shared" si="3"/>
        <v>38.011523418130196</v>
      </c>
      <c r="BZ11" s="7">
        <f t="shared" si="3"/>
        <v>40.10215720612735</v>
      </c>
      <c r="CA11" s="7">
        <f t="shared" si="3"/>
        <v>42.30777585246435</v>
      </c>
      <c r="CB11" s="7">
        <f t="shared" si="3"/>
        <v>44.63470352434989</v>
      </c>
      <c r="CC11" s="7">
        <f t="shared" si="3"/>
        <v>47.08961221818913</v>
      </c>
      <c r="CD11" s="7">
        <f t="shared" si="3"/>
        <v>49.67954089018953</v>
      </c>
      <c r="CE11" s="7">
        <f t="shared" si="3"/>
        <v>52.41191563914995</v>
      </c>
      <c r="CF11" s="7">
        <f t="shared" si="3"/>
        <v>55.2945709993032</v>
      </c>
      <c r="CG11" s="7">
        <f t="shared" si="3"/>
        <v>58.33577240426487</v>
      </c>
      <c r="CH11" s="7">
        <f t="shared" si="3"/>
        <v>61.54423988649944</v>
      </c>
      <c r="CI11" s="7">
        <f t="shared" si="3"/>
        <v>64.9291730802569</v>
      </c>
      <c r="CJ11" s="7">
        <f aca="true" t="shared" si="4" ref="CJ11:EU11">1.055*CI11</f>
        <v>68.50027759967102</v>
      </c>
      <c r="CK11" s="7">
        <f t="shared" si="4"/>
        <v>72.26779286765293</v>
      </c>
      <c r="CL11" s="7">
        <f t="shared" si="4"/>
        <v>76.24252147537383</v>
      </c>
      <c r="CM11" s="7">
        <f t="shared" si="4"/>
        <v>80.4358601565194</v>
      </c>
      <c r="CN11" s="7">
        <f t="shared" si="4"/>
        <v>84.85983246512795</v>
      </c>
      <c r="CO11" s="7">
        <f t="shared" si="4"/>
        <v>89.52712325070998</v>
      </c>
      <c r="CP11" s="7">
        <f t="shared" si="4"/>
        <v>94.45111502949902</v>
      </c>
      <c r="CQ11" s="7">
        <f t="shared" si="4"/>
        <v>99.64592635612146</v>
      </c>
      <c r="CR11" s="7">
        <f t="shared" si="4"/>
        <v>105.12645230570814</v>
      </c>
      <c r="CS11" s="7">
        <f t="shared" si="4"/>
        <v>110.90840718252208</v>
      </c>
      <c r="CT11" s="7">
        <f t="shared" si="4"/>
        <v>117.00836957756079</v>
      </c>
      <c r="CU11" s="7">
        <f t="shared" si="4"/>
        <v>123.44382990432662</v>
      </c>
      <c r="CV11" s="7">
        <f t="shared" si="4"/>
        <v>130.2332405490646</v>
      </c>
      <c r="CW11" s="7">
        <f t="shared" si="4"/>
        <v>137.39606877926315</v>
      </c>
      <c r="CX11" s="7">
        <f t="shared" si="4"/>
        <v>144.95285256212262</v>
      </c>
      <c r="CY11" s="7">
        <f t="shared" si="4"/>
        <v>152.92525945303936</v>
      </c>
      <c r="CZ11" s="7">
        <f t="shared" si="4"/>
        <v>161.33614872295652</v>
      </c>
      <c r="DA11" s="7">
        <f t="shared" si="4"/>
        <v>170.20963690271913</v>
      </c>
      <c r="DB11" s="7">
        <f t="shared" si="4"/>
        <v>179.57116693236867</v>
      </c>
      <c r="DC11" s="7">
        <f t="shared" si="4"/>
        <v>189.44758111364894</v>
      </c>
      <c r="DD11" s="7">
        <f t="shared" si="4"/>
        <v>199.86719807489962</v>
      </c>
      <c r="DE11" s="7">
        <f t="shared" si="4"/>
        <v>210.85989396901908</v>
      </c>
      <c r="DF11" s="7">
        <f t="shared" si="4"/>
        <v>222.45718813731511</v>
      </c>
      <c r="DG11" s="7">
        <f t="shared" si="4"/>
        <v>234.69233348486742</v>
      </c>
      <c r="DH11" s="7">
        <f t="shared" si="4"/>
        <v>247.60041182653512</v>
      </c>
      <c r="DI11" s="7">
        <f t="shared" si="4"/>
        <v>261.21843447699456</v>
      </c>
      <c r="DJ11" s="7">
        <f t="shared" si="4"/>
        <v>275.58544837322927</v>
      </c>
      <c r="DK11" s="7">
        <f t="shared" si="4"/>
        <v>290.74264803375684</v>
      </c>
      <c r="DL11" s="7">
        <f t="shared" si="4"/>
        <v>306.73349367561343</v>
      </c>
      <c r="DM11" s="7">
        <f t="shared" si="4"/>
        <v>323.6038358277722</v>
      </c>
      <c r="DN11" s="7">
        <f t="shared" si="4"/>
        <v>341.40204679829964</v>
      </c>
      <c r="DO11" s="7">
        <f t="shared" si="4"/>
        <v>360.1791593722061</v>
      </c>
      <c r="DP11" s="7">
        <f t="shared" si="4"/>
        <v>379.9890131376774</v>
      </c>
      <c r="DQ11" s="7">
        <f t="shared" si="4"/>
        <v>400.8884088602496</v>
      </c>
      <c r="DR11" s="7">
        <f t="shared" si="4"/>
        <v>422.93727134756335</v>
      </c>
      <c r="DS11" s="7">
        <f t="shared" si="4"/>
        <v>446.1988212716793</v>
      </c>
      <c r="DT11" s="7">
        <f t="shared" si="4"/>
        <v>470.73975644162164</v>
      </c>
      <c r="DU11" s="7">
        <f t="shared" si="4"/>
        <v>496.6304430459108</v>
      </c>
      <c r="DV11" s="7">
        <f t="shared" si="4"/>
        <v>523.9451174134358</v>
      </c>
      <c r="DW11" s="7">
        <f t="shared" si="4"/>
        <v>552.7620988711748</v>
      </c>
      <c r="DX11" s="7">
        <f t="shared" si="4"/>
        <v>583.1640143090893</v>
      </c>
      <c r="DY11" s="7">
        <f t="shared" si="4"/>
        <v>615.2380350960892</v>
      </c>
      <c r="DZ11" s="7">
        <f t="shared" si="4"/>
        <v>649.0761270263741</v>
      </c>
      <c r="EA11" s="7">
        <f t="shared" si="4"/>
        <v>684.7753140128247</v>
      </c>
      <c r="EB11" s="7">
        <f t="shared" si="4"/>
        <v>722.43795628353</v>
      </c>
      <c r="EC11" s="7">
        <f t="shared" si="4"/>
        <v>762.1720438791241</v>
      </c>
      <c r="ED11" s="7">
        <f t="shared" si="4"/>
        <v>804.0915062924759</v>
      </c>
      <c r="EE11" s="7">
        <f t="shared" si="4"/>
        <v>848.316539138562</v>
      </c>
      <c r="EF11" s="7">
        <f t="shared" si="4"/>
        <v>894.9739487911829</v>
      </c>
      <c r="EG11" s="7">
        <f t="shared" si="4"/>
        <v>944.1975159746979</v>
      </c>
      <c r="EH11" s="7">
        <f t="shared" si="4"/>
        <v>996.1283793533063</v>
      </c>
      <c r="EI11" s="7">
        <f t="shared" si="4"/>
        <v>1050.915440217738</v>
      </c>
      <c r="EJ11" s="7">
        <f t="shared" si="4"/>
        <v>1108.7157894297136</v>
      </c>
      <c r="EK11" s="7">
        <f t="shared" si="4"/>
        <v>1169.6951578483477</v>
      </c>
      <c r="EL11" s="7">
        <f t="shared" si="4"/>
        <v>1234.0283915300067</v>
      </c>
      <c r="EM11" s="7">
        <f t="shared" si="4"/>
        <v>1301.899953064157</v>
      </c>
      <c r="EN11" s="7">
        <f t="shared" si="4"/>
        <v>1373.5044504826856</v>
      </c>
      <c r="EO11" s="7">
        <f t="shared" si="4"/>
        <v>1449.0471952592331</v>
      </c>
      <c r="EP11" s="7">
        <f t="shared" si="4"/>
        <v>1528.7447909984908</v>
      </c>
      <c r="EQ11" s="7">
        <f t="shared" si="4"/>
        <v>1612.8257545034078</v>
      </c>
      <c r="ER11" s="7">
        <f t="shared" si="4"/>
        <v>1701.5311710010951</v>
      </c>
      <c r="ES11" s="7">
        <f t="shared" si="4"/>
        <v>1795.1153854061552</v>
      </c>
      <c r="ET11" s="7">
        <f t="shared" si="4"/>
        <v>1893.8467316034935</v>
      </c>
      <c r="EU11" s="7">
        <f t="shared" si="4"/>
        <v>1998.0083018416856</v>
      </c>
      <c r="EV11" s="7">
        <f aca="true" t="shared" si="5" ref="EV11:FL11">1.055*EU11</f>
        <v>2107.8987584429783</v>
      </c>
      <c r="EW11" s="7">
        <f t="shared" si="5"/>
        <v>2223.833190157342</v>
      </c>
      <c r="EX11" s="7">
        <f t="shared" si="5"/>
        <v>2346.1440156159956</v>
      </c>
      <c r="EY11" s="7">
        <f t="shared" si="5"/>
        <v>2475.1819364748753</v>
      </c>
      <c r="EZ11" s="7">
        <f t="shared" si="5"/>
        <v>2611.316942980993</v>
      </c>
      <c r="FA11" s="7">
        <f t="shared" si="5"/>
        <v>2754.9393748449475</v>
      </c>
      <c r="FB11" s="7">
        <f t="shared" si="5"/>
        <v>2906.4610404614195</v>
      </c>
      <c r="FC11" s="7">
        <f t="shared" si="5"/>
        <v>3066.3163976867972</v>
      </c>
      <c r="FD11" s="7">
        <f t="shared" si="5"/>
        <v>3234.963799559571</v>
      </c>
      <c r="FE11" s="7">
        <f t="shared" si="5"/>
        <v>3412.886808535347</v>
      </c>
      <c r="FF11" s="7">
        <f t="shared" si="5"/>
        <v>3600.595583004791</v>
      </c>
      <c r="FG11" s="7">
        <f t="shared" si="5"/>
        <v>3798.6283400700545</v>
      </c>
      <c r="FH11" s="7">
        <f t="shared" si="5"/>
        <v>4007.552898773907</v>
      </c>
      <c r="FI11" s="7">
        <f t="shared" si="5"/>
        <v>4227.968308206472</v>
      </c>
      <c r="FJ11" s="7">
        <f t="shared" si="5"/>
        <v>4460.506565157828</v>
      </c>
      <c r="FK11" s="7">
        <f t="shared" si="5"/>
        <v>4705.8344262415085</v>
      </c>
      <c r="FL11" s="7">
        <f t="shared" si="5"/>
        <v>4964.655319684791</v>
      </c>
      <c r="FM11" s="11">
        <f>IRR(R11:FL11,0.11)</f>
        <v>0.09918480833120273</v>
      </c>
    </row>
    <row r="12" spans="1:169" ht="14.25">
      <c r="A12">
        <f>A11+1</f>
        <v>2</v>
      </c>
      <c r="B12" s="2" t="s">
        <v>5</v>
      </c>
      <c r="C12" s="2" t="s">
        <v>27</v>
      </c>
      <c r="D12" s="7">
        <f>'CCS 3.5 P2'!E9</f>
        <v>1.53</v>
      </c>
      <c r="E12" s="7">
        <f>'CCS 3.5 P2'!F9</f>
        <v>1.92</v>
      </c>
      <c r="F12" s="7">
        <f aca="true" t="shared" si="6" ref="F12:F25">(E12-D12)/3</f>
        <v>0.12999999999999998</v>
      </c>
      <c r="G12" s="7">
        <f>'CCS 3.4'!F12</f>
        <v>33.105</v>
      </c>
      <c r="H12" s="7">
        <f aca="true" t="shared" si="7" ref="H12:H25">D12</f>
        <v>1.53</v>
      </c>
      <c r="I12" s="7">
        <f aca="true" t="shared" si="8" ref="I12:I25">F12+H12</f>
        <v>1.66</v>
      </c>
      <c r="J12" s="7">
        <f aca="true" t="shared" si="9" ref="J12:J25">F12+I12</f>
        <v>1.7899999999999998</v>
      </c>
      <c r="K12" s="7">
        <f aca="true" t="shared" si="10" ref="K12:K25">F12+J12</f>
        <v>1.9199999999999997</v>
      </c>
      <c r="L12" s="7">
        <f aca="true" t="shared" si="11" ref="L12:L25">(1+M12)*K12</f>
        <v>2.0255999999999994</v>
      </c>
      <c r="M12" s="4">
        <v>0.055</v>
      </c>
      <c r="N12" s="12">
        <f aca="true" t="shared" si="12" ref="N12:N25">FM12</f>
        <v>0.1040842499487552</v>
      </c>
      <c r="R12" s="7">
        <f aca="true" t="shared" si="13" ref="R12:R25">-1*G12</f>
        <v>-33.105</v>
      </c>
      <c r="S12" s="7">
        <f aca="true" t="shared" si="14" ref="S12:S25">H12</f>
        <v>1.53</v>
      </c>
      <c r="T12" s="7">
        <f aca="true" t="shared" si="15" ref="T12:T25">I12</f>
        <v>1.66</v>
      </c>
      <c r="U12" s="7">
        <f aca="true" t="shared" si="16" ref="U12:U25">J12</f>
        <v>1.7899999999999998</v>
      </c>
      <c r="V12" s="7">
        <f aca="true" t="shared" si="17" ref="V12:V25">K12</f>
        <v>1.9199999999999997</v>
      </c>
      <c r="W12" s="7">
        <f aca="true" t="shared" si="18" ref="W12:CH12">1.055*V12</f>
        <v>2.0255999999999994</v>
      </c>
      <c r="X12" s="7">
        <f t="shared" si="18"/>
        <v>2.1370079999999994</v>
      </c>
      <c r="Y12" s="7">
        <f t="shared" si="18"/>
        <v>2.254543439999999</v>
      </c>
      <c r="Z12" s="7">
        <f t="shared" si="18"/>
        <v>2.378543329199999</v>
      </c>
      <c r="AA12" s="7">
        <f t="shared" si="18"/>
        <v>2.5093632123059986</v>
      </c>
      <c r="AB12" s="7">
        <f t="shared" si="18"/>
        <v>2.6473781889828283</v>
      </c>
      <c r="AC12" s="7">
        <f t="shared" si="18"/>
        <v>2.7929839893768835</v>
      </c>
      <c r="AD12" s="7">
        <f t="shared" si="18"/>
        <v>2.946598108792612</v>
      </c>
      <c r="AE12" s="7">
        <f t="shared" si="18"/>
        <v>3.1086610047762058</v>
      </c>
      <c r="AF12" s="7">
        <f t="shared" si="18"/>
        <v>3.279637360038897</v>
      </c>
      <c r="AG12" s="7">
        <f t="shared" si="18"/>
        <v>3.4600174148410363</v>
      </c>
      <c r="AH12" s="7">
        <f t="shared" si="18"/>
        <v>3.650318372657293</v>
      </c>
      <c r="AI12" s="7">
        <f t="shared" si="18"/>
        <v>3.851085883153444</v>
      </c>
      <c r="AJ12" s="7">
        <f t="shared" si="18"/>
        <v>4.062895606726883</v>
      </c>
      <c r="AK12" s="7">
        <f t="shared" si="18"/>
        <v>4.286354865096861</v>
      </c>
      <c r="AL12" s="7">
        <f t="shared" si="18"/>
        <v>4.522104382677188</v>
      </c>
      <c r="AM12" s="7">
        <f t="shared" si="18"/>
        <v>4.770820123724433</v>
      </c>
      <c r="AN12" s="7">
        <f t="shared" si="18"/>
        <v>5.033215230529277</v>
      </c>
      <c r="AO12" s="7">
        <f t="shared" si="18"/>
        <v>5.310042068208387</v>
      </c>
      <c r="AP12" s="7">
        <f t="shared" si="18"/>
        <v>5.602094381959848</v>
      </c>
      <c r="AQ12" s="7">
        <f t="shared" si="18"/>
        <v>5.91020957296764</v>
      </c>
      <c r="AR12" s="7">
        <f t="shared" si="18"/>
        <v>6.235271099480859</v>
      </c>
      <c r="AS12" s="7">
        <f t="shared" si="18"/>
        <v>6.578211009952306</v>
      </c>
      <c r="AT12" s="7">
        <f t="shared" si="18"/>
        <v>6.940012615499683</v>
      </c>
      <c r="AU12" s="7">
        <f t="shared" si="18"/>
        <v>7.321713309352165</v>
      </c>
      <c r="AV12" s="7">
        <f t="shared" si="18"/>
        <v>7.724407541366534</v>
      </c>
      <c r="AW12" s="7">
        <f t="shared" si="18"/>
        <v>8.149249956141693</v>
      </c>
      <c r="AX12" s="7">
        <f t="shared" si="18"/>
        <v>8.597458703729485</v>
      </c>
      <c r="AY12" s="7">
        <f t="shared" si="18"/>
        <v>9.070318932434606</v>
      </c>
      <c r="AZ12" s="7">
        <f t="shared" si="18"/>
        <v>9.56918647371851</v>
      </c>
      <c r="BA12" s="7">
        <f t="shared" si="18"/>
        <v>10.095491729773027</v>
      </c>
      <c r="BB12" s="7">
        <f t="shared" si="18"/>
        <v>10.650743774910543</v>
      </c>
      <c r="BC12" s="7">
        <f t="shared" si="18"/>
        <v>11.236534682530623</v>
      </c>
      <c r="BD12" s="7">
        <f t="shared" si="18"/>
        <v>11.854544090069806</v>
      </c>
      <c r="BE12" s="7">
        <f t="shared" si="18"/>
        <v>12.506544015023644</v>
      </c>
      <c r="BF12" s="7">
        <f t="shared" si="18"/>
        <v>13.194403935849945</v>
      </c>
      <c r="BG12" s="7">
        <f t="shared" si="18"/>
        <v>13.92009615232169</v>
      </c>
      <c r="BH12" s="7">
        <f t="shared" si="18"/>
        <v>14.685701440699383</v>
      </c>
      <c r="BI12" s="7">
        <f t="shared" si="18"/>
        <v>15.493415019937848</v>
      </c>
      <c r="BJ12" s="7">
        <f t="shared" si="18"/>
        <v>16.34555284603443</v>
      </c>
      <c r="BK12" s="7">
        <f t="shared" si="18"/>
        <v>17.24455825256632</v>
      </c>
      <c r="BL12" s="7">
        <f t="shared" si="18"/>
        <v>18.19300895645747</v>
      </c>
      <c r="BM12" s="7">
        <f t="shared" si="18"/>
        <v>19.19362444906263</v>
      </c>
      <c r="BN12" s="7">
        <f t="shared" si="18"/>
        <v>20.249273793761073</v>
      </c>
      <c r="BO12" s="7">
        <f t="shared" si="18"/>
        <v>21.36298385241793</v>
      </c>
      <c r="BP12" s="7">
        <f t="shared" si="18"/>
        <v>22.537947964300916</v>
      </c>
      <c r="BQ12" s="7">
        <f t="shared" si="18"/>
        <v>23.777535102337463</v>
      </c>
      <c r="BR12" s="7">
        <f t="shared" si="18"/>
        <v>25.085299532966022</v>
      </c>
      <c r="BS12" s="7">
        <f t="shared" si="18"/>
        <v>26.464991007279153</v>
      </c>
      <c r="BT12" s="7">
        <f t="shared" si="18"/>
        <v>27.920565512679506</v>
      </c>
      <c r="BU12" s="7">
        <f t="shared" si="18"/>
        <v>29.456196615876877</v>
      </c>
      <c r="BV12" s="7">
        <f t="shared" si="18"/>
        <v>31.076287429750103</v>
      </c>
      <c r="BW12" s="7">
        <f t="shared" si="18"/>
        <v>32.785483238386355</v>
      </c>
      <c r="BX12" s="7">
        <f t="shared" si="18"/>
        <v>34.588684816497604</v>
      </c>
      <c r="BY12" s="7">
        <f t="shared" si="18"/>
        <v>36.491062481404974</v>
      </c>
      <c r="BZ12" s="7">
        <f t="shared" si="18"/>
        <v>38.498070917882245</v>
      </c>
      <c r="CA12" s="7">
        <f t="shared" si="18"/>
        <v>40.615464818365766</v>
      </c>
      <c r="CB12" s="7">
        <f t="shared" si="18"/>
        <v>42.84931538337588</v>
      </c>
      <c r="CC12" s="7">
        <f t="shared" si="18"/>
        <v>45.20602772946155</v>
      </c>
      <c r="CD12" s="7">
        <f t="shared" si="18"/>
        <v>47.69235925458194</v>
      </c>
      <c r="CE12" s="7">
        <f t="shared" si="18"/>
        <v>50.31543901358394</v>
      </c>
      <c r="CF12" s="7">
        <f t="shared" si="18"/>
        <v>53.08278815933105</v>
      </c>
      <c r="CG12" s="7">
        <f t="shared" si="18"/>
        <v>56.002341508094254</v>
      </c>
      <c r="CH12" s="7">
        <f t="shared" si="18"/>
        <v>59.082470291039435</v>
      </c>
      <c r="CI12" s="7">
        <f aca="true" t="shared" si="19" ref="CI12:ET12">1.055*CH12</f>
        <v>62.3320061570466</v>
      </c>
      <c r="CJ12" s="7">
        <f t="shared" si="19"/>
        <v>65.76026649568416</v>
      </c>
      <c r="CK12" s="7">
        <f t="shared" si="19"/>
        <v>69.37708115294679</v>
      </c>
      <c r="CL12" s="7">
        <f t="shared" si="19"/>
        <v>73.19282061635886</v>
      </c>
      <c r="CM12" s="7">
        <f t="shared" si="19"/>
        <v>77.21842575025859</v>
      </c>
      <c r="CN12" s="7">
        <f t="shared" si="19"/>
        <v>81.46543916652281</v>
      </c>
      <c r="CO12" s="7">
        <f t="shared" si="19"/>
        <v>85.94603832068157</v>
      </c>
      <c r="CP12" s="7">
        <f t="shared" si="19"/>
        <v>90.67307042831905</v>
      </c>
      <c r="CQ12" s="7">
        <f t="shared" si="19"/>
        <v>95.6600893018766</v>
      </c>
      <c r="CR12" s="7">
        <f t="shared" si="19"/>
        <v>100.9213942134798</v>
      </c>
      <c r="CS12" s="7">
        <f t="shared" si="19"/>
        <v>106.47207089522118</v>
      </c>
      <c r="CT12" s="7">
        <f t="shared" si="19"/>
        <v>112.32803479445833</v>
      </c>
      <c r="CU12" s="7">
        <f t="shared" si="19"/>
        <v>118.50607670815353</v>
      </c>
      <c r="CV12" s="7">
        <f t="shared" si="19"/>
        <v>125.02391092710197</v>
      </c>
      <c r="CW12" s="7">
        <f t="shared" si="19"/>
        <v>131.90022602809256</v>
      </c>
      <c r="CX12" s="7">
        <f t="shared" si="19"/>
        <v>139.15473845963766</v>
      </c>
      <c r="CY12" s="7">
        <f t="shared" si="19"/>
        <v>146.8082490749177</v>
      </c>
      <c r="CZ12" s="7">
        <f t="shared" si="19"/>
        <v>154.88270277403817</v>
      </c>
      <c r="DA12" s="7">
        <f t="shared" si="19"/>
        <v>163.40125142661026</v>
      </c>
      <c r="DB12" s="7">
        <f t="shared" si="19"/>
        <v>172.3883202550738</v>
      </c>
      <c r="DC12" s="7">
        <f t="shared" si="19"/>
        <v>181.86967786910284</v>
      </c>
      <c r="DD12" s="7">
        <f t="shared" si="19"/>
        <v>191.8725101519035</v>
      </c>
      <c r="DE12" s="7">
        <f t="shared" si="19"/>
        <v>202.42549821025818</v>
      </c>
      <c r="DF12" s="7">
        <f t="shared" si="19"/>
        <v>213.55890061182237</v>
      </c>
      <c r="DG12" s="7">
        <f t="shared" si="19"/>
        <v>225.30464014547258</v>
      </c>
      <c r="DH12" s="7">
        <f t="shared" si="19"/>
        <v>237.69639535347355</v>
      </c>
      <c r="DI12" s="7">
        <f t="shared" si="19"/>
        <v>250.7696970979146</v>
      </c>
      <c r="DJ12" s="7">
        <f t="shared" si="19"/>
        <v>264.56203043829987</v>
      </c>
      <c r="DK12" s="7">
        <f t="shared" si="19"/>
        <v>279.11294211240636</v>
      </c>
      <c r="DL12" s="7">
        <f t="shared" si="19"/>
        <v>294.4641539285887</v>
      </c>
      <c r="DM12" s="7">
        <f t="shared" si="19"/>
        <v>310.65968239466105</v>
      </c>
      <c r="DN12" s="7">
        <f t="shared" si="19"/>
        <v>327.7459649263674</v>
      </c>
      <c r="DO12" s="7">
        <f t="shared" si="19"/>
        <v>345.77199299731757</v>
      </c>
      <c r="DP12" s="7">
        <f t="shared" si="19"/>
        <v>364.78945261217</v>
      </c>
      <c r="DQ12" s="7">
        <f t="shared" si="19"/>
        <v>384.85287250583934</v>
      </c>
      <c r="DR12" s="7">
        <f t="shared" si="19"/>
        <v>406.0197804936605</v>
      </c>
      <c r="DS12" s="7">
        <f t="shared" si="19"/>
        <v>428.3508684208118</v>
      </c>
      <c r="DT12" s="7">
        <f t="shared" si="19"/>
        <v>451.91016618395645</v>
      </c>
      <c r="DU12" s="7">
        <f t="shared" si="19"/>
        <v>476.76522532407404</v>
      </c>
      <c r="DV12" s="7">
        <f t="shared" si="19"/>
        <v>502.9873127168981</v>
      </c>
      <c r="DW12" s="7">
        <f t="shared" si="19"/>
        <v>530.6516149163275</v>
      </c>
      <c r="DX12" s="7">
        <f t="shared" si="19"/>
        <v>559.8374537367255</v>
      </c>
      <c r="DY12" s="7">
        <f t="shared" si="19"/>
        <v>590.6285136922453</v>
      </c>
      <c r="DZ12" s="7">
        <f t="shared" si="19"/>
        <v>623.1130819453188</v>
      </c>
      <c r="EA12" s="7">
        <f t="shared" si="19"/>
        <v>657.3843014523112</v>
      </c>
      <c r="EB12" s="7">
        <f t="shared" si="19"/>
        <v>693.5404380321883</v>
      </c>
      <c r="EC12" s="7">
        <f t="shared" si="19"/>
        <v>731.6851621239585</v>
      </c>
      <c r="ED12" s="7">
        <f t="shared" si="19"/>
        <v>771.9278460407762</v>
      </c>
      <c r="EE12" s="7">
        <f t="shared" si="19"/>
        <v>814.3838775730188</v>
      </c>
      <c r="EF12" s="7">
        <f t="shared" si="19"/>
        <v>859.1749908395348</v>
      </c>
      <c r="EG12" s="7">
        <f t="shared" si="19"/>
        <v>906.4296153357091</v>
      </c>
      <c r="EH12" s="7">
        <f t="shared" si="19"/>
        <v>956.283244179173</v>
      </c>
      <c r="EI12" s="7">
        <f t="shared" si="19"/>
        <v>1008.8788226090275</v>
      </c>
      <c r="EJ12" s="7">
        <f t="shared" si="19"/>
        <v>1064.3671578525239</v>
      </c>
      <c r="EK12" s="7">
        <f t="shared" si="19"/>
        <v>1122.9073515344126</v>
      </c>
      <c r="EL12" s="7">
        <f t="shared" si="19"/>
        <v>1184.6672558688051</v>
      </c>
      <c r="EM12" s="7">
        <f t="shared" si="19"/>
        <v>1249.8239549415894</v>
      </c>
      <c r="EN12" s="7">
        <f t="shared" si="19"/>
        <v>1318.5642724633767</v>
      </c>
      <c r="EO12" s="7">
        <f t="shared" si="19"/>
        <v>1391.0853074488623</v>
      </c>
      <c r="EP12" s="7">
        <f t="shared" si="19"/>
        <v>1467.5949993585496</v>
      </c>
      <c r="EQ12" s="7">
        <f t="shared" si="19"/>
        <v>1548.3127243232698</v>
      </c>
      <c r="ER12" s="7">
        <f t="shared" si="19"/>
        <v>1633.4699241610494</v>
      </c>
      <c r="ES12" s="7">
        <f t="shared" si="19"/>
        <v>1723.3107699899072</v>
      </c>
      <c r="ET12" s="7">
        <f t="shared" si="19"/>
        <v>1818.092862339352</v>
      </c>
      <c r="EU12" s="7">
        <f aca="true" t="shared" si="20" ref="EU12:FL12">1.055*ET12</f>
        <v>1918.0879697680161</v>
      </c>
      <c r="EV12" s="7">
        <f t="shared" si="20"/>
        <v>2023.5828081052568</v>
      </c>
      <c r="EW12" s="7">
        <f t="shared" si="20"/>
        <v>2134.879862551046</v>
      </c>
      <c r="EX12" s="7">
        <f t="shared" si="20"/>
        <v>2252.298254991353</v>
      </c>
      <c r="EY12" s="7">
        <f t="shared" si="20"/>
        <v>2376.1746590158773</v>
      </c>
      <c r="EZ12" s="7">
        <f t="shared" si="20"/>
        <v>2506.8642652617505</v>
      </c>
      <c r="FA12" s="7">
        <f t="shared" si="20"/>
        <v>2644.7417998511464</v>
      </c>
      <c r="FB12" s="7">
        <f t="shared" si="20"/>
        <v>2790.202598842959</v>
      </c>
      <c r="FC12" s="7">
        <f t="shared" si="20"/>
        <v>2943.6637417793218</v>
      </c>
      <c r="FD12" s="7">
        <f t="shared" si="20"/>
        <v>3105.5652475771844</v>
      </c>
      <c r="FE12" s="7">
        <f t="shared" si="20"/>
        <v>3276.3713361939294</v>
      </c>
      <c r="FF12" s="7">
        <f t="shared" si="20"/>
        <v>3456.5717596845952</v>
      </c>
      <c r="FG12" s="7">
        <f t="shared" si="20"/>
        <v>3646.6832064672476</v>
      </c>
      <c r="FH12" s="7">
        <f t="shared" si="20"/>
        <v>3847.250782822946</v>
      </c>
      <c r="FI12" s="7">
        <f t="shared" si="20"/>
        <v>4058.849575878208</v>
      </c>
      <c r="FJ12" s="7">
        <f t="shared" si="20"/>
        <v>4282.086302551509</v>
      </c>
      <c r="FK12" s="7">
        <f t="shared" si="20"/>
        <v>4517.601049191841</v>
      </c>
      <c r="FL12" s="7">
        <f t="shared" si="20"/>
        <v>4766.069106897392</v>
      </c>
      <c r="FM12" s="11">
        <f aca="true" t="shared" si="21" ref="FM12:FM25">IRR(R12:FL12,0.11)</f>
        <v>0.1040842499487552</v>
      </c>
    </row>
    <row r="13" spans="1:169" ht="14.25">
      <c r="A13">
        <f aca="true" t="shared" si="22" ref="A13:A27">A12+1</f>
        <v>3</v>
      </c>
      <c r="B13" s="2" t="s">
        <v>6</v>
      </c>
      <c r="C13" s="2" t="s">
        <v>28</v>
      </c>
      <c r="D13" s="7">
        <f>'CCS 3.5 P2'!E10</f>
        <v>2.36</v>
      </c>
      <c r="E13" s="7">
        <f>'CCS 3.5 P2'!F10</f>
        <v>2.42</v>
      </c>
      <c r="F13" s="7">
        <f t="shared" si="6"/>
        <v>0.020000000000000018</v>
      </c>
      <c r="G13" s="7">
        <f>'CCS 3.4'!F13</f>
        <v>41.955</v>
      </c>
      <c r="H13" s="7">
        <f t="shared" si="7"/>
        <v>2.36</v>
      </c>
      <c r="I13" s="7">
        <f t="shared" si="8"/>
        <v>2.38</v>
      </c>
      <c r="J13" s="7">
        <f t="shared" si="9"/>
        <v>2.4</v>
      </c>
      <c r="K13" s="7">
        <f t="shared" si="10"/>
        <v>2.42</v>
      </c>
      <c r="L13" s="7">
        <f t="shared" si="11"/>
        <v>2.5530999999999997</v>
      </c>
      <c r="M13" s="4">
        <f>+M12</f>
        <v>0.055</v>
      </c>
      <c r="N13" s="12">
        <f t="shared" si="12"/>
        <v>0.1046860138243025</v>
      </c>
      <c r="R13" s="7">
        <f t="shared" si="13"/>
        <v>-41.955</v>
      </c>
      <c r="S13" s="7">
        <f t="shared" si="14"/>
        <v>2.36</v>
      </c>
      <c r="T13" s="7">
        <f t="shared" si="15"/>
        <v>2.38</v>
      </c>
      <c r="U13" s="7">
        <f t="shared" si="16"/>
        <v>2.4</v>
      </c>
      <c r="V13" s="7">
        <f t="shared" si="17"/>
        <v>2.42</v>
      </c>
      <c r="W13" s="7">
        <f aca="true" t="shared" si="23" ref="W13:CH13">1.055*V13</f>
        <v>2.5530999999999997</v>
      </c>
      <c r="X13" s="7">
        <f t="shared" si="23"/>
        <v>2.6935204999999995</v>
      </c>
      <c r="Y13" s="7">
        <f t="shared" si="23"/>
        <v>2.841664127499999</v>
      </c>
      <c r="Z13" s="7">
        <f t="shared" si="23"/>
        <v>2.997955654512499</v>
      </c>
      <c r="AA13" s="7">
        <f t="shared" si="23"/>
        <v>3.1628432155106863</v>
      </c>
      <c r="AB13" s="7">
        <f t="shared" si="23"/>
        <v>3.3367995923637737</v>
      </c>
      <c r="AC13" s="7">
        <f t="shared" si="23"/>
        <v>3.520323569943781</v>
      </c>
      <c r="AD13" s="7">
        <f t="shared" si="23"/>
        <v>3.7139413662906886</v>
      </c>
      <c r="AE13" s="7">
        <f t="shared" si="23"/>
        <v>3.918208141436676</v>
      </c>
      <c r="AF13" s="7">
        <f t="shared" si="23"/>
        <v>4.133709589215693</v>
      </c>
      <c r="AG13" s="7">
        <f t="shared" si="23"/>
        <v>4.361063616622555</v>
      </c>
      <c r="AH13" s="7">
        <f t="shared" si="23"/>
        <v>4.600922115536796</v>
      </c>
      <c r="AI13" s="7">
        <f t="shared" si="23"/>
        <v>4.853972831891319</v>
      </c>
      <c r="AJ13" s="7">
        <f t="shared" si="23"/>
        <v>5.120941337645341</v>
      </c>
      <c r="AK13" s="7">
        <f t="shared" si="23"/>
        <v>5.402593111215834</v>
      </c>
      <c r="AL13" s="7">
        <f t="shared" si="23"/>
        <v>5.699735732332705</v>
      </c>
      <c r="AM13" s="7">
        <f t="shared" si="23"/>
        <v>6.013221197611004</v>
      </c>
      <c r="AN13" s="7">
        <f t="shared" si="23"/>
        <v>6.343948363479608</v>
      </c>
      <c r="AO13" s="7">
        <f t="shared" si="23"/>
        <v>6.692865523470986</v>
      </c>
      <c r="AP13" s="7">
        <f t="shared" si="23"/>
        <v>7.06097312726189</v>
      </c>
      <c r="AQ13" s="7">
        <f t="shared" si="23"/>
        <v>7.449326649261293</v>
      </c>
      <c r="AR13" s="7">
        <f t="shared" si="23"/>
        <v>7.859039614970664</v>
      </c>
      <c r="AS13" s="7">
        <f t="shared" si="23"/>
        <v>8.29128679379405</v>
      </c>
      <c r="AT13" s="7">
        <f t="shared" si="23"/>
        <v>8.747307567452722</v>
      </c>
      <c r="AU13" s="7">
        <f t="shared" si="23"/>
        <v>9.228409483662622</v>
      </c>
      <c r="AV13" s="7">
        <f t="shared" si="23"/>
        <v>9.735972005264065</v>
      </c>
      <c r="AW13" s="7">
        <f t="shared" si="23"/>
        <v>10.271450465553588</v>
      </c>
      <c r="AX13" s="7">
        <f t="shared" si="23"/>
        <v>10.836380241159034</v>
      </c>
      <c r="AY13" s="7">
        <f t="shared" si="23"/>
        <v>11.43238115442278</v>
      </c>
      <c r="AZ13" s="7">
        <f t="shared" si="23"/>
        <v>12.061162117916032</v>
      </c>
      <c r="BA13" s="7">
        <f t="shared" si="23"/>
        <v>12.724526034401412</v>
      </c>
      <c r="BB13" s="7">
        <f t="shared" si="23"/>
        <v>13.42437496629349</v>
      </c>
      <c r="BC13" s="7">
        <f t="shared" si="23"/>
        <v>14.162715589439632</v>
      </c>
      <c r="BD13" s="7">
        <f t="shared" si="23"/>
        <v>14.941664946858811</v>
      </c>
      <c r="BE13" s="7">
        <f t="shared" si="23"/>
        <v>15.763456518936044</v>
      </c>
      <c r="BF13" s="7">
        <f t="shared" si="23"/>
        <v>16.630446627477525</v>
      </c>
      <c r="BG13" s="7">
        <f t="shared" si="23"/>
        <v>17.545121191988788</v>
      </c>
      <c r="BH13" s="7">
        <f t="shared" si="23"/>
        <v>18.51010285754817</v>
      </c>
      <c r="BI13" s="7">
        <f t="shared" si="23"/>
        <v>19.52815851471332</v>
      </c>
      <c r="BJ13" s="7">
        <f t="shared" si="23"/>
        <v>20.60220723302255</v>
      </c>
      <c r="BK13" s="7">
        <f t="shared" si="23"/>
        <v>21.73532863083879</v>
      </c>
      <c r="BL13" s="7">
        <f t="shared" si="23"/>
        <v>22.930771705534923</v>
      </c>
      <c r="BM13" s="7">
        <f t="shared" si="23"/>
        <v>24.19196414933934</v>
      </c>
      <c r="BN13" s="7">
        <f t="shared" si="23"/>
        <v>25.522522177553004</v>
      </c>
      <c r="BO13" s="7">
        <f t="shared" si="23"/>
        <v>26.926260897318418</v>
      </c>
      <c r="BP13" s="7">
        <f t="shared" si="23"/>
        <v>28.40720524667093</v>
      </c>
      <c r="BQ13" s="7">
        <f t="shared" si="23"/>
        <v>29.969601535237828</v>
      </c>
      <c r="BR13" s="7">
        <f t="shared" si="23"/>
        <v>31.617929619675905</v>
      </c>
      <c r="BS13" s="7">
        <f t="shared" si="23"/>
        <v>33.35691574875808</v>
      </c>
      <c r="BT13" s="7">
        <f t="shared" si="23"/>
        <v>35.19154611493977</v>
      </c>
      <c r="BU13" s="7">
        <f t="shared" si="23"/>
        <v>37.12708115126146</v>
      </c>
      <c r="BV13" s="7">
        <f t="shared" si="23"/>
        <v>39.16907061458083</v>
      </c>
      <c r="BW13" s="7">
        <f t="shared" si="23"/>
        <v>41.323369498382775</v>
      </c>
      <c r="BX13" s="7">
        <f t="shared" si="23"/>
        <v>43.59615482079383</v>
      </c>
      <c r="BY13" s="7">
        <f t="shared" si="23"/>
        <v>45.99394333593749</v>
      </c>
      <c r="BZ13" s="7">
        <f t="shared" si="23"/>
        <v>48.523610219414046</v>
      </c>
      <c r="CA13" s="7">
        <f t="shared" si="23"/>
        <v>51.19240878148182</v>
      </c>
      <c r="CB13" s="7">
        <f t="shared" si="23"/>
        <v>54.007991264463314</v>
      </c>
      <c r="CC13" s="7">
        <f t="shared" si="23"/>
        <v>56.97843078400879</v>
      </c>
      <c r="CD13" s="7">
        <f t="shared" si="23"/>
        <v>60.11224447712927</v>
      </c>
      <c r="CE13" s="7">
        <f t="shared" si="23"/>
        <v>63.41841792337138</v>
      </c>
      <c r="CF13" s="7">
        <f t="shared" si="23"/>
        <v>66.9064309091568</v>
      </c>
      <c r="CG13" s="7">
        <f t="shared" si="23"/>
        <v>70.58628460916042</v>
      </c>
      <c r="CH13" s="7">
        <f t="shared" si="23"/>
        <v>74.46853026266423</v>
      </c>
      <c r="CI13" s="7">
        <f aca="true" t="shared" si="24" ref="CI13:ET13">1.055*CH13</f>
        <v>78.56429942711075</v>
      </c>
      <c r="CJ13" s="7">
        <f t="shared" si="24"/>
        <v>82.88533589560184</v>
      </c>
      <c r="CK13" s="7">
        <f t="shared" si="24"/>
        <v>87.44402936985993</v>
      </c>
      <c r="CL13" s="7">
        <f t="shared" si="24"/>
        <v>92.25345098520222</v>
      </c>
      <c r="CM13" s="7">
        <f t="shared" si="24"/>
        <v>97.32739078938833</v>
      </c>
      <c r="CN13" s="7">
        <f t="shared" si="24"/>
        <v>102.68039728280469</v>
      </c>
      <c r="CO13" s="7">
        <f t="shared" si="24"/>
        <v>108.32781913335894</v>
      </c>
      <c r="CP13" s="7">
        <f t="shared" si="24"/>
        <v>114.28584918569368</v>
      </c>
      <c r="CQ13" s="7">
        <f t="shared" si="24"/>
        <v>120.57157089090683</v>
      </c>
      <c r="CR13" s="7">
        <f t="shared" si="24"/>
        <v>127.2030072899067</v>
      </c>
      <c r="CS13" s="7">
        <f t="shared" si="24"/>
        <v>134.19917269085155</v>
      </c>
      <c r="CT13" s="7">
        <f t="shared" si="24"/>
        <v>141.5801271888484</v>
      </c>
      <c r="CU13" s="7">
        <f t="shared" si="24"/>
        <v>149.36703418423505</v>
      </c>
      <c r="CV13" s="7">
        <f t="shared" si="24"/>
        <v>157.58222106436796</v>
      </c>
      <c r="CW13" s="7">
        <f t="shared" si="24"/>
        <v>166.24924322290818</v>
      </c>
      <c r="CX13" s="7">
        <f t="shared" si="24"/>
        <v>175.39295160016812</v>
      </c>
      <c r="CY13" s="7">
        <f t="shared" si="24"/>
        <v>185.03956393817737</v>
      </c>
      <c r="CZ13" s="7">
        <f t="shared" si="24"/>
        <v>195.2167399547771</v>
      </c>
      <c r="DA13" s="7">
        <f t="shared" si="24"/>
        <v>205.9536606522898</v>
      </c>
      <c r="DB13" s="7">
        <f t="shared" si="24"/>
        <v>217.28111198816575</v>
      </c>
      <c r="DC13" s="7">
        <f t="shared" si="24"/>
        <v>229.23157314751484</v>
      </c>
      <c r="DD13" s="7">
        <f t="shared" si="24"/>
        <v>241.83930967062813</v>
      </c>
      <c r="DE13" s="7">
        <f t="shared" si="24"/>
        <v>255.14047170251266</v>
      </c>
      <c r="DF13" s="7">
        <f t="shared" si="24"/>
        <v>269.1731976461508</v>
      </c>
      <c r="DG13" s="7">
        <f t="shared" si="24"/>
        <v>283.9777235166891</v>
      </c>
      <c r="DH13" s="7">
        <f t="shared" si="24"/>
        <v>299.59649831010694</v>
      </c>
      <c r="DI13" s="7">
        <f t="shared" si="24"/>
        <v>316.0743057171628</v>
      </c>
      <c r="DJ13" s="7">
        <f t="shared" si="24"/>
        <v>333.45839253160676</v>
      </c>
      <c r="DK13" s="7">
        <f t="shared" si="24"/>
        <v>351.79860412084514</v>
      </c>
      <c r="DL13" s="7">
        <f t="shared" si="24"/>
        <v>371.1475273474916</v>
      </c>
      <c r="DM13" s="7">
        <f t="shared" si="24"/>
        <v>391.5606413516036</v>
      </c>
      <c r="DN13" s="7">
        <f t="shared" si="24"/>
        <v>413.09647662594176</v>
      </c>
      <c r="DO13" s="7">
        <f t="shared" si="24"/>
        <v>435.81678284036855</v>
      </c>
      <c r="DP13" s="7">
        <f t="shared" si="24"/>
        <v>459.7867058965888</v>
      </c>
      <c r="DQ13" s="7">
        <f t="shared" si="24"/>
        <v>485.07497472090114</v>
      </c>
      <c r="DR13" s="7">
        <f t="shared" si="24"/>
        <v>511.7540983305507</v>
      </c>
      <c r="DS13" s="7">
        <f t="shared" si="24"/>
        <v>539.9005737387309</v>
      </c>
      <c r="DT13" s="7">
        <f t="shared" si="24"/>
        <v>569.5951052943611</v>
      </c>
      <c r="DU13" s="7">
        <f t="shared" si="24"/>
        <v>600.922836085551</v>
      </c>
      <c r="DV13" s="7">
        <f t="shared" si="24"/>
        <v>633.9735920702562</v>
      </c>
      <c r="DW13" s="7">
        <f t="shared" si="24"/>
        <v>668.8421396341203</v>
      </c>
      <c r="DX13" s="7">
        <f t="shared" si="24"/>
        <v>705.6284573139968</v>
      </c>
      <c r="DY13" s="7">
        <f t="shared" si="24"/>
        <v>744.4380224662666</v>
      </c>
      <c r="DZ13" s="7">
        <f t="shared" si="24"/>
        <v>785.3821137019112</v>
      </c>
      <c r="EA13" s="7">
        <f t="shared" si="24"/>
        <v>828.5781299555163</v>
      </c>
      <c r="EB13" s="7">
        <f t="shared" si="24"/>
        <v>874.1499271030696</v>
      </c>
      <c r="EC13" s="7">
        <f t="shared" si="24"/>
        <v>922.2281730937383</v>
      </c>
      <c r="ED13" s="7">
        <f t="shared" si="24"/>
        <v>972.9507226138938</v>
      </c>
      <c r="EE13" s="7">
        <f t="shared" si="24"/>
        <v>1026.463012357658</v>
      </c>
      <c r="EF13" s="7">
        <f t="shared" si="24"/>
        <v>1082.9184780373291</v>
      </c>
      <c r="EG13" s="7">
        <f t="shared" si="24"/>
        <v>1142.4789943293822</v>
      </c>
      <c r="EH13" s="7">
        <f t="shared" si="24"/>
        <v>1205.3153390174982</v>
      </c>
      <c r="EI13" s="7">
        <f t="shared" si="24"/>
        <v>1271.6076826634605</v>
      </c>
      <c r="EJ13" s="7">
        <f t="shared" si="24"/>
        <v>1341.5461052099508</v>
      </c>
      <c r="EK13" s="7">
        <f t="shared" si="24"/>
        <v>1415.331140996498</v>
      </c>
      <c r="EL13" s="7">
        <f t="shared" si="24"/>
        <v>1493.1743537513055</v>
      </c>
      <c r="EM13" s="7">
        <f t="shared" si="24"/>
        <v>1575.2989432076272</v>
      </c>
      <c r="EN13" s="7">
        <f t="shared" si="24"/>
        <v>1661.9403850840465</v>
      </c>
      <c r="EO13" s="7">
        <f t="shared" si="24"/>
        <v>1753.347106263669</v>
      </c>
      <c r="EP13" s="7">
        <f t="shared" si="24"/>
        <v>1849.7811971081708</v>
      </c>
      <c r="EQ13" s="7">
        <f t="shared" si="24"/>
        <v>1951.51916294912</v>
      </c>
      <c r="ER13" s="7">
        <f t="shared" si="24"/>
        <v>2058.8527169113217</v>
      </c>
      <c r="ES13" s="7">
        <f t="shared" si="24"/>
        <v>2172.0896163414445</v>
      </c>
      <c r="ET13" s="7">
        <f t="shared" si="24"/>
        <v>2291.554545240224</v>
      </c>
      <c r="EU13" s="7">
        <f aca="true" t="shared" si="25" ref="EU13:FL13">1.055*ET13</f>
        <v>2417.590045228436</v>
      </c>
      <c r="EV13" s="7">
        <f t="shared" si="25"/>
        <v>2550.5574977159995</v>
      </c>
      <c r="EW13" s="7">
        <f t="shared" si="25"/>
        <v>2690.8381600903795</v>
      </c>
      <c r="EX13" s="7">
        <f t="shared" si="25"/>
        <v>2838.83425889535</v>
      </c>
      <c r="EY13" s="7">
        <f t="shared" si="25"/>
        <v>2994.9701431345943</v>
      </c>
      <c r="EZ13" s="7">
        <f t="shared" si="25"/>
        <v>3159.693501006997</v>
      </c>
      <c r="FA13" s="7">
        <f t="shared" si="25"/>
        <v>3333.4766435623815</v>
      </c>
      <c r="FB13" s="7">
        <f t="shared" si="25"/>
        <v>3516.817858958312</v>
      </c>
      <c r="FC13" s="7">
        <f t="shared" si="25"/>
        <v>3710.242841201019</v>
      </c>
      <c r="FD13" s="7">
        <f t="shared" si="25"/>
        <v>3914.306197467075</v>
      </c>
      <c r="FE13" s="7">
        <f t="shared" si="25"/>
        <v>4129.593038327764</v>
      </c>
      <c r="FF13" s="7">
        <f t="shared" si="25"/>
        <v>4356.720655435791</v>
      </c>
      <c r="FG13" s="7">
        <f t="shared" si="25"/>
        <v>4596.340291484759</v>
      </c>
      <c r="FH13" s="7">
        <f t="shared" si="25"/>
        <v>4849.139007516421</v>
      </c>
      <c r="FI13" s="7">
        <f t="shared" si="25"/>
        <v>5115.841652929824</v>
      </c>
      <c r="FJ13" s="7">
        <f t="shared" si="25"/>
        <v>5397.212943840964</v>
      </c>
      <c r="FK13" s="7">
        <f t="shared" si="25"/>
        <v>5694.059655752217</v>
      </c>
      <c r="FL13" s="7">
        <f t="shared" si="25"/>
        <v>6007.232936818588</v>
      </c>
      <c r="FM13" s="11">
        <f t="shared" si="21"/>
        <v>0.1046860138243025</v>
      </c>
    </row>
    <row r="14" spans="1:169" ht="14.25">
      <c r="A14">
        <f t="shared" si="22"/>
        <v>4</v>
      </c>
      <c r="B14" s="2" t="s">
        <v>7</v>
      </c>
      <c r="C14" s="2" t="s">
        <v>29</v>
      </c>
      <c r="D14" s="7">
        <f>'CCS 3.5 P2'!E11</f>
        <v>2.12</v>
      </c>
      <c r="E14" s="7">
        <f>'CCS 3.5 P2'!F11</f>
        <v>2.3</v>
      </c>
      <c r="F14" s="7">
        <f t="shared" si="6"/>
        <v>0.05999999999999991</v>
      </c>
      <c r="G14" s="7">
        <f>'CCS 3.4'!F14</f>
        <v>37.375</v>
      </c>
      <c r="H14" s="7">
        <f t="shared" si="7"/>
        <v>2.12</v>
      </c>
      <c r="I14" s="7">
        <f t="shared" si="8"/>
        <v>2.18</v>
      </c>
      <c r="J14" s="7">
        <f t="shared" si="9"/>
        <v>2.24</v>
      </c>
      <c r="K14" s="7">
        <f t="shared" si="10"/>
        <v>2.3000000000000003</v>
      </c>
      <c r="L14" s="7">
        <f t="shared" si="11"/>
        <v>2.4265000000000003</v>
      </c>
      <c r="M14" s="4">
        <f aca="true" t="shared" si="26" ref="M14:M25">+M13</f>
        <v>0.055</v>
      </c>
      <c r="N14" s="12">
        <f t="shared" si="12"/>
        <v>0.10777078980877933</v>
      </c>
      <c r="R14" s="7">
        <f t="shared" si="13"/>
        <v>-37.375</v>
      </c>
      <c r="S14" s="7">
        <f t="shared" si="14"/>
        <v>2.12</v>
      </c>
      <c r="T14" s="7">
        <f t="shared" si="15"/>
        <v>2.18</v>
      </c>
      <c r="U14" s="7">
        <f t="shared" si="16"/>
        <v>2.24</v>
      </c>
      <c r="V14" s="7">
        <f t="shared" si="17"/>
        <v>2.3000000000000003</v>
      </c>
      <c r="W14" s="7">
        <f aca="true" t="shared" si="27" ref="W14:CH14">1.055*V14</f>
        <v>2.4265000000000003</v>
      </c>
      <c r="X14" s="7">
        <f t="shared" si="27"/>
        <v>2.5599575000000003</v>
      </c>
      <c r="Y14" s="7">
        <f t="shared" si="27"/>
        <v>2.7007551625</v>
      </c>
      <c r="Z14" s="7">
        <f t="shared" si="27"/>
        <v>2.8492966964375</v>
      </c>
      <c r="AA14" s="7">
        <f t="shared" si="27"/>
        <v>3.006008014741562</v>
      </c>
      <c r="AB14" s="7">
        <f t="shared" si="27"/>
        <v>3.171338455552348</v>
      </c>
      <c r="AC14" s="7">
        <f t="shared" si="27"/>
        <v>3.345762070607727</v>
      </c>
      <c r="AD14" s="7">
        <f t="shared" si="27"/>
        <v>3.5297789844911516</v>
      </c>
      <c r="AE14" s="7">
        <f t="shared" si="27"/>
        <v>3.7239168286381648</v>
      </c>
      <c r="AF14" s="7">
        <f t="shared" si="27"/>
        <v>3.9287322542132634</v>
      </c>
      <c r="AG14" s="7">
        <f t="shared" si="27"/>
        <v>4.144812528194993</v>
      </c>
      <c r="AH14" s="7">
        <f t="shared" si="27"/>
        <v>4.372777217245717</v>
      </c>
      <c r="AI14" s="7">
        <f t="shared" si="27"/>
        <v>4.613279964194231</v>
      </c>
      <c r="AJ14" s="7">
        <f t="shared" si="27"/>
        <v>4.867010362224913</v>
      </c>
      <c r="AK14" s="7">
        <f t="shared" si="27"/>
        <v>5.134695932147283</v>
      </c>
      <c r="AL14" s="7">
        <f t="shared" si="27"/>
        <v>5.417104208415383</v>
      </c>
      <c r="AM14" s="7">
        <f t="shared" si="27"/>
        <v>5.715044939878228</v>
      </c>
      <c r="AN14" s="7">
        <f t="shared" si="27"/>
        <v>6.02937241157153</v>
      </c>
      <c r="AO14" s="7">
        <f t="shared" si="27"/>
        <v>6.360987894207964</v>
      </c>
      <c r="AP14" s="7">
        <f t="shared" si="27"/>
        <v>6.710842228389402</v>
      </c>
      <c r="AQ14" s="7">
        <f t="shared" si="27"/>
        <v>7.079938550950819</v>
      </c>
      <c r="AR14" s="7">
        <f t="shared" si="27"/>
        <v>7.469335171253113</v>
      </c>
      <c r="AS14" s="7">
        <f t="shared" si="27"/>
        <v>7.880148605672034</v>
      </c>
      <c r="AT14" s="7">
        <f t="shared" si="27"/>
        <v>8.313556778983996</v>
      </c>
      <c r="AU14" s="7">
        <f t="shared" si="27"/>
        <v>8.770802401828115</v>
      </c>
      <c r="AV14" s="7">
        <f t="shared" si="27"/>
        <v>9.25319653392866</v>
      </c>
      <c r="AW14" s="7">
        <f t="shared" si="27"/>
        <v>9.762122343294736</v>
      </c>
      <c r="AX14" s="7">
        <f t="shared" si="27"/>
        <v>10.299039072175946</v>
      </c>
      <c r="AY14" s="7">
        <f t="shared" si="27"/>
        <v>10.865486221145622</v>
      </c>
      <c r="AZ14" s="7">
        <f t="shared" si="27"/>
        <v>11.463087963308631</v>
      </c>
      <c r="BA14" s="7">
        <f t="shared" si="27"/>
        <v>12.093557801290604</v>
      </c>
      <c r="BB14" s="7">
        <f t="shared" si="27"/>
        <v>12.758703480361588</v>
      </c>
      <c r="BC14" s="7">
        <f t="shared" si="27"/>
        <v>13.460432171781473</v>
      </c>
      <c r="BD14" s="7">
        <f t="shared" si="27"/>
        <v>14.200755941229454</v>
      </c>
      <c r="BE14" s="7">
        <f t="shared" si="27"/>
        <v>14.981797517997073</v>
      </c>
      <c r="BF14" s="7">
        <f t="shared" si="27"/>
        <v>15.80579638148691</v>
      </c>
      <c r="BG14" s="7">
        <f t="shared" si="27"/>
        <v>16.67511518246869</v>
      </c>
      <c r="BH14" s="7">
        <f t="shared" si="27"/>
        <v>17.592246517504467</v>
      </c>
      <c r="BI14" s="7">
        <f t="shared" si="27"/>
        <v>18.559820075967213</v>
      </c>
      <c r="BJ14" s="7">
        <f t="shared" si="27"/>
        <v>19.58061018014541</v>
      </c>
      <c r="BK14" s="7">
        <f t="shared" si="27"/>
        <v>20.657543740053406</v>
      </c>
      <c r="BL14" s="7">
        <f t="shared" si="27"/>
        <v>21.793708645756343</v>
      </c>
      <c r="BM14" s="7">
        <f t="shared" si="27"/>
        <v>22.992362621272942</v>
      </c>
      <c r="BN14" s="7">
        <f t="shared" si="27"/>
        <v>24.25694256544295</v>
      </c>
      <c r="BO14" s="7">
        <f t="shared" si="27"/>
        <v>25.59107440654231</v>
      </c>
      <c r="BP14" s="7">
        <f t="shared" si="27"/>
        <v>26.998583498902136</v>
      </c>
      <c r="BQ14" s="7">
        <f t="shared" si="27"/>
        <v>28.48350559134175</v>
      </c>
      <c r="BR14" s="7">
        <f t="shared" si="27"/>
        <v>30.050098398865543</v>
      </c>
      <c r="BS14" s="7">
        <f t="shared" si="27"/>
        <v>31.702853810803145</v>
      </c>
      <c r="BT14" s="7">
        <f t="shared" si="27"/>
        <v>33.44651077039732</v>
      </c>
      <c r="BU14" s="7">
        <f t="shared" si="27"/>
        <v>35.28606886276917</v>
      </c>
      <c r="BV14" s="7">
        <f t="shared" si="27"/>
        <v>37.22680265022147</v>
      </c>
      <c r="BW14" s="7">
        <f t="shared" si="27"/>
        <v>39.27427679598365</v>
      </c>
      <c r="BX14" s="7">
        <f t="shared" si="27"/>
        <v>41.43436201976275</v>
      </c>
      <c r="BY14" s="7">
        <f t="shared" si="27"/>
        <v>43.7132519308497</v>
      </c>
      <c r="BZ14" s="7">
        <f t="shared" si="27"/>
        <v>46.11748078704643</v>
      </c>
      <c r="CA14" s="7">
        <f t="shared" si="27"/>
        <v>48.65394223033398</v>
      </c>
      <c r="CB14" s="7">
        <f t="shared" si="27"/>
        <v>51.329909053002346</v>
      </c>
      <c r="CC14" s="7">
        <f t="shared" si="27"/>
        <v>54.153054050917476</v>
      </c>
      <c r="CD14" s="7">
        <f t="shared" si="27"/>
        <v>57.13147202371793</v>
      </c>
      <c r="CE14" s="7">
        <f t="shared" si="27"/>
        <v>60.27370298502242</v>
      </c>
      <c r="CF14" s="7">
        <f t="shared" si="27"/>
        <v>63.58875664919864</v>
      </c>
      <c r="CG14" s="7">
        <f t="shared" si="27"/>
        <v>67.08613826490456</v>
      </c>
      <c r="CH14" s="7">
        <f t="shared" si="27"/>
        <v>70.7758758694743</v>
      </c>
      <c r="CI14" s="7">
        <f aca="true" t="shared" si="28" ref="CI14:ET14">1.055*CH14</f>
        <v>74.66854904229538</v>
      </c>
      <c r="CJ14" s="7">
        <f t="shared" si="28"/>
        <v>78.77531923962162</v>
      </c>
      <c r="CK14" s="7">
        <f t="shared" si="28"/>
        <v>83.10796179780081</v>
      </c>
      <c r="CL14" s="7">
        <f t="shared" si="28"/>
        <v>87.67889969667985</v>
      </c>
      <c r="CM14" s="7">
        <f t="shared" si="28"/>
        <v>92.50123917999724</v>
      </c>
      <c r="CN14" s="7">
        <f t="shared" si="28"/>
        <v>97.58880733489708</v>
      </c>
      <c r="CO14" s="7">
        <f t="shared" si="28"/>
        <v>102.95619173831642</v>
      </c>
      <c r="CP14" s="7">
        <f t="shared" si="28"/>
        <v>108.61878228392382</v>
      </c>
      <c r="CQ14" s="7">
        <f t="shared" si="28"/>
        <v>114.59281530953963</v>
      </c>
      <c r="CR14" s="7">
        <f t="shared" si="28"/>
        <v>120.89542015156431</v>
      </c>
      <c r="CS14" s="7">
        <f t="shared" si="28"/>
        <v>127.54466825990033</v>
      </c>
      <c r="CT14" s="7">
        <f t="shared" si="28"/>
        <v>134.55962501419484</v>
      </c>
      <c r="CU14" s="7">
        <f t="shared" si="28"/>
        <v>141.96040438997554</v>
      </c>
      <c r="CV14" s="7">
        <f t="shared" si="28"/>
        <v>149.76822663142417</v>
      </c>
      <c r="CW14" s="7">
        <f t="shared" si="28"/>
        <v>158.0054790961525</v>
      </c>
      <c r="CX14" s="7">
        <f t="shared" si="28"/>
        <v>166.69578044644086</v>
      </c>
      <c r="CY14" s="7">
        <f t="shared" si="28"/>
        <v>175.8640483709951</v>
      </c>
      <c r="CZ14" s="7">
        <f t="shared" si="28"/>
        <v>185.53657103139983</v>
      </c>
      <c r="DA14" s="7">
        <f t="shared" si="28"/>
        <v>195.7410824381268</v>
      </c>
      <c r="DB14" s="7">
        <f t="shared" si="28"/>
        <v>206.50684197222375</v>
      </c>
      <c r="DC14" s="7">
        <f t="shared" si="28"/>
        <v>217.86471828069605</v>
      </c>
      <c r="DD14" s="7">
        <f t="shared" si="28"/>
        <v>229.84727778613433</v>
      </c>
      <c r="DE14" s="7">
        <f t="shared" si="28"/>
        <v>242.4888780643717</v>
      </c>
      <c r="DF14" s="7">
        <f t="shared" si="28"/>
        <v>255.82576635791213</v>
      </c>
      <c r="DG14" s="7">
        <f t="shared" si="28"/>
        <v>269.8961835075973</v>
      </c>
      <c r="DH14" s="7">
        <f t="shared" si="28"/>
        <v>284.74047360051514</v>
      </c>
      <c r="DI14" s="7">
        <f t="shared" si="28"/>
        <v>300.40119964854347</v>
      </c>
      <c r="DJ14" s="7">
        <f t="shared" si="28"/>
        <v>316.92326562921335</v>
      </c>
      <c r="DK14" s="7">
        <f t="shared" si="28"/>
        <v>334.35404523882005</v>
      </c>
      <c r="DL14" s="7">
        <f t="shared" si="28"/>
        <v>352.74351772695513</v>
      </c>
      <c r="DM14" s="7">
        <f t="shared" si="28"/>
        <v>372.14441120193766</v>
      </c>
      <c r="DN14" s="7">
        <f t="shared" si="28"/>
        <v>392.6123538180442</v>
      </c>
      <c r="DO14" s="7">
        <f t="shared" si="28"/>
        <v>414.2060332780366</v>
      </c>
      <c r="DP14" s="7">
        <f t="shared" si="28"/>
        <v>436.9873651083286</v>
      </c>
      <c r="DQ14" s="7">
        <f t="shared" si="28"/>
        <v>461.0216701892867</v>
      </c>
      <c r="DR14" s="7">
        <f t="shared" si="28"/>
        <v>486.3778620496974</v>
      </c>
      <c r="DS14" s="7">
        <f t="shared" si="28"/>
        <v>513.1286444624308</v>
      </c>
      <c r="DT14" s="7">
        <f t="shared" si="28"/>
        <v>541.3507199078645</v>
      </c>
      <c r="DU14" s="7">
        <f t="shared" si="28"/>
        <v>571.125009502797</v>
      </c>
      <c r="DV14" s="7">
        <f t="shared" si="28"/>
        <v>602.5368850254507</v>
      </c>
      <c r="DW14" s="7">
        <f t="shared" si="28"/>
        <v>635.6764137018505</v>
      </c>
      <c r="DX14" s="7">
        <f t="shared" si="28"/>
        <v>670.6386164554523</v>
      </c>
      <c r="DY14" s="7">
        <f t="shared" si="28"/>
        <v>707.5237403605021</v>
      </c>
      <c r="DZ14" s="7">
        <f t="shared" si="28"/>
        <v>746.4375460803296</v>
      </c>
      <c r="EA14" s="7">
        <f t="shared" si="28"/>
        <v>787.4916111147477</v>
      </c>
      <c r="EB14" s="7">
        <f t="shared" si="28"/>
        <v>830.8036497260588</v>
      </c>
      <c r="EC14" s="7">
        <f t="shared" si="28"/>
        <v>876.4978504609919</v>
      </c>
      <c r="ED14" s="7">
        <f t="shared" si="28"/>
        <v>924.7052322363464</v>
      </c>
      <c r="EE14" s="7">
        <f t="shared" si="28"/>
        <v>975.5640200093454</v>
      </c>
      <c r="EF14" s="7">
        <f t="shared" si="28"/>
        <v>1029.2200411098593</v>
      </c>
      <c r="EG14" s="7">
        <f t="shared" si="28"/>
        <v>1085.8271433709015</v>
      </c>
      <c r="EH14" s="7">
        <f t="shared" si="28"/>
        <v>1145.547636256301</v>
      </c>
      <c r="EI14" s="7">
        <f t="shared" si="28"/>
        <v>1208.5527562503976</v>
      </c>
      <c r="EJ14" s="7">
        <f t="shared" si="28"/>
        <v>1275.0231578441694</v>
      </c>
      <c r="EK14" s="7">
        <f t="shared" si="28"/>
        <v>1345.1494315255986</v>
      </c>
      <c r="EL14" s="7">
        <f t="shared" si="28"/>
        <v>1419.1326502595064</v>
      </c>
      <c r="EM14" s="7">
        <f t="shared" si="28"/>
        <v>1497.184946023779</v>
      </c>
      <c r="EN14" s="7">
        <f t="shared" si="28"/>
        <v>1579.5301180550869</v>
      </c>
      <c r="EO14" s="7">
        <f t="shared" si="28"/>
        <v>1666.4042745481165</v>
      </c>
      <c r="EP14" s="7">
        <f t="shared" si="28"/>
        <v>1758.0565096482628</v>
      </c>
      <c r="EQ14" s="7">
        <f t="shared" si="28"/>
        <v>1854.7496176789173</v>
      </c>
      <c r="ER14" s="7">
        <f t="shared" si="28"/>
        <v>1956.7608466512577</v>
      </c>
      <c r="ES14" s="7">
        <f t="shared" si="28"/>
        <v>2064.382693217077</v>
      </c>
      <c r="ET14" s="7">
        <f t="shared" si="28"/>
        <v>2177.923741344016</v>
      </c>
      <c r="EU14" s="7">
        <f aca="true" t="shared" si="29" ref="EU14:FL14">1.055*ET14</f>
        <v>2297.709547117937</v>
      </c>
      <c r="EV14" s="7">
        <f t="shared" si="29"/>
        <v>2424.0835722094234</v>
      </c>
      <c r="EW14" s="7">
        <f t="shared" si="29"/>
        <v>2557.408168680942</v>
      </c>
      <c r="EX14" s="7">
        <f t="shared" si="29"/>
        <v>2698.0656179583934</v>
      </c>
      <c r="EY14" s="7">
        <f t="shared" si="29"/>
        <v>2846.459226946105</v>
      </c>
      <c r="EZ14" s="7">
        <f t="shared" si="29"/>
        <v>3003.014484428141</v>
      </c>
      <c r="FA14" s="7">
        <f t="shared" si="29"/>
        <v>3168.1802810716886</v>
      </c>
      <c r="FB14" s="7">
        <f t="shared" si="29"/>
        <v>3342.4301965306313</v>
      </c>
      <c r="FC14" s="7">
        <f t="shared" si="29"/>
        <v>3526.263857339816</v>
      </c>
      <c r="FD14" s="7">
        <f t="shared" si="29"/>
        <v>3720.2083694935054</v>
      </c>
      <c r="FE14" s="7">
        <f t="shared" si="29"/>
        <v>3924.819829815648</v>
      </c>
      <c r="FF14" s="7">
        <f t="shared" si="29"/>
        <v>4140.684920455508</v>
      </c>
      <c r="FG14" s="7">
        <f t="shared" si="29"/>
        <v>4368.422591080561</v>
      </c>
      <c r="FH14" s="7">
        <f t="shared" si="29"/>
        <v>4608.6858335899915</v>
      </c>
      <c r="FI14" s="7">
        <f t="shared" si="29"/>
        <v>4862.16355443744</v>
      </c>
      <c r="FJ14" s="7">
        <f t="shared" si="29"/>
        <v>5129.5825499315</v>
      </c>
      <c r="FK14" s="7">
        <f t="shared" si="29"/>
        <v>5411.709590177732</v>
      </c>
      <c r="FL14" s="7">
        <f t="shared" si="29"/>
        <v>5709.353617637507</v>
      </c>
      <c r="FM14" s="11">
        <f t="shared" si="21"/>
        <v>0.10777078980877933</v>
      </c>
    </row>
    <row r="15" spans="1:169" ht="14.25">
      <c r="A15">
        <f t="shared" si="22"/>
        <v>5</v>
      </c>
      <c r="B15" s="2" t="s">
        <v>8</v>
      </c>
      <c r="C15" s="2" t="s">
        <v>30</v>
      </c>
      <c r="D15" s="7">
        <f>'CCS 3.5 P2'!E12</f>
        <v>1.24</v>
      </c>
      <c r="E15" s="7">
        <f>'CCS 3.5 P2'!F12</f>
        <v>1.64</v>
      </c>
      <c r="F15" s="7">
        <f t="shared" si="6"/>
        <v>0.1333333333333333</v>
      </c>
      <c r="G15" s="7">
        <f>'CCS 3.4'!F15</f>
        <v>41.525</v>
      </c>
      <c r="H15" s="7">
        <f t="shared" si="7"/>
        <v>1.24</v>
      </c>
      <c r="I15" s="7">
        <f t="shared" si="8"/>
        <v>1.3733333333333333</v>
      </c>
      <c r="J15" s="7">
        <f t="shared" si="9"/>
        <v>1.5066666666666666</v>
      </c>
      <c r="K15" s="7">
        <f t="shared" si="10"/>
        <v>1.64</v>
      </c>
      <c r="L15" s="7">
        <f t="shared" si="11"/>
        <v>1.7301999999999997</v>
      </c>
      <c r="M15" s="4">
        <f t="shared" si="26"/>
        <v>0.055</v>
      </c>
      <c r="N15" s="12">
        <f t="shared" si="12"/>
        <v>0.08809508048977953</v>
      </c>
      <c r="R15" s="7">
        <f t="shared" si="13"/>
        <v>-41.525</v>
      </c>
      <c r="S15" s="7">
        <f t="shared" si="14"/>
        <v>1.24</v>
      </c>
      <c r="T15" s="7">
        <f t="shared" si="15"/>
        <v>1.3733333333333333</v>
      </c>
      <c r="U15" s="7">
        <f t="shared" si="16"/>
        <v>1.5066666666666666</v>
      </c>
      <c r="V15" s="7">
        <f t="shared" si="17"/>
        <v>1.64</v>
      </c>
      <c r="W15" s="7">
        <f aca="true" t="shared" si="30" ref="W15:CH15">1.055*V15</f>
        <v>1.7301999999999997</v>
      </c>
      <c r="X15" s="7">
        <f t="shared" si="30"/>
        <v>1.8253609999999996</v>
      </c>
      <c r="Y15" s="7">
        <f t="shared" si="30"/>
        <v>1.9257558549999994</v>
      </c>
      <c r="Z15" s="7">
        <f t="shared" si="30"/>
        <v>2.0316724270249993</v>
      </c>
      <c r="AA15" s="7">
        <f t="shared" si="30"/>
        <v>2.143414410511374</v>
      </c>
      <c r="AB15" s="7">
        <f t="shared" si="30"/>
        <v>2.2613022030894996</v>
      </c>
      <c r="AC15" s="7">
        <f t="shared" si="30"/>
        <v>2.3856738242594218</v>
      </c>
      <c r="AD15" s="7">
        <f t="shared" si="30"/>
        <v>2.5168858845936897</v>
      </c>
      <c r="AE15" s="7">
        <f t="shared" si="30"/>
        <v>2.6553146082463424</v>
      </c>
      <c r="AF15" s="7">
        <f t="shared" si="30"/>
        <v>2.801356911699891</v>
      </c>
      <c r="AG15" s="7">
        <f t="shared" si="30"/>
        <v>2.9554315418433847</v>
      </c>
      <c r="AH15" s="7">
        <f t="shared" si="30"/>
        <v>3.117980276644771</v>
      </c>
      <c r="AI15" s="7">
        <f t="shared" si="30"/>
        <v>3.289469191860233</v>
      </c>
      <c r="AJ15" s="7">
        <f t="shared" si="30"/>
        <v>3.470389997412546</v>
      </c>
      <c r="AK15" s="7">
        <f t="shared" si="30"/>
        <v>3.6612614472702356</v>
      </c>
      <c r="AL15" s="7">
        <f t="shared" si="30"/>
        <v>3.8626308268700984</v>
      </c>
      <c r="AM15" s="7">
        <f t="shared" si="30"/>
        <v>4.075075522347953</v>
      </c>
      <c r="AN15" s="7">
        <f t="shared" si="30"/>
        <v>4.299204676077091</v>
      </c>
      <c r="AO15" s="7">
        <f t="shared" si="30"/>
        <v>4.5356609332613305</v>
      </c>
      <c r="AP15" s="7">
        <f t="shared" si="30"/>
        <v>4.785122284590703</v>
      </c>
      <c r="AQ15" s="7">
        <f t="shared" si="30"/>
        <v>5.048304010243192</v>
      </c>
      <c r="AR15" s="7">
        <f t="shared" si="30"/>
        <v>5.3259607308065675</v>
      </c>
      <c r="AS15" s="7">
        <f t="shared" si="30"/>
        <v>5.618888571000928</v>
      </c>
      <c r="AT15" s="7">
        <f t="shared" si="30"/>
        <v>5.927927442405979</v>
      </c>
      <c r="AU15" s="7">
        <f t="shared" si="30"/>
        <v>6.253963451738308</v>
      </c>
      <c r="AV15" s="7">
        <f t="shared" si="30"/>
        <v>6.597931441583914</v>
      </c>
      <c r="AW15" s="7">
        <f t="shared" si="30"/>
        <v>6.960817670871029</v>
      </c>
      <c r="AX15" s="7">
        <f t="shared" si="30"/>
        <v>7.343662642768936</v>
      </c>
      <c r="AY15" s="7">
        <f t="shared" si="30"/>
        <v>7.747564088121227</v>
      </c>
      <c r="AZ15" s="7">
        <f t="shared" si="30"/>
        <v>8.173680112967894</v>
      </c>
      <c r="BA15" s="7">
        <f t="shared" si="30"/>
        <v>8.623232519181128</v>
      </c>
      <c r="BB15" s="7">
        <f t="shared" si="30"/>
        <v>9.097510307736089</v>
      </c>
      <c r="BC15" s="7">
        <f t="shared" si="30"/>
        <v>9.597873374661573</v>
      </c>
      <c r="BD15" s="7">
        <f t="shared" si="30"/>
        <v>10.12575641026796</v>
      </c>
      <c r="BE15" s="7">
        <f t="shared" si="30"/>
        <v>10.682673012832696</v>
      </c>
      <c r="BF15" s="7">
        <f t="shared" si="30"/>
        <v>11.270220028538494</v>
      </c>
      <c r="BG15" s="7">
        <f t="shared" si="30"/>
        <v>11.89008213010811</v>
      </c>
      <c r="BH15" s="7">
        <f t="shared" si="30"/>
        <v>12.544036647264056</v>
      </c>
      <c r="BI15" s="7">
        <f t="shared" si="30"/>
        <v>13.233958662863579</v>
      </c>
      <c r="BJ15" s="7">
        <f t="shared" si="30"/>
        <v>13.961826389321075</v>
      </c>
      <c r="BK15" s="7">
        <f t="shared" si="30"/>
        <v>14.729726840733733</v>
      </c>
      <c r="BL15" s="7">
        <f t="shared" si="30"/>
        <v>15.539861816974087</v>
      </c>
      <c r="BM15" s="7">
        <f t="shared" si="30"/>
        <v>16.39455421690766</v>
      </c>
      <c r="BN15" s="7">
        <f t="shared" si="30"/>
        <v>17.296254698837583</v>
      </c>
      <c r="BO15" s="7">
        <f t="shared" si="30"/>
        <v>18.247548707273648</v>
      </c>
      <c r="BP15" s="7">
        <f t="shared" si="30"/>
        <v>19.251163886173696</v>
      </c>
      <c r="BQ15" s="7">
        <f t="shared" si="30"/>
        <v>20.30997789991325</v>
      </c>
      <c r="BR15" s="7">
        <f t="shared" si="30"/>
        <v>21.427026684408478</v>
      </c>
      <c r="BS15" s="7">
        <f t="shared" si="30"/>
        <v>22.605513152050943</v>
      </c>
      <c r="BT15" s="7">
        <f t="shared" si="30"/>
        <v>23.848816375413744</v>
      </c>
      <c r="BU15" s="7">
        <f t="shared" si="30"/>
        <v>25.1605012760615</v>
      </c>
      <c r="BV15" s="7">
        <f t="shared" si="30"/>
        <v>26.54432884624488</v>
      </c>
      <c r="BW15" s="7">
        <f t="shared" si="30"/>
        <v>28.004266932788347</v>
      </c>
      <c r="BX15" s="7">
        <f t="shared" si="30"/>
        <v>29.544501614091704</v>
      </c>
      <c r="BY15" s="7">
        <f t="shared" si="30"/>
        <v>31.169449202866748</v>
      </c>
      <c r="BZ15" s="7">
        <f t="shared" si="30"/>
        <v>32.88376890902442</v>
      </c>
      <c r="CA15" s="7">
        <f t="shared" si="30"/>
        <v>34.69237619902076</v>
      </c>
      <c r="CB15" s="7">
        <f t="shared" si="30"/>
        <v>36.6004568899669</v>
      </c>
      <c r="CC15" s="7">
        <f t="shared" si="30"/>
        <v>38.61348201891508</v>
      </c>
      <c r="CD15" s="7">
        <f t="shared" si="30"/>
        <v>40.73722352995541</v>
      </c>
      <c r="CE15" s="7">
        <f t="shared" si="30"/>
        <v>42.977770824102954</v>
      </c>
      <c r="CF15" s="7">
        <f t="shared" si="30"/>
        <v>45.34154821942862</v>
      </c>
      <c r="CG15" s="7">
        <f t="shared" si="30"/>
        <v>47.835333371497185</v>
      </c>
      <c r="CH15" s="7">
        <f t="shared" si="30"/>
        <v>50.46627670692953</v>
      </c>
      <c r="CI15" s="7">
        <f aca="true" t="shared" si="31" ref="CI15:ET15">1.055*CH15</f>
        <v>53.24192192581065</v>
      </c>
      <c r="CJ15" s="7">
        <f t="shared" si="31"/>
        <v>56.170227631730235</v>
      </c>
      <c r="CK15" s="7">
        <f t="shared" si="31"/>
        <v>59.25959015147539</v>
      </c>
      <c r="CL15" s="7">
        <f t="shared" si="31"/>
        <v>62.518867609806534</v>
      </c>
      <c r="CM15" s="7">
        <f t="shared" si="31"/>
        <v>65.95740532834589</v>
      </c>
      <c r="CN15" s="7">
        <f t="shared" si="31"/>
        <v>69.5850626214049</v>
      </c>
      <c r="CO15" s="7">
        <f t="shared" si="31"/>
        <v>73.41224106558217</v>
      </c>
      <c r="CP15" s="7">
        <f t="shared" si="31"/>
        <v>77.44991432418918</v>
      </c>
      <c r="CQ15" s="7">
        <f t="shared" si="31"/>
        <v>81.70965961201958</v>
      </c>
      <c r="CR15" s="7">
        <f t="shared" si="31"/>
        <v>86.20369089068065</v>
      </c>
      <c r="CS15" s="7">
        <f t="shared" si="31"/>
        <v>90.94489388966808</v>
      </c>
      <c r="CT15" s="7">
        <f t="shared" si="31"/>
        <v>95.94686305359981</v>
      </c>
      <c r="CU15" s="7">
        <f t="shared" si="31"/>
        <v>101.2239405215478</v>
      </c>
      <c r="CV15" s="7">
        <f t="shared" si="31"/>
        <v>106.79125725023293</v>
      </c>
      <c r="CW15" s="7">
        <f t="shared" si="31"/>
        <v>112.66477639899574</v>
      </c>
      <c r="CX15" s="7">
        <f t="shared" si="31"/>
        <v>118.8613391009405</v>
      </c>
      <c r="CY15" s="7">
        <f t="shared" si="31"/>
        <v>125.39871275149221</v>
      </c>
      <c r="CZ15" s="7">
        <f t="shared" si="31"/>
        <v>132.29564195282427</v>
      </c>
      <c r="DA15" s="7">
        <f t="shared" si="31"/>
        <v>139.5719022602296</v>
      </c>
      <c r="DB15" s="7">
        <f t="shared" si="31"/>
        <v>147.2483568845422</v>
      </c>
      <c r="DC15" s="7">
        <f t="shared" si="31"/>
        <v>155.34701651319202</v>
      </c>
      <c r="DD15" s="7">
        <f t="shared" si="31"/>
        <v>163.89110242141757</v>
      </c>
      <c r="DE15" s="7">
        <f t="shared" si="31"/>
        <v>172.90511305459552</v>
      </c>
      <c r="DF15" s="7">
        <f t="shared" si="31"/>
        <v>182.41489427259825</v>
      </c>
      <c r="DG15" s="7">
        <f t="shared" si="31"/>
        <v>192.44771345759114</v>
      </c>
      <c r="DH15" s="7">
        <f t="shared" si="31"/>
        <v>203.03233769775863</v>
      </c>
      <c r="DI15" s="7">
        <f t="shared" si="31"/>
        <v>214.19911627113535</v>
      </c>
      <c r="DJ15" s="7">
        <f t="shared" si="31"/>
        <v>225.98006766604777</v>
      </c>
      <c r="DK15" s="7">
        <f t="shared" si="31"/>
        <v>238.4089713876804</v>
      </c>
      <c r="DL15" s="7">
        <f t="shared" si="31"/>
        <v>251.5214648140028</v>
      </c>
      <c r="DM15" s="7">
        <f t="shared" si="31"/>
        <v>265.35514537877293</v>
      </c>
      <c r="DN15" s="7">
        <f t="shared" si="31"/>
        <v>279.9496783746054</v>
      </c>
      <c r="DO15" s="7">
        <f t="shared" si="31"/>
        <v>295.3469106852087</v>
      </c>
      <c r="DP15" s="7">
        <f t="shared" si="31"/>
        <v>311.59099077289517</v>
      </c>
      <c r="DQ15" s="7">
        <f t="shared" si="31"/>
        <v>328.7284952654044</v>
      </c>
      <c r="DR15" s="7">
        <f t="shared" si="31"/>
        <v>346.8085625050016</v>
      </c>
      <c r="DS15" s="7">
        <f t="shared" si="31"/>
        <v>365.88303344277665</v>
      </c>
      <c r="DT15" s="7">
        <f t="shared" si="31"/>
        <v>386.00660028212934</v>
      </c>
      <c r="DU15" s="7">
        <f t="shared" si="31"/>
        <v>407.2369632976464</v>
      </c>
      <c r="DV15" s="7">
        <f t="shared" si="31"/>
        <v>429.63499627901695</v>
      </c>
      <c r="DW15" s="7">
        <f t="shared" si="31"/>
        <v>453.26492107436286</v>
      </c>
      <c r="DX15" s="7">
        <f t="shared" si="31"/>
        <v>478.19449173345276</v>
      </c>
      <c r="DY15" s="7">
        <f t="shared" si="31"/>
        <v>504.4951887787926</v>
      </c>
      <c r="DZ15" s="7">
        <f t="shared" si="31"/>
        <v>532.2424241616262</v>
      </c>
      <c r="EA15" s="7">
        <f t="shared" si="31"/>
        <v>561.5157574905156</v>
      </c>
      <c r="EB15" s="7">
        <f t="shared" si="31"/>
        <v>592.399124152494</v>
      </c>
      <c r="EC15" s="7">
        <f t="shared" si="31"/>
        <v>624.9810759808811</v>
      </c>
      <c r="ED15" s="7">
        <f t="shared" si="31"/>
        <v>659.3550351598295</v>
      </c>
      <c r="EE15" s="7">
        <f t="shared" si="31"/>
        <v>695.6195620936201</v>
      </c>
      <c r="EF15" s="7">
        <f t="shared" si="31"/>
        <v>733.8786380087691</v>
      </c>
      <c r="EG15" s="7">
        <f t="shared" si="31"/>
        <v>774.2419630992514</v>
      </c>
      <c r="EH15" s="7">
        <f t="shared" si="31"/>
        <v>816.8252710697102</v>
      </c>
      <c r="EI15" s="7">
        <f t="shared" si="31"/>
        <v>861.7506609785443</v>
      </c>
      <c r="EJ15" s="7">
        <f t="shared" si="31"/>
        <v>909.1469473323641</v>
      </c>
      <c r="EK15" s="7">
        <f t="shared" si="31"/>
        <v>959.1500294356441</v>
      </c>
      <c r="EL15" s="7">
        <f t="shared" si="31"/>
        <v>1011.9032810546045</v>
      </c>
      <c r="EM15" s="7">
        <f t="shared" si="31"/>
        <v>1067.5579615126076</v>
      </c>
      <c r="EN15" s="7">
        <f t="shared" si="31"/>
        <v>1126.273649395801</v>
      </c>
      <c r="EO15" s="7">
        <f t="shared" si="31"/>
        <v>1188.2187001125699</v>
      </c>
      <c r="EP15" s="7">
        <f t="shared" si="31"/>
        <v>1253.5707286187612</v>
      </c>
      <c r="EQ15" s="7">
        <f t="shared" si="31"/>
        <v>1322.517118692793</v>
      </c>
      <c r="ER15" s="7">
        <f t="shared" si="31"/>
        <v>1395.2555602208965</v>
      </c>
      <c r="ES15" s="7">
        <f t="shared" si="31"/>
        <v>1471.9946160330458</v>
      </c>
      <c r="ET15" s="7">
        <f t="shared" si="31"/>
        <v>1552.9543199148632</v>
      </c>
      <c r="EU15" s="7">
        <f aca="true" t="shared" si="32" ref="EU15:FL15">1.055*ET15</f>
        <v>1638.3668075101805</v>
      </c>
      <c r="EV15" s="7">
        <f t="shared" si="32"/>
        <v>1728.4769819232404</v>
      </c>
      <c r="EW15" s="7">
        <f t="shared" si="32"/>
        <v>1823.5432159290185</v>
      </c>
      <c r="EX15" s="7">
        <f t="shared" si="32"/>
        <v>1923.8380928051145</v>
      </c>
      <c r="EY15" s="7">
        <f t="shared" si="32"/>
        <v>2029.6491879093956</v>
      </c>
      <c r="EZ15" s="7">
        <f t="shared" si="32"/>
        <v>2141.279893244412</v>
      </c>
      <c r="FA15" s="7">
        <f t="shared" si="32"/>
        <v>2259.0502873728547</v>
      </c>
      <c r="FB15" s="7">
        <f t="shared" si="32"/>
        <v>2383.2980531783614</v>
      </c>
      <c r="FC15" s="7">
        <f t="shared" si="32"/>
        <v>2514.379446103171</v>
      </c>
      <c r="FD15" s="7">
        <f t="shared" si="32"/>
        <v>2652.6703156388453</v>
      </c>
      <c r="FE15" s="7">
        <f t="shared" si="32"/>
        <v>2798.5671829989815</v>
      </c>
      <c r="FF15" s="7">
        <f t="shared" si="32"/>
        <v>2952.488378063925</v>
      </c>
      <c r="FG15" s="7">
        <f t="shared" si="32"/>
        <v>3114.8752388574408</v>
      </c>
      <c r="FH15" s="7">
        <f t="shared" si="32"/>
        <v>3286.1933769946</v>
      </c>
      <c r="FI15" s="7">
        <f t="shared" si="32"/>
        <v>3466.9340127293026</v>
      </c>
      <c r="FJ15" s="7">
        <f t="shared" si="32"/>
        <v>3657.615383429414</v>
      </c>
      <c r="FK15" s="7">
        <f t="shared" si="32"/>
        <v>3858.7842295180317</v>
      </c>
      <c r="FL15" s="7">
        <f t="shared" si="32"/>
        <v>4071.0173621415233</v>
      </c>
      <c r="FM15" s="11">
        <f t="shared" si="21"/>
        <v>0.08809508048977953</v>
      </c>
    </row>
    <row r="16" spans="1:169" ht="14.25">
      <c r="A16">
        <f t="shared" si="22"/>
        <v>6</v>
      </c>
      <c r="B16" s="2" t="s">
        <v>9</v>
      </c>
      <c r="C16" s="2" t="s">
        <v>31</v>
      </c>
      <c r="D16" s="7">
        <f>'CCS 3.5 P2'!E13</f>
        <v>1.88</v>
      </c>
      <c r="E16" s="7">
        <f>'CCS 3.5 P2'!F13</f>
        <v>2.2</v>
      </c>
      <c r="F16" s="7">
        <f t="shared" si="6"/>
        <v>0.10666666666666676</v>
      </c>
      <c r="G16" s="7">
        <f>'CCS 3.4'!F16</f>
        <v>53.78</v>
      </c>
      <c r="H16" s="7">
        <f t="shared" si="7"/>
        <v>1.88</v>
      </c>
      <c r="I16" s="7">
        <f t="shared" si="8"/>
        <v>1.9866666666666666</v>
      </c>
      <c r="J16" s="7">
        <f t="shared" si="9"/>
        <v>2.0933333333333333</v>
      </c>
      <c r="K16" s="7">
        <f t="shared" si="10"/>
        <v>2.2</v>
      </c>
      <c r="L16" s="7">
        <f t="shared" si="11"/>
        <v>2.321</v>
      </c>
      <c r="M16" s="4">
        <f t="shared" si="26"/>
        <v>0.055</v>
      </c>
      <c r="N16" s="12">
        <f t="shared" si="12"/>
        <v>0.08957424413532827</v>
      </c>
      <c r="R16" s="7">
        <f t="shared" si="13"/>
        <v>-53.78</v>
      </c>
      <c r="S16" s="7">
        <f t="shared" si="14"/>
        <v>1.88</v>
      </c>
      <c r="T16" s="7">
        <f t="shared" si="15"/>
        <v>1.9866666666666666</v>
      </c>
      <c r="U16" s="7">
        <f t="shared" si="16"/>
        <v>2.0933333333333333</v>
      </c>
      <c r="V16" s="7">
        <f t="shared" si="17"/>
        <v>2.2</v>
      </c>
      <c r="W16" s="7">
        <f aca="true" t="shared" si="33" ref="W16:CH16">1.055*V16</f>
        <v>2.321</v>
      </c>
      <c r="X16" s="7">
        <f t="shared" si="33"/>
        <v>2.448655</v>
      </c>
      <c r="Y16" s="7">
        <f t="shared" si="33"/>
        <v>2.5833310249999997</v>
      </c>
      <c r="Z16" s="7">
        <f t="shared" si="33"/>
        <v>2.7254142313749994</v>
      </c>
      <c r="AA16" s="7">
        <f t="shared" si="33"/>
        <v>2.8753120141006243</v>
      </c>
      <c r="AB16" s="7">
        <f t="shared" si="33"/>
        <v>3.0334541748761583</v>
      </c>
      <c r="AC16" s="7">
        <f t="shared" si="33"/>
        <v>3.2002941544943466</v>
      </c>
      <c r="AD16" s="7">
        <f t="shared" si="33"/>
        <v>3.3763103329915354</v>
      </c>
      <c r="AE16" s="7">
        <f t="shared" si="33"/>
        <v>3.5620074013060696</v>
      </c>
      <c r="AF16" s="7">
        <f t="shared" si="33"/>
        <v>3.7579178083779032</v>
      </c>
      <c r="AG16" s="7">
        <f t="shared" si="33"/>
        <v>3.964603287838688</v>
      </c>
      <c r="AH16" s="7">
        <f t="shared" si="33"/>
        <v>4.1826564686698156</v>
      </c>
      <c r="AI16" s="7">
        <f t="shared" si="33"/>
        <v>4.412702574446655</v>
      </c>
      <c r="AJ16" s="7">
        <f t="shared" si="33"/>
        <v>4.655401216041221</v>
      </c>
      <c r="AK16" s="7">
        <f t="shared" si="33"/>
        <v>4.911448282923487</v>
      </c>
      <c r="AL16" s="7">
        <f t="shared" si="33"/>
        <v>5.181577938484279</v>
      </c>
      <c r="AM16" s="7">
        <f t="shared" si="33"/>
        <v>5.4665647251009135</v>
      </c>
      <c r="AN16" s="7">
        <f t="shared" si="33"/>
        <v>5.767225784981464</v>
      </c>
      <c r="AO16" s="7">
        <f t="shared" si="33"/>
        <v>6.084423203155444</v>
      </c>
      <c r="AP16" s="7">
        <f t="shared" si="33"/>
        <v>6.419066479328992</v>
      </c>
      <c r="AQ16" s="7">
        <f t="shared" si="33"/>
        <v>6.772115135692086</v>
      </c>
      <c r="AR16" s="7">
        <f t="shared" si="33"/>
        <v>7.144581468155151</v>
      </c>
      <c r="AS16" s="7">
        <f t="shared" si="33"/>
        <v>7.537533448903684</v>
      </c>
      <c r="AT16" s="7">
        <f t="shared" si="33"/>
        <v>7.952097788593386</v>
      </c>
      <c r="AU16" s="7">
        <f t="shared" si="33"/>
        <v>8.389463166966022</v>
      </c>
      <c r="AV16" s="7">
        <f t="shared" si="33"/>
        <v>8.850883641149153</v>
      </c>
      <c r="AW16" s="7">
        <f t="shared" si="33"/>
        <v>9.337682241412356</v>
      </c>
      <c r="AX16" s="7">
        <f t="shared" si="33"/>
        <v>9.851254764690035</v>
      </c>
      <c r="AY16" s="7">
        <f t="shared" si="33"/>
        <v>10.393073776747986</v>
      </c>
      <c r="AZ16" s="7">
        <f t="shared" si="33"/>
        <v>10.964692834469124</v>
      </c>
      <c r="BA16" s="7">
        <f t="shared" si="33"/>
        <v>11.567750940364926</v>
      </c>
      <c r="BB16" s="7">
        <f t="shared" si="33"/>
        <v>12.203977242084996</v>
      </c>
      <c r="BC16" s="7">
        <f t="shared" si="33"/>
        <v>12.87519599039967</v>
      </c>
      <c r="BD16" s="7">
        <f t="shared" si="33"/>
        <v>13.58333176987165</v>
      </c>
      <c r="BE16" s="7">
        <f t="shared" si="33"/>
        <v>14.330415017214591</v>
      </c>
      <c r="BF16" s="7">
        <f t="shared" si="33"/>
        <v>15.118587843161393</v>
      </c>
      <c r="BG16" s="7">
        <f t="shared" si="33"/>
        <v>15.950110174535268</v>
      </c>
      <c r="BH16" s="7">
        <f t="shared" si="33"/>
        <v>16.827366234134708</v>
      </c>
      <c r="BI16" s="7">
        <f t="shared" si="33"/>
        <v>17.752871377012116</v>
      </c>
      <c r="BJ16" s="7">
        <f t="shared" si="33"/>
        <v>18.72927930274778</v>
      </c>
      <c r="BK16" s="7">
        <f t="shared" si="33"/>
        <v>19.759389664398906</v>
      </c>
      <c r="BL16" s="7">
        <f t="shared" si="33"/>
        <v>20.846156095940845</v>
      </c>
      <c r="BM16" s="7">
        <f t="shared" si="33"/>
        <v>21.99269468121759</v>
      </c>
      <c r="BN16" s="7">
        <f t="shared" si="33"/>
        <v>23.202292888684557</v>
      </c>
      <c r="BO16" s="7">
        <f t="shared" si="33"/>
        <v>24.478418997562205</v>
      </c>
      <c r="BP16" s="7">
        <f t="shared" si="33"/>
        <v>25.824732042428124</v>
      </c>
      <c r="BQ16" s="7">
        <f t="shared" si="33"/>
        <v>27.24509230476167</v>
      </c>
      <c r="BR16" s="7">
        <f t="shared" si="33"/>
        <v>28.74357238152356</v>
      </c>
      <c r="BS16" s="7">
        <f t="shared" si="33"/>
        <v>30.324468862507352</v>
      </c>
      <c r="BT16" s="7">
        <f t="shared" si="33"/>
        <v>31.992314649945254</v>
      </c>
      <c r="BU16" s="7">
        <f t="shared" si="33"/>
        <v>33.75189195569224</v>
      </c>
      <c r="BV16" s="7">
        <f t="shared" si="33"/>
        <v>35.60824601325531</v>
      </c>
      <c r="BW16" s="7">
        <f t="shared" si="33"/>
        <v>37.56669954398435</v>
      </c>
      <c r="BX16" s="7">
        <f t="shared" si="33"/>
        <v>39.63286801890349</v>
      </c>
      <c r="BY16" s="7">
        <f t="shared" si="33"/>
        <v>41.812675759943176</v>
      </c>
      <c r="BZ16" s="7">
        <f t="shared" si="33"/>
        <v>44.11237292674005</v>
      </c>
      <c r="CA16" s="7">
        <f t="shared" si="33"/>
        <v>46.53855343771075</v>
      </c>
      <c r="CB16" s="7">
        <f t="shared" si="33"/>
        <v>49.09817387678484</v>
      </c>
      <c r="CC16" s="7">
        <f t="shared" si="33"/>
        <v>51.798573440008006</v>
      </c>
      <c r="CD16" s="7">
        <f t="shared" si="33"/>
        <v>54.647494979208446</v>
      </c>
      <c r="CE16" s="7">
        <f t="shared" si="33"/>
        <v>57.653107203064906</v>
      </c>
      <c r="CF16" s="7">
        <f t="shared" si="33"/>
        <v>60.82402809923347</v>
      </c>
      <c r="CG16" s="7">
        <f t="shared" si="33"/>
        <v>64.16934964469131</v>
      </c>
      <c r="CH16" s="7">
        <f t="shared" si="33"/>
        <v>67.69866387514932</v>
      </c>
      <c r="CI16" s="7">
        <f aca="true" t="shared" si="34" ref="CI16:ET16">1.055*CH16</f>
        <v>71.42209038828253</v>
      </c>
      <c r="CJ16" s="7">
        <f t="shared" si="34"/>
        <v>75.35030535963806</v>
      </c>
      <c r="CK16" s="7">
        <f t="shared" si="34"/>
        <v>79.49457215441815</v>
      </c>
      <c r="CL16" s="7">
        <f t="shared" si="34"/>
        <v>83.86677362291114</v>
      </c>
      <c r="CM16" s="7">
        <f t="shared" si="34"/>
        <v>88.47944617217125</v>
      </c>
      <c r="CN16" s="7">
        <f t="shared" si="34"/>
        <v>93.34581571164067</v>
      </c>
      <c r="CO16" s="7">
        <f t="shared" si="34"/>
        <v>98.4798355757809</v>
      </c>
      <c r="CP16" s="7">
        <f t="shared" si="34"/>
        <v>103.89622653244884</v>
      </c>
      <c r="CQ16" s="7">
        <f t="shared" si="34"/>
        <v>109.61051899173351</v>
      </c>
      <c r="CR16" s="7">
        <f t="shared" si="34"/>
        <v>115.63909753627885</v>
      </c>
      <c r="CS16" s="7">
        <f t="shared" si="34"/>
        <v>121.99924790077418</v>
      </c>
      <c r="CT16" s="7">
        <f t="shared" si="34"/>
        <v>128.70920653531675</v>
      </c>
      <c r="CU16" s="7">
        <f t="shared" si="34"/>
        <v>135.78821289475917</v>
      </c>
      <c r="CV16" s="7">
        <f t="shared" si="34"/>
        <v>143.25656460397093</v>
      </c>
      <c r="CW16" s="7">
        <f t="shared" si="34"/>
        <v>151.13567565718932</v>
      </c>
      <c r="CX16" s="7">
        <f t="shared" si="34"/>
        <v>159.44813781833471</v>
      </c>
      <c r="CY16" s="7">
        <f t="shared" si="34"/>
        <v>168.21778539834312</v>
      </c>
      <c r="CZ16" s="7">
        <f t="shared" si="34"/>
        <v>177.46976359525198</v>
      </c>
      <c r="DA16" s="7">
        <f t="shared" si="34"/>
        <v>187.2306005929908</v>
      </c>
      <c r="DB16" s="7">
        <f t="shared" si="34"/>
        <v>197.5282836256053</v>
      </c>
      <c r="DC16" s="7">
        <f t="shared" si="34"/>
        <v>208.3923392250136</v>
      </c>
      <c r="DD16" s="7">
        <f t="shared" si="34"/>
        <v>219.8539178823893</v>
      </c>
      <c r="DE16" s="7">
        <f t="shared" si="34"/>
        <v>231.9458833659207</v>
      </c>
      <c r="DF16" s="7">
        <f t="shared" si="34"/>
        <v>244.70290695104634</v>
      </c>
      <c r="DG16" s="7">
        <f t="shared" si="34"/>
        <v>258.1615668333539</v>
      </c>
      <c r="DH16" s="7">
        <f t="shared" si="34"/>
        <v>272.36045300918835</v>
      </c>
      <c r="DI16" s="7">
        <f t="shared" si="34"/>
        <v>287.3402779246937</v>
      </c>
      <c r="DJ16" s="7">
        <f t="shared" si="34"/>
        <v>303.1439932105518</v>
      </c>
      <c r="DK16" s="7">
        <f t="shared" si="34"/>
        <v>319.8169128371321</v>
      </c>
      <c r="DL16" s="7">
        <f t="shared" si="34"/>
        <v>337.4068430431744</v>
      </c>
      <c r="DM16" s="7">
        <f t="shared" si="34"/>
        <v>355.96421941054894</v>
      </c>
      <c r="DN16" s="7">
        <f t="shared" si="34"/>
        <v>375.5422514781291</v>
      </c>
      <c r="DO16" s="7">
        <f t="shared" si="34"/>
        <v>396.19707530942617</v>
      </c>
      <c r="DP16" s="7">
        <f t="shared" si="34"/>
        <v>417.98791445144457</v>
      </c>
      <c r="DQ16" s="7">
        <f t="shared" si="34"/>
        <v>440.97724974627397</v>
      </c>
      <c r="DR16" s="7">
        <f t="shared" si="34"/>
        <v>465.230998482319</v>
      </c>
      <c r="DS16" s="7">
        <f t="shared" si="34"/>
        <v>490.81870339884654</v>
      </c>
      <c r="DT16" s="7">
        <f t="shared" si="34"/>
        <v>517.813732085783</v>
      </c>
      <c r="DU16" s="7">
        <f t="shared" si="34"/>
        <v>546.2934873505011</v>
      </c>
      <c r="DV16" s="7">
        <f t="shared" si="34"/>
        <v>576.3396291547787</v>
      </c>
      <c r="DW16" s="7">
        <f t="shared" si="34"/>
        <v>608.0383087582915</v>
      </c>
      <c r="DX16" s="7">
        <f t="shared" si="34"/>
        <v>641.4804157399975</v>
      </c>
      <c r="DY16" s="7">
        <f t="shared" si="34"/>
        <v>676.7618386056973</v>
      </c>
      <c r="DZ16" s="7">
        <f t="shared" si="34"/>
        <v>713.9837397290106</v>
      </c>
      <c r="EA16" s="7">
        <f t="shared" si="34"/>
        <v>753.2528454141061</v>
      </c>
      <c r="EB16" s="7">
        <f t="shared" si="34"/>
        <v>794.6817519118819</v>
      </c>
      <c r="EC16" s="7">
        <f t="shared" si="34"/>
        <v>838.3892482670353</v>
      </c>
      <c r="ED16" s="7">
        <f t="shared" si="34"/>
        <v>884.5006569217222</v>
      </c>
      <c r="EE16" s="7">
        <f t="shared" si="34"/>
        <v>933.1481930524169</v>
      </c>
      <c r="EF16" s="7">
        <f t="shared" si="34"/>
        <v>984.4713436702998</v>
      </c>
      <c r="EG16" s="7">
        <f t="shared" si="34"/>
        <v>1038.6172675721662</v>
      </c>
      <c r="EH16" s="7">
        <f t="shared" si="34"/>
        <v>1095.7412172886352</v>
      </c>
      <c r="EI16" s="7">
        <f t="shared" si="34"/>
        <v>1156.00698423951</v>
      </c>
      <c r="EJ16" s="7">
        <f t="shared" si="34"/>
        <v>1219.5873683726832</v>
      </c>
      <c r="EK16" s="7">
        <f t="shared" si="34"/>
        <v>1286.6646736331807</v>
      </c>
      <c r="EL16" s="7">
        <f t="shared" si="34"/>
        <v>1357.4312306830054</v>
      </c>
      <c r="EM16" s="7">
        <f t="shared" si="34"/>
        <v>1432.0899483705707</v>
      </c>
      <c r="EN16" s="7">
        <f t="shared" si="34"/>
        <v>1510.854895530952</v>
      </c>
      <c r="EO16" s="7">
        <f t="shared" si="34"/>
        <v>1593.9519147851543</v>
      </c>
      <c r="EP16" s="7">
        <f t="shared" si="34"/>
        <v>1681.6192700983377</v>
      </c>
      <c r="EQ16" s="7">
        <f t="shared" si="34"/>
        <v>1774.108329953746</v>
      </c>
      <c r="ER16" s="7">
        <f t="shared" si="34"/>
        <v>1871.684288101202</v>
      </c>
      <c r="ES16" s="7">
        <f t="shared" si="34"/>
        <v>1974.6269239467679</v>
      </c>
      <c r="ET16" s="7">
        <f t="shared" si="34"/>
        <v>2083.23140476384</v>
      </c>
      <c r="EU16" s="7">
        <f aca="true" t="shared" si="35" ref="EU16:FL16">1.055*ET16</f>
        <v>2197.8091320258513</v>
      </c>
      <c r="EV16" s="7">
        <f t="shared" si="35"/>
        <v>2318.688634287273</v>
      </c>
      <c r="EW16" s="7">
        <f t="shared" si="35"/>
        <v>2446.216509173073</v>
      </c>
      <c r="EX16" s="7">
        <f t="shared" si="35"/>
        <v>2580.758417177592</v>
      </c>
      <c r="EY16" s="7">
        <f t="shared" si="35"/>
        <v>2722.7001301223595</v>
      </c>
      <c r="EZ16" s="7">
        <f t="shared" si="35"/>
        <v>2872.4486372790893</v>
      </c>
      <c r="FA16" s="7">
        <f t="shared" si="35"/>
        <v>3030.433312329439</v>
      </c>
      <c r="FB16" s="7">
        <f t="shared" si="35"/>
        <v>3197.107144507558</v>
      </c>
      <c r="FC16" s="7">
        <f t="shared" si="35"/>
        <v>3372.9480374554737</v>
      </c>
      <c r="FD16" s="7">
        <f t="shared" si="35"/>
        <v>3558.4601795155245</v>
      </c>
      <c r="FE16" s="7">
        <f t="shared" si="35"/>
        <v>3754.1754893888783</v>
      </c>
      <c r="FF16" s="7">
        <f t="shared" si="35"/>
        <v>3960.655141305266</v>
      </c>
      <c r="FG16" s="7">
        <f t="shared" si="35"/>
        <v>4178.491174077056</v>
      </c>
      <c r="FH16" s="7">
        <f t="shared" si="35"/>
        <v>4408.308188651294</v>
      </c>
      <c r="FI16" s="7">
        <f t="shared" si="35"/>
        <v>4650.765139027115</v>
      </c>
      <c r="FJ16" s="7">
        <f t="shared" si="35"/>
        <v>4906.557221673605</v>
      </c>
      <c r="FK16" s="7">
        <f t="shared" si="35"/>
        <v>5176.417868865654</v>
      </c>
      <c r="FL16" s="7">
        <f t="shared" si="35"/>
        <v>5461.120851653264</v>
      </c>
      <c r="FM16" s="11">
        <f t="shared" si="21"/>
        <v>0.08957424413532827</v>
      </c>
    </row>
    <row r="17" spans="1:169" ht="14.25">
      <c r="A17">
        <f t="shared" si="22"/>
        <v>7</v>
      </c>
      <c r="B17" s="2" t="s">
        <v>10</v>
      </c>
      <c r="C17" s="2" t="s">
        <v>32</v>
      </c>
      <c r="D17" s="7">
        <f>'CCS 3.5 P2'!E14</f>
        <v>1.2</v>
      </c>
      <c r="E17" s="7">
        <f>'CCS 3.5 P2'!F14</f>
        <v>1.2</v>
      </c>
      <c r="F17" s="7">
        <f t="shared" si="6"/>
        <v>0</v>
      </c>
      <c r="G17" s="7">
        <f>'CCS 3.4'!F17</f>
        <v>28.975</v>
      </c>
      <c r="H17" s="7">
        <f t="shared" si="7"/>
        <v>1.2</v>
      </c>
      <c r="I17" s="7">
        <f t="shared" si="8"/>
        <v>1.2</v>
      </c>
      <c r="J17" s="7">
        <f t="shared" si="9"/>
        <v>1.2</v>
      </c>
      <c r="K17" s="7">
        <f t="shared" si="10"/>
        <v>1.2</v>
      </c>
      <c r="L17" s="7">
        <f t="shared" si="11"/>
        <v>1.2659999999999998</v>
      </c>
      <c r="M17" s="4">
        <f t="shared" si="26"/>
        <v>0.055</v>
      </c>
      <c r="N17" s="12">
        <f t="shared" si="12"/>
        <v>0.09040375499226277</v>
      </c>
      <c r="R17" s="7">
        <f t="shared" si="13"/>
        <v>-28.975</v>
      </c>
      <c r="S17" s="7">
        <f t="shared" si="14"/>
        <v>1.2</v>
      </c>
      <c r="T17" s="7">
        <f t="shared" si="15"/>
        <v>1.2</v>
      </c>
      <c r="U17" s="7">
        <f t="shared" si="16"/>
        <v>1.2</v>
      </c>
      <c r="V17" s="7">
        <f t="shared" si="17"/>
        <v>1.2</v>
      </c>
      <c r="W17" s="7">
        <f aca="true" t="shared" si="36" ref="W17:CH17">1.055*V17</f>
        <v>1.2659999999999998</v>
      </c>
      <c r="X17" s="7">
        <f t="shared" si="36"/>
        <v>1.3356299999999997</v>
      </c>
      <c r="Y17" s="7">
        <f t="shared" si="36"/>
        <v>1.4090896499999996</v>
      </c>
      <c r="Z17" s="7">
        <f t="shared" si="36"/>
        <v>1.4865895807499996</v>
      </c>
      <c r="AA17" s="7">
        <f t="shared" si="36"/>
        <v>1.5683520076912494</v>
      </c>
      <c r="AB17" s="7">
        <f t="shared" si="36"/>
        <v>1.654611368114268</v>
      </c>
      <c r="AC17" s="7">
        <f t="shared" si="36"/>
        <v>1.7456149933605527</v>
      </c>
      <c r="AD17" s="7">
        <f t="shared" si="36"/>
        <v>1.841623817995383</v>
      </c>
      <c r="AE17" s="7">
        <f t="shared" si="36"/>
        <v>1.942913127985129</v>
      </c>
      <c r="AF17" s="7">
        <f t="shared" si="36"/>
        <v>2.049773350024311</v>
      </c>
      <c r="AG17" s="7">
        <f t="shared" si="36"/>
        <v>2.162510884275648</v>
      </c>
      <c r="AH17" s="7">
        <f t="shared" si="36"/>
        <v>2.2814489829108084</v>
      </c>
      <c r="AI17" s="7">
        <f t="shared" si="36"/>
        <v>2.4069286769709026</v>
      </c>
      <c r="AJ17" s="7">
        <f t="shared" si="36"/>
        <v>2.539309754204302</v>
      </c>
      <c r="AK17" s="7">
        <f t="shared" si="36"/>
        <v>2.6789717906855386</v>
      </c>
      <c r="AL17" s="7">
        <f t="shared" si="36"/>
        <v>2.826315239173243</v>
      </c>
      <c r="AM17" s="7">
        <f t="shared" si="36"/>
        <v>2.981762577327771</v>
      </c>
      <c r="AN17" s="7">
        <f t="shared" si="36"/>
        <v>3.1457595190807983</v>
      </c>
      <c r="AO17" s="7">
        <f t="shared" si="36"/>
        <v>3.318776292630242</v>
      </c>
      <c r="AP17" s="7">
        <f t="shared" si="36"/>
        <v>3.501308988724905</v>
      </c>
      <c r="AQ17" s="7">
        <f t="shared" si="36"/>
        <v>3.6938809831047745</v>
      </c>
      <c r="AR17" s="7">
        <f t="shared" si="36"/>
        <v>3.897044437175537</v>
      </c>
      <c r="AS17" s="7">
        <f t="shared" si="36"/>
        <v>4.111381881220191</v>
      </c>
      <c r="AT17" s="7">
        <f t="shared" si="36"/>
        <v>4.337507884687301</v>
      </c>
      <c r="AU17" s="7">
        <f t="shared" si="36"/>
        <v>4.576070818345102</v>
      </c>
      <c r="AV17" s="7">
        <f t="shared" si="36"/>
        <v>4.827754713354083</v>
      </c>
      <c r="AW17" s="7">
        <f t="shared" si="36"/>
        <v>5.0932812225885575</v>
      </c>
      <c r="AX17" s="7">
        <f t="shared" si="36"/>
        <v>5.373411689830928</v>
      </c>
      <c r="AY17" s="7">
        <f t="shared" si="36"/>
        <v>5.668949332771629</v>
      </c>
      <c r="AZ17" s="7">
        <f t="shared" si="36"/>
        <v>5.980741546074069</v>
      </c>
      <c r="BA17" s="7">
        <f t="shared" si="36"/>
        <v>6.309682331108142</v>
      </c>
      <c r="BB17" s="7">
        <f t="shared" si="36"/>
        <v>6.65671485931909</v>
      </c>
      <c r="BC17" s="7">
        <f t="shared" si="36"/>
        <v>7.0228341765816396</v>
      </c>
      <c r="BD17" s="7">
        <f t="shared" si="36"/>
        <v>7.409090056293629</v>
      </c>
      <c r="BE17" s="7">
        <f t="shared" si="36"/>
        <v>7.816590009389778</v>
      </c>
      <c r="BF17" s="7">
        <f t="shared" si="36"/>
        <v>8.246502459906216</v>
      </c>
      <c r="BG17" s="7">
        <f t="shared" si="36"/>
        <v>8.700060095201056</v>
      </c>
      <c r="BH17" s="7">
        <f t="shared" si="36"/>
        <v>9.178563400437113</v>
      </c>
      <c r="BI17" s="7">
        <f t="shared" si="36"/>
        <v>9.683384387461153</v>
      </c>
      <c r="BJ17" s="7">
        <f t="shared" si="36"/>
        <v>10.215970528771516</v>
      </c>
      <c r="BK17" s="7">
        <f t="shared" si="36"/>
        <v>10.777848907853949</v>
      </c>
      <c r="BL17" s="7">
        <f t="shared" si="36"/>
        <v>11.370630597785915</v>
      </c>
      <c r="BM17" s="7">
        <f t="shared" si="36"/>
        <v>11.99601528066414</v>
      </c>
      <c r="BN17" s="7">
        <f t="shared" si="36"/>
        <v>12.655796121100668</v>
      </c>
      <c r="BO17" s="7">
        <f t="shared" si="36"/>
        <v>13.351864907761204</v>
      </c>
      <c r="BP17" s="7">
        <f t="shared" si="36"/>
        <v>14.08621747768807</v>
      </c>
      <c r="BQ17" s="7">
        <f t="shared" si="36"/>
        <v>14.860959438960913</v>
      </c>
      <c r="BR17" s="7">
        <f t="shared" si="36"/>
        <v>15.678312208103762</v>
      </c>
      <c r="BS17" s="7">
        <f t="shared" si="36"/>
        <v>16.54061937954947</v>
      </c>
      <c r="BT17" s="7">
        <f t="shared" si="36"/>
        <v>17.45035344542469</v>
      </c>
      <c r="BU17" s="7">
        <f t="shared" si="36"/>
        <v>18.410122884923044</v>
      </c>
      <c r="BV17" s="7">
        <f t="shared" si="36"/>
        <v>19.42267964359381</v>
      </c>
      <c r="BW17" s="7">
        <f t="shared" si="36"/>
        <v>20.490927023991468</v>
      </c>
      <c r="BX17" s="7">
        <f t="shared" si="36"/>
        <v>21.617928010310997</v>
      </c>
      <c r="BY17" s="7">
        <f t="shared" si="36"/>
        <v>22.806914050878103</v>
      </c>
      <c r="BZ17" s="7">
        <f t="shared" si="36"/>
        <v>24.061294323676396</v>
      </c>
      <c r="CA17" s="7">
        <f t="shared" si="36"/>
        <v>25.384665511478595</v>
      </c>
      <c r="CB17" s="7">
        <f t="shared" si="36"/>
        <v>26.780822114609915</v>
      </c>
      <c r="CC17" s="7">
        <f t="shared" si="36"/>
        <v>28.25376733091346</v>
      </c>
      <c r="CD17" s="7">
        <f t="shared" si="36"/>
        <v>29.807724534113696</v>
      </c>
      <c r="CE17" s="7">
        <f t="shared" si="36"/>
        <v>31.447149383489947</v>
      </c>
      <c r="CF17" s="7">
        <f t="shared" si="36"/>
        <v>33.17674259958189</v>
      </c>
      <c r="CG17" s="7">
        <f t="shared" si="36"/>
        <v>35.001463442558894</v>
      </c>
      <c r="CH17" s="7">
        <f t="shared" si="36"/>
        <v>36.92654393189963</v>
      </c>
      <c r="CI17" s="7">
        <f aca="true" t="shared" si="37" ref="CI17:ET17">1.055*CH17</f>
        <v>38.957503848154104</v>
      </c>
      <c r="CJ17" s="7">
        <f t="shared" si="37"/>
        <v>41.10016655980258</v>
      </c>
      <c r="CK17" s="7">
        <f t="shared" si="37"/>
        <v>43.36067572059172</v>
      </c>
      <c r="CL17" s="7">
        <f t="shared" si="37"/>
        <v>45.745512885224265</v>
      </c>
      <c r="CM17" s="7">
        <f t="shared" si="37"/>
        <v>48.261516093911595</v>
      </c>
      <c r="CN17" s="7">
        <f t="shared" si="37"/>
        <v>50.91589947907673</v>
      </c>
      <c r="CO17" s="7">
        <f t="shared" si="37"/>
        <v>53.71627395042594</v>
      </c>
      <c r="CP17" s="7">
        <f t="shared" si="37"/>
        <v>56.67066901769937</v>
      </c>
      <c r="CQ17" s="7">
        <f t="shared" si="37"/>
        <v>59.78755581367283</v>
      </c>
      <c r="CR17" s="7">
        <f t="shared" si="37"/>
        <v>63.07587138342483</v>
      </c>
      <c r="CS17" s="7">
        <f t="shared" si="37"/>
        <v>66.54504430951319</v>
      </c>
      <c r="CT17" s="7">
        <f t="shared" si="37"/>
        <v>70.2050217465364</v>
      </c>
      <c r="CU17" s="7">
        <f t="shared" si="37"/>
        <v>74.0662979425959</v>
      </c>
      <c r="CV17" s="7">
        <f t="shared" si="37"/>
        <v>78.13994432943866</v>
      </c>
      <c r="CW17" s="7">
        <f t="shared" si="37"/>
        <v>82.43764126755778</v>
      </c>
      <c r="CX17" s="7">
        <f t="shared" si="37"/>
        <v>86.97171153727345</v>
      </c>
      <c r="CY17" s="7">
        <f t="shared" si="37"/>
        <v>91.75515567182349</v>
      </c>
      <c r="CZ17" s="7">
        <f t="shared" si="37"/>
        <v>96.80168923377377</v>
      </c>
      <c r="DA17" s="7">
        <f t="shared" si="37"/>
        <v>102.12578214163132</v>
      </c>
      <c r="DB17" s="7">
        <f t="shared" si="37"/>
        <v>107.74270015942103</v>
      </c>
      <c r="DC17" s="7">
        <f t="shared" si="37"/>
        <v>113.66854866818919</v>
      </c>
      <c r="DD17" s="7">
        <f t="shared" si="37"/>
        <v>119.92031884493959</v>
      </c>
      <c r="DE17" s="7">
        <f t="shared" si="37"/>
        <v>126.51593638141125</v>
      </c>
      <c r="DF17" s="7">
        <f t="shared" si="37"/>
        <v>133.47431288238886</v>
      </c>
      <c r="DG17" s="7">
        <f t="shared" si="37"/>
        <v>140.81540009092024</v>
      </c>
      <c r="DH17" s="7">
        <f t="shared" si="37"/>
        <v>148.56024709592083</v>
      </c>
      <c r="DI17" s="7">
        <f t="shared" si="37"/>
        <v>156.73106068619646</v>
      </c>
      <c r="DJ17" s="7">
        <f t="shared" si="37"/>
        <v>165.35126902393725</v>
      </c>
      <c r="DK17" s="7">
        <f t="shared" si="37"/>
        <v>174.4455888202538</v>
      </c>
      <c r="DL17" s="7">
        <f t="shared" si="37"/>
        <v>184.04009620536775</v>
      </c>
      <c r="DM17" s="7">
        <f t="shared" si="37"/>
        <v>194.16230149666296</v>
      </c>
      <c r="DN17" s="7">
        <f t="shared" si="37"/>
        <v>204.8412280789794</v>
      </c>
      <c r="DO17" s="7">
        <f t="shared" si="37"/>
        <v>216.10749562332327</v>
      </c>
      <c r="DP17" s="7">
        <f t="shared" si="37"/>
        <v>227.99340788260605</v>
      </c>
      <c r="DQ17" s="7">
        <f t="shared" si="37"/>
        <v>240.53304531614936</v>
      </c>
      <c r="DR17" s="7">
        <f t="shared" si="37"/>
        <v>253.76236280853755</v>
      </c>
      <c r="DS17" s="7">
        <f t="shared" si="37"/>
        <v>267.7192927630071</v>
      </c>
      <c r="DT17" s="7">
        <f t="shared" si="37"/>
        <v>282.4438538649725</v>
      </c>
      <c r="DU17" s="7">
        <f t="shared" si="37"/>
        <v>297.97826582754595</v>
      </c>
      <c r="DV17" s="7">
        <f t="shared" si="37"/>
        <v>314.367070448061</v>
      </c>
      <c r="DW17" s="7">
        <f t="shared" si="37"/>
        <v>331.6572593227043</v>
      </c>
      <c r="DX17" s="7">
        <f t="shared" si="37"/>
        <v>349.898408585453</v>
      </c>
      <c r="DY17" s="7">
        <f t="shared" si="37"/>
        <v>369.1428210576529</v>
      </c>
      <c r="DZ17" s="7">
        <f t="shared" si="37"/>
        <v>389.44567621582377</v>
      </c>
      <c r="EA17" s="7">
        <f t="shared" si="37"/>
        <v>410.86518840769406</v>
      </c>
      <c r="EB17" s="7">
        <f t="shared" si="37"/>
        <v>433.4627737701172</v>
      </c>
      <c r="EC17" s="7">
        <f t="shared" si="37"/>
        <v>457.3032263274736</v>
      </c>
      <c r="ED17" s="7">
        <f t="shared" si="37"/>
        <v>482.45490377548464</v>
      </c>
      <c r="EE17" s="7">
        <f t="shared" si="37"/>
        <v>508.98992348313624</v>
      </c>
      <c r="EF17" s="7">
        <f t="shared" si="37"/>
        <v>536.9843692747087</v>
      </c>
      <c r="EG17" s="7">
        <f t="shared" si="37"/>
        <v>566.5185095848176</v>
      </c>
      <c r="EH17" s="7">
        <f t="shared" si="37"/>
        <v>597.6770276119826</v>
      </c>
      <c r="EI17" s="7">
        <f t="shared" si="37"/>
        <v>630.5492641306415</v>
      </c>
      <c r="EJ17" s="7">
        <f t="shared" si="37"/>
        <v>665.2294736578268</v>
      </c>
      <c r="EK17" s="7">
        <f t="shared" si="37"/>
        <v>701.8170947090073</v>
      </c>
      <c r="EL17" s="7">
        <f t="shared" si="37"/>
        <v>740.4170349180026</v>
      </c>
      <c r="EM17" s="7">
        <f t="shared" si="37"/>
        <v>781.1399718384927</v>
      </c>
      <c r="EN17" s="7">
        <f t="shared" si="37"/>
        <v>824.1026702896097</v>
      </c>
      <c r="EO17" s="7">
        <f t="shared" si="37"/>
        <v>869.4283171555381</v>
      </c>
      <c r="EP17" s="7">
        <f t="shared" si="37"/>
        <v>917.2468745990927</v>
      </c>
      <c r="EQ17" s="7">
        <f t="shared" si="37"/>
        <v>967.6954527020428</v>
      </c>
      <c r="ER17" s="7">
        <f t="shared" si="37"/>
        <v>1020.918702600655</v>
      </c>
      <c r="ES17" s="7">
        <f t="shared" si="37"/>
        <v>1077.069231243691</v>
      </c>
      <c r="ET17" s="7">
        <f t="shared" si="37"/>
        <v>1136.308038962094</v>
      </c>
      <c r="EU17" s="7">
        <f aca="true" t="shared" si="38" ref="EU17:FL17">1.055*ET17</f>
        <v>1198.8049811050091</v>
      </c>
      <c r="EV17" s="7">
        <f t="shared" si="38"/>
        <v>1264.7392550657846</v>
      </c>
      <c r="EW17" s="7">
        <f t="shared" si="38"/>
        <v>1334.2999140944028</v>
      </c>
      <c r="EX17" s="7">
        <f t="shared" si="38"/>
        <v>1407.686409369595</v>
      </c>
      <c r="EY17" s="7">
        <f t="shared" si="38"/>
        <v>1485.1091618849225</v>
      </c>
      <c r="EZ17" s="7">
        <f t="shared" si="38"/>
        <v>1566.7901657885932</v>
      </c>
      <c r="FA17" s="7">
        <f t="shared" si="38"/>
        <v>1652.9636249069656</v>
      </c>
      <c r="FB17" s="7">
        <f t="shared" si="38"/>
        <v>1743.8766242768486</v>
      </c>
      <c r="FC17" s="7">
        <f t="shared" si="38"/>
        <v>1839.789838612075</v>
      </c>
      <c r="FD17" s="7">
        <f t="shared" si="38"/>
        <v>1940.978279735739</v>
      </c>
      <c r="FE17" s="7">
        <f t="shared" si="38"/>
        <v>2047.7320851212046</v>
      </c>
      <c r="FF17" s="7">
        <f t="shared" si="38"/>
        <v>2160.357349802871</v>
      </c>
      <c r="FG17" s="7">
        <f t="shared" si="38"/>
        <v>2279.177004042029</v>
      </c>
      <c r="FH17" s="7">
        <f t="shared" si="38"/>
        <v>2404.53173926434</v>
      </c>
      <c r="FI17" s="7">
        <f t="shared" si="38"/>
        <v>2536.780984923879</v>
      </c>
      <c r="FJ17" s="7">
        <f t="shared" si="38"/>
        <v>2676.303939094692</v>
      </c>
      <c r="FK17" s="7">
        <f t="shared" si="38"/>
        <v>2823.5006557448996</v>
      </c>
      <c r="FL17" s="7">
        <f t="shared" si="38"/>
        <v>2978.793191810869</v>
      </c>
      <c r="FM17" s="11">
        <f t="shared" si="21"/>
        <v>0.09040375499226277</v>
      </c>
    </row>
    <row r="18" spans="1:169" ht="14.25">
      <c r="A18">
        <f t="shared" si="22"/>
        <v>8</v>
      </c>
      <c r="B18" s="2" t="s">
        <v>11</v>
      </c>
      <c r="C18" s="2" t="s">
        <v>33</v>
      </c>
      <c r="D18" s="7">
        <f>'CCS 3.5 P2'!E15</f>
        <v>1.53</v>
      </c>
      <c r="E18" s="7">
        <f>'CCS 3.5 P2'!F15</f>
        <v>1.85</v>
      </c>
      <c r="F18" s="7">
        <f t="shared" si="6"/>
        <v>0.10666666666666669</v>
      </c>
      <c r="G18" s="7">
        <f>'CCS 3.4'!F18</f>
        <v>32.835</v>
      </c>
      <c r="H18" s="7">
        <f t="shared" si="7"/>
        <v>1.53</v>
      </c>
      <c r="I18" s="7">
        <f t="shared" si="8"/>
        <v>1.6366666666666667</v>
      </c>
      <c r="J18" s="7">
        <f t="shared" si="9"/>
        <v>1.7433333333333334</v>
      </c>
      <c r="K18" s="7">
        <f t="shared" si="10"/>
        <v>1.85</v>
      </c>
      <c r="L18" s="7">
        <f t="shared" si="11"/>
        <v>1.9517499999999999</v>
      </c>
      <c r="M18" s="4">
        <f t="shared" si="26"/>
        <v>0.055</v>
      </c>
      <c r="N18" s="12">
        <f t="shared" si="12"/>
        <v>0.10281808679217425</v>
      </c>
      <c r="R18" s="7">
        <f t="shared" si="13"/>
        <v>-32.835</v>
      </c>
      <c r="S18" s="7">
        <f t="shared" si="14"/>
        <v>1.53</v>
      </c>
      <c r="T18" s="7">
        <f t="shared" si="15"/>
        <v>1.6366666666666667</v>
      </c>
      <c r="U18" s="7">
        <f t="shared" si="16"/>
        <v>1.7433333333333334</v>
      </c>
      <c r="V18" s="7">
        <f t="shared" si="17"/>
        <v>1.85</v>
      </c>
      <c r="W18" s="7">
        <f aca="true" t="shared" si="39" ref="W18:CH18">1.055*V18</f>
        <v>1.9517499999999999</v>
      </c>
      <c r="X18" s="7">
        <f t="shared" si="39"/>
        <v>2.0590962499999996</v>
      </c>
      <c r="Y18" s="7">
        <f t="shared" si="39"/>
        <v>2.1723465437499994</v>
      </c>
      <c r="Z18" s="7">
        <f t="shared" si="39"/>
        <v>2.291825603656249</v>
      </c>
      <c r="AA18" s="7">
        <f t="shared" si="39"/>
        <v>2.417876011857343</v>
      </c>
      <c r="AB18" s="7">
        <f t="shared" si="39"/>
        <v>2.5508591925094963</v>
      </c>
      <c r="AC18" s="7">
        <f t="shared" si="39"/>
        <v>2.6911564480975185</v>
      </c>
      <c r="AD18" s="7">
        <f t="shared" si="39"/>
        <v>2.839170052742882</v>
      </c>
      <c r="AE18" s="7">
        <f t="shared" si="39"/>
        <v>2.99532440564374</v>
      </c>
      <c r="AF18" s="7">
        <f t="shared" si="39"/>
        <v>3.1600672479541454</v>
      </c>
      <c r="AG18" s="7">
        <f t="shared" si="39"/>
        <v>3.3338709465916234</v>
      </c>
      <c r="AH18" s="7">
        <f t="shared" si="39"/>
        <v>3.5172338486541626</v>
      </c>
      <c r="AI18" s="7">
        <f t="shared" si="39"/>
        <v>3.7106817103301415</v>
      </c>
      <c r="AJ18" s="7">
        <f t="shared" si="39"/>
        <v>3.914769204398299</v>
      </c>
      <c r="AK18" s="7">
        <f t="shared" si="39"/>
        <v>4.130081510640205</v>
      </c>
      <c r="AL18" s="7">
        <f t="shared" si="39"/>
        <v>4.357235993725417</v>
      </c>
      <c r="AM18" s="7">
        <f t="shared" si="39"/>
        <v>4.596883973380314</v>
      </c>
      <c r="AN18" s="7">
        <f t="shared" si="39"/>
        <v>4.849712591916231</v>
      </c>
      <c r="AO18" s="7">
        <f t="shared" si="39"/>
        <v>5.1164467844716235</v>
      </c>
      <c r="AP18" s="7">
        <f t="shared" si="39"/>
        <v>5.397851357617562</v>
      </c>
      <c r="AQ18" s="7">
        <f t="shared" si="39"/>
        <v>5.694733182286528</v>
      </c>
      <c r="AR18" s="7">
        <f t="shared" si="39"/>
        <v>6.007943507312287</v>
      </c>
      <c r="AS18" s="7">
        <f t="shared" si="39"/>
        <v>6.338380400214462</v>
      </c>
      <c r="AT18" s="7">
        <f t="shared" si="39"/>
        <v>6.686991322226257</v>
      </c>
      <c r="AU18" s="7">
        <f t="shared" si="39"/>
        <v>7.054775844948701</v>
      </c>
      <c r="AV18" s="7">
        <f t="shared" si="39"/>
        <v>7.442788516420879</v>
      </c>
      <c r="AW18" s="7">
        <f t="shared" si="39"/>
        <v>7.852141884824027</v>
      </c>
      <c r="AX18" s="7">
        <f t="shared" si="39"/>
        <v>8.284009688489348</v>
      </c>
      <c r="AY18" s="7">
        <f t="shared" si="39"/>
        <v>8.739630221356261</v>
      </c>
      <c r="AZ18" s="7">
        <f t="shared" si="39"/>
        <v>9.220309883530856</v>
      </c>
      <c r="BA18" s="7">
        <f t="shared" si="39"/>
        <v>9.727426927125052</v>
      </c>
      <c r="BB18" s="7">
        <f t="shared" si="39"/>
        <v>10.262435408116929</v>
      </c>
      <c r="BC18" s="7">
        <f t="shared" si="39"/>
        <v>10.826869355563359</v>
      </c>
      <c r="BD18" s="7">
        <f t="shared" si="39"/>
        <v>11.422347170119343</v>
      </c>
      <c r="BE18" s="7">
        <f t="shared" si="39"/>
        <v>12.050576264475906</v>
      </c>
      <c r="BF18" s="7">
        <f t="shared" si="39"/>
        <v>12.71335795902208</v>
      </c>
      <c r="BG18" s="7">
        <f t="shared" si="39"/>
        <v>13.412592646768294</v>
      </c>
      <c r="BH18" s="7">
        <f t="shared" si="39"/>
        <v>14.15028524234055</v>
      </c>
      <c r="BI18" s="7">
        <f t="shared" si="39"/>
        <v>14.92855093066928</v>
      </c>
      <c r="BJ18" s="7">
        <f t="shared" si="39"/>
        <v>15.74962123185609</v>
      </c>
      <c r="BK18" s="7">
        <f t="shared" si="39"/>
        <v>16.615850399608174</v>
      </c>
      <c r="BL18" s="7">
        <f t="shared" si="39"/>
        <v>17.529722171586624</v>
      </c>
      <c r="BM18" s="7">
        <f t="shared" si="39"/>
        <v>18.49385689102389</v>
      </c>
      <c r="BN18" s="7">
        <f t="shared" si="39"/>
        <v>19.5110190200302</v>
      </c>
      <c r="BO18" s="7">
        <f t="shared" si="39"/>
        <v>20.58412506613186</v>
      </c>
      <c r="BP18" s="7">
        <f t="shared" si="39"/>
        <v>21.716251944769112</v>
      </c>
      <c r="BQ18" s="7">
        <f t="shared" si="39"/>
        <v>22.910645801731413</v>
      </c>
      <c r="BR18" s="7">
        <f t="shared" si="39"/>
        <v>24.17073132082664</v>
      </c>
      <c r="BS18" s="7">
        <f t="shared" si="39"/>
        <v>25.500121543472105</v>
      </c>
      <c r="BT18" s="7">
        <f t="shared" si="39"/>
        <v>26.902628228363067</v>
      </c>
      <c r="BU18" s="7">
        <f t="shared" si="39"/>
        <v>28.382272780923035</v>
      </c>
      <c r="BV18" s="7">
        <f t="shared" si="39"/>
        <v>29.9432977838738</v>
      </c>
      <c r="BW18" s="7">
        <f t="shared" si="39"/>
        <v>31.590179161986857</v>
      </c>
      <c r="BX18" s="7">
        <f t="shared" si="39"/>
        <v>33.32763901589613</v>
      </c>
      <c r="BY18" s="7">
        <f t="shared" si="39"/>
        <v>35.16065916177042</v>
      </c>
      <c r="BZ18" s="7">
        <f t="shared" si="39"/>
        <v>37.09449541566779</v>
      </c>
      <c r="CA18" s="7">
        <f t="shared" si="39"/>
        <v>39.13469266352951</v>
      </c>
      <c r="CB18" s="7">
        <f t="shared" si="39"/>
        <v>41.287100760023634</v>
      </c>
      <c r="CC18" s="7">
        <f t="shared" si="39"/>
        <v>43.55789130182493</v>
      </c>
      <c r="CD18" s="7">
        <f t="shared" si="39"/>
        <v>45.9535753234253</v>
      </c>
      <c r="CE18" s="7">
        <f t="shared" si="39"/>
        <v>48.48102196621369</v>
      </c>
      <c r="CF18" s="7">
        <f t="shared" si="39"/>
        <v>51.14747817435544</v>
      </c>
      <c r="CG18" s="7">
        <f t="shared" si="39"/>
        <v>53.960589473944985</v>
      </c>
      <c r="CH18" s="7">
        <f t="shared" si="39"/>
        <v>56.92842189501196</v>
      </c>
      <c r="CI18" s="7">
        <f aca="true" t="shared" si="40" ref="CI18:ET18">1.055*CH18</f>
        <v>60.05948509923761</v>
      </c>
      <c r="CJ18" s="7">
        <f t="shared" si="40"/>
        <v>63.36275677969568</v>
      </c>
      <c r="CK18" s="7">
        <f t="shared" si="40"/>
        <v>66.84770840257895</v>
      </c>
      <c r="CL18" s="7">
        <f t="shared" si="40"/>
        <v>70.52433236472078</v>
      </c>
      <c r="CM18" s="7">
        <f t="shared" si="40"/>
        <v>74.40317064478042</v>
      </c>
      <c r="CN18" s="7">
        <f t="shared" si="40"/>
        <v>78.49534503024333</v>
      </c>
      <c r="CO18" s="7">
        <f t="shared" si="40"/>
        <v>82.8125890069067</v>
      </c>
      <c r="CP18" s="7">
        <f t="shared" si="40"/>
        <v>87.36728140228657</v>
      </c>
      <c r="CQ18" s="7">
        <f t="shared" si="40"/>
        <v>92.17248187941232</v>
      </c>
      <c r="CR18" s="7">
        <f t="shared" si="40"/>
        <v>97.24196838277999</v>
      </c>
      <c r="CS18" s="7">
        <f t="shared" si="40"/>
        <v>102.59027664383288</v>
      </c>
      <c r="CT18" s="7">
        <f t="shared" si="40"/>
        <v>108.23274185924369</v>
      </c>
      <c r="CU18" s="7">
        <f t="shared" si="40"/>
        <v>114.18554266150208</v>
      </c>
      <c r="CV18" s="7">
        <f t="shared" si="40"/>
        <v>120.46574750788469</v>
      </c>
      <c r="CW18" s="7">
        <f t="shared" si="40"/>
        <v>127.09136362081834</v>
      </c>
      <c r="CX18" s="7">
        <f t="shared" si="40"/>
        <v>134.08138861996335</v>
      </c>
      <c r="CY18" s="7">
        <f t="shared" si="40"/>
        <v>141.45586499406133</v>
      </c>
      <c r="CZ18" s="7">
        <f t="shared" si="40"/>
        <v>149.2359375687347</v>
      </c>
      <c r="DA18" s="7">
        <f t="shared" si="40"/>
        <v>157.4439141350151</v>
      </c>
      <c r="DB18" s="7">
        <f t="shared" si="40"/>
        <v>166.1033294124409</v>
      </c>
      <c r="DC18" s="7">
        <f t="shared" si="40"/>
        <v>175.23901253012514</v>
      </c>
      <c r="DD18" s="7">
        <f t="shared" si="40"/>
        <v>184.877158219282</v>
      </c>
      <c r="DE18" s="7">
        <f t="shared" si="40"/>
        <v>195.0454019213425</v>
      </c>
      <c r="DF18" s="7">
        <f t="shared" si="40"/>
        <v>205.7728990270163</v>
      </c>
      <c r="DG18" s="7">
        <f t="shared" si="40"/>
        <v>217.09040847350218</v>
      </c>
      <c r="DH18" s="7">
        <f t="shared" si="40"/>
        <v>229.03038093954478</v>
      </c>
      <c r="DI18" s="7">
        <f t="shared" si="40"/>
        <v>241.62705189121974</v>
      </c>
      <c r="DJ18" s="7">
        <f t="shared" si="40"/>
        <v>254.9165397452368</v>
      </c>
      <c r="DK18" s="7">
        <f t="shared" si="40"/>
        <v>268.93694943122483</v>
      </c>
      <c r="DL18" s="7">
        <f t="shared" si="40"/>
        <v>283.7284816499422</v>
      </c>
      <c r="DM18" s="7">
        <f t="shared" si="40"/>
        <v>299.333548140689</v>
      </c>
      <c r="DN18" s="7">
        <f t="shared" si="40"/>
        <v>315.7968932884269</v>
      </c>
      <c r="DO18" s="7">
        <f t="shared" si="40"/>
        <v>333.1657224192903</v>
      </c>
      <c r="DP18" s="7">
        <f t="shared" si="40"/>
        <v>351.48983715235124</v>
      </c>
      <c r="DQ18" s="7">
        <f t="shared" si="40"/>
        <v>370.82177819573053</v>
      </c>
      <c r="DR18" s="7">
        <f t="shared" si="40"/>
        <v>391.2169759964957</v>
      </c>
      <c r="DS18" s="7">
        <f t="shared" si="40"/>
        <v>412.73390967630297</v>
      </c>
      <c r="DT18" s="7">
        <f t="shared" si="40"/>
        <v>435.43427470849963</v>
      </c>
      <c r="DU18" s="7">
        <f t="shared" si="40"/>
        <v>459.38315981746706</v>
      </c>
      <c r="DV18" s="7">
        <f t="shared" si="40"/>
        <v>484.64923360742773</v>
      </c>
      <c r="DW18" s="7">
        <f t="shared" si="40"/>
        <v>511.30494145583623</v>
      </c>
      <c r="DX18" s="7">
        <f t="shared" si="40"/>
        <v>539.4267132359072</v>
      </c>
      <c r="DY18" s="7">
        <f t="shared" si="40"/>
        <v>569.095182463882</v>
      </c>
      <c r="DZ18" s="7">
        <f t="shared" si="40"/>
        <v>600.3954174993954</v>
      </c>
      <c r="EA18" s="7">
        <f t="shared" si="40"/>
        <v>633.4171654618622</v>
      </c>
      <c r="EB18" s="7">
        <f t="shared" si="40"/>
        <v>668.2551095622646</v>
      </c>
      <c r="EC18" s="7">
        <f t="shared" si="40"/>
        <v>705.0091405881891</v>
      </c>
      <c r="ED18" s="7">
        <f t="shared" si="40"/>
        <v>743.7846433205394</v>
      </c>
      <c r="EE18" s="7">
        <f t="shared" si="40"/>
        <v>784.692798703169</v>
      </c>
      <c r="EF18" s="7">
        <f t="shared" si="40"/>
        <v>827.8509026318433</v>
      </c>
      <c r="EG18" s="7">
        <f t="shared" si="40"/>
        <v>873.3827022765946</v>
      </c>
      <c r="EH18" s="7">
        <f t="shared" si="40"/>
        <v>921.4187509018072</v>
      </c>
      <c r="EI18" s="7">
        <f t="shared" si="40"/>
        <v>972.0967822014065</v>
      </c>
      <c r="EJ18" s="7">
        <f t="shared" si="40"/>
        <v>1025.5621052224838</v>
      </c>
      <c r="EK18" s="7">
        <f t="shared" si="40"/>
        <v>1081.9680210097204</v>
      </c>
      <c r="EL18" s="7">
        <f t="shared" si="40"/>
        <v>1141.4762621652549</v>
      </c>
      <c r="EM18" s="7">
        <f t="shared" si="40"/>
        <v>1204.2574565843438</v>
      </c>
      <c r="EN18" s="7">
        <f t="shared" si="40"/>
        <v>1270.4916166964827</v>
      </c>
      <c r="EO18" s="7">
        <f t="shared" si="40"/>
        <v>1340.368655614789</v>
      </c>
      <c r="EP18" s="7">
        <f t="shared" si="40"/>
        <v>1414.0889316736025</v>
      </c>
      <c r="EQ18" s="7">
        <f t="shared" si="40"/>
        <v>1491.8638229156504</v>
      </c>
      <c r="ER18" s="7">
        <f t="shared" si="40"/>
        <v>1573.916333176011</v>
      </c>
      <c r="ES18" s="7">
        <f t="shared" si="40"/>
        <v>1660.4817315006915</v>
      </c>
      <c r="ET18" s="7">
        <f t="shared" si="40"/>
        <v>1751.8082267332295</v>
      </c>
      <c r="EU18" s="7">
        <f aca="true" t="shared" si="41" ref="EU18:FL18">1.055*ET18</f>
        <v>1848.157679203557</v>
      </c>
      <c r="EV18" s="7">
        <f t="shared" si="41"/>
        <v>1949.8063515597526</v>
      </c>
      <c r="EW18" s="7">
        <f t="shared" si="41"/>
        <v>2057.0457008955386</v>
      </c>
      <c r="EX18" s="7">
        <f t="shared" si="41"/>
        <v>2170.183214444793</v>
      </c>
      <c r="EY18" s="7">
        <f t="shared" si="41"/>
        <v>2289.5432912392566</v>
      </c>
      <c r="EZ18" s="7">
        <f t="shared" si="41"/>
        <v>2415.4681722574155</v>
      </c>
      <c r="FA18" s="7">
        <f t="shared" si="41"/>
        <v>2548.318921731573</v>
      </c>
      <c r="FB18" s="7">
        <f t="shared" si="41"/>
        <v>2688.4764624268096</v>
      </c>
      <c r="FC18" s="7">
        <f t="shared" si="41"/>
        <v>2836.342667860284</v>
      </c>
      <c r="FD18" s="7">
        <f t="shared" si="41"/>
        <v>2992.3415145925997</v>
      </c>
      <c r="FE18" s="7">
        <f t="shared" si="41"/>
        <v>3156.9202978951926</v>
      </c>
      <c r="FF18" s="7">
        <f t="shared" si="41"/>
        <v>3330.550914279428</v>
      </c>
      <c r="FG18" s="7">
        <f t="shared" si="41"/>
        <v>3513.7312145647966</v>
      </c>
      <c r="FH18" s="7">
        <f t="shared" si="41"/>
        <v>3706.98643136586</v>
      </c>
      <c r="FI18" s="7">
        <f t="shared" si="41"/>
        <v>3910.870685090982</v>
      </c>
      <c r="FJ18" s="7">
        <f t="shared" si="41"/>
        <v>4125.968572770986</v>
      </c>
      <c r="FK18" s="7">
        <f t="shared" si="41"/>
        <v>4352.896844273389</v>
      </c>
      <c r="FL18" s="7">
        <f t="shared" si="41"/>
        <v>4592.306170708425</v>
      </c>
      <c r="FM18" s="11">
        <f t="shared" si="21"/>
        <v>0.10281808679217425</v>
      </c>
    </row>
    <row r="19" spans="1:169" ht="14.25">
      <c r="A19">
        <f t="shared" si="22"/>
        <v>9</v>
      </c>
      <c r="B19" s="2" t="s">
        <v>12</v>
      </c>
      <c r="C19" s="2" t="s">
        <v>34</v>
      </c>
      <c r="D19" s="7">
        <f>'CCS 3.5 P2'!E16</f>
        <v>1.68</v>
      </c>
      <c r="E19" s="7">
        <f>'CCS 3.5 P2'!F16</f>
        <v>2.04</v>
      </c>
      <c r="F19" s="7">
        <f t="shared" si="6"/>
        <v>0.12000000000000004</v>
      </c>
      <c r="G19" s="7">
        <f>'CCS 3.4'!F19</f>
        <v>36.510000000000005</v>
      </c>
      <c r="H19" s="7">
        <f t="shared" si="7"/>
        <v>1.68</v>
      </c>
      <c r="I19" s="7">
        <f t="shared" si="8"/>
        <v>1.8</v>
      </c>
      <c r="J19" s="7">
        <f t="shared" si="9"/>
        <v>1.9200000000000002</v>
      </c>
      <c r="K19" s="7">
        <f t="shared" si="10"/>
        <v>2.04</v>
      </c>
      <c r="L19" s="7">
        <f t="shared" si="11"/>
        <v>2.1522</v>
      </c>
      <c r="M19" s="4">
        <f t="shared" si="26"/>
        <v>0.055</v>
      </c>
      <c r="N19" s="12">
        <f t="shared" si="12"/>
        <v>0.10240300639175333</v>
      </c>
      <c r="R19" s="7">
        <f t="shared" si="13"/>
        <v>-36.510000000000005</v>
      </c>
      <c r="S19" s="7">
        <f t="shared" si="14"/>
        <v>1.68</v>
      </c>
      <c r="T19" s="7">
        <f t="shared" si="15"/>
        <v>1.8</v>
      </c>
      <c r="U19" s="7">
        <f t="shared" si="16"/>
        <v>1.9200000000000002</v>
      </c>
      <c r="V19" s="7">
        <f t="shared" si="17"/>
        <v>2.04</v>
      </c>
      <c r="W19" s="7">
        <f aca="true" t="shared" si="42" ref="W19:CH19">1.055*V19</f>
        <v>2.1522</v>
      </c>
      <c r="X19" s="7">
        <f t="shared" si="42"/>
        <v>2.270571</v>
      </c>
      <c r="Y19" s="7">
        <f t="shared" si="42"/>
        <v>2.395452405</v>
      </c>
      <c r="Z19" s="7">
        <f t="shared" si="42"/>
        <v>2.5272022872749997</v>
      </c>
      <c r="AA19" s="7">
        <f t="shared" si="42"/>
        <v>2.6661984130751244</v>
      </c>
      <c r="AB19" s="7">
        <f t="shared" si="42"/>
        <v>2.812839325794256</v>
      </c>
      <c r="AC19" s="7">
        <f t="shared" si="42"/>
        <v>2.9675454887129398</v>
      </c>
      <c r="AD19" s="7">
        <f t="shared" si="42"/>
        <v>3.1307604905921513</v>
      </c>
      <c r="AE19" s="7">
        <f t="shared" si="42"/>
        <v>3.3029523175747193</v>
      </c>
      <c r="AF19" s="7">
        <f t="shared" si="42"/>
        <v>3.4846146950413286</v>
      </c>
      <c r="AG19" s="7">
        <f t="shared" si="42"/>
        <v>3.6762685032686013</v>
      </c>
      <c r="AH19" s="7">
        <f t="shared" si="42"/>
        <v>3.878463270948374</v>
      </c>
      <c r="AI19" s="7">
        <f t="shared" si="42"/>
        <v>4.091778750850534</v>
      </c>
      <c r="AJ19" s="7">
        <f t="shared" si="42"/>
        <v>4.316826582147313</v>
      </c>
      <c r="AK19" s="7">
        <f t="shared" si="42"/>
        <v>4.554252044165415</v>
      </c>
      <c r="AL19" s="7">
        <f t="shared" si="42"/>
        <v>4.804735906594513</v>
      </c>
      <c r="AM19" s="7">
        <f t="shared" si="42"/>
        <v>5.068996381457211</v>
      </c>
      <c r="AN19" s="7">
        <f t="shared" si="42"/>
        <v>5.347791182437358</v>
      </c>
      <c r="AO19" s="7">
        <f t="shared" si="42"/>
        <v>5.641919697471412</v>
      </c>
      <c r="AP19" s="7">
        <f t="shared" si="42"/>
        <v>5.952225280832339</v>
      </c>
      <c r="AQ19" s="7">
        <f t="shared" si="42"/>
        <v>6.279597671278117</v>
      </c>
      <c r="AR19" s="7">
        <f t="shared" si="42"/>
        <v>6.624975543198413</v>
      </c>
      <c r="AS19" s="7">
        <f t="shared" si="42"/>
        <v>6.989349198074326</v>
      </c>
      <c r="AT19" s="7">
        <f t="shared" si="42"/>
        <v>7.373763403968413</v>
      </c>
      <c r="AU19" s="7">
        <f t="shared" si="42"/>
        <v>7.779320391186675</v>
      </c>
      <c r="AV19" s="7">
        <f t="shared" si="42"/>
        <v>8.207183012701941</v>
      </c>
      <c r="AW19" s="7">
        <f t="shared" si="42"/>
        <v>8.658578078400547</v>
      </c>
      <c r="AX19" s="7">
        <f t="shared" si="42"/>
        <v>9.134799872712577</v>
      </c>
      <c r="AY19" s="7">
        <f t="shared" si="42"/>
        <v>9.637213865711768</v>
      </c>
      <c r="AZ19" s="7">
        <f t="shared" si="42"/>
        <v>10.167260628325915</v>
      </c>
      <c r="BA19" s="7">
        <f t="shared" si="42"/>
        <v>10.726459962883839</v>
      </c>
      <c r="BB19" s="7">
        <f t="shared" si="42"/>
        <v>11.316415260842449</v>
      </c>
      <c r="BC19" s="7">
        <f t="shared" si="42"/>
        <v>11.938818100188783</v>
      </c>
      <c r="BD19" s="7">
        <f t="shared" si="42"/>
        <v>12.595453095699165</v>
      </c>
      <c r="BE19" s="7">
        <f t="shared" si="42"/>
        <v>13.288203015962619</v>
      </c>
      <c r="BF19" s="7">
        <f t="shared" si="42"/>
        <v>14.019054181840563</v>
      </c>
      <c r="BG19" s="7">
        <f t="shared" si="42"/>
        <v>14.790102161841792</v>
      </c>
      <c r="BH19" s="7">
        <f t="shared" si="42"/>
        <v>15.60355778074309</v>
      </c>
      <c r="BI19" s="7">
        <f t="shared" si="42"/>
        <v>16.46175345868396</v>
      </c>
      <c r="BJ19" s="7">
        <f t="shared" si="42"/>
        <v>17.367149898911574</v>
      </c>
      <c r="BK19" s="7">
        <f t="shared" si="42"/>
        <v>18.32234314335171</v>
      </c>
      <c r="BL19" s="7">
        <f t="shared" si="42"/>
        <v>19.330072016236052</v>
      </c>
      <c r="BM19" s="7">
        <f t="shared" si="42"/>
        <v>20.393225977129035</v>
      </c>
      <c r="BN19" s="7">
        <f t="shared" si="42"/>
        <v>21.51485340587113</v>
      </c>
      <c r="BO19" s="7">
        <f t="shared" si="42"/>
        <v>22.69817034319404</v>
      </c>
      <c r="BP19" s="7">
        <f t="shared" si="42"/>
        <v>23.94656971206971</v>
      </c>
      <c r="BQ19" s="7">
        <f t="shared" si="42"/>
        <v>25.26363104623354</v>
      </c>
      <c r="BR19" s="7">
        <f t="shared" si="42"/>
        <v>26.653130753776384</v>
      </c>
      <c r="BS19" s="7">
        <f t="shared" si="42"/>
        <v>28.119052945234085</v>
      </c>
      <c r="BT19" s="7">
        <f t="shared" si="42"/>
        <v>29.665600857221957</v>
      </c>
      <c r="BU19" s="7">
        <f t="shared" si="42"/>
        <v>31.297208904369164</v>
      </c>
      <c r="BV19" s="7">
        <f t="shared" si="42"/>
        <v>33.01855539410946</v>
      </c>
      <c r="BW19" s="7">
        <f t="shared" si="42"/>
        <v>34.834575940785484</v>
      </c>
      <c r="BX19" s="7">
        <f t="shared" si="42"/>
        <v>36.75047761752868</v>
      </c>
      <c r="BY19" s="7">
        <f t="shared" si="42"/>
        <v>38.77175388649275</v>
      </c>
      <c r="BZ19" s="7">
        <f t="shared" si="42"/>
        <v>40.90420035024985</v>
      </c>
      <c r="CA19" s="7">
        <f t="shared" si="42"/>
        <v>43.15393136951359</v>
      </c>
      <c r="CB19" s="7">
        <f t="shared" si="42"/>
        <v>45.527397594836835</v>
      </c>
      <c r="CC19" s="7">
        <f t="shared" si="42"/>
        <v>48.03140446255286</v>
      </c>
      <c r="CD19" s="7">
        <f t="shared" si="42"/>
        <v>50.673131707993264</v>
      </c>
      <c r="CE19" s="7">
        <f t="shared" si="42"/>
        <v>53.46015395193289</v>
      </c>
      <c r="CF19" s="7">
        <f t="shared" si="42"/>
        <v>56.40046241928919</v>
      </c>
      <c r="CG19" s="7">
        <f t="shared" si="42"/>
        <v>59.50248785235009</v>
      </c>
      <c r="CH19" s="7">
        <f t="shared" si="42"/>
        <v>62.77512468422935</v>
      </c>
      <c r="CI19" s="7">
        <f aca="true" t="shared" si="43" ref="CI19:ET19">1.055*CH19</f>
        <v>66.22775654186195</v>
      </c>
      <c r="CJ19" s="7">
        <f t="shared" si="43"/>
        <v>69.87028315166435</v>
      </c>
      <c r="CK19" s="7">
        <f t="shared" si="43"/>
        <v>73.7131487250059</v>
      </c>
      <c r="CL19" s="7">
        <f t="shared" si="43"/>
        <v>77.76737190488122</v>
      </c>
      <c r="CM19" s="7">
        <f t="shared" si="43"/>
        <v>82.04457735964968</v>
      </c>
      <c r="CN19" s="7">
        <f t="shared" si="43"/>
        <v>86.5570291144304</v>
      </c>
      <c r="CO19" s="7">
        <f t="shared" si="43"/>
        <v>91.31766571572408</v>
      </c>
      <c r="CP19" s="7">
        <f t="shared" si="43"/>
        <v>96.3401373300889</v>
      </c>
      <c r="CQ19" s="7">
        <f t="shared" si="43"/>
        <v>101.63884488324378</v>
      </c>
      <c r="CR19" s="7">
        <f t="shared" si="43"/>
        <v>107.22898135182218</v>
      </c>
      <c r="CS19" s="7">
        <f t="shared" si="43"/>
        <v>113.1265753261724</v>
      </c>
      <c r="CT19" s="7">
        <f t="shared" si="43"/>
        <v>119.34853696911188</v>
      </c>
      <c r="CU19" s="7">
        <f t="shared" si="43"/>
        <v>125.91270650241302</v>
      </c>
      <c r="CV19" s="7">
        <f t="shared" si="43"/>
        <v>132.83790536004574</v>
      </c>
      <c r="CW19" s="7">
        <f t="shared" si="43"/>
        <v>140.14399015484824</v>
      </c>
      <c r="CX19" s="7">
        <f t="shared" si="43"/>
        <v>147.85190961336488</v>
      </c>
      <c r="CY19" s="7">
        <f t="shared" si="43"/>
        <v>155.98376464209994</v>
      </c>
      <c r="CZ19" s="7">
        <f t="shared" si="43"/>
        <v>164.56287169741543</v>
      </c>
      <c r="DA19" s="7">
        <f t="shared" si="43"/>
        <v>173.61382964077328</v>
      </c>
      <c r="DB19" s="7">
        <f t="shared" si="43"/>
        <v>183.1625902710158</v>
      </c>
      <c r="DC19" s="7">
        <f t="shared" si="43"/>
        <v>193.23653273592166</v>
      </c>
      <c r="DD19" s="7">
        <f t="shared" si="43"/>
        <v>203.86454203639732</v>
      </c>
      <c r="DE19" s="7">
        <f t="shared" si="43"/>
        <v>215.07709184839916</v>
      </c>
      <c r="DF19" s="7">
        <f t="shared" si="43"/>
        <v>226.9063319000611</v>
      </c>
      <c r="DG19" s="7">
        <f t="shared" si="43"/>
        <v>239.38618015456444</v>
      </c>
      <c r="DH19" s="7">
        <f t="shared" si="43"/>
        <v>252.55242006306548</v>
      </c>
      <c r="DI19" s="7">
        <f t="shared" si="43"/>
        <v>266.4428031665341</v>
      </c>
      <c r="DJ19" s="7">
        <f t="shared" si="43"/>
        <v>281.09715734069346</v>
      </c>
      <c r="DK19" s="7">
        <f t="shared" si="43"/>
        <v>296.55750099443156</v>
      </c>
      <c r="DL19" s="7">
        <f t="shared" si="43"/>
        <v>312.86816354912526</v>
      </c>
      <c r="DM19" s="7">
        <f t="shared" si="43"/>
        <v>330.07591254432714</v>
      </c>
      <c r="DN19" s="7">
        <f t="shared" si="43"/>
        <v>348.2300877342651</v>
      </c>
      <c r="DO19" s="7">
        <f t="shared" si="43"/>
        <v>367.38274255964967</v>
      </c>
      <c r="DP19" s="7">
        <f t="shared" si="43"/>
        <v>387.5887934004304</v>
      </c>
      <c r="DQ19" s="7">
        <f t="shared" si="43"/>
        <v>408.90617703745403</v>
      </c>
      <c r="DR19" s="7">
        <f t="shared" si="43"/>
        <v>431.39601677451395</v>
      </c>
      <c r="DS19" s="7">
        <f t="shared" si="43"/>
        <v>455.1227976971122</v>
      </c>
      <c r="DT19" s="7">
        <f t="shared" si="43"/>
        <v>480.15455157045335</v>
      </c>
      <c r="DU19" s="7">
        <f t="shared" si="43"/>
        <v>506.56305190682826</v>
      </c>
      <c r="DV19" s="7">
        <f t="shared" si="43"/>
        <v>534.4240197617038</v>
      </c>
      <c r="DW19" s="7">
        <f t="shared" si="43"/>
        <v>563.8173408485975</v>
      </c>
      <c r="DX19" s="7">
        <f t="shared" si="43"/>
        <v>594.8272945952704</v>
      </c>
      <c r="DY19" s="7">
        <f t="shared" si="43"/>
        <v>627.5427957980102</v>
      </c>
      <c r="DZ19" s="7">
        <f t="shared" si="43"/>
        <v>662.0576495669006</v>
      </c>
      <c r="EA19" s="7">
        <f t="shared" si="43"/>
        <v>698.4708202930801</v>
      </c>
      <c r="EB19" s="7">
        <f t="shared" si="43"/>
        <v>736.8867154091995</v>
      </c>
      <c r="EC19" s="7">
        <f t="shared" si="43"/>
        <v>777.4154847567054</v>
      </c>
      <c r="ED19" s="7">
        <f t="shared" si="43"/>
        <v>820.1733364183241</v>
      </c>
      <c r="EE19" s="7">
        <f t="shared" si="43"/>
        <v>865.2828699213319</v>
      </c>
      <c r="EF19" s="7">
        <f t="shared" si="43"/>
        <v>912.8734277670051</v>
      </c>
      <c r="EG19" s="7">
        <f t="shared" si="43"/>
        <v>963.0814662941902</v>
      </c>
      <c r="EH19" s="7">
        <f t="shared" si="43"/>
        <v>1016.0509469403706</v>
      </c>
      <c r="EI19" s="7">
        <f t="shared" si="43"/>
        <v>1071.933749022091</v>
      </c>
      <c r="EJ19" s="7">
        <f t="shared" si="43"/>
        <v>1130.890105218306</v>
      </c>
      <c r="EK19" s="7">
        <f t="shared" si="43"/>
        <v>1193.0890610053127</v>
      </c>
      <c r="EL19" s="7">
        <f t="shared" si="43"/>
        <v>1258.708959360605</v>
      </c>
      <c r="EM19" s="7">
        <f t="shared" si="43"/>
        <v>1327.9379521254382</v>
      </c>
      <c r="EN19" s="7">
        <f t="shared" si="43"/>
        <v>1400.9745394923373</v>
      </c>
      <c r="EO19" s="7">
        <f t="shared" si="43"/>
        <v>1478.0281391644157</v>
      </c>
      <c r="EP19" s="7">
        <f t="shared" si="43"/>
        <v>1559.3196868184584</v>
      </c>
      <c r="EQ19" s="7">
        <f t="shared" si="43"/>
        <v>1645.0822695934735</v>
      </c>
      <c r="ER19" s="7">
        <f t="shared" si="43"/>
        <v>1735.5617944211144</v>
      </c>
      <c r="ES19" s="7">
        <f t="shared" si="43"/>
        <v>1831.0176931142755</v>
      </c>
      <c r="ET19" s="7">
        <f t="shared" si="43"/>
        <v>1931.7236662355606</v>
      </c>
      <c r="EU19" s="7">
        <f aca="true" t="shared" si="44" ref="EU19:FL19">1.055*ET19</f>
        <v>2037.9684678785163</v>
      </c>
      <c r="EV19" s="7">
        <f t="shared" si="44"/>
        <v>2150.0567336118347</v>
      </c>
      <c r="EW19" s="7">
        <f t="shared" si="44"/>
        <v>2268.3098539604853</v>
      </c>
      <c r="EX19" s="7">
        <f t="shared" si="44"/>
        <v>2393.0668959283116</v>
      </c>
      <c r="EY19" s="7">
        <f t="shared" si="44"/>
        <v>2524.6855752043684</v>
      </c>
      <c r="EZ19" s="7">
        <f t="shared" si="44"/>
        <v>2663.5432818406084</v>
      </c>
      <c r="FA19" s="7">
        <f t="shared" si="44"/>
        <v>2810.0381623418416</v>
      </c>
      <c r="FB19" s="7">
        <f t="shared" si="44"/>
        <v>2964.5902612706427</v>
      </c>
      <c r="FC19" s="7">
        <f t="shared" si="44"/>
        <v>3127.6427256405277</v>
      </c>
      <c r="FD19" s="7">
        <f t="shared" si="44"/>
        <v>3299.6630755507567</v>
      </c>
      <c r="FE19" s="7">
        <f t="shared" si="44"/>
        <v>3481.1445447060482</v>
      </c>
      <c r="FF19" s="7">
        <f t="shared" si="44"/>
        <v>3672.6074946648805</v>
      </c>
      <c r="FG19" s="7">
        <f t="shared" si="44"/>
        <v>3874.600906871449</v>
      </c>
      <c r="FH19" s="7">
        <f t="shared" si="44"/>
        <v>4087.7039567493784</v>
      </c>
      <c r="FI19" s="7">
        <f t="shared" si="44"/>
        <v>4312.527674370594</v>
      </c>
      <c r="FJ19" s="7">
        <f t="shared" si="44"/>
        <v>4549.716696460976</v>
      </c>
      <c r="FK19" s="7">
        <f t="shared" si="44"/>
        <v>4799.95111476633</v>
      </c>
      <c r="FL19" s="7">
        <f t="shared" si="44"/>
        <v>5063.9484260784775</v>
      </c>
      <c r="FM19" s="11">
        <f t="shared" si="21"/>
        <v>0.10240300639175333</v>
      </c>
    </row>
    <row r="20" spans="1:169" ht="14.25">
      <c r="A20">
        <f t="shared" si="22"/>
        <v>10</v>
      </c>
      <c r="B20" s="2" t="s">
        <v>13</v>
      </c>
      <c r="C20" s="2" t="s">
        <v>35</v>
      </c>
      <c r="D20" s="7">
        <f>'CCS 3.5 P2'!E17</f>
        <v>1.01</v>
      </c>
      <c r="E20" s="7">
        <f>'CCS 3.5 P2'!F17</f>
        <v>1.2</v>
      </c>
      <c r="F20" s="7">
        <f t="shared" si="6"/>
        <v>0.06333333333333331</v>
      </c>
      <c r="G20" s="7">
        <f>'CCS 3.4'!F20</f>
        <v>21.615000000000002</v>
      </c>
      <c r="H20" s="7">
        <f t="shared" si="7"/>
        <v>1.01</v>
      </c>
      <c r="I20" s="7">
        <f t="shared" si="8"/>
        <v>1.0733333333333333</v>
      </c>
      <c r="J20" s="7">
        <f t="shared" si="9"/>
        <v>1.1366666666666665</v>
      </c>
      <c r="K20" s="7">
        <f t="shared" si="10"/>
        <v>1.1999999999999997</v>
      </c>
      <c r="L20" s="7">
        <f t="shared" si="11"/>
        <v>1.2659999999999996</v>
      </c>
      <c r="M20" s="4">
        <f t="shared" si="26"/>
        <v>0.055</v>
      </c>
      <c r="N20" s="12">
        <f t="shared" si="12"/>
        <v>0.1021787023478841</v>
      </c>
      <c r="R20" s="7">
        <f t="shared" si="13"/>
        <v>-21.615000000000002</v>
      </c>
      <c r="S20" s="7">
        <f t="shared" si="14"/>
        <v>1.01</v>
      </c>
      <c r="T20" s="7">
        <f t="shared" si="15"/>
        <v>1.0733333333333333</v>
      </c>
      <c r="U20" s="7">
        <f t="shared" si="16"/>
        <v>1.1366666666666665</v>
      </c>
      <c r="V20" s="7">
        <f t="shared" si="17"/>
        <v>1.1999999999999997</v>
      </c>
      <c r="W20" s="7">
        <f aca="true" t="shared" si="45" ref="W20:CH20">1.055*V20</f>
        <v>1.2659999999999996</v>
      </c>
      <c r="X20" s="7">
        <f t="shared" si="45"/>
        <v>1.3356299999999994</v>
      </c>
      <c r="Y20" s="7">
        <f t="shared" si="45"/>
        <v>1.4090896499999994</v>
      </c>
      <c r="Z20" s="7">
        <f t="shared" si="45"/>
        <v>1.4865895807499994</v>
      </c>
      <c r="AA20" s="7">
        <f t="shared" si="45"/>
        <v>1.5683520076912492</v>
      </c>
      <c r="AB20" s="7">
        <f t="shared" si="45"/>
        <v>1.6546113681142678</v>
      </c>
      <c r="AC20" s="7">
        <f t="shared" si="45"/>
        <v>1.7456149933605525</v>
      </c>
      <c r="AD20" s="7">
        <f t="shared" si="45"/>
        <v>1.8416238179953828</v>
      </c>
      <c r="AE20" s="7">
        <f t="shared" si="45"/>
        <v>1.9429131279851286</v>
      </c>
      <c r="AF20" s="7">
        <f t="shared" si="45"/>
        <v>2.0497733500243105</v>
      </c>
      <c r="AG20" s="7">
        <f t="shared" si="45"/>
        <v>2.1625108842756475</v>
      </c>
      <c r="AH20" s="7">
        <f t="shared" si="45"/>
        <v>2.281448982910808</v>
      </c>
      <c r="AI20" s="7">
        <f t="shared" si="45"/>
        <v>2.406928676970902</v>
      </c>
      <c r="AJ20" s="7">
        <f t="shared" si="45"/>
        <v>2.5393097542043015</v>
      </c>
      <c r="AK20" s="7">
        <f t="shared" si="45"/>
        <v>2.6789717906855377</v>
      </c>
      <c r="AL20" s="7">
        <f t="shared" si="45"/>
        <v>2.8263152391732422</v>
      </c>
      <c r="AM20" s="7">
        <f t="shared" si="45"/>
        <v>2.9817625773277703</v>
      </c>
      <c r="AN20" s="7">
        <f t="shared" si="45"/>
        <v>3.1457595190807974</v>
      </c>
      <c r="AO20" s="7">
        <f t="shared" si="45"/>
        <v>3.318776292630241</v>
      </c>
      <c r="AP20" s="7">
        <f t="shared" si="45"/>
        <v>3.501308988724904</v>
      </c>
      <c r="AQ20" s="7">
        <f t="shared" si="45"/>
        <v>3.6938809831047736</v>
      </c>
      <c r="AR20" s="7">
        <f t="shared" si="45"/>
        <v>3.897044437175536</v>
      </c>
      <c r="AS20" s="7">
        <f t="shared" si="45"/>
        <v>4.11138188122019</v>
      </c>
      <c r="AT20" s="7">
        <f t="shared" si="45"/>
        <v>4.3375078846873</v>
      </c>
      <c r="AU20" s="7">
        <f t="shared" si="45"/>
        <v>4.576070818345101</v>
      </c>
      <c r="AV20" s="7">
        <f t="shared" si="45"/>
        <v>4.827754713354081</v>
      </c>
      <c r="AW20" s="7">
        <f t="shared" si="45"/>
        <v>5.093281222588556</v>
      </c>
      <c r="AX20" s="7">
        <f t="shared" si="45"/>
        <v>5.373411689830926</v>
      </c>
      <c r="AY20" s="7">
        <f t="shared" si="45"/>
        <v>5.668949332771626</v>
      </c>
      <c r="AZ20" s="7">
        <f t="shared" si="45"/>
        <v>5.980741546074065</v>
      </c>
      <c r="BA20" s="7">
        <f t="shared" si="45"/>
        <v>6.309682331108139</v>
      </c>
      <c r="BB20" s="7">
        <f t="shared" si="45"/>
        <v>6.656714859319086</v>
      </c>
      <c r="BC20" s="7">
        <f t="shared" si="45"/>
        <v>7.022834176581635</v>
      </c>
      <c r="BD20" s="7">
        <f t="shared" si="45"/>
        <v>7.409090056293625</v>
      </c>
      <c r="BE20" s="7">
        <f t="shared" si="45"/>
        <v>7.816590009389774</v>
      </c>
      <c r="BF20" s="7">
        <f t="shared" si="45"/>
        <v>8.24650245990621</v>
      </c>
      <c r="BG20" s="7">
        <f t="shared" si="45"/>
        <v>8.700060095201051</v>
      </c>
      <c r="BH20" s="7">
        <f t="shared" si="45"/>
        <v>9.178563400437108</v>
      </c>
      <c r="BI20" s="7">
        <f t="shared" si="45"/>
        <v>9.683384387461148</v>
      </c>
      <c r="BJ20" s="7">
        <f t="shared" si="45"/>
        <v>10.21597052877151</v>
      </c>
      <c r="BK20" s="7">
        <f t="shared" si="45"/>
        <v>10.777848907853944</v>
      </c>
      <c r="BL20" s="7">
        <f t="shared" si="45"/>
        <v>11.37063059778591</v>
      </c>
      <c r="BM20" s="7">
        <f t="shared" si="45"/>
        <v>11.996015280664134</v>
      </c>
      <c r="BN20" s="7">
        <f t="shared" si="45"/>
        <v>12.65579612110066</v>
      </c>
      <c r="BO20" s="7">
        <f t="shared" si="45"/>
        <v>13.351864907761197</v>
      </c>
      <c r="BP20" s="7">
        <f t="shared" si="45"/>
        <v>14.086217477688061</v>
      </c>
      <c r="BQ20" s="7">
        <f t="shared" si="45"/>
        <v>14.860959438960904</v>
      </c>
      <c r="BR20" s="7">
        <f t="shared" si="45"/>
        <v>15.678312208103753</v>
      </c>
      <c r="BS20" s="7">
        <f t="shared" si="45"/>
        <v>16.540619379549458</v>
      </c>
      <c r="BT20" s="7">
        <f t="shared" si="45"/>
        <v>17.45035344542468</v>
      </c>
      <c r="BU20" s="7">
        <f t="shared" si="45"/>
        <v>18.410122884923034</v>
      </c>
      <c r="BV20" s="7">
        <f t="shared" si="45"/>
        <v>19.4226796435938</v>
      </c>
      <c r="BW20" s="7">
        <f t="shared" si="45"/>
        <v>20.490927023991457</v>
      </c>
      <c r="BX20" s="7">
        <f t="shared" si="45"/>
        <v>21.617928010310987</v>
      </c>
      <c r="BY20" s="7">
        <f t="shared" si="45"/>
        <v>22.80691405087809</v>
      </c>
      <c r="BZ20" s="7">
        <f t="shared" si="45"/>
        <v>24.061294323676382</v>
      </c>
      <c r="CA20" s="7">
        <f t="shared" si="45"/>
        <v>25.38466551147858</v>
      </c>
      <c r="CB20" s="7">
        <f t="shared" si="45"/>
        <v>26.7808221146099</v>
      </c>
      <c r="CC20" s="7">
        <f t="shared" si="45"/>
        <v>28.253767330913444</v>
      </c>
      <c r="CD20" s="7">
        <f t="shared" si="45"/>
        <v>29.80772453411368</v>
      </c>
      <c r="CE20" s="7">
        <f t="shared" si="45"/>
        <v>31.447149383489933</v>
      </c>
      <c r="CF20" s="7">
        <f t="shared" si="45"/>
        <v>33.17674259958188</v>
      </c>
      <c r="CG20" s="7">
        <f t="shared" si="45"/>
        <v>35.00146344255888</v>
      </c>
      <c r="CH20" s="7">
        <f t="shared" si="45"/>
        <v>36.926543931899616</v>
      </c>
      <c r="CI20" s="7">
        <f aca="true" t="shared" si="46" ref="CI20:ET20">1.055*CH20</f>
        <v>38.95750384815409</v>
      </c>
      <c r="CJ20" s="7">
        <f t="shared" si="46"/>
        <v>41.10016655980256</v>
      </c>
      <c r="CK20" s="7">
        <f t="shared" si="46"/>
        <v>43.3606757205917</v>
      </c>
      <c r="CL20" s="7">
        <f t="shared" si="46"/>
        <v>45.745512885224244</v>
      </c>
      <c r="CM20" s="7">
        <f t="shared" si="46"/>
        <v>48.261516093911574</v>
      </c>
      <c r="CN20" s="7">
        <f t="shared" si="46"/>
        <v>50.91589947907671</v>
      </c>
      <c r="CO20" s="7">
        <f t="shared" si="46"/>
        <v>53.71627395042592</v>
      </c>
      <c r="CP20" s="7">
        <f t="shared" si="46"/>
        <v>56.670669017699346</v>
      </c>
      <c r="CQ20" s="7">
        <f t="shared" si="46"/>
        <v>59.7875558136728</v>
      </c>
      <c r="CR20" s="7">
        <f t="shared" si="46"/>
        <v>63.075871383424804</v>
      </c>
      <c r="CS20" s="7">
        <f t="shared" si="46"/>
        <v>66.54504430951316</v>
      </c>
      <c r="CT20" s="7">
        <f t="shared" si="46"/>
        <v>70.20502174653637</v>
      </c>
      <c r="CU20" s="7">
        <f t="shared" si="46"/>
        <v>74.06629794259587</v>
      </c>
      <c r="CV20" s="7">
        <f t="shared" si="46"/>
        <v>78.13994432943863</v>
      </c>
      <c r="CW20" s="7">
        <f t="shared" si="46"/>
        <v>82.43764126755775</v>
      </c>
      <c r="CX20" s="7">
        <f t="shared" si="46"/>
        <v>86.97171153727342</v>
      </c>
      <c r="CY20" s="7">
        <f t="shared" si="46"/>
        <v>91.75515567182346</v>
      </c>
      <c r="CZ20" s="7">
        <f t="shared" si="46"/>
        <v>96.80168923377374</v>
      </c>
      <c r="DA20" s="7">
        <f t="shared" si="46"/>
        <v>102.12578214163129</v>
      </c>
      <c r="DB20" s="7">
        <f t="shared" si="46"/>
        <v>107.742700159421</v>
      </c>
      <c r="DC20" s="7">
        <f t="shared" si="46"/>
        <v>113.66854866818916</v>
      </c>
      <c r="DD20" s="7">
        <f t="shared" si="46"/>
        <v>119.92031884493956</v>
      </c>
      <c r="DE20" s="7">
        <f t="shared" si="46"/>
        <v>126.51593638141122</v>
      </c>
      <c r="DF20" s="7">
        <f t="shared" si="46"/>
        <v>133.47431288238883</v>
      </c>
      <c r="DG20" s="7">
        <f t="shared" si="46"/>
        <v>140.8154000909202</v>
      </c>
      <c r="DH20" s="7">
        <f t="shared" si="46"/>
        <v>148.5602470959208</v>
      </c>
      <c r="DI20" s="7">
        <f t="shared" si="46"/>
        <v>156.73106068619643</v>
      </c>
      <c r="DJ20" s="7">
        <f t="shared" si="46"/>
        <v>165.35126902393722</v>
      </c>
      <c r="DK20" s="7">
        <f t="shared" si="46"/>
        <v>174.44558882025376</v>
      </c>
      <c r="DL20" s="7">
        <f t="shared" si="46"/>
        <v>184.04009620536772</v>
      </c>
      <c r="DM20" s="7">
        <f t="shared" si="46"/>
        <v>194.16230149666293</v>
      </c>
      <c r="DN20" s="7">
        <f t="shared" si="46"/>
        <v>204.84122807897938</v>
      </c>
      <c r="DO20" s="7">
        <f t="shared" si="46"/>
        <v>216.10749562332325</v>
      </c>
      <c r="DP20" s="7">
        <f t="shared" si="46"/>
        <v>227.99340788260602</v>
      </c>
      <c r="DQ20" s="7">
        <f t="shared" si="46"/>
        <v>240.53304531614933</v>
      </c>
      <c r="DR20" s="7">
        <f t="shared" si="46"/>
        <v>253.76236280853752</v>
      </c>
      <c r="DS20" s="7">
        <f t="shared" si="46"/>
        <v>267.71929276300705</v>
      </c>
      <c r="DT20" s="7">
        <f t="shared" si="46"/>
        <v>282.4438538649724</v>
      </c>
      <c r="DU20" s="7">
        <f t="shared" si="46"/>
        <v>297.9782658275459</v>
      </c>
      <c r="DV20" s="7">
        <f t="shared" si="46"/>
        <v>314.36707044806093</v>
      </c>
      <c r="DW20" s="7">
        <f t="shared" si="46"/>
        <v>331.65725932270425</v>
      </c>
      <c r="DX20" s="7">
        <f t="shared" si="46"/>
        <v>349.89840858545296</v>
      </c>
      <c r="DY20" s="7">
        <f t="shared" si="46"/>
        <v>369.14282105765284</v>
      </c>
      <c r="DZ20" s="7">
        <f t="shared" si="46"/>
        <v>389.4456762158237</v>
      </c>
      <c r="EA20" s="7">
        <f t="shared" si="46"/>
        <v>410.865188407694</v>
      </c>
      <c r="EB20" s="7">
        <f t="shared" si="46"/>
        <v>433.46277377011717</v>
      </c>
      <c r="EC20" s="7">
        <f t="shared" si="46"/>
        <v>457.30322632747357</v>
      </c>
      <c r="ED20" s="7">
        <f t="shared" si="46"/>
        <v>482.4549037754846</v>
      </c>
      <c r="EE20" s="7">
        <f t="shared" si="46"/>
        <v>508.9899234831362</v>
      </c>
      <c r="EF20" s="7">
        <f t="shared" si="46"/>
        <v>536.9843692747087</v>
      </c>
      <c r="EG20" s="7">
        <f t="shared" si="46"/>
        <v>566.5185095848176</v>
      </c>
      <c r="EH20" s="7">
        <f t="shared" si="46"/>
        <v>597.6770276119826</v>
      </c>
      <c r="EI20" s="7">
        <f t="shared" si="46"/>
        <v>630.5492641306415</v>
      </c>
      <c r="EJ20" s="7">
        <f t="shared" si="46"/>
        <v>665.2294736578268</v>
      </c>
      <c r="EK20" s="7">
        <f t="shared" si="46"/>
        <v>701.8170947090073</v>
      </c>
      <c r="EL20" s="7">
        <f t="shared" si="46"/>
        <v>740.4170349180026</v>
      </c>
      <c r="EM20" s="7">
        <f t="shared" si="46"/>
        <v>781.1399718384927</v>
      </c>
      <c r="EN20" s="7">
        <f t="shared" si="46"/>
        <v>824.1026702896097</v>
      </c>
      <c r="EO20" s="7">
        <f t="shared" si="46"/>
        <v>869.4283171555381</v>
      </c>
      <c r="EP20" s="7">
        <f t="shared" si="46"/>
        <v>917.2468745990927</v>
      </c>
      <c r="EQ20" s="7">
        <f t="shared" si="46"/>
        <v>967.6954527020428</v>
      </c>
      <c r="ER20" s="7">
        <f t="shared" si="46"/>
        <v>1020.918702600655</v>
      </c>
      <c r="ES20" s="7">
        <f t="shared" si="46"/>
        <v>1077.069231243691</v>
      </c>
      <c r="ET20" s="7">
        <f t="shared" si="46"/>
        <v>1136.308038962094</v>
      </c>
      <c r="EU20" s="7">
        <f aca="true" t="shared" si="47" ref="EU20:FL20">1.055*ET20</f>
        <v>1198.8049811050091</v>
      </c>
      <c r="EV20" s="7">
        <f t="shared" si="47"/>
        <v>1264.7392550657846</v>
      </c>
      <c r="EW20" s="7">
        <f t="shared" si="47"/>
        <v>1334.2999140944028</v>
      </c>
      <c r="EX20" s="7">
        <f t="shared" si="47"/>
        <v>1407.686409369595</v>
      </c>
      <c r="EY20" s="7">
        <f t="shared" si="47"/>
        <v>1485.1091618849225</v>
      </c>
      <c r="EZ20" s="7">
        <f t="shared" si="47"/>
        <v>1566.7901657885932</v>
      </c>
      <c r="FA20" s="7">
        <f t="shared" si="47"/>
        <v>1652.9636249069656</v>
      </c>
      <c r="FB20" s="7">
        <f t="shared" si="47"/>
        <v>1743.8766242768486</v>
      </c>
      <c r="FC20" s="7">
        <f t="shared" si="47"/>
        <v>1839.789838612075</v>
      </c>
      <c r="FD20" s="7">
        <f t="shared" si="47"/>
        <v>1940.978279735739</v>
      </c>
      <c r="FE20" s="7">
        <f t="shared" si="47"/>
        <v>2047.7320851212046</v>
      </c>
      <c r="FF20" s="7">
        <f t="shared" si="47"/>
        <v>2160.357349802871</v>
      </c>
      <c r="FG20" s="7">
        <f t="shared" si="47"/>
        <v>2279.177004042029</v>
      </c>
      <c r="FH20" s="7">
        <f t="shared" si="47"/>
        <v>2404.53173926434</v>
      </c>
      <c r="FI20" s="7">
        <f t="shared" si="47"/>
        <v>2536.780984923879</v>
      </c>
      <c r="FJ20" s="7">
        <f t="shared" si="47"/>
        <v>2676.303939094692</v>
      </c>
      <c r="FK20" s="7">
        <f t="shared" si="47"/>
        <v>2823.5006557448996</v>
      </c>
      <c r="FL20" s="7">
        <f t="shared" si="47"/>
        <v>2978.793191810869</v>
      </c>
      <c r="FM20" s="11">
        <f t="shared" si="21"/>
        <v>0.1021787023478841</v>
      </c>
    </row>
    <row r="21" spans="1:169" ht="14.25">
      <c r="A21">
        <f t="shared" si="22"/>
        <v>11</v>
      </c>
      <c r="B21" s="2" t="s">
        <v>14</v>
      </c>
      <c r="C21" s="2" t="s">
        <v>36</v>
      </c>
      <c r="D21" s="7">
        <f>'CCS 3.5 P2'!E18</f>
        <v>2.48</v>
      </c>
      <c r="E21" s="7">
        <f>'CCS 3.5 P2'!F18</f>
        <v>2.54</v>
      </c>
      <c r="F21" s="7">
        <f t="shared" si="6"/>
        <v>0.020000000000000018</v>
      </c>
      <c r="G21" s="7">
        <f>'CCS 3.4'!F21</f>
        <v>41.11</v>
      </c>
      <c r="H21" s="7">
        <f t="shared" si="7"/>
        <v>2.48</v>
      </c>
      <c r="I21" s="7">
        <f t="shared" si="8"/>
        <v>2.5</v>
      </c>
      <c r="J21" s="7">
        <f t="shared" si="9"/>
        <v>2.52</v>
      </c>
      <c r="K21" s="7">
        <f t="shared" si="10"/>
        <v>2.54</v>
      </c>
      <c r="L21" s="7">
        <f t="shared" si="11"/>
        <v>2.6797</v>
      </c>
      <c r="M21" s="4">
        <f t="shared" si="26"/>
        <v>0.055</v>
      </c>
      <c r="N21" s="12">
        <f t="shared" si="12"/>
        <v>0.10829263828218534</v>
      </c>
      <c r="R21" s="7">
        <f t="shared" si="13"/>
        <v>-41.11</v>
      </c>
      <c r="S21" s="7">
        <f t="shared" si="14"/>
        <v>2.48</v>
      </c>
      <c r="T21" s="7">
        <f t="shared" si="15"/>
        <v>2.5</v>
      </c>
      <c r="U21" s="7">
        <f t="shared" si="16"/>
        <v>2.52</v>
      </c>
      <c r="V21" s="7">
        <f t="shared" si="17"/>
        <v>2.54</v>
      </c>
      <c r="W21" s="7">
        <f aca="true" t="shared" si="48" ref="W21:CH21">1.055*V21</f>
        <v>2.6797</v>
      </c>
      <c r="X21" s="7">
        <f t="shared" si="48"/>
        <v>2.8270834999999996</v>
      </c>
      <c r="Y21" s="7">
        <f t="shared" si="48"/>
        <v>2.9825730924999996</v>
      </c>
      <c r="Z21" s="7">
        <f t="shared" si="48"/>
        <v>3.1466146125874994</v>
      </c>
      <c r="AA21" s="7">
        <f t="shared" si="48"/>
        <v>3.3196784162798116</v>
      </c>
      <c r="AB21" s="7">
        <f t="shared" si="48"/>
        <v>3.5022607291752013</v>
      </c>
      <c r="AC21" s="7">
        <f t="shared" si="48"/>
        <v>3.694885069279837</v>
      </c>
      <c r="AD21" s="7">
        <f t="shared" si="48"/>
        <v>3.898103748090228</v>
      </c>
      <c r="AE21" s="7">
        <f t="shared" si="48"/>
        <v>4.1124994542351905</v>
      </c>
      <c r="AF21" s="7">
        <f t="shared" si="48"/>
        <v>4.338686924218126</v>
      </c>
      <c r="AG21" s="7">
        <f t="shared" si="48"/>
        <v>4.577314705050123</v>
      </c>
      <c r="AH21" s="7">
        <f t="shared" si="48"/>
        <v>4.8290670138278795</v>
      </c>
      <c r="AI21" s="7">
        <f t="shared" si="48"/>
        <v>5.094665699588413</v>
      </c>
      <c r="AJ21" s="7">
        <f t="shared" si="48"/>
        <v>5.374872313065775</v>
      </c>
      <c r="AK21" s="7">
        <f t="shared" si="48"/>
        <v>5.670490290284392</v>
      </c>
      <c r="AL21" s="7">
        <f t="shared" si="48"/>
        <v>5.982367256250034</v>
      </c>
      <c r="AM21" s="7">
        <f t="shared" si="48"/>
        <v>6.311397455343785</v>
      </c>
      <c r="AN21" s="7">
        <f t="shared" si="48"/>
        <v>6.658524315387693</v>
      </c>
      <c r="AO21" s="7">
        <f t="shared" si="48"/>
        <v>7.024743152734016</v>
      </c>
      <c r="AP21" s="7">
        <f t="shared" si="48"/>
        <v>7.411104026134386</v>
      </c>
      <c r="AQ21" s="7">
        <f t="shared" si="48"/>
        <v>7.818714747571777</v>
      </c>
      <c r="AR21" s="7">
        <f t="shared" si="48"/>
        <v>8.248744058688224</v>
      </c>
      <c r="AS21" s="7">
        <f t="shared" si="48"/>
        <v>8.702424981916076</v>
      </c>
      <c r="AT21" s="7">
        <f t="shared" si="48"/>
        <v>9.18105835592146</v>
      </c>
      <c r="AU21" s="7">
        <f t="shared" si="48"/>
        <v>9.68601656549714</v>
      </c>
      <c r="AV21" s="7">
        <f t="shared" si="48"/>
        <v>10.218747476599482</v>
      </c>
      <c r="AW21" s="7">
        <f t="shared" si="48"/>
        <v>10.780778587812453</v>
      </c>
      <c r="AX21" s="7">
        <f t="shared" si="48"/>
        <v>11.373721410142137</v>
      </c>
      <c r="AY21" s="7">
        <f t="shared" si="48"/>
        <v>11.999276087699954</v>
      </c>
      <c r="AZ21" s="7">
        <f t="shared" si="48"/>
        <v>12.65923627252345</v>
      </c>
      <c r="BA21" s="7">
        <f t="shared" si="48"/>
        <v>13.35549426751224</v>
      </c>
      <c r="BB21" s="7">
        <f t="shared" si="48"/>
        <v>14.090046452225412</v>
      </c>
      <c r="BC21" s="7">
        <f t="shared" si="48"/>
        <v>14.864999007097808</v>
      </c>
      <c r="BD21" s="7">
        <f t="shared" si="48"/>
        <v>15.682573952488186</v>
      </c>
      <c r="BE21" s="7">
        <f t="shared" si="48"/>
        <v>16.545115519875036</v>
      </c>
      <c r="BF21" s="7">
        <f t="shared" si="48"/>
        <v>17.45509687346816</v>
      </c>
      <c r="BG21" s="7">
        <f t="shared" si="48"/>
        <v>18.41512720150891</v>
      </c>
      <c r="BH21" s="7">
        <f t="shared" si="48"/>
        <v>19.4279591975919</v>
      </c>
      <c r="BI21" s="7">
        <f t="shared" si="48"/>
        <v>20.496496953459452</v>
      </c>
      <c r="BJ21" s="7">
        <f t="shared" si="48"/>
        <v>21.62380428589972</v>
      </c>
      <c r="BK21" s="7">
        <f t="shared" si="48"/>
        <v>22.813113521624203</v>
      </c>
      <c r="BL21" s="7">
        <f t="shared" si="48"/>
        <v>24.06783476531353</v>
      </c>
      <c r="BM21" s="7">
        <f t="shared" si="48"/>
        <v>25.391565677405772</v>
      </c>
      <c r="BN21" s="7">
        <f t="shared" si="48"/>
        <v>26.788101789663088</v>
      </c>
      <c r="BO21" s="7">
        <f t="shared" si="48"/>
        <v>28.261447388094556</v>
      </c>
      <c r="BP21" s="7">
        <f t="shared" si="48"/>
        <v>29.815826994439753</v>
      </c>
      <c r="BQ21" s="7">
        <f t="shared" si="48"/>
        <v>31.45569747913394</v>
      </c>
      <c r="BR21" s="7">
        <f t="shared" si="48"/>
        <v>33.1857608404863</v>
      </c>
      <c r="BS21" s="7">
        <f t="shared" si="48"/>
        <v>35.01097768671305</v>
      </c>
      <c r="BT21" s="7">
        <f t="shared" si="48"/>
        <v>36.93658145948226</v>
      </c>
      <c r="BU21" s="7">
        <f t="shared" si="48"/>
        <v>38.96809343975379</v>
      </c>
      <c r="BV21" s="7">
        <f t="shared" si="48"/>
        <v>41.11133857894024</v>
      </c>
      <c r="BW21" s="7">
        <f t="shared" si="48"/>
        <v>43.37246220078195</v>
      </c>
      <c r="BX21" s="7">
        <f t="shared" si="48"/>
        <v>45.75794762182496</v>
      </c>
      <c r="BY21" s="7">
        <f t="shared" si="48"/>
        <v>48.27463474102533</v>
      </c>
      <c r="BZ21" s="7">
        <f t="shared" si="48"/>
        <v>50.92973965178172</v>
      </c>
      <c r="CA21" s="7">
        <f t="shared" si="48"/>
        <v>53.730875332629715</v>
      </c>
      <c r="CB21" s="7">
        <f t="shared" si="48"/>
        <v>56.686073475924346</v>
      </c>
      <c r="CC21" s="7">
        <f t="shared" si="48"/>
        <v>59.80380751710018</v>
      </c>
      <c r="CD21" s="7">
        <f t="shared" si="48"/>
        <v>63.093016930540685</v>
      </c>
      <c r="CE21" s="7">
        <f t="shared" si="48"/>
        <v>66.56313286172042</v>
      </c>
      <c r="CF21" s="7">
        <f t="shared" si="48"/>
        <v>70.22410516911503</v>
      </c>
      <c r="CG21" s="7">
        <f t="shared" si="48"/>
        <v>74.08643095341635</v>
      </c>
      <c r="CH21" s="7">
        <f t="shared" si="48"/>
        <v>78.16118465585424</v>
      </c>
      <c r="CI21" s="7">
        <f aca="true" t="shared" si="49" ref="CI21:ET21">1.055*CH21</f>
        <v>82.46004981192623</v>
      </c>
      <c r="CJ21" s="7">
        <f t="shared" si="49"/>
        <v>86.99535255158216</v>
      </c>
      <c r="CK21" s="7">
        <f t="shared" si="49"/>
        <v>91.78009694191917</v>
      </c>
      <c r="CL21" s="7">
        <f t="shared" si="49"/>
        <v>96.82800227372472</v>
      </c>
      <c r="CM21" s="7">
        <f t="shared" si="49"/>
        <v>102.15354239877958</v>
      </c>
      <c r="CN21" s="7">
        <f t="shared" si="49"/>
        <v>107.77198723071245</v>
      </c>
      <c r="CO21" s="7">
        <f t="shared" si="49"/>
        <v>113.69944652840164</v>
      </c>
      <c r="CP21" s="7">
        <f t="shared" si="49"/>
        <v>119.95291608746372</v>
      </c>
      <c r="CQ21" s="7">
        <f t="shared" si="49"/>
        <v>126.55032647227422</v>
      </c>
      <c r="CR21" s="7">
        <f t="shared" si="49"/>
        <v>133.5105944282493</v>
      </c>
      <c r="CS21" s="7">
        <f t="shared" si="49"/>
        <v>140.853677121803</v>
      </c>
      <c r="CT21" s="7">
        <f t="shared" si="49"/>
        <v>148.60062936350215</v>
      </c>
      <c r="CU21" s="7">
        <f t="shared" si="49"/>
        <v>156.77366397849477</v>
      </c>
      <c r="CV21" s="7">
        <f t="shared" si="49"/>
        <v>165.39621549731197</v>
      </c>
      <c r="CW21" s="7">
        <f t="shared" si="49"/>
        <v>174.4930073496641</v>
      </c>
      <c r="CX21" s="7">
        <f t="shared" si="49"/>
        <v>184.09012275389563</v>
      </c>
      <c r="CY21" s="7">
        <f t="shared" si="49"/>
        <v>194.21507950535988</v>
      </c>
      <c r="CZ21" s="7">
        <f t="shared" si="49"/>
        <v>204.89690887815468</v>
      </c>
      <c r="DA21" s="7">
        <f t="shared" si="49"/>
        <v>216.16623886645317</v>
      </c>
      <c r="DB21" s="7">
        <f t="shared" si="49"/>
        <v>228.05538200410808</v>
      </c>
      <c r="DC21" s="7">
        <f t="shared" si="49"/>
        <v>240.59842801433402</v>
      </c>
      <c r="DD21" s="7">
        <f t="shared" si="49"/>
        <v>253.83134155512238</v>
      </c>
      <c r="DE21" s="7">
        <f t="shared" si="49"/>
        <v>267.7920653406541</v>
      </c>
      <c r="DF21" s="7">
        <f t="shared" si="49"/>
        <v>282.52062893439006</v>
      </c>
      <c r="DG21" s="7">
        <f t="shared" si="49"/>
        <v>298.0592635257815</v>
      </c>
      <c r="DH21" s="7">
        <f t="shared" si="49"/>
        <v>314.45252301969947</v>
      </c>
      <c r="DI21" s="7">
        <f t="shared" si="49"/>
        <v>331.7474117857829</v>
      </c>
      <c r="DJ21" s="7">
        <f t="shared" si="49"/>
        <v>349.9935194340009</v>
      </c>
      <c r="DK21" s="7">
        <f t="shared" si="49"/>
        <v>369.243163002871</v>
      </c>
      <c r="DL21" s="7">
        <f t="shared" si="49"/>
        <v>389.55153696802887</v>
      </c>
      <c r="DM21" s="7">
        <f t="shared" si="49"/>
        <v>410.9768715012704</v>
      </c>
      <c r="DN21" s="7">
        <f t="shared" si="49"/>
        <v>433.58059943384023</v>
      </c>
      <c r="DO21" s="7">
        <f t="shared" si="49"/>
        <v>457.42753240270144</v>
      </c>
      <c r="DP21" s="7">
        <f t="shared" si="49"/>
        <v>482.58604668485</v>
      </c>
      <c r="DQ21" s="7">
        <f t="shared" si="49"/>
        <v>509.1282792525167</v>
      </c>
      <c r="DR21" s="7">
        <f t="shared" si="49"/>
        <v>537.130334611405</v>
      </c>
      <c r="DS21" s="7">
        <f t="shared" si="49"/>
        <v>566.6725030150322</v>
      </c>
      <c r="DT21" s="7">
        <f t="shared" si="49"/>
        <v>597.839490680859</v>
      </c>
      <c r="DU21" s="7">
        <f t="shared" si="49"/>
        <v>630.7206626683062</v>
      </c>
      <c r="DV21" s="7">
        <f t="shared" si="49"/>
        <v>665.410299115063</v>
      </c>
      <c r="DW21" s="7">
        <f t="shared" si="49"/>
        <v>702.0078655663915</v>
      </c>
      <c r="DX21" s="7">
        <f t="shared" si="49"/>
        <v>740.618298172543</v>
      </c>
      <c r="DY21" s="7">
        <f t="shared" si="49"/>
        <v>781.3523045720327</v>
      </c>
      <c r="DZ21" s="7">
        <f t="shared" si="49"/>
        <v>824.3266813234944</v>
      </c>
      <c r="EA21" s="7">
        <f t="shared" si="49"/>
        <v>869.6646487962865</v>
      </c>
      <c r="EB21" s="7">
        <f t="shared" si="49"/>
        <v>917.4962044800823</v>
      </c>
      <c r="EC21" s="7">
        <f t="shared" si="49"/>
        <v>967.9584957264867</v>
      </c>
      <c r="ED21" s="7">
        <f t="shared" si="49"/>
        <v>1021.1962129914434</v>
      </c>
      <c r="EE21" s="7">
        <f t="shared" si="49"/>
        <v>1077.3620047059728</v>
      </c>
      <c r="EF21" s="7">
        <f t="shared" si="49"/>
        <v>1136.6169149648013</v>
      </c>
      <c r="EG21" s="7">
        <f t="shared" si="49"/>
        <v>1199.1308452878652</v>
      </c>
      <c r="EH21" s="7">
        <f t="shared" si="49"/>
        <v>1265.0830417786976</v>
      </c>
      <c r="EI21" s="7">
        <f t="shared" si="49"/>
        <v>1334.662609076526</v>
      </c>
      <c r="EJ21" s="7">
        <f t="shared" si="49"/>
        <v>1408.0690525757348</v>
      </c>
      <c r="EK21" s="7">
        <f t="shared" si="49"/>
        <v>1485.5128504674</v>
      </c>
      <c r="EL21" s="7">
        <f t="shared" si="49"/>
        <v>1567.216057243107</v>
      </c>
      <c r="EM21" s="7">
        <f t="shared" si="49"/>
        <v>1653.4129403914776</v>
      </c>
      <c r="EN21" s="7">
        <f t="shared" si="49"/>
        <v>1744.3506521130087</v>
      </c>
      <c r="EO21" s="7">
        <f t="shared" si="49"/>
        <v>1840.289937979224</v>
      </c>
      <c r="EP21" s="7">
        <f t="shared" si="49"/>
        <v>1941.5058845680812</v>
      </c>
      <c r="EQ21" s="7">
        <f t="shared" si="49"/>
        <v>2048.2887082193256</v>
      </c>
      <c r="ER21" s="7">
        <f t="shared" si="49"/>
        <v>2160.9445871713883</v>
      </c>
      <c r="ES21" s="7">
        <f t="shared" si="49"/>
        <v>2279.7965394658145</v>
      </c>
      <c r="ET21" s="7">
        <f t="shared" si="49"/>
        <v>2405.185349136434</v>
      </c>
      <c r="EU21" s="7">
        <f aca="true" t="shared" si="50" ref="EU21:FL21">1.055*ET21</f>
        <v>2537.4705433389377</v>
      </c>
      <c r="EV21" s="7">
        <f t="shared" si="50"/>
        <v>2677.031423222579</v>
      </c>
      <c r="EW21" s="7">
        <f t="shared" si="50"/>
        <v>2824.2681514998208</v>
      </c>
      <c r="EX21" s="7">
        <f t="shared" si="50"/>
        <v>2979.602899832311</v>
      </c>
      <c r="EY21" s="7">
        <f t="shared" si="50"/>
        <v>3143.4810593230877</v>
      </c>
      <c r="EZ21" s="7">
        <f t="shared" si="50"/>
        <v>3316.372517585857</v>
      </c>
      <c r="FA21" s="7">
        <f t="shared" si="50"/>
        <v>3498.773006053079</v>
      </c>
      <c r="FB21" s="7">
        <f t="shared" si="50"/>
        <v>3691.205521385998</v>
      </c>
      <c r="FC21" s="7">
        <f t="shared" si="50"/>
        <v>3894.2218250622277</v>
      </c>
      <c r="FD21" s="7">
        <f t="shared" si="50"/>
        <v>4108.40402544065</v>
      </c>
      <c r="FE21" s="7">
        <f t="shared" si="50"/>
        <v>4334.366246839885</v>
      </c>
      <c r="FF21" s="7">
        <f t="shared" si="50"/>
        <v>4572.756390416079</v>
      </c>
      <c r="FG21" s="7">
        <f t="shared" si="50"/>
        <v>4824.257991888963</v>
      </c>
      <c r="FH21" s="7">
        <f t="shared" si="50"/>
        <v>5089.592181442856</v>
      </c>
      <c r="FI21" s="7">
        <f t="shared" si="50"/>
        <v>5369.519751422213</v>
      </c>
      <c r="FJ21" s="7">
        <f t="shared" si="50"/>
        <v>5664.843337750434</v>
      </c>
      <c r="FK21" s="7">
        <f t="shared" si="50"/>
        <v>5976.409721326708</v>
      </c>
      <c r="FL21" s="7">
        <f t="shared" si="50"/>
        <v>6305.112255999677</v>
      </c>
      <c r="FM21" s="11">
        <f t="shared" si="21"/>
        <v>0.10829263828218534</v>
      </c>
    </row>
    <row r="22" spans="1:169" ht="14.25">
      <c r="A22">
        <f t="shared" si="22"/>
        <v>12</v>
      </c>
      <c r="B22" s="2" t="s">
        <v>15</v>
      </c>
      <c r="C22" s="2" t="s">
        <v>37</v>
      </c>
      <c r="D22" s="7">
        <f>'CCS 3.5 P2'!E19</f>
        <v>1.73</v>
      </c>
      <c r="E22" s="7">
        <f>'CCS 3.5 P2'!F19</f>
        <v>2</v>
      </c>
      <c r="F22" s="7">
        <f t="shared" si="6"/>
        <v>0.09000000000000001</v>
      </c>
      <c r="G22" s="7">
        <f>'CCS 3.4'!F22</f>
        <v>35.21</v>
      </c>
      <c r="H22" s="7">
        <f t="shared" si="7"/>
        <v>1.73</v>
      </c>
      <c r="I22" s="7">
        <f t="shared" si="8"/>
        <v>1.82</v>
      </c>
      <c r="J22" s="7">
        <f t="shared" si="9"/>
        <v>1.9100000000000001</v>
      </c>
      <c r="K22" s="7">
        <f t="shared" si="10"/>
        <v>2</v>
      </c>
      <c r="L22" s="7">
        <f t="shared" si="11"/>
        <v>2.11</v>
      </c>
      <c r="M22" s="4">
        <f t="shared" si="26"/>
        <v>0.055</v>
      </c>
      <c r="N22" s="12">
        <f t="shared" si="12"/>
        <v>0.10338944542775301</v>
      </c>
      <c r="R22" s="7">
        <f t="shared" si="13"/>
        <v>-35.21</v>
      </c>
      <c r="S22" s="7">
        <f t="shared" si="14"/>
        <v>1.73</v>
      </c>
      <c r="T22" s="7">
        <f t="shared" si="15"/>
        <v>1.82</v>
      </c>
      <c r="U22" s="7">
        <f t="shared" si="16"/>
        <v>1.9100000000000001</v>
      </c>
      <c r="V22" s="7">
        <f t="shared" si="17"/>
        <v>2</v>
      </c>
      <c r="W22" s="7">
        <f aca="true" t="shared" si="51" ref="W22:CH22">1.055*V22</f>
        <v>2.11</v>
      </c>
      <c r="X22" s="7">
        <f t="shared" si="51"/>
        <v>2.22605</v>
      </c>
      <c r="Y22" s="7">
        <f t="shared" si="51"/>
        <v>2.3484827499999996</v>
      </c>
      <c r="Z22" s="7">
        <f t="shared" si="51"/>
        <v>2.4776493012499996</v>
      </c>
      <c r="AA22" s="7">
        <f t="shared" si="51"/>
        <v>2.6139200128187494</v>
      </c>
      <c r="AB22" s="7">
        <f t="shared" si="51"/>
        <v>2.7576856135237806</v>
      </c>
      <c r="AC22" s="7">
        <f t="shared" si="51"/>
        <v>2.9093583222675883</v>
      </c>
      <c r="AD22" s="7">
        <f t="shared" si="51"/>
        <v>3.0693730299923057</v>
      </c>
      <c r="AE22" s="7">
        <f t="shared" si="51"/>
        <v>3.2381885466418825</v>
      </c>
      <c r="AF22" s="7">
        <f t="shared" si="51"/>
        <v>3.416288916707186</v>
      </c>
      <c r="AG22" s="7">
        <f t="shared" si="51"/>
        <v>3.604184807126081</v>
      </c>
      <c r="AH22" s="7">
        <f t="shared" si="51"/>
        <v>3.8024149715180156</v>
      </c>
      <c r="AI22" s="7">
        <f t="shared" si="51"/>
        <v>4.011547794951507</v>
      </c>
      <c r="AJ22" s="7">
        <f t="shared" si="51"/>
        <v>4.2321829236738395</v>
      </c>
      <c r="AK22" s="7">
        <f t="shared" si="51"/>
        <v>4.4649529844759</v>
      </c>
      <c r="AL22" s="7">
        <f t="shared" si="51"/>
        <v>4.7105253986220745</v>
      </c>
      <c r="AM22" s="7">
        <f t="shared" si="51"/>
        <v>4.969604295546288</v>
      </c>
      <c r="AN22" s="7">
        <f t="shared" si="51"/>
        <v>5.242932531801334</v>
      </c>
      <c r="AO22" s="7">
        <f t="shared" si="51"/>
        <v>5.531293821050407</v>
      </c>
      <c r="AP22" s="7">
        <f t="shared" si="51"/>
        <v>5.8355149812081795</v>
      </c>
      <c r="AQ22" s="7">
        <f t="shared" si="51"/>
        <v>6.156468305174629</v>
      </c>
      <c r="AR22" s="7">
        <f t="shared" si="51"/>
        <v>6.495074061959233</v>
      </c>
      <c r="AS22" s="7">
        <f t="shared" si="51"/>
        <v>6.8523031353669905</v>
      </c>
      <c r="AT22" s="7">
        <f t="shared" si="51"/>
        <v>7.229179807812175</v>
      </c>
      <c r="AU22" s="7">
        <f t="shared" si="51"/>
        <v>7.626784697241844</v>
      </c>
      <c r="AV22" s="7">
        <f t="shared" si="51"/>
        <v>8.046257855590145</v>
      </c>
      <c r="AW22" s="7">
        <f t="shared" si="51"/>
        <v>8.488802037647602</v>
      </c>
      <c r="AX22" s="7">
        <f t="shared" si="51"/>
        <v>8.95568614971822</v>
      </c>
      <c r="AY22" s="7">
        <f t="shared" si="51"/>
        <v>9.448248887952722</v>
      </c>
      <c r="AZ22" s="7">
        <f t="shared" si="51"/>
        <v>9.967902576790122</v>
      </c>
      <c r="BA22" s="7">
        <f t="shared" si="51"/>
        <v>10.516137218513578</v>
      </c>
      <c r="BB22" s="7">
        <f t="shared" si="51"/>
        <v>11.094524765531824</v>
      </c>
      <c r="BC22" s="7">
        <f t="shared" si="51"/>
        <v>11.704723627636074</v>
      </c>
      <c r="BD22" s="7">
        <f t="shared" si="51"/>
        <v>12.348483427156058</v>
      </c>
      <c r="BE22" s="7">
        <f t="shared" si="51"/>
        <v>13.027650015649641</v>
      </c>
      <c r="BF22" s="7">
        <f t="shared" si="51"/>
        <v>13.74417076651037</v>
      </c>
      <c r="BG22" s="7">
        <f t="shared" si="51"/>
        <v>14.50010015866844</v>
      </c>
      <c r="BH22" s="7">
        <f t="shared" si="51"/>
        <v>15.297605667395203</v>
      </c>
      <c r="BI22" s="7">
        <f t="shared" si="51"/>
        <v>16.138973979101937</v>
      </c>
      <c r="BJ22" s="7">
        <f t="shared" si="51"/>
        <v>17.026617547952544</v>
      </c>
      <c r="BK22" s="7">
        <f t="shared" si="51"/>
        <v>17.963081513089932</v>
      </c>
      <c r="BL22" s="7">
        <f t="shared" si="51"/>
        <v>18.951050996309878</v>
      </c>
      <c r="BM22" s="7">
        <f t="shared" si="51"/>
        <v>19.99335880110692</v>
      </c>
      <c r="BN22" s="7">
        <f t="shared" si="51"/>
        <v>21.092993535167796</v>
      </c>
      <c r="BO22" s="7">
        <f t="shared" si="51"/>
        <v>22.253108179602023</v>
      </c>
      <c r="BP22" s="7">
        <f t="shared" si="51"/>
        <v>23.477029129480133</v>
      </c>
      <c r="BQ22" s="7">
        <f t="shared" si="51"/>
        <v>24.768265731601538</v>
      </c>
      <c r="BR22" s="7">
        <f t="shared" si="51"/>
        <v>26.13052034683962</v>
      </c>
      <c r="BS22" s="7">
        <f t="shared" si="51"/>
        <v>27.5676989659158</v>
      </c>
      <c r="BT22" s="7">
        <f t="shared" si="51"/>
        <v>29.083922409041165</v>
      </c>
      <c r="BU22" s="7">
        <f t="shared" si="51"/>
        <v>30.683538141538428</v>
      </c>
      <c r="BV22" s="7">
        <f t="shared" si="51"/>
        <v>32.37113273932304</v>
      </c>
      <c r="BW22" s="7">
        <f t="shared" si="51"/>
        <v>34.151545039985805</v>
      </c>
      <c r="BX22" s="7">
        <f t="shared" si="51"/>
        <v>36.02988001718502</v>
      </c>
      <c r="BY22" s="7">
        <f t="shared" si="51"/>
        <v>38.011523418130196</v>
      </c>
      <c r="BZ22" s="7">
        <f t="shared" si="51"/>
        <v>40.10215720612735</v>
      </c>
      <c r="CA22" s="7">
        <f t="shared" si="51"/>
        <v>42.30777585246435</v>
      </c>
      <c r="CB22" s="7">
        <f t="shared" si="51"/>
        <v>44.63470352434989</v>
      </c>
      <c r="CC22" s="7">
        <f t="shared" si="51"/>
        <v>47.08961221818913</v>
      </c>
      <c r="CD22" s="7">
        <f t="shared" si="51"/>
        <v>49.67954089018953</v>
      </c>
      <c r="CE22" s="7">
        <f t="shared" si="51"/>
        <v>52.41191563914995</v>
      </c>
      <c r="CF22" s="7">
        <f t="shared" si="51"/>
        <v>55.2945709993032</v>
      </c>
      <c r="CG22" s="7">
        <f t="shared" si="51"/>
        <v>58.33577240426487</v>
      </c>
      <c r="CH22" s="7">
        <f t="shared" si="51"/>
        <v>61.54423988649944</v>
      </c>
      <c r="CI22" s="7">
        <f aca="true" t="shared" si="52" ref="CI22:ET22">1.055*CH22</f>
        <v>64.9291730802569</v>
      </c>
      <c r="CJ22" s="7">
        <f t="shared" si="52"/>
        <v>68.50027759967102</v>
      </c>
      <c r="CK22" s="7">
        <f t="shared" si="52"/>
        <v>72.26779286765293</v>
      </c>
      <c r="CL22" s="7">
        <f t="shared" si="52"/>
        <v>76.24252147537383</v>
      </c>
      <c r="CM22" s="7">
        <f t="shared" si="52"/>
        <v>80.4358601565194</v>
      </c>
      <c r="CN22" s="7">
        <f t="shared" si="52"/>
        <v>84.85983246512795</v>
      </c>
      <c r="CO22" s="7">
        <f t="shared" si="52"/>
        <v>89.52712325070998</v>
      </c>
      <c r="CP22" s="7">
        <f t="shared" si="52"/>
        <v>94.45111502949902</v>
      </c>
      <c r="CQ22" s="7">
        <f t="shared" si="52"/>
        <v>99.64592635612146</v>
      </c>
      <c r="CR22" s="7">
        <f t="shared" si="52"/>
        <v>105.12645230570814</v>
      </c>
      <c r="CS22" s="7">
        <f t="shared" si="52"/>
        <v>110.90840718252208</v>
      </c>
      <c r="CT22" s="7">
        <f t="shared" si="52"/>
        <v>117.00836957756079</v>
      </c>
      <c r="CU22" s="7">
        <f t="shared" si="52"/>
        <v>123.44382990432662</v>
      </c>
      <c r="CV22" s="7">
        <f t="shared" si="52"/>
        <v>130.2332405490646</v>
      </c>
      <c r="CW22" s="7">
        <f t="shared" si="52"/>
        <v>137.39606877926315</v>
      </c>
      <c r="CX22" s="7">
        <f t="shared" si="52"/>
        <v>144.95285256212262</v>
      </c>
      <c r="CY22" s="7">
        <f t="shared" si="52"/>
        <v>152.92525945303936</v>
      </c>
      <c r="CZ22" s="7">
        <f t="shared" si="52"/>
        <v>161.33614872295652</v>
      </c>
      <c r="DA22" s="7">
        <f t="shared" si="52"/>
        <v>170.20963690271913</v>
      </c>
      <c r="DB22" s="7">
        <f t="shared" si="52"/>
        <v>179.57116693236867</v>
      </c>
      <c r="DC22" s="7">
        <f t="shared" si="52"/>
        <v>189.44758111364894</v>
      </c>
      <c r="DD22" s="7">
        <f t="shared" si="52"/>
        <v>199.86719807489962</v>
      </c>
      <c r="DE22" s="7">
        <f t="shared" si="52"/>
        <v>210.85989396901908</v>
      </c>
      <c r="DF22" s="7">
        <f t="shared" si="52"/>
        <v>222.45718813731511</v>
      </c>
      <c r="DG22" s="7">
        <f t="shared" si="52"/>
        <v>234.69233348486742</v>
      </c>
      <c r="DH22" s="7">
        <f t="shared" si="52"/>
        <v>247.60041182653512</v>
      </c>
      <c r="DI22" s="7">
        <f t="shared" si="52"/>
        <v>261.21843447699456</v>
      </c>
      <c r="DJ22" s="7">
        <f t="shared" si="52"/>
        <v>275.58544837322927</v>
      </c>
      <c r="DK22" s="7">
        <f t="shared" si="52"/>
        <v>290.74264803375684</v>
      </c>
      <c r="DL22" s="7">
        <f t="shared" si="52"/>
        <v>306.73349367561343</v>
      </c>
      <c r="DM22" s="7">
        <f t="shared" si="52"/>
        <v>323.6038358277722</v>
      </c>
      <c r="DN22" s="7">
        <f t="shared" si="52"/>
        <v>341.40204679829964</v>
      </c>
      <c r="DO22" s="7">
        <f t="shared" si="52"/>
        <v>360.1791593722061</v>
      </c>
      <c r="DP22" s="7">
        <f t="shared" si="52"/>
        <v>379.9890131376774</v>
      </c>
      <c r="DQ22" s="7">
        <f t="shared" si="52"/>
        <v>400.8884088602496</v>
      </c>
      <c r="DR22" s="7">
        <f t="shared" si="52"/>
        <v>422.93727134756335</v>
      </c>
      <c r="DS22" s="7">
        <f t="shared" si="52"/>
        <v>446.1988212716793</v>
      </c>
      <c r="DT22" s="7">
        <f t="shared" si="52"/>
        <v>470.73975644162164</v>
      </c>
      <c r="DU22" s="7">
        <f t="shared" si="52"/>
        <v>496.6304430459108</v>
      </c>
      <c r="DV22" s="7">
        <f t="shared" si="52"/>
        <v>523.9451174134358</v>
      </c>
      <c r="DW22" s="7">
        <f t="shared" si="52"/>
        <v>552.7620988711748</v>
      </c>
      <c r="DX22" s="7">
        <f t="shared" si="52"/>
        <v>583.1640143090893</v>
      </c>
      <c r="DY22" s="7">
        <f t="shared" si="52"/>
        <v>615.2380350960892</v>
      </c>
      <c r="DZ22" s="7">
        <f t="shared" si="52"/>
        <v>649.0761270263741</v>
      </c>
      <c r="EA22" s="7">
        <f t="shared" si="52"/>
        <v>684.7753140128247</v>
      </c>
      <c r="EB22" s="7">
        <f t="shared" si="52"/>
        <v>722.43795628353</v>
      </c>
      <c r="EC22" s="7">
        <f t="shared" si="52"/>
        <v>762.1720438791241</v>
      </c>
      <c r="ED22" s="7">
        <f t="shared" si="52"/>
        <v>804.0915062924759</v>
      </c>
      <c r="EE22" s="7">
        <f t="shared" si="52"/>
        <v>848.316539138562</v>
      </c>
      <c r="EF22" s="7">
        <f t="shared" si="52"/>
        <v>894.9739487911829</v>
      </c>
      <c r="EG22" s="7">
        <f t="shared" si="52"/>
        <v>944.1975159746979</v>
      </c>
      <c r="EH22" s="7">
        <f t="shared" si="52"/>
        <v>996.1283793533063</v>
      </c>
      <c r="EI22" s="7">
        <f t="shared" si="52"/>
        <v>1050.915440217738</v>
      </c>
      <c r="EJ22" s="7">
        <f t="shared" si="52"/>
        <v>1108.7157894297136</v>
      </c>
      <c r="EK22" s="7">
        <f t="shared" si="52"/>
        <v>1169.6951578483477</v>
      </c>
      <c r="EL22" s="7">
        <f t="shared" si="52"/>
        <v>1234.0283915300067</v>
      </c>
      <c r="EM22" s="7">
        <f t="shared" si="52"/>
        <v>1301.899953064157</v>
      </c>
      <c r="EN22" s="7">
        <f t="shared" si="52"/>
        <v>1373.5044504826856</v>
      </c>
      <c r="EO22" s="7">
        <f t="shared" si="52"/>
        <v>1449.0471952592331</v>
      </c>
      <c r="EP22" s="7">
        <f t="shared" si="52"/>
        <v>1528.7447909984908</v>
      </c>
      <c r="EQ22" s="7">
        <f t="shared" si="52"/>
        <v>1612.8257545034078</v>
      </c>
      <c r="ER22" s="7">
        <f t="shared" si="52"/>
        <v>1701.5311710010951</v>
      </c>
      <c r="ES22" s="7">
        <f t="shared" si="52"/>
        <v>1795.1153854061552</v>
      </c>
      <c r="ET22" s="7">
        <f t="shared" si="52"/>
        <v>1893.8467316034935</v>
      </c>
      <c r="EU22" s="7">
        <f aca="true" t="shared" si="53" ref="EU22:FL22">1.055*ET22</f>
        <v>1998.0083018416856</v>
      </c>
      <c r="EV22" s="7">
        <f t="shared" si="53"/>
        <v>2107.8987584429783</v>
      </c>
      <c r="EW22" s="7">
        <f t="shared" si="53"/>
        <v>2223.833190157342</v>
      </c>
      <c r="EX22" s="7">
        <f t="shared" si="53"/>
        <v>2346.1440156159956</v>
      </c>
      <c r="EY22" s="7">
        <f t="shared" si="53"/>
        <v>2475.1819364748753</v>
      </c>
      <c r="EZ22" s="7">
        <f t="shared" si="53"/>
        <v>2611.316942980993</v>
      </c>
      <c r="FA22" s="7">
        <f t="shared" si="53"/>
        <v>2754.9393748449475</v>
      </c>
      <c r="FB22" s="7">
        <f t="shared" si="53"/>
        <v>2906.4610404614195</v>
      </c>
      <c r="FC22" s="7">
        <f t="shared" si="53"/>
        <v>3066.3163976867972</v>
      </c>
      <c r="FD22" s="7">
        <f t="shared" si="53"/>
        <v>3234.963799559571</v>
      </c>
      <c r="FE22" s="7">
        <f t="shared" si="53"/>
        <v>3412.886808535347</v>
      </c>
      <c r="FF22" s="7">
        <f t="shared" si="53"/>
        <v>3600.595583004791</v>
      </c>
      <c r="FG22" s="7">
        <f t="shared" si="53"/>
        <v>3798.6283400700545</v>
      </c>
      <c r="FH22" s="7">
        <f t="shared" si="53"/>
        <v>4007.552898773907</v>
      </c>
      <c r="FI22" s="7">
        <f t="shared" si="53"/>
        <v>4227.968308206472</v>
      </c>
      <c r="FJ22" s="7">
        <f t="shared" si="53"/>
        <v>4460.506565157828</v>
      </c>
      <c r="FK22" s="7">
        <f t="shared" si="53"/>
        <v>4705.8344262415085</v>
      </c>
      <c r="FL22" s="7">
        <f t="shared" si="53"/>
        <v>4964.655319684791</v>
      </c>
      <c r="FM22" s="11">
        <f t="shared" si="21"/>
        <v>0.10338944542775301</v>
      </c>
    </row>
    <row r="23" spans="1:169" ht="14.25">
      <c r="A23">
        <f t="shared" si="22"/>
        <v>13</v>
      </c>
      <c r="B23" s="2" t="s">
        <v>16</v>
      </c>
      <c r="C23" s="2" t="s">
        <v>38</v>
      </c>
      <c r="D23" s="7">
        <f>'CCS 3.5 P2'!E20</f>
        <v>1.35</v>
      </c>
      <c r="E23" s="7">
        <f>'CCS 3.5 P2'!F20</f>
        <v>1.47</v>
      </c>
      <c r="F23" s="7">
        <f t="shared" si="6"/>
        <v>0.03999999999999996</v>
      </c>
      <c r="G23" s="7">
        <f>'CCS 3.4'!F23</f>
        <v>25.840000000000003</v>
      </c>
      <c r="H23" s="7">
        <f t="shared" si="7"/>
        <v>1.35</v>
      </c>
      <c r="I23" s="7">
        <f t="shared" si="8"/>
        <v>1.3900000000000001</v>
      </c>
      <c r="J23" s="7">
        <f t="shared" si="9"/>
        <v>1.4300000000000002</v>
      </c>
      <c r="K23" s="7">
        <f t="shared" si="10"/>
        <v>1.4700000000000002</v>
      </c>
      <c r="L23" s="7">
        <f t="shared" si="11"/>
        <v>1.55085</v>
      </c>
      <c r="M23" s="4">
        <f t="shared" si="26"/>
        <v>0.055</v>
      </c>
      <c r="N23" s="12">
        <f t="shared" si="12"/>
        <v>0.10371775148224975</v>
      </c>
      <c r="R23" s="7">
        <f t="shared" si="13"/>
        <v>-25.840000000000003</v>
      </c>
      <c r="S23" s="7">
        <f t="shared" si="14"/>
        <v>1.35</v>
      </c>
      <c r="T23" s="7">
        <f t="shared" si="15"/>
        <v>1.3900000000000001</v>
      </c>
      <c r="U23" s="7">
        <f t="shared" si="16"/>
        <v>1.4300000000000002</v>
      </c>
      <c r="V23" s="7">
        <f t="shared" si="17"/>
        <v>1.4700000000000002</v>
      </c>
      <c r="W23" s="7">
        <f aca="true" t="shared" si="54" ref="W23:CH23">1.055*V23</f>
        <v>1.55085</v>
      </c>
      <c r="X23" s="7">
        <f t="shared" si="54"/>
        <v>1.63614675</v>
      </c>
      <c r="Y23" s="7">
        <f t="shared" si="54"/>
        <v>1.7261348212499998</v>
      </c>
      <c r="Z23" s="7">
        <f t="shared" si="54"/>
        <v>1.8210722364187497</v>
      </c>
      <c r="AA23" s="7">
        <f t="shared" si="54"/>
        <v>1.921231209421781</v>
      </c>
      <c r="AB23" s="7">
        <f t="shared" si="54"/>
        <v>2.0268989259399786</v>
      </c>
      <c r="AC23" s="7">
        <f t="shared" si="54"/>
        <v>2.1383783668666774</v>
      </c>
      <c r="AD23" s="7">
        <f t="shared" si="54"/>
        <v>2.2559891770443445</v>
      </c>
      <c r="AE23" s="7">
        <f t="shared" si="54"/>
        <v>2.3800685817817833</v>
      </c>
      <c r="AF23" s="7">
        <f t="shared" si="54"/>
        <v>2.5109723537797812</v>
      </c>
      <c r="AG23" s="7">
        <f t="shared" si="54"/>
        <v>2.649075833237669</v>
      </c>
      <c r="AH23" s="7">
        <f t="shared" si="54"/>
        <v>2.7947750040657406</v>
      </c>
      <c r="AI23" s="7">
        <f t="shared" si="54"/>
        <v>2.9484876292893563</v>
      </c>
      <c r="AJ23" s="7">
        <f t="shared" si="54"/>
        <v>3.1106544489002705</v>
      </c>
      <c r="AK23" s="7">
        <f t="shared" si="54"/>
        <v>3.281740443589785</v>
      </c>
      <c r="AL23" s="7">
        <f t="shared" si="54"/>
        <v>3.462236167987223</v>
      </c>
      <c r="AM23" s="7">
        <f t="shared" si="54"/>
        <v>3.65265915722652</v>
      </c>
      <c r="AN23" s="7">
        <f t="shared" si="54"/>
        <v>3.8535554108739785</v>
      </c>
      <c r="AO23" s="7">
        <f t="shared" si="54"/>
        <v>4.065500958472047</v>
      </c>
      <c r="AP23" s="7">
        <f t="shared" si="54"/>
        <v>4.289103511188009</v>
      </c>
      <c r="AQ23" s="7">
        <f t="shared" si="54"/>
        <v>4.525004204303349</v>
      </c>
      <c r="AR23" s="7">
        <f t="shared" si="54"/>
        <v>4.773879435540033</v>
      </c>
      <c r="AS23" s="7">
        <f t="shared" si="54"/>
        <v>5.036442804494735</v>
      </c>
      <c r="AT23" s="7">
        <f t="shared" si="54"/>
        <v>5.313447158741945</v>
      </c>
      <c r="AU23" s="7">
        <f t="shared" si="54"/>
        <v>5.605686752472751</v>
      </c>
      <c r="AV23" s="7">
        <f t="shared" si="54"/>
        <v>5.913999523858752</v>
      </c>
      <c r="AW23" s="7">
        <f t="shared" si="54"/>
        <v>6.239269497670984</v>
      </c>
      <c r="AX23" s="7">
        <f t="shared" si="54"/>
        <v>6.582429320042888</v>
      </c>
      <c r="AY23" s="7">
        <f t="shared" si="54"/>
        <v>6.944462932645246</v>
      </c>
      <c r="AZ23" s="7">
        <f t="shared" si="54"/>
        <v>7.326408393940734</v>
      </c>
      <c r="BA23" s="7">
        <f t="shared" si="54"/>
        <v>7.7293608556074735</v>
      </c>
      <c r="BB23" s="7">
        <f t="shared" si="54"/>
        <v>8.154475702665884</v>
      </c>
      <c r="BC23" s="7">
        <f t="shared" si="54"/>
        <v>8.602971866312508</v>
      </c>
      <c r="BD23" s="7">
        <f t="shared" si="54"/>
        <v>9.076135318959695</v>
      </c>
      <c r="BE23" s="7">
        <f t="shared" si="54"/>
        <v>9.575322761502477</v>
      </c>
      <c r="BF23" s="7">
        <f t="shared" si="54"/>
        <v>10.101965513385112</v>
      </c>
      <c r="BG23" s="7">
        <f t="shared" si="54"/>
        <v>10.657573616621292</v>
      </c>
      <c r="BH23" s="7">
        <f t="shared" si="54"/>
        <v>11.243740165535462</v>
      </c>
      <c r="BI23" s="7">
        <f t="shared" si="54"/>
        <v>11.86214587463991</v>
      </c>
      <c r="BJ23" s="7">
        <f t="shared" si="54"/>
        <v>12.514563897745106</v>
      </c>
      <c r="BK23" s="7">
        <f t="shared" si="54"/>
        <v>13.202864912121086</v>
      </c>
      <c r="BL23" s="7">
        <f t="shared" si="54"/>
        <v>13.929022482287746</v>
      </c>
      <c r="BM23" s="7">
        <f t="shared" si="54"/>
        <v>14.695118718813571</v>
      </c>
      <c r="BN23" s="7">
        <f t="shared" si="54"/>
        <v>15.503350248348317</v>
      </c>
      <c r="BO23" s="7">
        <f t="shared" si="54"/>
        <v>16.356034512007472</v>
      </c>
      <c r="BP23" s="7">
        <f t="shared" si="54"/>
        <v>17.25561641016788</v>
      </c>
      <c r="BQ23" s="7">
        <f t="shared" si="54"/>
        <v>18.204675312727115</v>
      </c>
      <c r="BR23" s="7">
        <f t="shared" si="54"/>
        <v>19.205932454927105</v>
      </c>
      <c r="BS23" s="7">
        <f t="shared" si="54"/>
        <v>20.262258739948095</v>
      </c>
      <c r="BT23" s="7">
        <f t="shared" si="54"/>
        <v>21.376682970645238</v>
      </c>
      <c r="BU23" s="7">
        <f t="shared" si="54"/>
        <v>22.552400534030724</v>
      </c>
      <c r="BV23" s="7">
        <f t="shared" si="54"/>
        <v>23.79278256340241</v>
      </c>
      <c r="BW23" s="7">
        <f t="shared" si="54"/>
        <v>25.10138560438954</v>
      </c>
      <c r="BX23" s="7">
        <f t="shared" si="54"/>
        <v>26.481961812630963</v>
      </c>
      <c r="BY23" s="7">
        <f t="shared" si="54"/>
        <v>27.938469712325666</v>
      </c>
      <c r="BZ23" s="7">
        <f t="shared" si="54"/>
        <v>29.475085546503575</v>
      </c>
      <c r="CA23" s="7">
        <f t="shared" si="54"/>
        <v>31.09621525156127</v>
      </c>
      <c r="CB23" s="7">
        <f t="shared" si="54"/>
        <v>32.80650709039713</v>
      </c>
      <c r="CC23" s="7">
        <f t="shared" si="54"/>
        <v>34.61086498036897</v>
      </c>
      <c r="CD23" s="7">
        <f t="shared" si="54"/>
        <v>36.51446255428927</v>
      </c>
      <c r="CE23" s="7">
        <f t="shared" si="54"/>
        <v>38.522757994775176</v>
      </c>
      <c r="CF23" s="7">
        <f t="shared" si="54"/>
        <v>40.64150968448781</v>
      </c>
      <c r="CG23" s="7">
        <f t="shared" si="54"/>
        <v>42.876792717134634</v>
      </c>
      <c r="CH23" s="7">
        <f t="shared" si="54"/>
        <v>45.23501631657704</v>
      </c>
      <c r="CI23" s="7">
        <f aca="true" t="shared" si="55" ref="CI23:ET23">1.055*CH23</f>
        <v>47.72294221398877</v>
      </c>
      <c r="CJ23" s="7">
        <f t="shared" si="55"/>
        <v>50.347704035758156</v>
      </c>
      <c r="CK23" s="7">
        <f t="shared" si="55"/>
        <v>53.11682775772485</v>
      </c>
      <c r="CL23" s="7">
        <f t="shared" si="55"/>
        <v>56.038253284399715</v>
      </c>
      <c r="CM23" s="7">
        <f t="shared" si="55"/>
        <v>59.12035721504169</v>
      </c>
      <c r="CN23" s="7">
        <f t="shared" si="55"/>
        <v>62.37197686186898</v>
      </c>
      <c r="CO23" s="7">
        <f t="shared" si="55"/>
        <v>65.80243558927177</v>
      </c>
      <c r="CP23" s="7">
        <f t="shared" si="55"/>
        <v>69.42156954668171</v>
      </c>
      <c r="CQ23" s="7">
        <f t="shared" si="55"/>
        <v>73.2397558717492</v>
      </c>
      <c r="CR23" s="7">
        <f t="shared" si="55"/>
        <v>77.2679424446954</v>
      </c>
      <c r="CS23" s="7">
        <f t="shared" si="55"/>
        <v>81.51767927915364</v>
      </c>
      <c r="CT23" s="7">
        <f t="shared" si="55"/>
        <v>86.00115163950709</v>
      </c>
      <c r="CU23" s="7">
        <f t="shared" si="55"/>
        <v>90.73121497967998</v>
      </c>
      <c r="CV23" s="7">
        <f t="shared" si="55"/>
        <v>95.72143180356237</v>
      </c>
      <c r="CW23" s="7">
        <f t="shared" si="55"/>
        <v>100.98611055275829</v>
      </c>
      <c r="CX23" s="7">
        <f t="shared" si="55"/>
        <v>106.54034663315998</v>
      </c>
      <c r="CY23" s="7">
        <f t="shared" si="55"/>
        <v>112.40006569798378</v>
      </c>
      <c r="CZ23" s="7">
        <f t="shared" si="55"/>
        <v>118.58206931137288</v>
      </c>
      <c r="DA23" s="7">
        <f t="shared" si="55"/>
        <v>125.10408312349838</v>
      </c>
      <c r="DB23" s="7">
        <f t="shared" si="55"/>
        <v>131.98480769529078</v>
      </c>
      <c r="DC23" s="7">
        <f t="shared" si="55"/>
        <v>139.24397211853176</v>
      </c>
      <c r="DD23" s="7">
        <f t="shared" si="55"/>
        <v>146.902390585051</v>
      </c>
      <c r="DE23" s="7">
        <f t="shared" si="55"/>
        <v>154.9820220672288</v>
      </c>
      <c r="DF23" s="7">
        <f t="shared" si="55"/>
        <v>163.50603328092637</v>
      </c>
      <c r="DG23" s="7">
        <f t="shared" si="55"/>
        <v>172.4988651113773</v>
      </c>
      <c r="DH23" s="7">
        <f t="shared" si="55"/>
        <v>181.98630269250305</v>
      </c>
      <c r="DI23" s="7">
        <f t="shared" si="55"/>
        <v>191.9955493405907</v>
      </c>
      <c r="DJ23" s="7">
        <f t="shared" si="55"/>
        <v>202.5553045543232</v>
      </c>
      <c r="DK23" s="7">
        <f t="shared" si="55"/>
        <v>213.69584630481094</v>
      </c>
      <c r="DL23" s="7">
        <f t="shared" si="55"/>
        <v>225.44911785157552</v>
      </c>
      <c r="DM23" s="7">
        <f t="shared" si="55"/>
        <v>237.84881933341217</v>
      </c>
      <c r="DN23" s="7">
        <f t="shared" si="55"/>
        <v>250.93050439674982</v>
      </c>
      <c r="DO23" s="7">
        <f t="shared" si="55"/>
        <v>264.73168213857105</v>
      </c>
      <c r="DP23" s="7">
        <f t="shared" si="55"/>
        <v>279.29192465619246</v>
      </c>
      <c r="DQ23" s="7">
        <f t="shared" si="55"/>
        <v>294.652980512283</v>
      </c>
      <c r="DR23" s="7">
        <f t="shared" si="55"/>
        <v>310.8588944404586</v>
      </c>
      <c r="DS23" s="7">
        <f t="shared" si="55"/>
        <v>327.9561336346838</v>
      </c>
      <c r="DT23" s="7">
        <f t="shared" si="55"/>
        <v>345.9937209845914</v>
      </c>
      <c r="DU23" s="7">
        <f t="shared" si="55"/>
        <v>365.0233756387439</v>
      </c>
      <c r="DV23" s="7">
        <f t="shared" si="55"/>
        <v>385.0996612988748</v>
      </c>
      <c r="DW23" s="7">
        <f t="shared" si="55"/>
        <v>406.2801426703129</v>
      </c>
      <c r="DX23" s="7">
        <f t="shared" si="55"/>
        <v>428.6255505171801</v>
      </c>
      <c r="DY23" s="7">
        <f t="shared" si="55"/>
        <v>452.199955795625</v>
      </c>
      <c r="DZ23" s="7">
        <f t="shared" si="55"/>
        <v>477.0709533643843</v>
      </c>
      <c r="EA23" s="7">
        <f t="shared" si="55"/>
        <v>503.3098557994254</v>
      </c>
      <c r="EB23" s="7">
        <f t="shared" si="55"/>
        <v>530.9918978683937</v>
      </c>
      <c r="EC23" s="7">
        <f t="shared" si="55"/>
        <v>560.1964522511554</v>
      </c>
      <c r="ED23" s="7">
        <f t="shared" si="55"/>
        <v>591.0072571249689</v>
      </c>
      <c r="EE23" s="7">
        <f t="shared" si="55"/>
        <v>623.5126562668421</v>
      </c>
      <c r="EF23" s="7">
        <f t="shared" si="55"/>
        <v>657.8058523615184</v>
      </c>
      <c r="EG23" s="7">
        <f t="shared" si="55"/>
        <v>693.9851742414019</v>
      </c>
      <c r="EH23" s="7">
        <f t="shared" si="55"/>
        <v>732.154358824679</v>
      </c>
      <c r="EI23" s="7">
        <f t="shared" si="55"/>
        <v>772.4228485600363</v>
      </c>
      <c r="EJ23" s="7">
        <f t="shared" si="55"/>
        <v>814.9061052308382</v>
      </c>
      <c r="EK23" s="7">
        <f t="shared" si="55"/>
        <v>859.7259410185343</v>
      </c>
      <c r="EL23" s="7">
        <f t="shared" si="55"/>
        <v>907.0108677745536</v>
      </c>
      <c r="EM23" s="7">
        <f t="shared" si="55"/>
        <v>956.896465502154</v>
      </c>
      <c r="EN23" s="7">
        <f t="shared" si="55"/>
        <v>1009.5257711047724</v>
      </c>
      <c r="EO23" s="7">
        <f t="shared" si="55"/>
        <v>1065.0496885155349</v>
      </c>
      <c r="EP23" s="7">
        <f t="shared" si="55"/>
        <v>1123.6274213838892</v>
      </c>
      <c r="EQ23" s="7">
        <f t="shared" si="55"/>
        <v>1185.4269295600031</v>
      </c>
      <c r="ER23" s="7">
        <f t="shared" si="55"/>
        <v>1250.6254106858032</v>
      </c>
      <c r="ES23" s="7">
        <f t="shared" si="55"/>
        <v>1319.4098082735222</v>
      </c>
      <c r="ET23" s="7">
        <f t="shared" si="55"/>
        <v>1391.977347728566</v>
      </c>
      <c r="EU23" s="7">
        <f aca="true" t="shared" si="56" ref="EU23:FL23">1.055*ET23</f>
        <v>1468.536101853637</v>
      </c>
      <c r="EV23" s="7">
        <f t="shared" si="56"/>
        <v>1549.305587455587</v>
      </c>
      <c r="EW23" s="7">
        <f t="shared" si="56"/>
        <v>1634.5173947656442</v>
      </c>
      <c r="EX23" s="7">
        <f t="shared" si="56"/>
        <v>1724.4158514777546</v>
      </c>
      <c r="EY23" s="7">
        <f t="shared" si="56"/>
        <v>1819.258723309031</v>
      </c>
      <c r="EZ23" s="7">
        <f t="shared" si="56"/>
        <v>1919.3179530910277</v>
      </c>
      <c r="FA23" s="7">
        <f t="shared" si="56"/>
        <v>2024.880440511034</v>
      </c>
      <c r="FB23" s="7">
        <f t="shared" si="56"/>
        <v>2136.248864739141</v>
      </c>
      <c r="FC23" s="7">
        <f t="shared" si="56"/>
        <v>2253.7425522997937</v>
      </c>
      <c r="FD23" s="7">
        <f t="shared" si="56"/>
        <v>2377.6983926762823</v>
      </c>
      <c r="FE23" s="7">
        <f t="shared" si="56"/>
        <v>2508.4718042734776</v>
      </c>
      <c r="FF23" s="7">
        <f t="shared" si="56"/>
        <v>2646.4377535085187</v>
      </c>
      <c r="FG23" s="7">
        <f t="shared" si="56"/>
        <v>2791.991829951487</v>
      </c>
      <c r="FH23" s="7">
        <f t="shared" si="56"/>
        <v>2945.5513805988185</v>
      </c>
      <c r="FI23" s="7">
        <f t="shared" si="56"/>
        <v>3107.556706531753</v>
      </c>
      <c r="FJ23" s="7">
        <f t="shared" si="56"/>
        <v>3278.4723253909992</v>
      </c>
      <c r="FK23" s="7">
        <f t="shared" si="56"/>
        <v>3458.788303287504</v>
      </c>
      <c r="FL23" s="7">
        <f t="shared" si="56"/>
        <v>3649.0216599683163</v>
      </c>
      <c r="FM23" s="11">
        <f t="shared" si="21"/>
        <v>0.10371775148224975</v>
      </c>
    </row>
    <row r="24" spans="1:169" ht="14.25">
      <c r="A24">
        <f t="shared" si="22"/>
        <v>14</v>
      </c>
      <c r="B24" s="2" t="s">
        <v>17</v>
      </c>
      <c r="C24" s="2" t="s">
        <v>39</v>
      </c>
      <c r="D24" s="7">
        <f>'CCS 3.5 P2'!E21</f>
        <v>1.24</v>
      </c>
      <c r="E24" s="7">
        <f>'CCS 3.5 P2'!F21</f>
        <v>1.6</v>
      </c>
      <c r="F24" s="7">
        <f t="shared" si="6"/>
        <v>0.12000000000000004</v>
      </c>
      <c r="G24" s="7">
        <f>'CCS 3.4'!F24</f>
        <v>42.685</v>
      </c>
      <c r="H24" s="7">
        <f t="shared" si="7"/>
        <v>1.24</v>
      </c>
      <c r="I24" s="7">
        <f t="shared" si="8"/>
        <v>1.36</v>
      </c>
      <c r="J24" s="7">
        <f t="shared" si="9"/>
        <v>1.4800000000000002</v>
      </c>
      <c r="K24" s="7">
        <f t="shared" si="10"/>
        <v>1.6000000000000003</v>
      </c>
      <c r="L24" s="7">
        <f t="shared" si="11"/>
        <v>1.6880000000000002</v>
      </c>
      <c r="M24" s="4">
        <f t="shared" si="26"/>
        <v>0.055</v>
      </c>
      <c r="N24" s="12">
        <f t="shared" si="12"/>
        <v>0.08637611343760039</v>
      </c>
      <c r="R24" s="7">
        <f t="shared" si="13"/>
        <v>-42.685</v>
      </c>
      <c r="S24" s="7">
        <f t="shared" si="14"/>
        <v>1.24</v>
      </c>
      <c r="T24" s="7">
        <f t="shared" si="15"/>
        <v>1.36</v>
      </c>
      <c r="U24" s="7">
        <f t="shared" si="16"/>
        <v>1.4800000000000002</v>
      </c>
      <c r="V24" s="7">
        <f t="shared" si="17"/>
        <v>1.6000000000000003</v>
      </c>
      <c r="W24" s="7">
        <f aca="true" t="shared" si="57" ref="W24:CH24">1.055*V24</f>
        <v>1.6880000000000002</v>
      </c>
      <c r="X24" s="7">
        <f t="shared" si="57"/>
        <v>1.78084</v>
      </c>
      <c r="Y24" s="7">
        <f t="shared" si="57"/>
        <v>1.8787862</v>
      </c>
      <c r="Z24" s="7">
        <f t="shared" si="57"/>
        <v>1.9821194409999998</v>
      </c>
      <c r="AA24" s="7">
        <f t="shared" si="57"/>
        <v>2.0911360102549996</v>
      </c>
      <c r="AB24" s="7">
        <f t="shared" si="57"/>
        <v>2.2061484908190243</v>
      </c>
      <c r="AC24" s="7">
        <f t="shared" si="57"/>
        <v>2.3274866578140707</v>
      </c>
      <c r="AD24" s="7">
        <f t="shared" si="57"/>
        <v>2.4554984239938444</v>
      </c>
      <c r="AE24" s="7">
        <f t="shared" si="57"/>
        <v>2.5905508373135055</v>
      </c>
      <c r="AF24" s="7">
        <f t="shared" si="57"/>
        <v>2.733031133365748</v>
      </c>
      <c r="AG24" s="7">
        <f t="shared" si="57"/>
        <v>2.883347845700864</v>
      </c>
      <c r="AH24" s="7">
        <f t="shared" si="57"/>
        <v>3.0419319772144116</v>
      </c>
      <c r="AI24" s="7">
        <f t="shared" si="57"/>
        <v>3.209238235961204</v>
      </c>
      <c r="AJ24" s="7">
        <f t="shared" si="57"/>
        <v>3.38574633893907</v>
      </c>
      <c r="AK24" s="7">
        <f t="shared" si="57"/>
        <v>3.5719623875807183</v>
      </c>
      <c r="AL24" s="7">
        <f t="shared" si="57"/>
        <v>3.7684203188976575</v>
      </c>
      <c r="AM24" s="7">
        <f t="shared" si="57"/>
        <v>3.9756834364370284</v>
      </c>
      <c r="AN24" s="7">
        <f t="shared" si="57"/>
        <v>4.194346025441065</v>
      </c>
      <c r="AO24" s="7">
        <f t="shared" si="57"/>
        <v>4.425035056840323</v>
      </c>
      <c r="AP24" s="7">
        <f t="shared" si="57"/>
        <v>4.66841198496654</v>
      </c>
      <c r="AQ24" s="7">
        <f t="shared" si="57"/>
        <v>4.9251746441397</v>
      </c>
      <c r="AR24" s="7">
        <f t="shared" si="57"/>
        <v>5.196059249567383</v>
      </c>
      <c r="AS24" s="7">
        <f t="shared" si="57"/>
        <v>5.481842508293589</v>
      </c>
      <c r="AT24" s="7">
        <f t="shared" si="57"/>
        <v>5.7833438462497355</v>
      </c>
      <c r="AU24" s="7">
        <f t="shared" si="57"/>
        <v>6.101427757793471</v>
      </c>
      <c r="AV24" s="7">
        <f t="shared" si="57"/>
        <v>6.437006284472111</v>
      </c>
      <c r="AW24" s="7">
        <f t="shared" si="57"/>
        <v>6.791041630118077</v>
      </c>
      <c r="AX24" s="7">
        <f t="shared" si="57"/>
        <v>7.16454891977457</v>
      </c>
      <c r="AY24" s="7">
        <f t="shared" si="57"/>
        <v>7.558599110362171</v>
      </c>
      <c r="AZ24" s="7">
        <f t="shared" si="57"/>
        <v>7.9743220614320895</v>
      </c>
      <c r="BA24" s="7">
        <f t="shared" si="57"/>
        <v>8.412909774810855</v>
      </c>
      <c r="BB24" s="7">
        <f t="shared" si="57"/>
        <v>8.875619812425452</v>
      </c>
      <c r="BC24" s="7">
        <f t="shared" si="57"/>
        <v>9.363778902108852</v>
      </c>
      <c r="BD24" s="7">
        <f t="shared" si="57"/>
        <v>9.878786741724838</v>
      </c>
      <c r="BE24" s="7">
        <f t="shared" si="57"/>
        <v>10.422120012519704</v>
      </c>
      <c r="BF24" s="7">
        <f t="shared" si="57"/>
        <v>10.995336613208288</v>
      </c>
      <c r="BG24" s="7">
        <f t="shared" si="57"/>
        <v>11.600080126934742</v>
      </c>
      <c r="BH24" s="7">
        <f t="shared" si="57"/>
        <v>12.238084533916153</v>
      </c>
      <c r="BI24" s="7">
        <f t="shared" si="57"/>
        <v>12.91117918328154</v>
      </c>
      <c r="BJ24" s="7">
        <f t="shared" si="57"/>
        <v>13.621294038362024</v>
      </c>
      <c r="BK24" s="7">
        <f t="shared" si="57"/>
        <v>14.370465210471934</v>
      </c>
      <c r="BL24" s="7">
        <f t="shared" si="57"/>
        <v>15.16084079704789</v>
      </c>
      <c r="BM24" s="7">
        <f t="shared" si="57"/>
        <v>15.994687040885522</v>
      </c>
      <c r="BN24" s="7">
        <f t="shared" si="57"/>
        <v>16.874394828134225</v>
      </c>
      <c r="BO24" s="7">
        <f t="shared" si="57"/>
        <v>17.802486543681606</v>
      </c>
      <c r="BP24" s="7">
        <f t="shared" si="57"/>
        <v>18.781623303584094</v>
      </c>
      <c r="BQ24" s="7">
        <f t="shared" si="57"/>
        <v>19.814612585281218</v>
      </c>
      <c r="BR24" s="7">
        <f t="shared" si="57"/>
        <v>20.904416277471682</v>
      </c>
      <c r="BS24" s="7">
        <f t="shared" si="57"/>
        <v>22.054159172732625</v>
      </c>
      <c r="BT24" s="7">
        <f t="shared" si="57"/>
        <v>23.267137927232916</v>
      </c>
      <c r="BU24" s="7">
        <f t="shared" si="57"/>
        <v>24.546830513230724</v>
      </c>
      <c r="BV24" s="7">
        <f t="shared" si="57"/>
        <v>25.896906191458413</v>
      </c>
      <c r="BW24" s="7">
        <f t="shared" si="57"/>
        <v>27.321236031988626</v>
      </c>
      <c r="BX24" s="7">
        <f t="shared" si="57"/>
        <v>28.823904013748</v>
      </c>
      <c r="BY24" s="7">
        <f t="shared" si="57"/>
        <v>30.409218734504137</v>
      </c>
      <c r="BZ24" s="7">
        <f t="shared" si="57"/>
        <v>32.08172576490186</v>
      </c>
      <c r="CA24" s="7">
        <f t="shared" si="57"/>
        <v>33.84622068197146</v>
      </c>
      <c r="CB24" s="7">
        <f t="shared" si="57"/>
        <v>35.70776281947989</v>
      </c>
      <c r="CC24" s="7">
        <f t="shared" si="57"/>
        <v>37.67168977455128</v>
      </c>
      <c r="CD24" s="7">
        <f t="shared" si="57"/>
        <v>39.7436327121516</v>
      </c>
      <c r="CE24" s="7">
        <f t="shared" si="57"/>
        <v>41.929532511319934</v>
      </c>
      <c r="CF24" s="7">
        <f t="shared" si="57"/>
        <v>44.23565679944253</v>
      </c>
      <c r="CG24" s="7">
        <f t="shared" si="57"/>
        <v>46.668617923411865</v>
      </c>
      <c r="CH24" s="7">
        <f t="shared" si="57"/>
        <v>49.235391909199514</v>
      </c>
      <c r="CI24" s="7">
        <f aca="true" t="shared" si="58" ref="CI24:ET24">1.055*CH24</f>
        <v>51.94333846420548</v>
      </c>
      <c r="CJ24" s="7">
        <f t="shared" si="58"/>
        <v>54.80022207973678</v>
      </c>
      <c r="CK24" s="7">
        <f t="shared" si="58"/>
        <v>57.81423429412229</v>
      </c>
      <c r="CL24" s="7">
        <f t="shared" si="58"/>
        <v>60.99401718029902</v>
      </c>
      <c r="CM24" s="7">
        <f t="shared" si="58"/>
        <v>64.34868812521546</v>
      </c>
      <c r="CN24" s="7">
        <f t="shared" si="58"/>
        <v>67.8878659721023</v>
      </c>
      <c r="CO24" s="7">
        <f t="shared" si="58"/>
        <v>71.62169860056792</v>
      </c>
      <c r="CP24" s="7">
        <f t="shared" si="58"/>
        <v>75.56089202359915</v>
      </c>
      <c r="CQ24" s="7">
        <f t="shared" si="58"/>
        <v>79.7167410848971</v>
      </c>
      <c r="CR24" s="7">
        <f t="shared" si="58"/>
        <v>84.10116184456643</v>
      </c>
      <c r="CS24" s="7">
        <f t="shared" si="58"/>
        <v>88.72672574601758</v>
      </c>
      <c r="CT24" s="7">
        <f t="shared" si="58"/>
        <v>93.60669566204854</v>
      </c>
      <c r="CU24" s="7">
        <f t="shared" si="58"/>
        <v>98.75506392346121</v>
      </c>
      <c r="CV24" s="7">
        <f t="shared" si="58"/>
        <v>104.18659243925157</v>
      </c>
      <c r="CW24" s="7">
        <f t="shared" si="58"/>
        <v>109.9168550234104</v>
      </c>
      <c r="CX24" s="7">
        <f t="shared" si="58"/>
        <v>115.96228204969798</v>
      </c>
      <c r="CY24" s="7">
        <f t="shared" si="58"/>
        <v>122.34020756243136</v>
      </c>
      <c r="CZ24" s="7">
        <f t="shared" si="58"/>
        <v>129.06891897836508</v>
      </c>
      <c r="DA24" s="7">
        <f t="shared" si="58"/>
        <v>136.16770952217516</v>
      </c>
      <c r="DB24" s="7">
        <f t="shared" si="58"/>
        <v>143.6569335458948</v>
      </c>
      <c r="DC24" s="7">
        <f t="shared" si="58"/>
        <v>151.55806489091898</v>
      </c>
      <c r="DD24" s="7">
        <f t="shared" si="58"/>
        <v>159.89375845991952</v>
      </c>
      <c r="DE24" s="7">
        <f t="shared" si="58"/>
        <v>168.6879151752151</v>
      </c>
      <c r="DF24" s="7">
        <f t="shared" si="58"/>
        <v>177.96575050985192</v>
      </c>
      <c r="DG24" s="7">
        <f t="shared" si="58"/>
        <v>187.75386678789377</v>
      </c>
      <c r="DH24" s="7">
        <f t="shared" si="58"/>
        <v>198.0803294612279</v>
      </c>
      <c r="DI24" s="7">
        <f t="shared" si="58"/>
        <v>208.97474758159544</v>
      </c>
      <c r="DJ24" s="7">
        <f t="shared" si="58"/>
        <v>220.46835869858316</v>
      </c>
      <c r="DK24" s="7">
        <f t="shared" si="58"/>
        <v>232.5941184270052</v>
      </c>
      <c r="DL24" s="7">
        <f t="shared" si="58"/>
        <v>245.3867949404905</v>
      </c>
      <c r="DM24" s="7">
        <f t="shared" si="58"/>
        <v>258.88306866221745</v>
      </c>
      <c r="DN24" s="7">
        <f t="shared" si="58"/>
        <v>273.1216374386394</v>
      </c>
      <c r="DO24" s="7">
        <f t="shared" si="58"/>
        <v>288.1433274977646</v>
      </c>
      <c r="DP24" s="7">
        <f t="shared" si="58"/>
        <v>303.9912105101416</v>
      </c>
      <c r="DQ24" s="7">
        <f t="shared" si="58"/>
        <v>320.7107270881994</v>
      </c>
      <c r="DR24" s="7">
        <f t="shared" si="58"/>
        <v>338.34981707805036</v>
      </c>
      <c r="DS24" s="7">
        <f t="shared" si="58"/>
        <v>356.9590570173431</v>
      </c>
      <c r="DT24" s="7">
        <f t="shared" si="58"/>
        <v>376.591805153297</v>
      </c>
      <c r="DU24" s="7">
        <f t="shared" si="58"/>
        <v>397.3043544367283</v>
      </c>
      <c r="DV24" s="7">
        <f t="shared" si="58"/>
        <v>419.15609393074834</v>
      </c>
      <c r="DW24" s="7">
        <f t="shared" si="58"/>
        <v>442.20967909693945</v>
      </c>
      <c r="DX24" s="7">
        <f t="shared" si="58"/>
        <v>466.5312114472711</v>
      </c>
      <c r="DY24" s="7">
        <f t="shared" si="58"/>
        <v>492.190428076871</v>
      </c>
      <c r="DZ24" s="7">
        <f t="shared" si="58"/>
        <v>519.2609016210989</v>
      </c>
      <c r="EA24" s="7">
        <f t="shared" si="58"/>
        <v>547.8202512102594</v>
      </c>
      <c r="EB24" s="7">
        <f t="shared" si="58"/>
        <v>577.9503650268235</v>
      </c>
      <c r="EC24" s="7">
        <f t="shared" si="58"/>
        <v>609.7376351032988</v>
      </c>
      <c r="ED24" s="7">
        <f t="shared" si="58"/>
        <v>643.2732050339802</v>
      </c>
      <c r="EE24" s="7">
        <f t="shared" si="58"/>
        <v>678.653231310849</v>
      </c>
      <c r="EF24" s="7">
        <f t="shared" si="58"/>
        <v>715.9791590329457</v>
      </c>
      <c r="EG24" s="7">
        <f t="shared" si="58"/>
        <v>755.3580127797577</v>
      </c>
      <c r="EH24" s="7">
        <f t="shared" si="58"/>
        <v>796.9027034826444</v>
      </c>
      <c r="EI24" s="7">
        <f t="shared" si="58"/>
        <v>840.7323521741897</v>
      </c>
      <c r="EJ24" s="7">
        <f t="shared" si="58"/>
        <v>886.9726315437701</v>
      </c>
      <c r="EK24" s="7">
        <f t="shared" si="58"/>
        <v>935.7561262786775</v>
      </c>
      <c r="EL24" s="7">
        <f t="shared" si="58"/>
        <v>987.2227132240047</v>
      </c>
      <c r="EM24" s="7">
        <f t="shared" si="58"/>
        <v>1041.5199624513248</v>
      </c>
      <c r="EN24" s="7">
        <f t="shared" si="58"/>
        <v>1098.8035603861476</v>
      </c>
      <c r="EO24" s="7">
        <f t="shared" si="58"/>
        <v>1159.2377562073857</v>
      </c>
      <c r="EP24" s="7">
        <f t="shared" si="58"/>
        <v>1222.9958327987918</v>
      </c>
      <c r="EQ24" s="7">
        <f t="shared" si="58"/>
        <v>1290.2606036027253</v>
      </c>
      <c r="ER24" s="7">
        <f t="shared" si="58"/>
        <v>1361.2249368008752</v>
      </c>
      <c r="ES24" s="7">
        <f t="shared" si="58"/>
        <v>1436.0923083249231</v>
      </c>
      <c r="ET24" s="7">
        <f t="shared" si="58"/>
        <v>1515.0773852827938</v>
      </c>
      <c r="EU24" s="7">
        <f aca="true" t="shared" si="59" ref="EU24:FL24">1.055*ET24</f>
        <v>1598.4066414733472</v>
      </c>
      <c r="EV24" s="7">
        <f t="shared" si="59"/>
        <v>1686.3190067543812</v>
      </c>
      <c r="EW24" s="7">
        <f t="shared" si="59"/>
        <v>1779.066552125872</v>
      </c>
      <c r="EX24" s="7">
        <f t="shared" si="59"/>
        <v>1876.9152124927948</v>
      </c>
      <c r="EY24" s="7">
        <f t="shared" si="59"/>
        <v>1980.1455491798984</v>
      </c>
      <c r="EZ24" s="7">
        <f t="shared" si="59"/>
        <v>2089.0535543847927</v>
      </c>
      <c r="FA24" s="7">
        <f t="shared" si="59"/>
        <v>2203.9514998759564</v>
      </c>
      <c r="FB24" s="7">
        <f t="shared" si="59"/>
        <v>2325.1688323691337</v>
      </c>
      <c r="FC24" s="7">
        <f t="shared" si="59"/>
        <v>2453.053118149436</v>
      </c>
      <c r="FD24" s="7">
        <f t="shared" si="59"/>
        <v>2587.971039647655</v>
      </c>
      <c r="FE24" s="7">
        <f t="shared" si="59"/>
        <v>2730.3094468282757</v>
      </c>
      <c r="FF24" s="7">
        <f t="shared" si="59"/>
        <v>2880.4764664038307</v>
      </c>
      <c r="FG24" s="7">
        <f t="shared" si="59"/>
        <v>3038.9026720560414</v>
      </c>
      <c r="FH24" s="7">
        <f t="shared" si="59"/>
        <v>3206.0423190191236</v>
      </c>
      <c r="FI24" s="7">
        <f t="shared" si="59"/>
        <v>3382.374646565175</v>
      </c>
      <c r="FJ24" s="7">
        <f t="shared" si="59"/>
        <v>3568.4052521262597</v>
      </c>
      <c r="FK24" s="7">
        <f t="shared" si="59"/>
        <v>3764.6675409932036</v>
      </c>
      <c r="FL24" s="7">
        <f t="shared" si="59"/>
        <v>3971.7242557478294</v>
      </c>
      <c r="FM24" s="11">
        <f t="shared" si="21"/>
        <v>0.08637611343760039</v>
      </c>
    </row>
    <row r="25" spans="1:169" ht="14.25">
      <c r="A25">
        <f t="shared" si="22"/>
        <v>15</v>
      </c>
      <c r="B25" s="2" t="s">
        <v>18</v>
      </c>
      <c r="C25" s="2" t="s">
        <v>40</v>
      </c>
      <c r="D25" s="7">
        <f>'CCS 3.5 P2'!E22</f>
        <v>0.97</v>
      </c>
      <c r="E25" s="7">
        <f>'CCS 3.5 P2'!F22</f>
        <v>1.06</v>
      </c>
      <c r="F25" s="7">
        <f t="shared" si="6"/>
        <v>0.030000000000000027</v>
      </c>
      <c r="G25" s="7">
        <f>'CCS 3.4'!F25</f>
        <v>19.295</v>
      </c>
      <c r="H25" s="7">
        <f t="shared" si="7"/>
        <v>0.97</v>
      </c>
      <c r="I25" s="7">
        <f t="shared" si="8"/>
        <v>1</v>
      </c>
      <c r="J25" s="7">
        <f t="shared" si="9"/>
        <v>1.03</v>
      </c>
      <c r="K25" s="7">
        <f t="shared" si="10"/>
        <v>1.06</v>
      </c>
      <c r="L25" s="7">
        <f t="shared" si="11"/>
        <v>1.1183</v>
      </c>
      <c r="M25" s="4">
        <f t="shared" si="26"/>
        <v>0.055</v>
      </c>
      <c r="N25" s="12">
        <f t="shared" si="12"/>
        <v>0.10200734455252475</v>
      </c>
      <c r="R25" s="7">
        <f t="shared" si="13"/>
        <v>-19.295</v>
      </c>
      <c r="S25" s="7">
        <f t="shared" si="14"/>
        <v>0.97</v>
      </c>
      <c r="T25" s="7">
        <f t="shared" si="15"/>
        <v>1</v>
      </c>
      <c r="U25" s="7">
        <f t="shared" si="16"/>
        <v>1.03</v>
      </c>
      <c r="V25" s="7">
        <f t="shared" si="17"/>
        <v>1.06</v>
      </c>
      <c r="W25" s="7">
        <f aca="true" t="shared" si="60" ref="W25:CH25">1.055*V25</f>
        <v>1.1183</v>
      </c>
      <c r="X25" s="7">
        <f t="shared" si="60"/>
        <v>1.1798065</v>
      </c>
      <c r="Y25" s="7">
        <f t="shared" si="60"/>
        <v>1.2446958575</v>
      </c>
      <c r="Z25" s="7">
        <f t="shared" si="60"/>
        <v>1.3131541296625</v>
      </c>
      <c r="AA25" s="7">
        <f t="shared" si="60"/>
        <v>1.3853776067939374</v>
      </c>
      <c r="AB25" s="7">
        <f t="shared" si="60"/>
        <v>1.4615733751676039</v>
      </c>
      <c r="AC25" s="7">
        <f t="shared" si="60"/>
        <v>1.541959910801822</v>
      </c>
      <c r="AD25" s="7">
        <f t="shared" si="60"/>
        <v>1.6267677058959222</v>
      </c>
      <c r="AE25" s="7">
        <f t="shared" si="60"/>
        <v>1.7162399297201978</v>
      </c>
      <c r="AF25" s="7">
        <f t="shared" si="60"/>
        <v>1.8106331258548085</v>
      </c>
      <c r="AG25" s="7">
        <f t="shared" si="60"/>
        <v>1.9102179477768229</v>
      </c>
      <c r="AH25" s="7">
        <f t="shared" si="60"/>
        <v>2.015279934904548</v>
      </c>
      <c r="AI25" s="7">
        <f t="shared" si="60"/>
        <v>2.126120331324298</v>
      </c>
      <c r="AJ25" s="7">
        <f t="shared" si="60"/>
        <v>2.2430569495471344</v>
      </c>
      <c r="AK25" s="7">
        <f t="shared" si="60"/>
        <v>2.3664250817722268</v>
      </c>
      <c r="AL25" s="7">
        <f t="shared" si="60"/>
        <v>2.4965784612696993</v>
      </c>
      <c r="AM25" s="7">
        <f t="shared" si="60"/>
        <v>2.6338902766395327</v>
      </c>
      <c r="AN25" s="7">
        <f t="shared" si="60"/>
        <v>2.7787542418547067</v>
      </c>
      <c r="AO25" s="7">
        <f t="shared" si="60"/>
        <v>2.9315857251567152</v>
      </c>
      <c r="AP25" s="7">
        <f t="shared" si="60"/>
        <v>3.0928229400403344</v>
      </c>
      <c r="AQ25" s="7">
        <f t="shared" si="60"/>
        <v>3.2629282017425525</v>
      </c>
      <c r="AR25" s="7">
        <f t="shared" si="60"/>
        <v>3.442389252838393</v>
      </c>
      <c r="AS25" s="7">
        <f t="shared" si="60"/>
        <v>3.631720661744504</v>
      </c>
      <c r="AT25" s="7">
        <f t="shared" si="60"/>
        <v>3.8314652981404516</v>
      </c>
      <c r="AU25" s="7">
        <f t="shared" si="60"/>
        <v>4.042195889538176</v>
      </c>
      <c r="AV25" s="7">
        <f t="shared" si="60"/>
        <v>4.264516663462776</v>
      </c>
      <c r="AW25" s="7">
        <f t="shared" si="60"/>
        <v>4.499065079953228</v>
      </c>
      <c r="AX25" s="7">
        <f t="shared" si="60"/>
        <v>4.746513659350655</v>
      </c>
      <c r="AY25" s="7">
        <f t="shared" si="60"/>
        <v>5.007571910614941</v>
      </c>
      <c r="AZ25" s="7">
        <f t="shared" si="60"/>
        <v>5.282988365698762</v>
      </c>
      <c r="BA25" s="7">
        <f t="shared" si="60"/>
        <v>5.573552725812194</v>
      </c>
      <c r="BB25" s="7">
        <f t="shared" si="60"/>
        <v>5.880098125731864</v>
      </c>
      <c r="BC25" s="7">
        <f t="shared" si="60"/>
        <v>6.203503522647116</v>
      </c>
      <c r="BD25" s="7">
        <f t="shared" si="60"/>
        <v>6.544696216392707</v>
      </c>
      <c r="BE25" s="7">
        <f t="shared" si="60"/>
        <v>6.904654508294306</v>
      </c>
      <c r="BF25" s="7">
        <f t="shared" si="60"/>
        <v>7.2844105062504925</v>
      </c>
      <c r="BG25" s="7">
        <f t="shared" si="60"/>
        <v>7.685053084094269</v>
      </c>
      <c r="BH25" s="7">
        <f t="shared" si="60"/>
        <v>8.107731003719454</v>
      </c>
      <c r="BI25" s="7">
        <f t="shared" si="60"/>
        <v>8.553656208924023</v>
      </c>
      <c r="BJ25" s="7">
        <f t="shared" si="60"/>
        <v>9.024107300414844</v>
      </c>
      <c r="BK25" s="7">
        <f t="shared" si="60"/>
        <v>9.52043320193766</v>
      </c>
      <c r="BL25" s="7">
        <f t="shared" si="60"/>
        <v>10.04405702804423</v>
      </c>
      <c r="BM25" s="7">
        <f t="shared" si="60"/>
        <v>10.596480164586662</v>
      </c>
      <c r="BN25" s="7">
        <f t="shared" si="60"/>
        <v>11.179286573638928</v>
      </c>
      <c r="BO25" s="7">
        <f t="shared" si="60"/>
        <v>11.794147335189068</v>
      </c>
      <c r="BP25" s="7">
        <f t="shared" si="60"/>
        <v>12.442825438624466</v>
      </c>
      <c r="BQ25" s="7">
        <f t="shared" si="60"/>
        <v>13.12718083774881</v>
      </c>
      <c r="BR25" s="7">
        <f t="shared" si="60"/>
        <v>13.849175783824993</v>
      </c>
      <c r="BS25" s="7">
        <f t="shared" si="60"/>
        <v>14.610880451935367</v>
      </c>
      <c r="BT25" s="7">
        <f t="shared" si="60"/>
        <v>15.414478876791812</v>
      </c>
      <c r="BU25" s="7">
        <f t="shared" si="60"/>
        <v>16.26227521501536</v>
      </c>
      <c r="BV25" s="7">
        <f t="shared" si="60"/>
        <v>17.156700351841206</v>
      </c>
      <c r="BW25" s="7">
        <f t="shared" si="60"/>
        <v>18.10031887119247</v>
      </c>
      <c r="BX25" s="7">
        <f t="shared" si="60"/>
        <v>19.095836409108056</v>
      </c>
      <c r="BY25" s="7">
        <f t="shared" si="60"/>
        <v>20.146107411608998</v>
      </c>
      <c r="BZ25" s="7">
        <f t="shared" si="60"/>
        <v>21.254143319247493</v>
      </c>
      <c r="CA25" s="7">
        <f t="shared" si="60"/>
        <v>22.423121201806104</v>
      </c>
      <c r="CB25" s="7">
        <f t="shared" si="60"/>
        <v>23.65639286790544</v>
      </c>
      <c r="CC25" s="7">
        <f t="shared" si="60"/>
        <v>24.957494475640235</v>
      </c>
      <c r="CD25" s="7">
        <f t="shared" si="60"/>
        <v>26.330156671800445</v>
      </c>
      <c r="CE25" s="7">
        <f t="shared" si="60"/>
        <v>27.778315288749468</v>
      </c>
      <c r="CF25" s="7">
        <f t="shared" si="60"/>
        <v>29.306122629630686</v>
      </c>
      <c r="CG25" s="7">
        <f t="shared" si="60"/>
        <v>30.91795937426037</v>
      </c>
      <c r="CH25" s="7">
        <f t="shared" si="60"/>
        <v>32.61844713984469</v>
      </c>
      <c r="CI25" s="7">
        <f aca="true" t="shared" si="61" ref="CI25:ET25">1.055*CH25</f>
        <v>34.412461732536144</v>
      </c>
      <c r="CJ25" s="7">
        <f t="shared" si="61"/>
        <v>36.30514712782563</v>
      </c>
      <c r="CK25" s="7">
        <f t="shared" si="61"/>
        <v>38.30193021985603</v>
      </c>
      <c r="CL25" s="7">
        <f t="shared" si="61"/>
        <v>40.40853638194811</v>
      </c>
      <c r="CM25" s="7">
        <f t="shared" si="61"/>
        <v>42.63100588295525</v>
      </c>
      <c r="CN25" s="7">
        <f t="shared" si="61"/>
        <v>44.975711206517786</v>
      </c>
      <c r="CO25" s="7">
        <f t="shared" si="61"/>
        <v>47.449375322876264</v>
      </c>
      <c r="CP25" s="7">
        <f t="shared" si="61"/>
        <v>50.059090965634454</v>
      </c>
      <c r="CQ25" s="7">
        <f t="shared" si="61"/>
        <v>52.812340968744344</v>
      </c>
      <c r="CR25" s="7">
        <f t="shared" si="61"/>
        <v>55.71701972202528</v>
      </c>
      <c r="CS25" s="7">
        <f t="shared" si="61"/>
        <v>58.781455806736666</v>
      </c>
      <c r="CT25" s="7">
        <f t="shared" si="61"/>
        <v>62.01443587610718</v>
      </c>
      <c r="CU25" s="7">
        <f t="shared" si="61"/>
        <v>65.42522984929307</v>
      </c>
      <c r="CV25" s="7">
        <f t="shared" si="61"/>
        <v>69.02361749100419</v>
      </c>
      <c r="CW25" s="7">
        <f t="shared" si="61"/>
        <v>72.81991645300941</v>
      </c>
      <c r="CX25" s="7">
        <f t="shared" si="61"/>
        <v>76.82501185792492</v>
      </c>
      <c r="CY25" s="7">
        <f t="shared" si="61"/>
        <v>81.05038751011078</v>
      </c>
      <c r="CZ25" s="7">
        <f t="shared" si="61"/>
        <v>85.50815882316687</v>
      </c>
      <c r="DA25" s="7">
        <f t="shared" si="61"/>
        <v>90.21110755844104</v>
      </c>
      <c r="DB25" s="7">
        <f t="shared" si="61"/>
        <v>95.17271847415529</v>
      </c>
      <c r="DC25" s="7">
        <f t="shared" si="61"/>
        <v>100.40721799023382</v>
      </c>
      <c r="DD25" s="7">
        <f t="shared" si="61"/>
        <v>105.92961497969667</v>
      </c>
      <c r="DE25" s="7">
        <f t="shared" si="61"/>
        <v>111.75574380357997</v>
      </c>
      <c r="DF25" s="7">
        <f t="shared" si="61"/>
        <v>117.90230971277687</v>
      </c>
      <c r="DG25" s="7">
        <f t="shared" si="61"/>
        <v>124.38693674697959</v>
      </c>
      <c r="DH25" s="7">
        <f t="shared" si="61"/>
        <v>131.22821826806344</v>
      </c>
      <c r="DI25" s="7">
        <f t="shared" si="61"/>
        <v>138.44577027280693</v>
      </c>
      <c r="DJ25" s="7">
        <f t="shared" si="61"/>
        <v>146.06028763781129</v>
      </c>
      <c r="DK25" s="7">
        <f t="shared" si="61"/>
        <v>154.0936034578909</v>
      </c>
      <c r="DL25" s="7">
        <f t="shared" si="61"/>
        <v>162.5687516480749</v>
      </c>
      <c r="DM25" s="7">
        <f t="shared" si="61"/>
        <v>171.51003298871902</v>
      </c>
      <c r="DN25" s="7">
        <f t="shared" si="61"/>
        <v>180.94308480309854</v>
      </c>
      <c r="DO25" s="7">
        <f t="shared" si="61"/>
        <v>190.89495446726895</v>
      </c>
      <c r="DP25" s="7">
        <f t="shared" si="61"/>
        <v>201.39417696296871</v>
      </c>
      <c r="DQ25" s="7">
        <f t="shared" si="61"/>
        <v>212.47085669593199</v>
      </c>
      <c r="DR25" s="7">
        <f t="shared" si="61"/>
        <v>224.15675381420823</v>
      </c>
      <c r="DS25" s="7">
        <f t="shared" si="61"/>
        <v>236.48537527398966</v>
      </c>
      <c r="DT25" s="7">
        <f t="shared" si="61"/>
        <v>249.49207091405907</v>
      </c>
      <c r="DU25" s="7">
        <f t="shared" si="61"/>
        <v>263.2141348143323</v>
      </c>
      <c r="DV25" s="7">
        <f t="shared" si="61"/>
        <v>277.69091222912056</v>
      </c>
      <c r="DW25" s="7">
        <f t="shared" si="61"/>
        <v>292.96391240172215</v>
      </c>
      <c r="DX25" s="7">
        <f t="shared" si="61"/>
        <v>309.0769275838169</v>
      </c>
      <c r="DY25" s="7">
        <f t="shared" si="61"/>
        <v>326.0761586009268</v>
      </c>
      <c r="DZ25" s="7">
        <f t="shared" si="61"/>
        <v>344.0103473239778</v>
      </c>
      <c r="EA25" s="7">
        <f t="shared" si="61"/>
        <v>362.93091642679656</v>
      </c>
      <c r="EB25" s="7">
        <f t="shared" si="61"/>
        <v>382.89211683027037</v>
      </c>
      <c r="EC25" s="7">
        <f t="shared" si="61"/>
        <v>403.95118325593523</v>
      </c>
      <c r="ED25" s="7">
        <f t="shared" si="61"/>
        <v>426.16849833501163</v>
      </c>
      <c r="EE25" s="7">
        <f t="shared" si="61"/>
        <v>449.60776574343726</v>
      </c>
      <c r="EF25" s="7">
        <f t="shared" si="61"/>
        <v>474.3361928593263</v>
      </c>
      <c r="EG25" s="7">
        <f t="shared" si="61"/>
        <v>500.4246834665892</v>
      </c>
      <c r="EH25" s="7">
        <f t="shared" si="61"/>
        <v>527.9480410572515</v>
      </c>
      <c r="EI25" s="7">
        <f t="shared" si="61"/>
        <v>556.9851833154004</v>
      </c>
      <c r="EJ25" s="7">
        <f t="shared" si="61"/>
        <v>587.6193683977474</v>
      </c>
      <c r="EK25" s="7">
        <f t="shared" si="61"/>
        <v>619.9384336596235</v>
      </c>
      <c r="EL25" s="7">
        <f t="shared" si="61"/>
        <v>654.0350475109027</v>
      </c>
      <c r="EM25" s="7">
        <f t="shared" si="61"/>
        <v>690.0069751240023</v>
      </c>
      <c r="EN25" s="7">
        <f t="shared" si="61"/>
        <v>727.9573587558224</v>
      </c>
      <c r="EO25" s="7">
        <f t="shared" si="61"/>
        <v>767.9950134873926</v>
      </c>
      <c r="EP25" s="7">
        <f t="shared" si="61"/>
        <v>810.2347392291991</v>
      </c>
      <c r="EQ25" s="7">
        <f t="shared" si="61"/>
        <v>854.7976498868051</v>
      </c>
      <c r="ER25" s="7">
        <f t="shared" si="61"/>
        <v>901.8115206305793</v>
      </c>
      <c r="ES25" s="7">
        <f t="shared" si="61"/>
        <v>951.4111542652611</v>
      </c>
      <c r="ET25" s="7">
        <f t="shared" si="61"/>
        <v>1003.7387677498504</v>
      </c>
      <c r="EU25" s="7">
        <f aca="true" t="shared" si="62" ref="EU25:FL25">1.055*ET25</f>
        <v>1058.944399976092</v>
      </c>
      <c r="EV25" s="7">
        <f t="shared" si="62"/>
        <v>1117.186341974777</v>
      </c>
      <c r="EW25" s="7">
        <f t="shared" si="62"/>
        <v>1178.6315907833896</v>
      </c>
      <c r="EX25" s="7">
        <f t="shared" si="62"/>
        <v>1243.456328276476</v>
      </c>
      <c r="EY25" s="7">
        <f t="shared" si="62"/>
        <v>1311.846426331682</v>
      </c>
      <c r="EZ25" s="7">
        <f t="shared" si="62"/>
        <v>1383.9979797799244</v>
      </c>
      <c r="FA25" s="7">
        <f t="shared" si="62"/>
        <v>1460.1178686678202</v>
      </c>
      <c r="FB25" s="7">
        <f t="shared" si="62"/>
        <v>1540.4243514445502</v>
      </c>
      <c r="FC25" s="7">
        <f t="shared" si="62"/>
        <v>1625.1476907740005</v>
      </c>
      <c r="FD25" s="7">
        <f t="shared" si="62"/>
        <v>1714.5308137665704</v>
      </c>
      <c r="FE25" s="7">
        <f t="shared" si="62"/>
        <v>1808.8300085237317</v>
      </c>
      <c r="FF25" s="7">
        <f t="shared" si="62"/>
        <v>1908.3156589925368</v>
      </c>
      <c r="FG25" s="7">
        <f t="shared" si="62"/>
        <v>2013.2730202371263</v>
      </c>
      <c r="FH25" s="7">
        <f t="shared" si="62"/>
        <v>2124.0030363501683</v>
      </c>
      <c r="FI25" s="7">
        <f t="shared" si="62"/>
        <v>2240.8232033494273</v>
      </c>
      <c r="FJ25" s="7">
        <f t="shared" si="62"/>
        <v>2364.0684795336456</v>
      </c>
      <c r="FK25" s="7">
        <f t="shared" si="62"/>
        <v>2494.092245907996</v>
      </c>
      <c r="FL25" s="7">
        <f t="shared" si="62"/>
        <v>2631.267319432936</v>
      </c>
      <c r="FM25" s="11">
        <f t="shared" si="21"/>
        <v>0.10200734455252475</v>
      </c>
    </row>
    <row r="26" spans="1:18" ht="14.25">
      <c r="A26">
        <f t="shared" si="22"/>
        <v>16</v>
      </c>
      <c r="B26" s="2" t="s">
        <v>19</v>
      </c>
      <c r="C26" s="2"/>
      <c r="D26" s="7">
        <f>AVERAGE(D11:D25)</f>
        <v>1.6079999999999999</v>
      </c>
      <c r="E26" s="7">
        <f aca="true" t="shared" si="63" ref="E26:L26">AVERAGE(E11:E25)</f>
        <v>1.8293333333333333</v>
      </c>
      <c r="F26" s="7">
        <f t="shared" si="63"/>
        <v>0.07377777777777778</v>
      </c>
      <c r="G26" s="7">
        <f t="shared" si="63"/>
        <v>35.36366666666667</v>
      </c>
      <c r="H26" s="7">
        <f t="shared" si="63"/>
        <v>1.6079999999999999</v>
      </c>
      <c r="I26" s="7">
        <f t="shared" si="63"/>
        <v>1.6817777777777778</v>
      </c>
      <c r="J26" s="7">
        <f t="shared" si="63"/>
        <v>1.7555555555555558</v>
      </c>
      <c r="K26" s="7">
        <f t="shared" si="63"/>
        <v>1.8293333333333333</v>
      </c>
      <c r="L26" s="7">
        <f t="shared" si="63"/>
        <v>1.9299466666666665</v>
      </c>
      <c r="M26" s="4"/>
      <c r="N26" s="12">
        <f>AVERAGE(N11:N25)</f>
        <v>0.09966546868296901</v>
      </c>
      <c r="R26" s="7">
        <f>AVERAGE(R11:R25)</f>
        <v>-35.36366666666667</v>
      </c>
    </row>
    <row r="27" spans="1:14" ht="14.25">
      <c r="A27">
        <f t="shared" si="22"/>
        <v>17</v>
      </c>
      <c r="B27" s="2" t="s">
        <v>20</v>
      </c>
      <c r="C27" s="2"/>
      <c r="D27" s="7"/>
      <c r="E27" s="7"/>
      <c r="F27" s="7"/>
      <c r="G27" s="7"/>
      <c r="H27" s="7"/>
      <c r="I27" s="7"/>
      <c r="J27" s="7"/>
      <c r="K27" s="7"/>
      <c r="L27" s="7"/>
      <c r="N27" s="12">
        <f>MEDIAN(N11:N25)</f>
        <v>0.10240300639175333</v>
      </c>
    </row>
    <row r="28" spans="2:12" ht="14.25">
      <c r="B28" s="2"/>
      <c r="C28" s="2"/>
      <c r="D28" s="7"/>
      <c r="E28" s="7"/>
      <c r="F28" s="7"/>
      <c r="G28" s="7"/>
      <c r="H28" s="7"/>
      <c r="I28" s="7"/>
      <c r="J28" s="7"/>
      <c r="K28" s="7"/>
      <c r="L28" s="7"/>
    </row>
    <row r="29" spans="2:12" ht="14.25">
      <c r="B29" s="2"/>
      <c r="D29" s="7"/>
      <c r="E29" s="7"/>
      <c r="F29" s="7"/>
      <c r="G29" s="7"/>
      <c r="H29" s="7"/>
      <c r="I29" s="7"/>
      <c r="J29" s="7"/>
      <c r="K29" s="7"/>
      <c r="L29" s="7"/>
    </row>
    <row r="30" spans="2:12" ht="14.25">
      <c r="B30" s="2"/>
      <c r="D30" s="7"/>
      <c r="E30" s="7"/>
      <c r="F30" s="7"/>
      <c r="G30" s="7"/>
      <c r="H30" s="7"/>
      <c r="I30" s="7"/>
      <c r="J30" s="7"/>
      <c r="K30" s="7"/>
      <c r="L30" s="7"/>
    </row>
  </sheetData>
  <sheetProtection/>
  <mergeCells count="3">
    <mergeCell ref="B3:N3"/>
    <mergeCell ref="B4:N4"/>
    <mergeCell ref="B5:N5"/>
  </mergeCells>
  <printOptions/>
  <pageMargins left="0.7" right="0.7" top="0.75" bottom="0.75" header="0.3" footer="0.3"/>
  <pageSetup fitToHeight="1" fitToWidth="1" horizontalDpi="600" verticalDpi="600" orientation="landscape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40">
      <selection activeCell="K34" sqref="K34"/>
    </sheetView>
  </sheetViews>
  <sheetFormatPr defaultColWidth="9.140625" defaultRowHeight="15"/>
  <cols>
    <col min="1" max="1" width="6.00390625" style="0" customWidth="1"/>
    <col min="2" max="2" width="23.7109375" style="0" customWidth="1"/>
  </cols>
  <sheetData>
    <row r="1" spans="1:3" ht="14.25">
      <c r="A1" s="1"/>
      <c r="B1" s="1"/>
      <c r="C1" s="1"/>
    </row>
    <row r="2" spans="1:8" ht="18">
      <c r="A2" s="1"/>
      <c r="B2" s="21" t="s">
        <v>104</v>
      </c>
      <c r="C2" s="21"/>
      <c r="D2" s="21"/>
      <c r="E2" s="21"/>
      <c r="F2" s="21"/>
      <c r="G2" s="21"/>
      <c r="H2" s="21"/>
    </row>
    <row r="3" spans="1:8" ht="18">
      <c r="A3" s="1"/>
      <c r="B3" s="21" t="s">
        <v>100</v>
      </c>
      <c r="C3" s="21"/>
      <c r="D3" s="21"/>
      <c r="E3" s="21"/>
      <c r="F3" s="21"/>
      <c r="G3" s="21"/>
      <c r="H3" s="21"/>
    </row>
    <row r="4" spans="1:8" ht="18">
      <c r="A4" s="1"/>
      <c r="B4" s="21" t="s">
        <v>113</v>
      </c>
      <c r="C4" s="21"/>
      <c r="D4" s="21"/>
      <c r="E4" s="21"/>
      <c r="F4" s="21"/>
      <c r="G4" s="21"/>
      <c r="H4" s="21"/>
    </row>
    <row r="5" spans="1:3" ht="14.25">
      <c r="A5" s="1"/>
      <c r="B5" s="1"/>
      <c r="C5" s="1"/>
    </row>
    <row r="6" spans="1:3" ht="14.25">
      <c r="A6" s="1"/>
      <c r="B6" s="1"/>
      <c r="C6" s="1"/>
    </row>
    <row r="7" spans="1:3" ht="14.25">
      <c r="A7" s="1"/>
      <c r="B7" s="1"/>
      <c r="C7" s="1"/>
    </row>
    <row r="8" spans="1:10" ht="14.25">
      <c r="A8" s="1"/>
      <c r="B8" s="1"/>
      <c r="C8" s="1"/>
      <c r="F8" s="1" t="s">
        <v>21</v>
      </c>
      <c r="G8" s="8" t="s">
        <v>96</v>
      </c>
      <c r="H8" s="1"/>
      <c r="I8" s="1"/>
      <c r="J8" s="1"/>
    </row>
    <row r="9" spans="1:10" ht="14.25">
      <c r="A9" s="1" t="s">
        <v>0</v>
      </c>
      <c r="B9" s="1"/>
      <c r="C9" s="1"/>
      <c r="E9" s="1" t="s">
        <v>93</v>
      </c>
      <c r="F9" s="1" t="s">
        <v>95</v>
      </c>
      <c r="G9" s="1" t="s">
        <v>97</v>
      </c>
      <c r="H9" s="1" t="s">
        <v>98</v>
      </c>
      <c r="I9" s="1"/>
      <c r="J9" s="1"/>
    </row>
    <row r="10" spans="1:8" ht="14.25">
      <c r="A10" s="1" t="s">
        <v>1</v>
      </c>
      <c r="B10" s="1" t="s">
        <v>2</v>
      </c>
      <c r="C10" s="1" t="s">
        <v>3</v>
      </c>
      <c r="D10" s="1" t="s">
        <v>21</v>
      </c>
      <c r="E10" s="1" t="s">
        <v>94</v>
      </c>
      <c r="F10" s="1" t="s">
        <v>94</v>
      </c>
      <c r="G10" s="1" t="s">
        <v>74</v>
      </c>
      <c r="H10" s="1" t="s">
        <v>78</v>
      </c>
    </row>
    <row r="11" spans="1:10" ht="14.25">
      <c r="A11">
        <v>1</v>
      </c>
      <c r="B11" s="2" t="s">
        <v>4</v>
      </c>
      <c r="C11" s="2" t="s">
        <v>26</v>
      </c>
      <c r="D11" s="3">
        <f>'ccs 3.3'!D11</f>
        <v>0.85</v>
      </c>
      <c r="E11" s="4">
        <v>0.049</v>
      </c>
      <c r="F11" s="4">
        <f>D11*E11</f>
        <v>0.04165</v>
      </c>
      <c r="G11" s="4">
        <v>0.0403</v>
      </c>
      <c r="H11" s="4">
        <f>F11+G11</f>
        <v>0.08195</v>
      </c>
      <c r="I11" s="4"/>
      <c r="J11" s="4"/>
    </row>
    <row r="12" spans="1:10" ht="14.25">
      <c r="A12">
        <f>A11+1</f>
        <v>2</v>
      </c>
      <c r="B12" s="2" t="s">
        <v>5</v>
      </c>
      <c r="C12" s="2" t="s">
        <v>27</v>
      </c>
      <c r="D12" s="3">
        <f>'ccs 3.3'!D12</f>
        <v>0.8</v>
      </c>
      <c r="E12" s="4">
        <v>0.049</v>
      </c>
      <c r="F12" s="4">
        <f aca="true" t="shared" si="0" ref="F12:F25">D12*E12</f>
        <v>0.039200000000000006</v>
      </c>
      <c r="G12" s="4">
        <v>0.0403</v>
      </c>
      <c r="H12" s="4">
        <f aca="true" t="shared" si="1" ref="H12:H25">F12+G12</f>
        <v>0.07950000000000002</v>
      </c>
      <c r="I12" s="4"/>
      <c r="J12" s="4"/>
    </row>
    <row r="13" spans="1:10" ht="14.25">
      <c r="A13">
        <f aca="true" t="shared" si="2" ref="A13:A27">A12+1</f>
        <v>3</v>
      </c>
      <c r="B13" s="2" t="s">
        <v>6</v>
      </c>
      <c r="C13" s="2" t="s">
        <v>28</v>
      </c>
      <c r="D13" s="3">
        <f>'ccs 3.3'!D13</f>
        <v>0.65</v>
      </c>
      <c r="E13" s="4">
        <v>0.049</v>
      </c>
      <c r="F13" s="4">
        <f t="shared" si="0"/>
        <v>0.03185</v>
      </c>
      <c r="G13" s="4">
        <v>0.0403</v>
      </c>
      <c r="H13" s="4">
        <f t="shared" si="1"/>
        <v>0.07215</v>
      </c>
      <c r="I13" s="4"/>
      <c r="J13" s="4"/>
    </row>
    <row r="14" spans="1:10" ht="14.25">
      <c r="A14">
        <f t="shared" si="2"/>
        <v>4</v>
      </c>
      <c r="B14" s="2" t="s">
        <v>7</v>
      </c>
      <c r="C14" s="2" t="s">
        <v>29</v>
      </c>
      <c r="D14" s="3">
        <f>'ccs 3.3'!D14</f>
        <v>0.75</v>
      </c>
      <c r="E14" s="4">
        <v>0.049</v>
      </c>
      <c r="F14" s="4">
        <f t="shared" si="0"/>
        <v>0.036750000000000005</v>
      </c>
      <c r="G14" s="4">
        <v>0.0403</v>
      </c>
      <c r="H14" s="4">
        <f t="shared" si="1"/>
        <v>0.07705000000000001</v>
      </c>
      <c r="I14" s="4"/>
      <c r="J14" s="4"/>
    </row>
    <row r="15" spans="1:10" ht="14.25">
      <c r="A15">
        <f t="shared" si="2"/>
        <v>5</v>
      </c>
      <c r="B15" s="2" t="s">
        <v>8</v>
      </c>
      <c r="C15" s="2" t="s">
        <v>30</v>
      </c>
      <c r="D15" s="3">
        <f>'ccs 3.3'!D15</f>
        <v>0.85</v>
      </c>
      <c r="E15" s="4">
        <v>0.049</v>
      </c>
      <c r="F15" s="4">
        <f t="shared" si="0"/>
        <v>0.04165</v>
      </c>
      <c r="G15" s="4">
        <v>0.0403</v>
      </c>
      <c r="H15" s="4">
        <f t="shared" si="1"/>
        <v>0.08195</v>
      </c>
      <c r="I15" s="4"/>
      <c r="J15" s="4"/>
    </row>
    <row r="16" spans="1:10" ht="14.25">
      <c r="A16">
        <f t="shared" si="2"/>
        <v>6</v>
      </c>
      <c r="B16" s="2" t="s">
        <v>9</v>
      </c>
      <c r="C16" s="2" t="s">
        <v>31</v>
      </c>
      <c r="D16" s="3">
        <f>'ccs 3.3'!D16</f>
        <v>0.8</v>
      </c>
      <c r="E16" s="4">
        <v>0.049</v>
      </c>
      <c r="F16" s="4">
        <f t="shared" si="0"/>
        <v>0.039200000000000006</v>
      </c>
      <c r="G16" s="4">
        <v>0.0403</v>
      </c>
      <c r="H16" s="4">
        <f t="shared" si="1"/>
        <v>0.07950000000000002</v>
      </c>
      <c r="I16" s="4"/>
      <c r="J16" s="4"/>
    </row>
    <row r="17" spans="1:10" ht="14.25">
      <c r="A17">
        <f t="shared" si="2"/>
        <v>7</v>
      </c>
      <c r="B17" s="2" t="s">
        <v>10</v>
      </c>
      <c r="C17" s="2" t="s">
        <v>32</v>
      </c>
      <c r="D17" s="3">
        <f>'ccs 3.3'!D17</f>
        <v>0.85</v>
      </c>
      <c r="E17" s="4">
        <v>0.049</v>
      </c>
      <c r="F17" s="4">
        <f t="shared" si="0"/>
        <v>0.04165</v>
      </c>
      <c r="G17" s="4">
        <v>0.0403</v>
      </c>
      <c r="H17" s="4">
        <f t="shared" si="1"/>
        <v>0.08195</v>
      </c>
      <c r="I17" s="4"/>
      <c r="J17" s="4"/>
    </row>
    <row r="18" spans="1:10" ht="14.25">
      <c r="A18">
        <f t="shared" si="2"/>
        <v>8</v>
      </c>
      <c r="B18" s="2" t="s">
        <v>11</v>
      </c>
      <c r="C18" s="2" t="s">
        <v>33</v>
      </c>
      <c r="D18" s="3">
        <f>'ccs 3.3'!D18</f>
        <v>0.7</v>
      </c>
      <c r="E18" s="4">
        <v>0.049</v>
      </c>
      <c r="F18" s="4">
        <f t="shared" si="0"/>
        <v>0.0343</v>
      </c>
      <c r="G18" s="4">
        <v>0.0403</v>
      </c>
      <c r="H18" s="4">
        <f t="shared" si="1"/>
        <v>0.0746</v>
      </c>
      <c r="I18" s="4"/>
      <c r="J18" s="4"/>
    </row>
    <row r="19" spans="1:10" ht="14.25">
      <c r="A19">
        <f t="shared" si="2"/>
        <v>9</v>
      </c>
      <c r="B19" s="2" t="s">
        <v>12</v>
      </c>
      <c r="C19" s="2" t="s">
        <v>34</v>
      </c>
      <c r="D19" s="3">
        <f>'ccs 3.3'!D19</f>
        <v>0.85</v>
      </c>
      <c r="E19" s="4">
        <v>0.049</v>
      </c>
      <c r="F19" s="4">
        <f t="shared" si="0"/>
        <v>0.04165</v>
      </c>
      <c r="G19" s="4">
        <v>0.0403</v>
      </c>
      <c r="H19" s="4">
        <f t="shared" si="1"/>
        <v>0.08195</v>
      </c>
      <c r="I19" s="4"/>
      <c r="J19" s="4"/>
    </row>
    <row r="20" spans="1:10" ht="14.25">
      <c r="A20">
        <f t="shared" si="2"/>
        <v>10</v>
      </c>
      <c r="B20" s="2" t="s">
        <v>13</v>
      </c>
      <c r="C20" s="2" t="s">
        <v>35</v>
      </c>
      <c r="D20" s="3">
        <f>'ccs 3.3'!D20</f>
        <v>0.7</v>
      </c>
      <c r="E20" s="4">
        <v>0.049</v>
      </c>
      <c r="F20" s="4">
        <f t="shared" si="0"/>
        <v>0.0343</v>
      </c>
      <c r="G20" s="4">
        <v>0.0403</v>
      </c>
      <c r="H20" s="4">
        <f t="shared" si="1"/>
        <v>0.0746</v>
      </c>
      <c r="I20" s="4"/>
      <c r="J20" s="4"/>
    </row>
    <row r="21" spans="1:10" ht="14.25">
      <c r="A21">
        <f t="shared" si="2"/>
        <v>11</v>
      </c>
      <c r="B21" s="2" t="s">
        <v>14</v>
      </c>
      <c r="C21" s="2" t="s">
        <v>36</v>
      </c>
      <c r="D21" s="3">
        <f>'ccs 3.3'!D21</f>
        <v>0.6</v>
      </c>
      <c r="E21" s="4">
        <v>0.049</v>
      </c>
      <c r="F21" s="4">
        <f t="shared" si="0"/>
        <v>0.0294</v>
      </c>
      <c r="G21" s="4">
        <v>0.0403</v>
      </c>
      <c r="H21" s="4">
        <f t="shared" si="1"/>
        <v>0.0697</v>
      </c>
      <c r="I21" s="4"/>
      <c r="J21" s="4"/>
    </row>
    <row r="22" spans="1:10" ht="14.25">
      <c r="A22">
        <f t="shared" si="2"/>
        <v>12</v>
      </c>
      <c r="B22" s="2" t="s">
        <v>15</v>
      </c>
      <c r="C22" s="2" t="s">
        <v>37</v>
      </c>
      <c r="D22" s="3">
        <f>'ccs 3.3'!D22</f>
        <v>0.55</v>
      </c>
      <c r="E22" s="4">
        <v>0.049</v>
      </c>
      <c r="F22" s="4">
        <f t="shared" si="0"/>
        <v>0.02695</v>
      </c>
      <c r="G22" s="4">
        <v>0.0403</v>
      </c>
      <c r="H22" s="4">
        <f t="shared" si="1"/>
        <v>0.06725</v>
      </c>
      <c r="I22" s="4"/>
      <c r="J22" s="4"/>
    </row>
    <row r="23" spans="1:10" ht="14.25">
      <c r="A23">
        <f t="shared" si="2"/>
        <v>13</v>
      </c>
      <c r="B23" s="2" t="s">
        <v>16</v>
      </c>
      <c r="C23" s="2" t="s">
        <v>38</v>
      </c>
      <c r="D23" s="3">
        <f>'ccs 3.3'!D23</f>
        <v>0.8</v>
      </c>
      <c r="E23" s="4">
        <v>0.049</v>
      </c>
      <c r="F23" s="4">
        <f t="shared" si="0"/>
        <v>0.039200000000000006</v>
      </c>
      <c r="G23" s="4">
        <v>0.0403</v>
      </c>
      <c r="H23" s="4">
        <f t="shared" si="1"/>
        <v>0.07950000000000002</v>
      </c>
      <c r="I23" s="4"/>
      <c r="J23" s="4"/>
    </row>
    <row r="24" spans="1:10" ht="14.25">
      <c r="A24">
        <f t="shared" si="2"/>
        <v>14</v>
      </c>
      <c r="B24" s="2" t="s">
        <v>17</v>
      </c>
      <c r="C24" s="2" t="s">
        <v>39</v>
      </c>
      <c r="D24" s="3">
        <f>'ccs 3.3'!D24</f>
        <v>0.75</v>
      </c>
      <c r="E24" s="4">
        <v>0.049</v>
      </c>
      <c r="F24" s="4">
        <f t="shared" si="0"/>
        <v>0.036750000000000005</v>
      </c>
      <c r="G24" s="4">
        <v>0.0403</v>
      </c>
      <c r="H24" s="4">
        <f t="shared" si="1"/>
        <v>0.07705000000000001</v>
      </c>
      <c r="I24" s="4"/>
      <c r="J24" s="4"/>
    </row>
    <row r="25" spans="1:10" ht="14.25">
      <c r="A25">
        <f t="shared" si="2"/>
        <v>15</v>
      </c>
      <c r="B25" s="2" t="s">
        <v>18</v>
      </c>
      <c r="C25" s="2" t="s">
        <v>40</v>
      </c>
      <c r="D25" s="3">
        <f>'ccs 3.3'!D25</f>
        <v>0.75</v>
      </c>
      <c r="E25" s="4">
        <v>0.049</v>
      </c>
      <c r="F25" s="4">
        <f t="shared" si="0"/>
        <v>0.036750000000000005</v>
      </c>
      <c r="G25" s="4">
        <v>0.0403</v>
      </c>
      <c r="H25" s="4">
        <f t="shared" si="1"/>
        <v>0.07705000000000001</v>
      </c>
      <c r="I25" s="4"/>
      <c r="J25" s="4"/>
    </row>
    <row r="26" spans="1:10" ht="14.25">
      <c r="A26">
        <f t="shared" si="2"/>
        <v>16</v>
      </c>
      <c r="B26" s="2" t="s">
        <v>19</v>
      </c>
      <c r="C26" s="2"/>
      <c r="D26" s="3">
        <f>'ccs 3.3'!D26</f>
        <v>0.7500000000000001</v>
      </c>
      <c r="F26" s="4"/>
      <c r="G26" s="4"/>
      <c r="H26" s="4">
        <f>AVERAGE(H11:H25)</f>
        <v>0.07705000000000002</v>
      </c>
      <c r="I26" s="4"/>
      <c r="J26" s="4"/>
    </row>
    <row r="27" spans="1:10" ht="14.25">
      <c r="A27">
        <f t="shared" si="2"/>
        <v>17</v>
      </c>
      <c r="B27" s="2" t="s">
        <v>20</v>
      </c>
      <c r="C27" s="2"/>
      <c r="D27" s="3">
        <f>'ccs 3.3'!D27</f>
        <v>0.75</v>
      </c>
      <c r="F27" s="4"/>
      <c r="G27" s="4"/>
      <c r="H27" s="4">
        <f>MEDIAN(H11:H25)</f>
        <v>0.07705000000000001</v>
      </c>
      <c r="I27" s="4"/>
      <c r="J27" s="4"/>
    </row>
    <row r="28" spans="2:3" ht="14.25">
      <c r="B28" s="2"/>
      <c r="C28" s="2"/>
    </row>
    <row r="29" ht="14.25">
      <c r="B29" s="13" t="s">
        <v>102</v>
      </c>
    </row>
    <row r="30" ht="14.25">
      <c r="B30" s="14" t="s">
        <v>114</v>
      </c>
    </row>
    <row r="34" spans="1:3" ht="14.25">
      <c r="A34" s="1"/>
      <c r="B34" s="1"/>
      <c r="C34" s="1"/>
    </row>
    <row r="35" spans="1:3" ht="14.25">
      <c r="A35" s="1"/>
      <c r="B35" s="1"/>
      <c r="C35" s="1"/>
    </row>
    <row r="36" spans="1:8" ht="18">
      <c r="A36" s="1"/>
      <c r="B36" s="21" t="s">
        <v>104</v>
      </c>
      <c r="C36" s="21"/>
      <c r="D36" s="21"/>
      <c r="E36" s="21"/>
      <c r="F36" s="21"/>
      <c r="G36" s="21"/>
      <c r="H36" s="21"/>
    </row>
    <row r="37" spans="1:8" ht="18">
      <c r="A37" s="1"/>
      <c r="B37" s="21" t="s">
        <v>100</v>
      </c>
      <c r="C37" s="21"/>
      <c r="D37" s="21"/>
      <c r="E37" s="21"/>
      <c r="F37" s="21"/>
      <c r="G37" s="21"/>
      <c r="H37" s="21"/>
    </row>
    <row r="38" spans="1:8" ht="18">
      <c r="A38" s="1"/>
      <c r="B38" s="21" t="s">
        <v>113</v>
      </c>
      <c r="C38" s="21"/>
      <c r="D38" s="21"/>
      <c r="E38" s="21"/>
      <c r="F38" s="21"/>
      <c r="G38" s="21"/>
      <c r="H38" s="21"/>
    </row>
    <row r="39" spans="1:3" ht="14.25">
      <c r="A39" s="1"/>
      <c r="B39" s="1"/>
      <c r="C39" s="1"/>
    </row>
    <row r="40" spans="1:3" ht="14.25">
      <c r="A40" s="1"/>
      <c r="B40" s="1"/>
      <c r="C40" s="1"/>
    </row>
    <row r="41" spans="1:8" ht="14.25">
      <c r="A41" s="1"/>
      <c r="B41" s="1"/>
      <c r="C41" s="1"/>
      <c r="F41" s="1" t="s">
        <v>21</v>
      </c>
      <c r="G41" s="8" t="s">
        <v>96</v>
      </c>
      <c r="H41" s="1"/>
    </row>
    <row r="42" spans="1:8" ht="14.25">
      <c r="A42" s="1" t="s">
        <v>0</v>
      </c>
      <c r="B42" s="1"/>
      <c r="C42" s="1"/>
      <c r="E42" s="1" t="s">
        <v>93</v>
      </c>
      <c r="F42" s="1" t="s">
        <v>95</v>
      </c>
      <c r="G42" s="1" t="s">
        <v>97</v>
      </c>
      <c r="H42" s="1" t="s">
        <v>98</v>
      </c>
    </row>
    <row r="43" spans="1:8" ht="14.25">
      <c r="A43" s="1" t="s">
        <v>1</v>
      </c>
      <c r="B43" s="1" t="s">
        <v>2</v>
      </c>
      <c r="C43" s="1" t="s">
        <v>3</v>
      </c>
      <c r="D43" s="1" t="s">
        <v>21</v>
      </c>
      <c r="E43" s="1" t="s">
        <v>94</v>
      </c>
      <c r="F43" s="1" t="s">
        <v>94</v>
      </c>
      <c r="G43" s="1" t="s">
        <v>74</v>
      </c>
      <c r="H43" s="1" t="s">
        <v>78</v>
      </c>
    </row>
    <row r="44" spans="1:8" ht="14.25">
      <c r="A44">
        <v>1</v>
      </c>
      <c r="B44" s="2" t="s">
        <v>4</v>
      </c>
      <c r="C44" s="2" t="s">
        <v>26</v>
      </c>
      <c r="D44" s="3">
        <f>D11</f>
        <v>0.85</v>
      </c>
      <c r="E44" s="4">
        <v>0.065</v>
      </c>
      <c r="F44" s="4">
        <f>D44*E44</f>
        <v>0.05525</v>
      </c>
      <c r="G44" s="4">
        <v>0.0403</v>
      </c>
      <c r="H44" s="4">
        <f>F44+G44</f>
        <v>0.09555</v>
      </c>
    </row>
    <row r="45" spans="1:8" ht="14.25">
      <c r="A45">
        <f>A44+1</f>
        <v>2</v>
      </c>
      <c r="B45" s="2" t="s">
        <v>5</v>
      </c>
      <c r="C45" s="2" t="s">
        <v>27</v>
      </c>
      <c r="D45" s="3">
        <f aca="true" t="shared" si="3" ref="D45:D58">D12</f>
        <v>0.8</v>
      </c>
      <c r="E45" s="4">
        <v>0.065</v>
      </c>
      <c r="F45" s="4">
        <f aca="true" t="shared" si="4" ref="F45:F58">D45*E45</f>
        <v>0.052000000000000005</v>
      </c>
      <c r="G45" s="4">
        <v>0.0403</v>
      </c>
      <c r="H45" s="4">
        <f aca="true" t="shared" si="5" ref="H45:H58">F45+G45</f>
        <v>0.09230000000000001</v>
      </c>
    </row>
    <row r="46" spans="1:8" ht="14.25">
      <c r="A46">
        <f aca="true" t="shared" si="6" ref="A46:A60">A45+1</f>
        <v>3</v>
      </c>
      <c r="B46" s="2" t="s">
        <v>6</v>
      </c>
      <c r="C46" s="2" t="s">
        <v>28</v>
      </c>
      <c r="D46" s="3">
        <f t="shared" si="3"/>
        <v>0.65</v>
      </c>
      <c r="E46" s="4">
        <v>0.065</v>
      </c>
      <c r="F46" s="4">
        <f t="shared" si="4"/>
        <v>0.04225</v>
      </c>
      <c r="G46" s="4">
        <v>0.0403</v>
      </c>
      <c r="H46" s="4">
        <f t="shared" si="5"/>
        <v>0.08255000000000001</v>
      </c>
    </row>
    <row r="47" spans="1:8" ht="14.25">
      <c r="A47">
        <f t="shared" si="6"/>
        <v>4</v>
      </c>
      <c r="B47" s="2" t="s">
        <v>7</v>
      </c>
      <c r="C47" s="2" t="s">
        <v>29</v>
      </c>
      <c r="D47" s="3">
        <f t="shared" si="3"/>
        <v>0.75</v>
      </c>
      <c r="E47" s="4">
        <v>0.065</v>
      </c>
      <c r="F47" s="4">
        <f t="shared" si="4"/>
        <v>0.04875</v>
      </c>
      <c r="G47" s="4">
        <v>0.0403</v>
      </c>
      <c r="H47" s="4">
        <f t="shared" si="5"/>
        <v>0.08905</v>
      </c>
    </row>
    <row r="48" spans="1:8" ht="14.25">
      <c r="A48">
        <f t="shared" si="6"/>
        <v>5</v>
      </c>
      <c r="B48" s="2" t="s">
        <v>8</v>
      </c>
      <c r="C48" s="2" t="s">
        <v>30</v>
      </c>
      <c r="D48" s="3">
        <f t="shared" si="3"/>
        <v>0.85</v>
      </c>
      <c r="E48" s="4">
        <v>0.065</v>
      </c>
      <c r="F48" s="4">
        <f t="shared" si="4"/>
        <v>0.05525</v>
      </c>
      <c r="G48" s="4">
        <v>0.0403</v>
      </c>
      <c r="H48" s="4">
        <f t="shared" si="5"/>
        <v>0.09555</v>
      </c>
    </row>
    <row r="49" spans="1:8" ht="14.25">
      <c r="A49">
        <f t="shared" si="6"/>
        <v>6</v>
      </c>
      <c r="B49" s="2" t="s">
        <v>9</v>
      </c>
      <c r="C49" s="2" t="s">
        <v>31</v>
      </c>
      <c r="D49" s="3">
        <f t="shared" si="3"/>
        <v>0.8</v>
      </c>
      <c r="E49" s="4">
        <v>0.065</v>
      </c>
      <c r="F49" s="4">
        <f t="shared" si="4"/>
        <v>0.052000000000000005</v>
      </c>
      <c r="G49" s="4">
        <v>0.0403</v>
      </c>
      <c r="H49" s="4">
        <f t="shared" si="5"/>
        <v>0.09230000000000001</v>
      </c>
    </row>
    <row r="50" spans="1:8" ht="14.25">
      <c r="A50">
        <f t="shared" si="6"/>
        <v>7</v>
      </c>
      <c r="B50" s="2" t="s">
        <v>10</v>
      </c>
      <c r="C50" s="2" t="s">
        <v>32</v>
      </c>
      <c r="D50" s="3">
        <f t="shared" si="3"/>
        <v>0.85</v>
      </c>
      <c r="E50" s="4">
        <v>0.065</v>
      </c>
      <c r="F50" s="4">
        <f t="shared" si="4"/>
        <v>0.05525</v>
      </c>
      <c r="G50" s="4">
        <v>0.0403</v>
      </c>
      <c r="H50" s="4">
        <f t="shared" si="5"/>
        <v>0.09555</v>
      </c>
    </row>
    <row r="51" spans="1:8" ht="14.25">
      <c r="A51">
        <f t="shared" si="6"/>
        <v>8</v>
      </c>
      <c r="B51" s="2" t="s">
        <v>11</v>
      </c>
      <c r="C51" s="2" t="s">
        <v>33</v>
      </c>
      <c r="D51" s="3">
        <f t="shared" si="3"/>
        <v>0.7</v>
      </c>
      <c r="E51" s="4">
        <v>0.065</v>
      </c>
      <c r="F51" s="4">
        <f t="shared" si="4"/>
        <v>0.0455</v>
      </c>
      <c r="G51" s="4">
        <v>0.0403</v>
      </c>
      <c r="H51" s="4">
        <f t="shared" si="5"/>
        <v>0.0858</v>
      </c>
    </row>
    <row r="52" spans="1:8" ht="14.25">
      <c r="A52">
        <f t="shared" si="6"/>
        <v>9</v>
      </c>
      <c r="B52" s="2" t="s">
        <v>12</v>
      </c>
      <c r="C52" s="2" t="s">
        <v>34</v>
      </c>
      <c r="D52" s="3">
        <f t="shared" si="3"/>
        <v>0.85</v>
      </c>
      <c r="E52" s="4">
        <v>0.065</v>
      </c>
      <c r="F52" s="4">
        <f t="shared" si="4"/>
        <v>0.05525</v>
      </c>
      <c r="G52" s="4">
        <v>0.0403</v>
      </c>
      <c r="H52" s="4">
        <f t="shared" si="5"/>
        <v>0.09555</v>
      </c>
    </row>
    <row r="53" spans="1:8" ht="14.25">
      <c r="A53">
        <f t="shared" si="6"/>
        <v>10</v>
      </c>
      <c r="B53" s="2" t="s">
        <v>13</v>
      </c>
      <c r="C53" s="2" t="s">
        <v>35</v>
      </c>
      <c r="D53" s="3">
        <f t="shared" si="3"/>
        <v>0.7</v>
      </c>
      <c r="E53" s="4">
        <v>0.065</v>
      </c>
      <c r="F53" s="4">
        <f t="shared" si="4"/>
        <v>0.0455</v>
      </c>
      <c r="G53" s="4">
        <v>0.0403</v>
      </c>
      <c r="H53" s="4">
        <f t="shared" si="5"/>
        <v>0.0858</v>
      </c>
    </row>
    <row r="54" spans="1:8" ht="14.25">
      <c r="A54">
        <f t="shared" si="6"/>
        <v>11</v>
      </c>
      <c r="B54" s="2" t="s">
        <v>14</v>
      </c>
      <c r="C54" s="2" t="s">
        <v>36</v>
      </c>
      <c r="D54" s="3">
        <f t="shared" si="3"/>
        <v>0.6</v>
      </c>
      <c r="E54" s="4">
        <v>0.065</v>
      </c>
      <c r="F54" s="4">
        <f t="shared" si="4"/>
        <v>0.039</v>
      </c>
      <c r="G54" s="4">
        <v>0.0403</v>
      </c>
      <c r="H54" s="4">
        <f t="shared" si="5"/>
        <v>0.07930000000000001</v>
      </c>
    </row>
    <row r="55" spans="1:8" ht="14.25">
      <c r="A55">
        <f t="shared" si="6"/>
        <v>12</v>
      </c>
      <c r="B55" s="2" t="s">
        <v>15</v>
      </c>
      <c r="C55" s="2" t="s">
        <v>37</v>
      </c>
      <c r="D55" s="3">
        <f t="shared" si="3"/>
        <v>0.55</v>
      </c>
      <c r="E55" s="4">
        <v>0.065</v>
      </c>
      <c r="F55" s="4">
        <f t="shared" si="4"/>
        <v>0.035750000000000004</v>
      </c>
      <c r="G55" s="4">
        <v>0.0403</v>
      </c>
      <c r="H55" s="4">
        <f t="shared" si="5"/>
        <v>0.07605</v>
      </c>
    </row>
    <row r="56" spans="1:8" ht="14.25">
      <c r="A56">
        <f t="shared" si="6"/>
        <v>13</v>
      </c>
      <c r="B56" s="2" t="s">
        <v>16</v>
      </c>
      <c r="C56" s="2" t="s">
        <v>38</v>
      </c>
      <c r="D56" s="3">
        <f t="shared" si="3"/>
        <v>0.8</v>
      </c>
      <c r="E56" s="4">
        <v>0.065</v>
      </c>
      <c r="F56" s="4">
        <f t="shared" si="4"/>
        <v>0.052000000000000005</v>
      </c>
      <c r="G56" s="4">
        <v>0.0403</v>
      </c>
      <c r="H56" s="4">
        <f t="shared" si="5"/>
        <v>0.09230000000000001</v>
      </c>
    </row>
    <row r="57" spans="1:8" ht="14.25">
      <c r="A57">
        <f t="shared" si="6"/>
        <v>14</v>
      </c>
      <c r="B57" s="2" t="s">
        <v>17</v>
      </c>
      <c r="C57" s="2" t="s">
        <v>39</v>
      </c>
      <c r="D57" s="3">
        <f t="shared" si="3"/>
        <v>0.75</v>
      </c>
      <c r="E57" s="4">
        <v>0.065</v>
      </c>
      <c r="F57" s="4">
        <f t="shared" si="4"/>
        <v>0.04875</v>
      </c>
      <c r="G57" s="4">
        <v>0.0403</v>
      </c>
      <c r="H57" s="4">
        <f t="shared" si="5"/>
        <v>0.08905</v>
      </c>
    </row>
    <row r="58" spans="1:8" ht="14.25">
      <c r="A58">
        <f t="shared" si="6"/>
        <v>15</v>
      </c>
      <c r="B58" s="2" t="s">
        <v>18</v>
      </c>
      <c r="C58" s="2" t="s">
        <v>40</v>
      </c>
      <c r="D58" s="3">
        <f t="shared" si="3"/>
        <v>0.75</v>
      </c>
      <c r="E58" s="4">
        <v>0.065</v>
      </c>
      <c r="F58" s="4">
        <f t="shared" si="4"/>
        <v>0.04875</v>
      </c>
      <c r="G58" s="4">
        <v>0.0403</v>
      </c>
      <c r="H58" s="4">
        <f t="shared" si="5"/>
        <v>0.08905</v>
      </c>
    </row>
    <row r="59" spans="1:8" ht="14.25">
      <c r="A59">
        <f t="shared" si="6"/>
        <v>16</v>
      </c>
      <c r="B59" s="2" t="s">
        <v>19</v>
      </c>
      <c r="C59" s="2"/>
      <c r="D59" s="3">
        <f>AVERAGE(D44:D58)</f>
        <v>0.7500000000000001</v>
      </c>
      <c r="F59" s="4"/>
      <c r="G59" s="4"/>
      <c r="H59" s="4">
        <f>AVERAGE(H44:H58)</f>
        <v>0.08905000000000003</v>
      </c>
    </row>
    <row r="60" spans="1:8" ht="14.25">
      <c r="A60">
        <f t="shared" si="6"/>
        <v>17</v>
      </c>
      <c r="B60" s="2" t="s">
        <v>20</v>
      </c>
      <c r="C60" s="2"/>
      <c r="D60" s="3">
        <f>'ccs 3.3'!D60+MEDIAN(D44:D58)</f>
        <v>0.75</v>
      </c>
      <c r="F60" s="4"/>
      <c r="G60" s="4"/>
      <c r="H60" s="4">
        <f>MEDIAN(H44:H58)</f>
        <v>0.08905</v>
      </c>
    </row>
    <row r="61" spans="2:3" ht="14.25">
      <c r="B61" s="2"/>
      <c r="C61" s="2"/>
    </row>
    <row r="62" ht="14.25">
      <c r="B62" s="13" t="s">
        <v>102</v>
      </c>
    </row>
    <row r="63" ht="14.25">
      <c r="B63" s="14" t="s">
        <v>148</v>
      </c>
    </row>
  </sheetData>
  <sheetProtection/>
  <mergeCells count="6">
    <mergeCell ref="B36:H36"/>
    <mergeCell ref="B37:H37"/>
    <mergeCell ref="B38:H38"/>
    <mergeCell ref="B2:H2"/>
    <mergeCell ref="B3:H3"/>
    <mergeCell ref="B4:H4"/>
  </mergeCells>
  <hyperlinks>
    <hyperlink ref="B63" r:id="rId1" display="WWW.FEDERALRESERVE.GOV"/>
    <hyperlink ref="B30" r:id="rId2" display="WWW.FEDERALRESERVE.GOV"/>
  </hyperlinks>
  <printOptions/>
  <pageMargins left="0.7" right="0.7" top="0.75" bottom="0.75" header="0.3" footer="0.3"/>
  <pageSetup fitToHeight="1" fitToWidth="1" horizontalDpi="600" verticalDpi="600" orientation="portrait" scale="96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6.00390625" style="0" customWidth="1"/>
    <col min="3" max="3" width="15.00390625" style="0" customWidth="1"/>
    <col min="4" max="4" width="14.00390625" style="0" customWidth="1"/>
    <col min="5" max="5" width="12.00390625" style="0" customWidth="1"/>
    <col min="7" max="8" width="12.00390625" style="0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">
      <c r="A3" s="1"/>
      <c r="B3" s="21" t="s">
        <v>136</v>
      </c>
      <c r="C3" s="21"/>
      <c r="D3" s="21"/>
      <c r="E3" s="21"/>
      <c r="F3" s="21"/>
      <c r="G3" s="2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4.25">
      <c r="A8" s="1"/>
      <c r="B8" s="1"/>
      <c r="C8" s="1" t="s">
        <v>117</v>
      </c>
      <c r="D8" s="1" t="s">
        <v>120</v>
      </c>
      <c r="E8" s="1" t="s">
        <v>123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>
      <c r="A9" s="1" t="s">
        <v>0</v>
      </c>
      <c r="B9" s="1"/>
      <c r="C9" s="1" t="s">
        <v>118</v>
      </c>
      <c r="D9" s="1" t="s">
        <v>121</v>
      </c>
      <c r="E9" s="1" t="s">
        <v>93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4.25">
      <c r="A10" s="1" t="s">
        <v>115</v>
      </c>
      <c r="B10" s="1" t="s">
        <v>116</v>
      </c>
      <c r="C10" s="1" t="s">
        <v>119</v>
      </c>
      <c r="D10" s="1" t="s">
        <v>122</v>
      </c>
      <c r="E10" s="1" t="s">
        <v>94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6" ht="14.25">
      <c r="A11">
        <v>1</v>
      </c>
      <c r="B11">
        <v>1980</v>
      </c>
      <c r="C11" s="4">
        <v>0.1315</v>
      </c>
      <c r="D11" s="4">
        <v>0.1423</v>
      </c>
      <c r="E11" s="4">
        <f>D11-C11</f>
        <v>0.010800000000000004</v>
      </c>
      <c r="F11" s="4"/>
    </row>
    <row r="12" spans="1:6" ht="14.25">
      <c r="A12">
        <f>1+A11</f>
        <v>2</v>
      </c>
      <c r="B12">
        <f>+B11+1</f>
        <v>1981</v>
      </c>
      <c r="C12" s="4">
        <v>0.1562</v>
      </c>
      <c r="D12" s="4">
        <v>0.1522</v>
      </c>
      <c r="E12" s="4">
        <f aca="true" t="shared" si="0" ref="E12:E38">D12-C12</f>
        <v>-0.0040000000000000036</v>
      </c>
      <c r="F12" s="4"/>
    </row>
    <row r="13" spans="1:6" ht="14.25">
      <c r="A13">
        <f aca="true" t="shared" si="1" ref="A13:A38">1+A12</f>
        <v>3</v>
      </c>
      <c r="B13">
        <f aca="true" t="shared" si="2" ref="B13:B38">+B12+1</f>
        <v>1982</v>
      </c>
      <c r="C13" s="4">
        <v>0.1533</v>
      </c>
      <c r="D13" s="4">
        <v>0.1578</v>
      </c>
      <c r="E13" s="4">
        <f t="shared" si="0"/>
        <v>0.004500000000000004</v>
      </c>
      <c r="F13" s="4"/>
    </row>
    <row r="14" spans="1:6" ht="14.25">
      <c r="A14">
        <f t="shared" si="1"/>
        <v>4</v>
      </c>
      <c r="B14">
        <f t="shared" si="2"/>
        <v>1983</v>
      </c>
      <c r="C14" s="4">
        <v>0.1331</v>
      </c>
      <c r="D14" s="4">
        <v>0.1536</v>
      </c>
      <c r="E14" s="4">
        <f t="shared" si="0"/>
        <v>0.02049999999999999</v>
      </c>
      <c r="F14" s="4"/>
    </row>
    <row r="15" spans="1:6" ht="14.25">
      <c r="A15">
        <f t="shared" si="1"/>
        <v>5</v>
      </c>
      <c r="B15">
        <f t="shared" si="2"/>
        <v>1984</v>
      </c>
      <c r="C15" s="4">
        <v>0.1403</v>
      </c>
      <c r="D15" s="4">
        <v>0.1532</v>
      </c>
      <c r="E15" s="4">
        <f t="shared" si="0"/>
        <v>0.012899999999999995</v>
      </c>
      <c r="F15" s="4"/>
    </row>
    <row r="16" spans="1:6" ht="14.25">
      <c r="A16">
        <f t="shared" si="1"/>
        <v>6</v>
      </c>
      <c r="B16">
        <f t="shared" si="2"/>
        <v>1985</v>
      </c>
      <c r="C16" s="4">
        <v>0.1229</v>
      </c>
      <c r="D16" s="4">
        <v>0.152</v>
      </c>
      <c r="E16" s="4">
        <f t="shared" si="0"/>
        <v>0.0291</v>
      </c>
      <c r="F16" s="4"/>
    </row>
    <row r="17" spans="1:6" ht="14.25">
      <c r="A17">
        <f t="shared" si="1"/>
        <v>7</v>
      </c>
      <c r="B17">
        <f t="shared" si="2"/>
        <v>1986</v>
      </c>
      <c r="C17" s="4">
        <v>0.0946</v>
      </c>
      <c r="D17" s="4">
        <v>0.1393</v>
      </c>
      <c r="E17" s="4">
        <f t="shared" si="0"/>
        <v>0.044700000000000004</v>
      </c>
      <c r="F17" s="4"/>
    </row>
    <row r="18" spans="1:6" ht="14.25">
      <c r="A18">
        <f t="shared" si="1"/>
        <v>8</v>
      </c>
      <c r="B18">
        <f t="shared" si="2"/>
        <v>1987</v>
      </c>
      <c r="C18" s="4">
        <v>0.0998</v>
      </c>
      <c r="D18" s="4">
        <v>0.1299</v>
      </c>
      <c r="E18" s="4">
        <f t="shared" si="0"/>
        <v>0.030099999999999988</v>
      </c>
      <c r="F18" s="4"/>
    </row>
    <row r="19" spans="1:6" ht="14.25">
      <c r="A19">
        <f t="shared" si="1"/>
        <v>9</v>
      </c>
      <c r="B19">
        <f t="shared" si="2"/>
        <v>1988</v>
      </c>
      <c r="C19" s="4">
        <v>0.1045</v>
      </c>
      <c r="D19" s="4">
        <v>0.1279</v>
      </c>
      <c r="E19" s="4">
        <f t="shared" si="0"/>
        <v>0.023400000000000018</v>
      </c>
      <c r="F19" s="4"/>
    </row>
    <row r="20" spans="1:6" ht="14.25">
      <c r="A20">
        <f t="shared" si="1"/>
        <v>10</v>
      </c>
      <c r="B20">
        <f t="shared" si="2"/>
        <v>1989</v>
      </c>
      <c r="C20" s="4">
        <v>0.0966</v>
      </c>
      <c r="D20" s="4">
        <v>0.1297</v>
      </c>
      <c r="E20" s="4">
        <f t="shared" si="0"/>
        <v>0.033100000000000004</v>
      </c>
      <c r="F20" s="4"/>
    </row>
    <row r="21" spans="1:6" ht="14.25">
      <c r="A21">
        <f t="shared" si="1"/>
        <v>11</v>
      </c>
      <c r="B21">
        <f t="shared" si="2"/>
        <v>1990</v>
      </c>
      <c r="C21" s="4">
        <v>0.0976</v>
      </c>
      <c r="D21" s="4">
        <v>0.127</v>
      </c>
      <c r="E21" s="4">
        <f t="shared" si="0"/>
        <v>0.029399999999999996</v>
      </c>
      <c r="F21" s="4"/>
    </row>
    <row r="22" spans="1:6" ht="14.25">
      <c r="A22">
        <f t="shared" si="1"/>
        <v>12</v>
      </c>
      <c r="B22">
        <f t="shared" si="2"/>
        <v>1991</v>
      </c>
      <c r="C22" s="4">
        <v>0.0921</v>
      </c>
      <c r="D22" s="4">
        <v>0.1255</v>
      </c>
      <c r="E22" s="4">
        <f t="shared" si="0"/>
        <v>0.0334</v>
      </c>
      <c r="F22" s="4"/>
    </row>
    <row r="23" spans="1:6" ht="14.25">
      <c r="A23">
        <f t="shared" si="1"/>
        <v>13</v>
      </c>
      <c r="B23">
        <f t="shared" si="2"/>
        <v>1992</v>
      </c>
      <c r="C23" s="4">
        <v>0.0857</v>
      </c>
      <c r="D23" s="4">
        <v>0.1209</v>
      </c>
      <c r="E23" s="4">
        <f t="shared" si="0"/>
        <v>0.035199999999999995</v>
      </c>
      <c r="F23" s="4"/>
    </row>
    <row r="24" spans="1:6" ht="14.25">
      <c r="A24">
        <f t="shared" si="1"/>
        <v>14</v>
      </c>
      <c r="B24">
        <f t="shared" si="2"/>
        <v>1993</v>
      </c>
      <c r="C24" s="4">
        <v>0.0756</v>
      </c>
      <c r="D24" s="4">
        <v>0.1141</v>
      </c>
      <c r="E24" s="4">
        <f t="shared" si="0"/>
        <v>0.03849999999999999</v>
      </c>
      <c r="F24" s="4"/>
    </row>
    <row r="25" spans="1:6" ht="14.25">
      <c r="A25">
        <f t="shared" si="1"/>
        <v>15</v>
      </c>
      <c r="B25">
        <f t="shared" si="2"/>
        <v>1994</v>
      </c>
      <c r="C25" s="4">
        <v>0.083</v>
      </c>
      <c r="D25" s="4">
        <v>0.1134</v>
      </c>
      <c r="E25" s="4">
        <f t="shared" si="0"/>
        <v>0.030399999999999996</v>
      </c>
      <c r="F25" s="4"/>
    </row>
    <row r="26" spans="1:6" ht="14.25">
      <c r="A26">
        <f t="shared" si="1"/>
        <v>16</v>
      </c>
      <c r="B26">
        <f t="shared" si="2"/>
        <v>1995</v>
      </c>
      <c r="C26" s="4">
        <v>0.0791</v>
      </c>
      <c r="D26" s="4">
        <v>0.1155</v>
      </c>
      <c r="E26" s="4">
        <f t="shared" si="0"/>
        <v>0.0364</v>
      </c>
      <c r="F26" s="4"/>
    </row>
    <row r="27" spans="1:6" ht="14.25">
      <c r="A27">
        <f t="shared" si="1"/>
        <v>17</v>
      </c>
      <c r="B27">
        <f t="shared" si="2"/>
        <v>1996</v>
      </c>
      <c r="C27" s="4">
        <v>0.0774</v>
      </c>
      <c r="D27" s="4">
        <v>0.1139</v>
      </c>
      <c r="E27" s="4">
        <f t="shared" si="0"/>
        <v>0.036500000000000005</v>
      </c>
      <c r="F27" s="4"/>
    </row>
    <row r="28" spans="1:6" ht="14.25">
      <c r="A28">
        <f t="shared" si="1"/>
        <v>18</v>
      </c>
      <c r="B28">
        <f t="shared" si="2"/>
        <v>1997</v>
      </c>
      <c r="C28" s="4">
        <v>0.0763</v>
      </c>
      <c r="D28" s="4">
        <v>0.114</v>
      </c>
      <c r="E28" s="4">
        <f t="shared" si="0"/>
        <v>0.0377</v>
      </c>
      <c r="F28" s="4"/>
    </row>
    <row r="29" spans="1:6" ht="14.25">
      <c r="A29">
        <f t="shared" si="1"/>
        <v>19</v>
      </c>
      <c r="B29">
        <f t="shared" si="2"/>
        <v>1998</v>
      </c>
      <c r="C29" s="4">
        <v>0.07</v>
      </c>
      <c r="D29" s="4">
        <v>0.1166</v>
      </c>
      <c r="E29" s="4">
        <f t="shared" si="0"/>
        <v>0.04659999999999999</v>
      </c>
      <c r="F29" s="4"/>
    </row>
    <row r="30" spans="1:6" ht="14.25">
      <c r="A30">
        <f t="shared" si="1"/>
        <v>20</v>
      </c>
      <c r="B30">
        <f t="shared" si="2"/>
        <v>1999</v>
      </c>
      <c r="C30" s="4">
        <v>0.0755</v>
      </c>
      <c r="D30" s="4">
        <v>0.1077</v>
      </c>
      <c r="E30" s="4">
        <f t="shared" si="0"/>
        <v>0.032200000000000006</v>
      </c>
      <c r="F30" s="4"/>
    </row>
    <row r="31" spans="1:6" ht="14.25">
      <c r="A31">
        <f t="shared" si="1"/>
        <v>21</v>
      </c>
      <c r="B31">
        <f t="shared" si="2"/>
        <v>2000</v>
      </c>
      <c r="C31" s="4">
        <v>0.0814</v>
      </c>
      <c r="D31" s="4">
        <v>0.1143</v>
      </c>
      <c r="E31" s="4">
        <f t="shared" si="0"/>
        <v>0.0329</v>
      </c>
      <c r="F31" s="4"/>
    </row>
    <row r="32" spans="1:6" ht="14.25">
      <c r="A32">
        <f t="shared" si="1"/>
        <v>22</v>
      </c>
      <c r="B32">
        <f t="shared" si="2"/>
        <v>2001</v>
      </c>
      <c r="C32" s="4">
        <v>0.0772</v>
      </c>
      <c r="D32" s="4">
        <v>0.1109</v>
      </c>
      <c r="E32" s="4">
        <f t="shared" si="0"/>
        <v>0.033699999999999994</v>
      </c>
      <c r="F32" s="4"/>
    </row>
    <row r="33" spans="1:6" ht="14.25">
      <c r="A33">
        <f t="shared" si="1"/>
        <v>23</v>
      </c>
      <c r="B33">
        <f t="shared" si="2"/>
        <v>2002</v>
      </c>
      <c r="C33" s="4">
        <v>0.0753</v>
      </c>
      <c r="D33" s="4">
        <v>0.1116</v>
      </c>
      <c r="E33" s="4">
        <f t="shared" si="0"/>
        <v>0.0363</v>
      </c>
      <c r="F33" s="4"/>
    </row>
    <row r="34" spans="1:6" ht="14.25">
      <c r="A34">
        <f t="shared" si="1"/>
        <v>24</v>
      </c>
      <c r="B34">
        <f t="shared" si="2"/>
        <v>2003</v>
      </c>
      <c r="C34" s="4">
        <v>0.0661</v>
      </c>
      <c r="D34" s="4">
        <v>0.1097</v>
      </c>
      <c r="E34" s="4">
        <f t="shared" si="0"/>
        <v>0.0436</v>
      </c>
      <c r="F34" s="4"/>
    </row>
    <row r="35" spans="1:6" ht="14.25">
      <c r="A35">
        <f t="shared" si="1"/>
        <v>25</v>
      </c>
      <c r="B35">
        <f t="shared" si="2"/>
        <v>2004</v>
      </c>
      <c r="C35" s="4">
        <v>0.062</v>
      </c>
      <c r="D35" s="4">
        <v>0.1075</v>
      </c>
      <c r="E35" s="4">
        <f t="shared" si="0"/>
        <v>0.0455</v>
      </c>
      <c r="F35" s="4"/>
    </row>
    <row r="36" spans="1:6" ht="14.25">
      <c r="A36">
        <f t="shared" si="1"/>
        <v>26</v>
      </c>
      <c r="B36">
        <f t="shared" si="2"/>
        <v>2005</v>
      </c>
      <c r="C36" s="4">
        <v>0.0567</v>
      </c>
      <c r="D36" s="4">
        <v>0.1054</v>
      </c>
      <c r="E36" s="4">
        <f t="shared" si="0"/>
        <v>0.04869999999999999</v>
      </c>
      <c r="F36" s="4"/>
    </row>
    <row r="37" spans="1:6" ht="14.25">
      <c r="A37">
        <f t="shared" si="1"/>
        <v>27</v>
      </c>
      <c r="B37">
        <f t="shared" si="2"/>
        <v>2006</v>
      </c>
      <c r="C37" s="4">
        <v>0.0608</v>
      </c>
      <c r="D37" s="4">
        <v>0.1036</v>
      </c>
      <c r="E37" s="4">
        <f t="shared" si="0"/>
        <v>0.0428</v>
      </c>
      <c r="F37" s="4"/>
    </row>
    <row r="38" spans="1:6" ht="14.25">
      <c r="A38">
        <f t="shared" si="1"/>
        <v>28</v>
      </c>
      <c r="B38">
        <f t="shared" si="2"/>
        <v>2007</v>
      </c>
      <c r="C38" s="4">
        <v>0.0611</v>
      </c>
      <c r="D38" s="4">
        <v>0.1036</v>
      </c>
      <c r="E38" s="4">
        <f t="shared" si="0"/>
        <v>0.042499999999999996</v>
      </c>
      <c r="F38" s="4"/>
    </row>
    <row r="39" spans="2:6" ht="14.25">
      <c r="B39" s="10" t="s">
        <v>47</v>
      </c>
      <c r="C39" s="4">
        <f>AVERAGE(C11:C38)</f>
        <v>0.09234642857142858</v>
      </c>
      <c r="D39" s="4">
        <f>AVERAGE(D11:D38)</f>
        <v>0.12403928571428571</v>
      </c>
      <c r="E39" s="4">
        <f>AVERAGE(E11:E38)</f>
        <v>0.03169285714285714</v>
      </c>
      <c r="F39" s="4"/>
    </row>
    <row r="40" spans="3:6" ht="14.25">
      <c r="C40" s="4"/>
      <c r="D40" s="4"/>
      <c r="E40" s="4"/>
      <c r="F40" s="4"/>
    </row>
    <row r="41" spans="2:8" ht="18">
      <c r="B41" s="25" t="s">
        <v>124</v>
      </c>
      <c r="C41" s="25"/>
      <c r="D41" s="25"/>
      <c r="E41" s="25"/>
      <c r="F41" s="25"/>
      <c r="G41" s="25"/>
      <c r="H41" s="25"/>
    </row>
    <row r="42" spans="2:8" ht="18">
      <c r="B42" s="16"/>
      <c r="C42" s="16"/>
      <c r="D42" s="16"/>
      <c r="E42" s="16"/>
      <c r="F42" s="16"/>
      <c r="G42" s="1" t="s">
        <v>2</v>
      </c>
      <c r="H42" s="1" t="s">
        <v>135</v>
      </c>
    </row>
    <row r="43" spans="2:8" ht="18">
      <c r="B43" s="16"/>
      <c r="C43" s="16"/>
      <c r="D43" s="16"/>
      <c r="E43" s="16"/>
      <c r="F43" s="16"/>
      <c r="G43" s="1" t="s">
        <v>134</v>
      </c>
      <c r="H43" s="1" t="s">
        <v>134</v>
      </c>
    </row>
    <row r="44" spans="2:8" ht="15">
      <c r="B44" s="24" t="s">
        <v>125</v>
      </c>
      <c r="C44" s="24"/>
      <c r="D44" s="24"/>
      <c r="E44" s="24"/>
      <c r="F44" s="24"/>
      <c r="G44" s="4">
        <v>0.0756</v>
      </c>
      <c r="H44" s="4">
        <v>0.0607</v>
      </c>
    </row>
    <row r="45" spans="2:8" ht="15">
      <c r="B45" s="24" t="s">
        <v>126</v>
      </c>
      <c r="C45" s="24"/>
      <c r="D45" s="24"/>
      <c r="E45" s="24"/>
      <c r="F45" s="24"/>
      <c r="G45" s="4">
        <f>C39</f>
        <v>0.09234642857142858</v>
      </c>
      <c r="H45" s="4">
        <f>C39</f>
        <v>0.09234642857142858</v>
      </c>
    </row>
    <row r="46" spans="2:8" ht="15">
      <c r="B46" s="24" t="s">
        <v>127</v>
      </c>
      <c r="C46" s="24"/>
      <c r="D46" s="24"/>
      <c r="E46" s="24"/>
      <c r="F46" s="24"/>
      <c r="G46" s="4">
        <f>G44-G45</f>
        <v>-0.01674642857142858</v>
      </c>
      <c r="H46" s="4">
        <f>H44-H45</f>
        <v>-0.03164642857142858</v>
      </c>
    </row>
    <row r="47" spans="2:6" ht="15">
      <c r="B47" s="15"/>
      <c r="C47" s="6"/>
      <c r="D47" s="6"/>
      <c r="E47" s="6"/>
      <c r="F47" s="6"/>
    </row>
    <row r="48" spans="2:8" ht="15">
      <c r="B48" s="24" t="s">
        <v>128</v>
      </c>
      <c r="C48" s="24"/>
      <c r="D48" s="24"/>
      <c r="E48" s="24"/>
      <c r="F48" s="24"/>
      <c r="G48" s="4">
        <v>-0.4183</v>
      </c>
      <c r="H48" s="4">
        <v>-0.4183</v>
      </c>
    </row>
    <row r="49" spans="2:8" ht="15">
      <c r="B49" s="24" t="s">
        <v>129</v>
      </c>
      <c r="C49" s="24"/>
      <c r="D49" s="24"/>
      <c r="E49" s="24"/>
      <c r="F49" s="24"/>
      <c r="G49" s="4">
        <f>G48*G46</f>
        <v>0.007005031071428575</v>
      </c>
      <c r="H49" s="4">
        <f>H48*H46</f>
        <v>0.013237701071428576</v>
      </c>
    </row>
    <row r="50" spans="2:6" ht="15">
      <c r="B50" s="15"/>
      <c r="C50" s="6"/>
      <c r="D50" s="6"/>
      <c r="E50" s="6"/>
      <c r="F50" s="6"/>
    </row>
    <row r="51" spans="2:8" ht="15">
      <c r="B51" s="24" t="s">
        <v>130</v>
      </c>
      <c r="C51" s="24"/>
      <c r="D51" s="24"/>
      <c r="E51" s="24"/>
      <c r="F51" s="24"/>
      <c r="G51" s="4">
        <f>E39</f>
        <v>0.03169285714285714</v>
      </c>
      <c r="H51" s="4">
        <f>E39</f>
        <v>0.03169285714285714</v>
      </c>
    </row>
    <row r="52" spans="2:8" ht="15">
      <c r="B52" s="24" t="s">
        <v>131</v>
      </c>
      <c r="C52" s="24"/>
      <c r="D52" s="24"/>
      <c r="E52" s="24"/>
      <c r="F52" s="24"/>
      <c r="G52" s="4">
        <f>G49</f>
        <v>0.007005031071428575</v>
      </c>
      <c r="H52" s="4">
        <f>H49</f>
        <v>0.013237701071428576</v>
      </c>
    </row>
    <row r="53" spans="2:8" ht="15">
      <c r="B53" s="24" t="s">
        <v>132</v>
      </c>
      <c r="C53" s="24"/>
      <c r="D53" s="24"/>
      <c r="E53" s="24"/>
      <c r="F53" s="24"/>
      <c r="G53" s="4">
        <f>G52+G51</f>
        <v>0.038697888214285714</v>
      </c>
      <c r="H53" s="4">
        <f>H52+H51</f>
        <v>0.04493055821428572</v>
      </c>
    </row>
    <row r="54" spans="3:6" ht="14.25">
      <c r="C54" s="4"/>
      <c r="D54" s="4"/>
      <c r="E54" s="4"/>
      <c r="F54" s="4"/>
    </row>
    <row r="55" spans="2:8" ht="15.75">
      <c r="B55" s="23" t="s">
        <v>125</v>
      </c>
      <c r="C55" s="23"/>
      <c r="D55" s="23"/>
      <c r="E55" s="23"/>
      <c r="F55" s="23"/>
      <c r="G55" s="4">
        <f>G44</f>
        <v>0.0756</v>
      </c>
      <c r="H55" s="4">
        <f>H44</f>
        <v>0.0607</v>
      </c>
    </row>
    <row r="56" spans="2:8" ht="15.75">
      <c r="B56" s="23" t="s">
        <v>133</v>
      </c>
      <c r="C56" s="23"/>
      <c r="D56" s="23"/>
      <c r="E56" s="23"/>
      <c r="F56" s="23"/>
      <c r="G56" s="4">
        <f>G55+G53</f>
        <v>0.11429788821428571</v>
      </c>
      <c r="H56" s="6">
        <f>H55+H53</f>
        <v>0.10563055821428571</v>
      </c>
    </row>
    <row r="57" spans="3:6" ht="14.25">
      <c r="C57" s="4"/>
      <c r="D57" s="4"/>
      <c r="E57" s="4"/>
      <c r="F57" s="4"/>
    </row>
    <row r="58" spans="3:6" ht="14.25">
      <c r="C58" s="4"/>
      <c r="D58" s="4"/>
      <c r="E58" s="4"/>
      <c r="F58" s="4"/>
    </row>
    <row r="59" spans="3:6" ht="14.25">
      <c r="C59" s="4"/>
      <c r="D59" s="4"/>
      <c r="E59" s="4"/>
      <c r="F59" s="4"/>
    </row>
    <row r="60" spans="3:6" ht="14.25">
      <c r="C60" s="4"/>
      <c r="D60" s="4"/>
      <c r="E60" s="4"/>
      <c r="F60" s="4"/>
    </row>
    <row r="61" spans="3:6" ht="14.25">
      <c r="C61" s="4"/>
      <c r="D61" s="4"/>
      <c r="E61" s="4"/>
      <c r="F61" s="4"/>
    </row>
    <row r="62" spans="3:6" ht="14.25">
      <c r="C62" s="4"/>
      <c r="D62" s="4"/>
      <c r="E62" s="4"/>
      <c r="F62" s="4"/>
    </row>
    <row r="63" spans="3:6" ht="14.25">
      <c r="C63" s="4"/>
      <c r="D63" s="4"/>
      <c r="E63" s="4"/>
      <c r="F63" s="4"/>
    </row>
  </sheetData>
  <sheetProtection/>
  <mergeCells count="12">
    <mergeCell ref="B53:F53"/>
    <mergeCell ref="B55:F55"/>
    <mergeCell ref="B56:F56"/>
    <mergeCell ref="B49:F49"/>
    <mergeCell ref="B51:F51"/>
    <mergeCell ref="B52:F52"/>
    <mergeCell ref="B48:F48"/>
    <mergeCell ref="B3:G3"/>
    <mergeCell ref="B41:H41"/>
    <mergeCell ref="B44:F44"/>
    <mergeCell ref="B45:F45"/>
    <mergeCell ref="B46:F46"/>
  </mergeCells>
  <printOptions/>
  <pageMargins left="0.7" right="0.7" top="0.75" bottom="0.75" header="0.3" footer="0.3"/>
  <pageSetup fitToHeight="1" fitToWidth="1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sbintz</cp:lastModifiedBy>
  <cp:lastPrinted>2009-01-07T23:03:57Z</cp:lastPrinted>
  <dcterms:created xsi:type="dcterms:W3CDTF">2008-12-15T19:09:19Z</dcterms:created>
  <dcterms:modified xsi:type="dcterms:W3CDTF">2009-01-14T16:35:51Z</dcterms:modified>
  <cp:category>::ODMA\GRPWISE\ASPOSUPT.PUPSC.PUPSCDocs:60381.1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