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150" windowWidth="11970" windowHeight="3210" tabRatio="743" activeTab="0"/>
  </bookViews>
  <sheets>
    <sheet name="Page 1" sheetId="1" r:id="rId1"/>
    <sheet name="Page 2" sheetId="2" r:id="rId2"/>
    <sheet name="Backup1-DO NOT PRINT" sheetId="3" r:id="rId3"/>
  </sheets>
  <definedNames>
    <definedName name="cg">#REF!</definedName>
    <definedName name="COLS">#REF!</definedName>
    <definedName name="DCF2">#REF!</definedName>
    <definedName name="DCF3" localSheetId="0">'Page 1'!$A$5:$M$32</definedName>
    <definedName name="DCF3">#REF!</definedName>
    <definedName name="Header">#REF!</definedName>
    <definedName name="inputs">#REF!</definedName>
    <definedName name="notes">#REF!</definedName>
    <definedName name="_xlnm.Print_Area" localSheetId="2">'Backup1-DO NOT PRINT'!$A$1:$N$27</definedName>
    <definedName name="_xlnm.Print_Area" localSheetId="0">'Page 1'!$A$1:$M$34</definedName>
    <definedName name="sum">#REF!</definedName>
    <definedName name="tv" localSheetId="0">'Page 1'!$A$1:$M$30</definedName>
    <definedName name="tv">#REF!</definedName>
  </definedNames>
  <calcPr fullCalcOnLoad="1"/>
</workbook>
</file>

<file path=xl/sharedStrings.xml><?xml version="1.0" encoding="utf-8"?>
<sst xmlns="http://schemas.openxmlformats.org/spreadsheetml/2006/main" count="252" uniqueCount="219">
  <si>
    <t>Company</t>
  </si>
  <si>
    <t>GROUP AVERAGE</t>
  </si>
  <si>
    <t>GROUP MEDIAN</t>
  </si>
  <si>
    <t>Next</t>
  </si>
  <si>
    <t>Average</t>
  </si>
  <si>
    <t>Recent</t>
  </si>
  <si>
    <t>Year's</t>
  </si>
  <si>
    <t>Growth</t>
  </si>
  <si>
    <t>Annual</t>
  </si>
  <si>
    <t>CASH FLOWS</t>
  </si>
  <si>
    <t>ROE=Internal</t>
  </si>
  <si>
    <t>Change</t>
  </si>
  <si>
    <t>Year 1</t>
  </si>
  <si>
    <t>Year 2</t>
  </si>
  <si>
    <t>Year 3</t>
  </si>
  <si>
    <t>Year 4</t>
  </si>
  <si>
    <t>Rate of Return</t>
  </si>
  <si>
    <t>Div</t>
  </si>
  <si>
    <t>Price</t>
  </si>
  <si>
    <t>Median</t>
  </si>
  <si>
    <t>IRR</t>
  </si>
  <si>
    <t>P0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</si>
  <si>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</si>
  <si>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</si>
  <si>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</si>
  <si>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</si>
  <si>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</si>
  <si>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</si>
  <si>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</si>
  <si>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</si>
  <si>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</si>
  <si>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</si>
  <si>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</si>
  <si>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</si>
  <si>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</si>
  <si>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</si>
  <si>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</si>
  <si>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</si>
  <si>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</si>
  <si>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</si>
  <si>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</si>
  <si>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</si>
  <si>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</si>
  <si>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</si>
  <si>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</si>
  <si>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</si>
  <si>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</si>
  <si>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</si>
  <si>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</si>
  <si>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</si>
  <si>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</si>
  <si>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</si>
  <si>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</si>
  <si>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</si>
  <si>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</si>
  <si>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</si>
  <si>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</si>
  <si>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</si>
  <si>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</si>
  <si>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</si>
  <si>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</si>
  <si>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</si>
  <si>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</si>
  <si>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</si>
  <si>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</si>
  <si>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</si>
  <si>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</si>
  <si>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</si>
  <si>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</si>
  <si>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</si>
  <si>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</si>
  <si>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</si>
  <si>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</si>
  <si>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</si>
  <si>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</si>
  <si>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</si>
  <si>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</si>
  <si>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</si>
  <si>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</si>
  <si>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</si>
  <si>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</si>
  <si>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</si>
  <si>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</si>
  <si>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</si>
  <si>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</si>
  <si>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</si>
  <si>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</si>
  <si>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</si>
  <si>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</si>
  <si>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</si>
  <si>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</si>
  <si>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</si>
  <si>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</si>
  <si>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</si>
  <si>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</si>
  <si>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D74</t>
  </si>
  <si>
    <t>D75</t>
  </si>
  <si>
    <t>D76</t>
  </si>
  <si>
    <t>D77</t>
  </si>
  <si>
    <t>D78</t>
  </si>
  <si>
    <t>D79</t>
  </si>
  <si>
    <t>D80</t>
  </si>
  <si>
    <t>D81</t>
  </si>
  <si>
    <t>D82</t>
  </si>
  <si>
    <t>D83</t>
  </si>
  <si>
    <t>D84</t>
  </si>
  <si>
    <t>D85</t>
  </si>
  <si>
    <t>D86</t>
  </si>
  <si>
    <t>D87</t>
  </si>
  <si>
    <t>D88</t>
  </si>
  <si>
    <t>D89</t>
  </si>
  <si>
    <t>D90</t>
  </si>
  <si>
    <t>D91</t>
  </si>
  <si>
    <t>D92</t>
  </si>
  <si>
    <t>D93</t>
  </si>
  <si>
    <t>D94</t>
  </si>
  <si>
    <t>D95</t>
  </si>
  <si>
    <t>D96</t>
  </si>
  <si>
    <t>D97</t>
  </si>
  <si>
    <t>D98</t>
  </si>
  <si>
    <t>D99</t>
  </si>
  <si>
    <t>D100</t>
  </si>
  <si>
    <t>D101</t>
  </si>
  <si>
    <t>D102</t>
  </si>
  <si>
    <t>D103</t>
  </si>
  <si>
    <t>D104</t>
  </si>
  <si>
    <t>D105</t>
  </si>
  <si>
    <t>D106</t>
  </si>
  <si>
    <t>D107</t>
  </si>
  <si>
    <t>D108</t>
  </si>
  <si>
    <t>D109</t>
  </si>
  <si>
    <t>D110</t>
  </si>
  <si>
    <t>D111</t>
  </si>
  <si>
    <t>D112</t>
  </si>
  <si>
    <t>D113</t>
  </si>
  <si>
    <t>D114</t>
  </si>
  <si>
    <t>D115</t>
  </si>
  <si>
    <t>D116</t>
  </si>
  <si>
    <t>D117</t>
  </si>
  <si>
    <t>D118</t>
  </si>
  <si>
    <t>D119</t>
  </si>
  <si>
    <t>D120</t>
  </si>
  <si>
    <t>D121</t>
  </si>
  <si>
    <t>D122</t>
  </si>
  <si>
    <t>D123</t>
  </si>
  <si>
    <t>D124</t>
  </si>
  <si>
    <t>D125</t>
  </si>
  <si>
    <t>D126</t>
  </si>
  <si>
    <t>D127</t>
  </si>
  <si>
    <t>D128</t>
  </si>
  <si>
    <t>D129</t>
  </si>
  <si>
    <t>D130</t>
  </si>
  <si>
    <t>D131</t>
  </si>
  <si>
    <t>D132</t>
  </si>
  <si>
    <t>D133</t>
  </si>
  <si>
    <t>D134</t>
  </si>
  <si>
    <t>D135</t>
  </si>
  <si>
    <t>D136</t>
  </si>
  <si>
    <t>D137</t>
  </si>
  <si>
    <t>D138</t>
  </si>
  <si>
    <t>D139</t>
  </si>
  <si>
    <t>D140</t>
  </si>
  <si>
    <t>D141</t>
  </si>
  <si>
    <t>D142</t>
  </si>
  <si>
    <t>D143</t>
  </si>
  <si>
    <t>D144</t>
  </si>
  <si>
    <t>D145</t>
  </si>
  <si>
    <t>D146</t>
  </si>
  <si>
    <t>D147</t>
  </si>
  <si>
    <t>D148</t>
  </si>
  <si>
    <t>D149</t>
  </si>
  <si>
    <t>D150</t>
  </si>
  <si>
    <t>Year 5</t>
  </si>
  <si>
    <t>Div  Growth</t>
  </si>
  <si>
    <t xml:space="preserve">(Yrs 0-150) </t>
  </si>
  <si>
    <t>Year 5-150</t>
  </si>
  <si>
    <t>Near-Term Growth</t>
  </si>
  <si>
    <t>Long-Term Growth</t>
  </si>
  <si>
    <t>Two-Stage Growth DCF Model</t>
  </si>
  <si>
    <t>NSTAR</t>
  </si>
  <si>
    <t>to 2013</t>
  </si>
  <si>
    <t>Rocky Mountain Power</t>
  </si>
  <si>
    <t>ALLETE, INC.</t>
  </si>
  <si>
    <t>ALLIANT ENERGY CO.</t>
  </si>
  <si>
    <t>CONSOLIDATED EDISON, INC</t>
  </si>
  <si>
    <t>DPL INC</t>
  </si>
  <si>
    <t>DTE ENERGY</t>
  </si>
  <si>
    <t>DUKE ENERGY CORPORATION</t>
  </si>
  <si>
    <t>EDISON INTERNATIONAL</t>
  </si>
  <si>
    <t>ENTERGY CORP.</t>
  </si>
  <si>
    <t>FPL GROUP INC.</t>
  </si>
  <si>
    <t>IDACORP, INC.</t>
  </si>
  <si>
    <t>PG&amp;E CORP</t>
  </si>
  <si>
    <t>PORTLAND GENERAL</t>
  </si>
  <si>
    <t>PROGRESS ENERGY</t>
  </si>
  <si>
    <t>SEMPRA ENERGY</t>
  </si>
  <si>
    <t>SOUTHERN COMPANY</t>
  </si>
  <si>
    <t>VECTERN CORP</t>
  </si>
  <si>
    <t>WISCONSIN ENERGY</t>
  </si>
  <si>
    <t>XCEL ENERGY INC.</t>
  </si>
  <si>
    <t>Update of Lawton Two-Stage DCF Analysis</t>
  </si>
  <si>
    <t>Second Stage Growth Based on Long-Term GDP Rate of 6.20%</t>
  </si>
  <si>
    <t>MEDIAN</t>
  </si>
  <si>
    <t>AVERAGE</t>
  </si>
  <si>
    <t>Adjusted</t>
  </si>
  <si>
    <t>Equity</t>
  </si>
  <si>
    <t>on the revised GDP growth rate.</t>
  </si>
  <si>
    <t>Note:  All data from Lawton Exhibit OCS 1.7 except column 10, which is my estimate of long-term GDP growth and column 11 which is the recalculated ROE based</t>
  </si>
  <si>
    <t xml:space="preserve">Notes:  </t>
  </si>
  <si>
    <t>Column 3: From Lawton Exhibit OCS 1.6.</t>
  </si>
  <si>
    <t>Dividend</t>
  </si>
  <si>
    <t>Yield</t>
  </si>
  <si>
    <t>Return</t>
  </si>
  <si>
    <t>Column 1: From Lawton Exhibit OCS 1.4, page 2, column M.</t>
  </si>
  <si>
    <t>Column 2: From Lawton Exhibit OCS 1.6.</t>
  </si>
  <si>
    <t>Column 4: Column 2 divided by column 1, increased by one-half of growth shown in column 3.</t>
  </si>
  <si>
    <t>Column 5: Column 4 plus column 3.</t>
  </si>
  <si>
    <t>Update of Lawton Constant Growth DCF</t>
  </si>
  <si>
    <t>12 Week Average Price vs. 6 Week Average Price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</si>
</sst>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%"/>
    <numFmt numFmtId="167" formatCode="0.0_)"/>
    <numFmt numFmtId="168" formatCode="#,##0.0_);\(#,##0.0\)"/>
    <numFmt numFmtId="169" formatCode="0.00_);\(0.00\)"/>
    <numFmt numFmtId="170" formatCode="0_);\(0\)"/>
    <numFmt numFmtId="171" formatCode="0.000%"/>
    <numFmt numFmtId="172" formatCode="0.0000%"/>
    <numFmt numFmtId="173" formatCode="0.00000"/>
    <numFmt numFmtId="174" formatCode="0.0000"/>
    <numFmt numFmtId="175" formatCode="0.000"/>
    <numFmt numFmtId="176" formatCode="0.000_)"/>
    <numFmt numFmtId="177" formatCode="0.0000_)"/>
    <numFmt numFmtId="178" formatCode="0.0"/>
    <numFmt numFmtId="179" formatCode="0.00000%"/>
    <numFmt numFmtId="180" formatCode="0.000000%"/>
    <numFmt numFmtId="181" formatCode="0.0000000%"/>
    <numFmt numFmtId="182" formatCode="0.00000000%"/>
    <numFmt numFmtId="183" formatCode="0.000000000%"/>
    <numFmt numFmtId="184" formatCode="0.0000000000%"/>
    <numFmt numFmtId="185" formatCode="0.00000000000%"/>
    <numFmt numFmtId="186" formatCode="[$-409]dddd\,\ mmmm\ dd\,\ yyyy"/>
    <numFmt numFmtId="187" formatCode="mm/dd/yy;@"/>
    <numFmt numFmtId="188" formatCode="&quot;$&quot;#,##0.00"/>
  </numFmts>
  <fonts count="38">
    <font>
      <sz val="12"/>
      <name val="Arial MT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8"/>
      <name val="Arial"/>
      <family val="2"/>
    </font>
    <font>
      <b/>
      <sz val="12"/>
      <name val="Arial MT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 applyProtection="0">
      <alignment/>
    </xf>
    <xf numFmtId="0" fontId="27" fillId="0" borderId="0" applyNumberFormat="0" applyFill="0" applyBorder="0" applyAlignment="0" applyProtection="0"/>
    <xf numFmtId="0" fontId="10" fillId="0" borderId="0" applyProtection="0">
      <alignment/>
    </xf>
    <xf numFmtId="0" fontId="11" fillId="0" borderId="0" applyProtection="0">
      <alignment/>
    </xf>
    <xf numFmtId="0" fontId="2" fillId="0" borderId="0" applyProtection="0">
      <alignment/>
    </xf>
    <xf numFmtId="0" fontId="12" fillId="0" borderId="0" applyProtection="0">
      <alignment/>
    </xf>
    <xf numFmtId="0" fontId="13" fillId="0" borderId="0" applyProtection="0">
      <alignment/>
    </xf>
    <xf numFmtId="0" fontId="14" fillId="0" borderId="0" applyProtection="0">
      <alignment/>
    </xf>
    <xf numFmtId="0" fontId="15" fillId="0" borderId="0" applyProtection="0">
      <alignment/>
    </xf>
    <xf numFmtId="2" fontId="4" fillId="0" borderId="0" applyProtection="0">
      <alignment/>
    </xf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 applyProtection="0">
      <alignment/>
    </xf>
    <xf numFmtId="0" fontId="1" fillId="0" borderId="0" applyProtection="0">
      <alignment/>
    </xf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22" fillId="0" borderId="0">
      <alignment/>
      <protection/>
    </xf>
    <xf numFmtId="0" fontId="4" fillId="0" borderId="0">
      <alignment vertical="top"/>
      <protection/>
    </xf>
    <xf numFmtId="0" fontId="0" fillId="4" borderId="7" applyNumberFormat="0" applyFont="0" applyAlignment="0" applyProtection="0"/>
    <xf numFmtId="0" fontId="35" fillId="16" borderId="8" applyNumberFormat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9" applyProtection="0">
      <alignment/>
    </xf>
    <xf numFmtId="0" fontId="3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Continuous"/>
    </xf>
    <xf numFmtId="0" fontId="6" fillId="0" borderId="11" xfId="0" applyFont="1" applyBorder="1" applyAlignment="1" applyProtection="1">
      <alignment horizontal="right"/>
      <protection/>
    </xf>
    <xf numFmtId="164" fontId="6" fillId="0" borderId="11" xfId="0" applyNumberFormat="1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165" fontId="6" fillId="0" borderId="11" xfId="0" applyNumberFormat="1" applyFont="1" applyBorder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0" fontId="6" fillId="0" borderId="13" xfId="0" applyNumberFormat="1" applyFont="1" applyBorder="1" applyAlignment="1" applyProtection="1">
      <alignment/>
      <protection/>
    </xf>
    <xf numFmtId="10" fontId="6" fillId="0" borderId="14" xfId="0" applyNumberFormat="1" applyFont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Continuous"/>
    </xf>
    <xf numFmtId="0" fontId="6" fillId="0" borderId="15" xfId="0" applyFont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right"/>
    </xf>
    <xf numFmtId="164" fontId="6" fillId="0" borderId="16" xfId="0" applyNumberFormat="1" applyFont="1" applyBorder="1" applyAlignment="1" applyProtection="1">
      <alignment/>
      <protection/>
    </xf>
    <xf numFmtId="164" fontId="6" fillId="0" borderId="10" xfId="0" applyNumberFormat="1" applyFont="1" applyBorder="1" applyAlignment="1" applyProtection="1">
      <alignment/>
      <protection/>
    </xf>
    <xf numFmtId="165" fontId="6" fillId="0" borderId="16" xfId="0" applyNumberFormat="1" applyFont="1" applyBorder="1" applyAlignment="1" applyProtection="1">
      <alignment/>
      <protection/>
    </xf>
    <xf numFmtId="165" fontId="6" fillId="0" borderId="10" xfId="0" applyNumberFormat="1" applyFont="1" applyBorder="1" applyAlignment="1" applyProtection="1">
      <alignment/>
      <protection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9" xfId="0" applyFont="1" applyBorder="1" applyAlignment="1">
      <alignment horizontal="left"/>
    </xf>
    <xf numFmtId="0" fontId="6" fillId="0" borderId="0" xfId="0" applyFont="1" applyAlignment="1" applyProtection="1">
      <alignment horizontal="left"/>
      <protection/>
    </xf>
    <xf numFmtId="0" fontId="6" fillId="0" borderId="14" xfId="0" applyFont="1" applyBorder="1" applyAlignment="1" quotePrefix="1">
      <alignment horizontal="right"/>
    </xf>
    <xf numFmtId="0" fontId="6" fillId="0" borderId="20" xfId="0" applyFont="1" applyBorder="1" applyAlignment="1" quotePrefix="1">
      <alignment horizontal="right"/>
    </xf>
    <xf numFmtId="0" fontId="4" fillId="0" borderId="20" xfId="0" applyFont="1" applyBorder="1" applyAlignment="1" quotePrefix="1">
      <alignment horizontal="right"/>
    </xf>
    <xf numFmtId="0" fontId="9" fillId="0" borderId="21" xfId="0" applyFont="1" applyBorder="1" applyAlignment="1" quotePrefix="1">
      <alignment horizontal="right"/>
    </xf>
    <xf numFmtId="0" fontId="6" fillId="0" borderId="0" xfId="0" applyFont="1" applyBorder="1" applyAlignment="1">
      <alignment horizontal="right"/>
    </xf>
    <xf numFmtId="37" fontId="4" fillId="0" borderId="0" xfId="0" applyNumberFormat="1" applyFont="1" applyAlignment="1">
      <alignment/>
    </xf>
    <xf numFmtId="37" fontId="7" fillId="0" borderId="22" xfId="0" applyNumberFormat="1" applyFont="1" applyBorder="1" applyAlignment="1">
      <alignment/>
    </xf>
    <xf numFmtId="37" fontId="6" fillId="0" borderId="23" xfId="0" applyNumberFormat="1" applyFont="1" applyBorder="1" applyAlignment="1">
      <alignment/>
    </xf>
    <xf numFmtId="37" fontId="7" fillId="0" borderId="23" xfId="0" applyNumberFormat="1" applyFont="1" applyBorder="1" applyAlignment="1">
      <alignment horizontal="right"/>
    </xf>
    <xf numFmtId="37" fontId="7" fillId="0" borderId="24" xfId="0" applyNumberFormat="1" applyFont="1" applyBorder="1" applyAlignment="1">
      <alignment horizontal="right"/>
    </xf>
    <xf numFmtId="164" fontId="6" fillId="0" borderId="0" xfId="0" applyNumberFormat="1" applyFont="1" applyAlignment="1" applyProtection="1" quotePrefix="1">
      <alignment horizontal="right"/>
      <protection/>
    </xf>
    <xf numFmtId="0" fontId="4" fillId="0" borderId="0" xfId="67" applyAlignment="1">
      <alignment/>
      <protection/>
    </xf>
    <xf numFmtId="10" fontId="4" fillId="0" borderId="0" xfId="70" applyNumberFormat="1" applyAlignment="1">
      <alignment/>
    </xf>
    <xf numFmtId="2" fontId="4" fillId="0" borderId="0" xfId="67" applyNumberFormat="1" applyAlignment="1">
      <alignment/>
      <protection/>
    </xf>
    <xf numFmtId="0" fontId="4" fillId="0" borderId="25" xfId="67" applyFont="1" applyBorder="1" applyAlignment="1">
      <alignment horizontal="right"/>
      <protection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 applyProtection="1">
      <alignment horizontal="right"/>
      <protection/>
    </xf>
    <xf numFmtId="164" fontId="6" fillId="0" borderId="0" xfId="0" applyNumberFormat="1" applyFont="1" applyBorder="1" applyAlignment="1" applyProtection="1" quotePrefix="1">
      <alignment horizontal="right"/>
      <protection/>
    </xf>
    <xf numFmtId="164" fontId="6" fillId="0" borderId="0" xfId="0" applyNumberFormat="1" applyFont="1" applyBorder="1" applyAlignment="1" applyProtection="1">
      <alignment/>
      <protection/>
    </xf>
    <xf numFmtId="165" fontId="6" fillId="0" borderId="0" xfId="0" applyNumberFormat="1" applyFont="1" applyBorder="1" applyAlignment="1" applyProtection="1">
      <alignment/>
      <protection/>
    </xf>
    <xf numFmtId="0" fontId="4" fillId="0" borderId="0" xfId="67" applyBorder="1" applyAlignment="1">
      <alignment/>
      <protection/>
    </xf>
    <xf numFmtId="0" fontId="6" fillId="0" borderId="25" xfId="0" applyFont="1" applyBorder="1" applyAlignment="1">
      <alignment horizontal="right"/>
    </xf>
    <xf numFmtId="0" fontId="6" fillId="0" borderId="25" xfId="0" applyFont="1" applyBorder="1" applyAlignment="1">
      <alignment/>
    </xf>
    <xf numFmtId="0" fontId="4" fillId="0" borderId="0" xfId="67" applyFont="1" applyBorder="1" applyAlignment="1">
      <alignment/>
      <protection/>
    </xf>
    <xf numFmtId="10" fontId="4" fillId="0" borderId="26" xfId="67" applyNumberFormat="1" applyBorder="1" applyAlignment="1">
      <alignment/>
      <protection/>
    </xf>
    <xf numFmtId="10" fontId="4" fillId="0" borderId="0" xfId="67" applyNumberFormat="1" applyBorder="1" applyAlignment="1">
      <alignment/>
      <protection/>
    </xf>
    <xf numFmtId="10" fontId="4" fillId="0" borderId="0" xfId="70" applyNumberFormat="1" applyFont="1" applyAlignment="1">
      <alignment/>
    </xf>
    <xf numFmtId="0" fontId="4" fillId="0" borderId="0" xfId="67" applyFont="1" applyAlignment="1">
      <alignment/>
      <protection/>
    </xf>
    <xf numFmtId="10" fontId="4" fillId="0" borderId="27" xfId="67" applyNumberFormat="1" applyBorder="1" applyAlignment="1">
      <alignment/>
      <protection/>
    </xf>
    <xf numFmtId="0" fontId="17" fillId="0" borderId="0" xfId="0" applyFont="1" applyAlignment="1">
      <alignment/>
    </xf>
    <xf numFmtId="10" fontId="1" fillId="0" borderId="0" xfId="67" applyNumberFormat="1" applyFont="1" applyAlignment="1">
      <alignment/>
      <protection/>
    </xf>
    <xf numFmtId="0" fontId="1" fillId="0" borderId="0" xfId="0" applyFont="1" applyAlignment="1">
      <alignment horizontal="left"/>
    </xf>
    <xf numFmtId="0" fontId="7" fillId="0" borderId="0" xfId="0" applyFont="1" applyBorder="1" applyAlignment="1" applyProtection="1">
      <alignment horizontal="left"/>
      <protection/>
    </xf>
    <xf numFmtId="0" fontId="6" fillId="0" borderId="16" xfId="0" applyFont="1" applyBorder="1" applyAlignment="1">
      <alignment horizontal="centerContinuous"/>
    </xf>
    <xf numFmtId="10" fontId="6" fillId="0" borderId="0" xfId="70" applyNumberFormat="1" applyFont="1" applyFill="1" applyAlignment="1" applyProtection="1" quotePrefix="1">
      <alignment/>
      <protection/>
    </xf>
    <xf numFmtId="165" fontId="6" fillId="0" borderId="13" xfId="0" applyNumberFormat="1" applyFont="1" applyBorder="1" applyAlignment="1" applyProtection="1">
      <alignment/>
      <protection/>
    </xf>
    <xf numFmtId="165" fontId="6" fillId="0" borderId="17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10" fontId="6" fillId="0" borderId="20" xfId="0" applyNumberFormat="1" applyFont="1" applyBorder="1" applyAlignment="1" applyProtection="1">
      <alignment horizontal="right"/>
      <protection/>
    </xf>
    <xf numFmtId="10" fontId="6" fillId="0" borderId="28" xfId="0" applyNumberFormat="1" applyFont="1" applyBorder="1" applyAlignment="1">
      <alignment horizontal="right"/>
    </xf>
    <xf numFmtId="10" fontId="6" fillId="0" borderId="18" xfId="0" applyNumberFormat="1" applyFont="1" applyBorder="1" applyAlignment="1" applyProtection="1">
      <alignment horizontal="right"/>
      <protection/>
    </xf>
    <xf numFmtId="10" fontId="6" fillId="0" borderId="19" xfId="0" applyNumberFormat="1" applyFont="1" applyBorder="1" applyAlignment="1" applyProtection="1">
      <alignment horizontal="right"/>
      <protection/>
    </xf>
    <xf numFmtId="0" fontId="18" fillId="0" borderId="0" xfId="66" applyFont="1" applyAlignment="1">
      <alignment horizontal="center"/>
      <protection/>
    </xf>
    <xf numFmtId="0" fontId="37" fillId="0" borderId="0" xfId="66" applyFont="1">
      <alignment/>
      <protection/>
    </xf>
    <xf numFmtId="0" fontId="8" fillId="0" borderId="0" xfId="66" applyFont="1" applyAlignment="1">
      <alignment/>
      <protection/>
    </xf>
    <xf numFmtId="10" fontId="37" fillId="0" borderId="0" xfId="66" applyNumberFormat="1" applyFont="1">
      <alignment/>
      <protection/>
    </xf>
    <xf numFmtId="0" fontId="6" fillId="0" borderId="25" xfId="66" applyFont="1" applyBorder="1" applyAlignment="1">
      <alignment horizontal="left"/>
      <protection/>
    </xf>
    <xf numFmtId="0" fontId="6" fillId="0" borderId="0" xfId="66" applyFont="1" applyAlignment="1">
      <alignment horizontal="center"/>
      <protection/>
    </xf>
    <xf numFmtId="0" fontId="6" fillId="0" borderId="0" xfId="66" applyFont="1">
      <alignment/>
      <protection/>
    </xf>
    <xf numFmtId="0" fontId="6" fillId="0" borderId="29" xfId="66" applyFont="1" applyBorder="1" applyAlignment="1">
      <alignment horizontal="left"/>
      <protection/>
    </xf>
    <xf numFmtId="0" fontId="6" fillId="0" borderId="29" xfId="66" applyFont="1" applyBorder="1" applyAlignment="1">
      <alignment horizontal="right" wrapText="1"/>
      <protection/>
    </xf>
    <xf numFmtId="0" fontId="6" fillId="0" borderId="29" xfId="66" applyFont="1" applyBorder="1" applyAlignment="1">
      <alignment horizontal="right"/>
      <protection/>
    </xf>
    <xf numFmtId="0" fontId="6" fillId="0" borderId="30" xfId="66" applyFont="1" applyBorder="1" applyAlignment="1">
      <alignment horizontal="center"/>
      <protection/>
    </xf>
    <xf numFmtId="0" fontId="6" fillId="0" borderId="27" xfId="66" applyFont="1" applyBorder="1" applyAlignment="1">
      <alignment horizontal="center"/>
      <protection/>
    </xf>
    <xf numFmtId="0" fontId="6" fillId="0" borderId="27" xfId="66" applyFont="1" applyBorder="1" applyAlignment="1">
      <alignment horizontal="right"/>
      <protection/>
    </xf>
    <xf numFmtId="0" fontId="6" fillId="0" borderId="31" xfId="66" applyFont="1" applyBorder="1" applyAlignment="1">
      <alignment horizontal="right"/>
      <protection/>
    </xf>
    <xf numFmtId="0" fontId="6" fillId="0" borderId="32" xfId="66" applyFont="1" applyBorder="1" applyAlignment="1">
      <alignment horizontal="center" wrapText="1"/>
      <protection/>
    </xf>
    <xf numFmtId="0" fontId="6" fillId="0" borderId="33" xfId="66" applyFont="1" applyBorder="1" applyAlignment="1">
      <alignment horizontal="right"/>
      <protection/>
    </xf>
    <xf numFmtId="0" fontId="6" fillId="0" borderId="34" xfId="66" applyFont="1" applyBorder="1" applyAlignment="1">
      <alignment/>
      <protection/>
    </xf>
    <xf numFmtId="0" fontId="6" fillId="0" borderId="0" xfId="66" applyFont="1" applyBorder="1" applyAlignment="1">
      <alignment horizontal="left"/>
      <protection/>
    </xf>
    <xf numFmtId="188" fontId="6" fillId="0" borderId="0" xfId="66" applyNumberFormat="1" applyFont="1" applyBorder="1">
      <alignment/>
      <protection/>
    </xf>
    <xf numFmtId="10" fontId="6" fillId="0" borderId="0" xfId="66" applyNumberFormat="1" applyFont="1" applyBorder="1">
      <alignment/>
      <protection/>
    </xf>
    <xf numFmtId="10" fontId="6" fillId="0" borderId="35" xfId="66" applyNumberFormat="1" applyFont="1" applyBorder="1">
      <alignment/>
      <protection/>
    </xf>
    <xf numFmtId="0" fontId="6" fillId="0" borderId="36" xfId="66" applyFont="1" applyBorder="1" applyAlignment="1">
      <alignment/>
      <protection/>
    </xf>
    <xf numFmtId="188" fontId="6" fillId="0" borderId="25" xfId="66" applyNumberFormat="1" applyFont="1" applyBorder="1">
      <alignment/>
      <protection/>
    </xf>
    <xf numFmtId="10" fontId="6" fillId="0" borderId="25" xfId="66" applyNumberFormat="1" applyFont="1" applyBorder="1">
      <alignment/>
      <protection/>
    </xf>
    <xf numFmtId="10" fontId="6" fillId="0" borderId="37" xfId="66" applyNumberFormat="1" applyFont="1" applyBorder="1">
      <alignment/>
      <protection/>
    </xf>
    <xf numFmtId="0" fontId="6" fillId="0" borderId="32" xfId="66" applyFont="1" applyBorder="1" applyAlignment="1">
      <alignment/>
      <protection/>
    </xf>
    <xf numFmtId="188" fontId="6" fillId="0" borderId="29" xfId="66" applyNumberFormat="1" applyFont="1" applyBorder="1">
      <alignment/>
      <protection/>
    </xf>
    <xf numFmtId="10" fontId="6" fillId="0" borderId="29" xfId="66" applyNumberFormat="1" applyFont="1" applyBorder="1">
      <alignment/>
      <protection/>
    </xf>
    <xf numFmtId="10" fontId="6" fillId="0" borderId="33" xfId="66" applyNumberFormat="1" applyFont="1" applyBorder="1">
      <alignment/>
      <protection/>
    </xf>
    <xf numFmtId="0" fontId="18" fillId="0" borderId="38" xfId="66" applyFont="1" applyBorder="1" applyAlignment="1">
      <alignment horizontal="center"/>
      <protection/>
    </xf>
    <xf numFmtId="0" fontId="18" fillId="0" borderId="39" xfId="66" applyFont="1" applyBorder="1" applyAlignment="1">
      <alignment horizontal="center"/>
      <protection/>
    </xf>
    <xf numFmtId="37" fontId="7" fillId="0" borderId="39" xfId="0" applyNumberFormat="1" applyFont="1" applyBorder="1" applyAlignment="1">
      <alignment horizontal="right"/>
    </xf>
    <xf numFmtId="37" fontId="7" fillId="0" borderId="40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19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20" fillId="0" borderId="0" xfId="66" applyFont="1" applyAlignment="1">
      <alignment horizontal="center"/>
      <protection/>
    </xf>
    <xf numFmtId="0" fontId="8" fillId="0" borderId="0" xfId="66" applyFont="1" applyAlignment="1">
      <alignment horizontal="center"/>
      <protection/>
    </xf>
    <xf numFmtId="0" fontId="6" fillId="0" borderId="25" xfId="0" applyFont="1" applyBorder="1" applyAlignment="1" applyProtection="1">
      <alignment horizont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2" xfId="48"/>
    <cellStyle name="F3" xfId="49"/>
    <cellStyle name="F4" xfId="50"/>
    <cellStyle name="F5" xfId="51"/>
    <cellStyle name="F6" xfId="52"/>
    <cellStyle name="F7" xfId="53"/>
    <cellStyle name="F8" xfId="54"/>
    <cellStyle name="Fixed" xfId="55"/>
    <cellStyle name="Good" xfId="56"/>
    <cellStyle name="Heading 1" xfId="57"/>
    <cellStyle name="Heading 2" xfId="58"/>
    <cellStyle name="Heading 3" xfId="59"/>
    <cellStyle name="Heading 4" xfId="60"/>
    <cellStyle name="HEADING1" xfId="61"/>
    <cellStyle name="HEADING2" xfId="62"/>
    <cellStyle name="Input" xfId="63"/>
    <cellStyle name="Linked Cell" xfId="64"/>
    <cellStyle name="Neutral" xfId="65"/>
    <cellStyle name="Normal 2" xfId="66"/>
    <cellStyle name="Normal_Zepp DCF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 transitionEvaluation="1"/>
  <dimension ref="A1:O34"/>
  <sheetViews>
    <sheetView showGridLines="0" tabSelected="1" defaultGridColor="0" zoomScale="80" zoomScaleNormal="80" colorId="22" workbookViewId="0" topLeftCell="A1">
      <selection activeCell="A1" sqref="A1:M1"/>
    </sheetView>
  </sheetViews>
  <sheetFormatPr defaultColWidth="9.77734375" defaultRowHeight="15"/>
  <cols>
    <col min="1" max="1" width="3.99609375" style="1" customWidth="1"/>
    <col min="2" max="2" width="28.4453125" style="1" bestFit="1" customWidth="1"/>
    <col min="3" max="4" width="6.77734375" style="1" customWidth="1"/>
    <col min="5" max="5" width="8.3359375" style="1" customWidth="1"/>
    <col min="6" max="6" width="8.77734375" style="1" customWidth="1"/>
    <col min="7" max="7" width="7.6640625" style="1" customWidth="1"/>
    <col min="8" max="11" width="6.77734375" style="1" customWidth="1"/>
    <col min="12" max="12" width="10.21484375" style="1" bestFit="1" customWidth="1"/>
    <col min="13" max="13" width="12.4453125" style="1" customWidth="1"/>
    <col min="14" max="16384" width="9.77734375" style="1" customWidth="1"/>
  </cols>
  <sheetData>
    <row r="1" spans="1:13" ht="20.25">
      <c r="A1" s="104" t="s">
        <v>181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8">
      <c r="A2" s="105" t="s">
        <v>200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8">
      <c r="A3" s="105" t="s">
        <v>201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2:13" ht="18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s="32" customFormat="1" ht="15.75">
      <c r="A5" s="33"/>
      <c r="B5" s="34"/>
      <c r="C5" s="35">
        <v>-1</v>
      </c>
      <c r="D5" s="35">
        <f aca="true" t="shared" si="0" ref="D5:M5">C5-1</f>
        <v>-2</v>
      </c>
      <c r="E5" s="35">
        <f t="shared" si="0"/>
        <v>-3</v>
      </c>
      <c r="F5" s="35">
        <f t="shared" si="0"/>
        <v>-4</v>
      </c>
      <c r="G5" s="35">
        <f t="shared" si="0"/>
        <v>-5</v>
      </c>
      <c r="H5" s="35">
        <f t="shared" si="0"/>
        <v>-6</v>
      </c>
      <c r="I5" s="35">
        <f t="shared" si="0"/>
        <v>-7</v>
      </c>
      <c r="J5" s="35">
        <f t="shared" si="0"/>
        <v>-8</v>
      </c>
      <c r="K5" s="35">
        <f t="shared" si="0"/>
        <v>-9</v>
      </c>
      <c r="L5" s="35">
        <f t="shared" si="0"/>
        <v>-10</v>
      </c>
      <c r="M5" s="36">
        <f t="shared" si="0"/>
        <v>-11</v>
      </c>
    </row>
    <row r="6" spans="1:13" ht="15">
      <c r="A6" s="12"/>
      <c r="B6" s="11"/>
      <c r="C6" s="3" t="s">
        <v>3</v>
      </c>
      <c r="D6" s="11"/>
      <c r="E6" s="13" t="s">
        <v>8</v>
      </c>
      <c r="F6" s="60" t="s">
        <v>9</v>
      </c>
      <c r="G6" s="14"/>
      <c r="H6" s="2"/>
      <c r="I6" s="2"/>
      <c r="J6" s="2"/>
      <c r="K6" s="2"/>
      <c r="L6" s="2"/>
      <c r="M6" s="28" t="s">
        <v>10</v>
      </c>
    </row>
    <row r="7" spans="1:13" ht="15">
      <c r="A7" s="12"/>
      <c r="B7" s="11"/>
      <c r="C7" s="4" t="s">
        <v>6</v>
      </c>
      <c r="D7" s="37">
        <v>2013</v>
      </c>
      <c r="E7" s="13" t="s">
        <v>11</v>
      </c>
      <c r="F7" s="4" t="s">
        <v>5</v>
      </c>
      <c r="G7" s="31" t="s">
        <v>12</v>
      </c>
      <c r="H7" s="31" t="s">
        <v>13</v>
      </c>
      <c r="I7" s="31" t="s">
        <v>14</v>
      </c>
      <c r="J7" s="31" t="s">
        <v>15</v>
      </c>
      <c r="K7" s="31" t="s">
        <v>172</v>
      </c>
      <c r="L7" s="31" t="s">
        <v>175</v>
      </c>
      <c r="M7" s="29" t="s">
        <v>16</v>
      </c>
    </row>
    <row r="8" spans="1:13" ht="15.75" thickBot="1">
      <c r="A8" s="15"/>
      <c r="B8" s="16" t="s">
        <v>0</v>
      </c>
      <c r="C8" s="15" t="s">
        <v>17</v>
      </c>
      <c r="D8" s="17" t="s">
        <v>17</v>
      </c>
      <c r="E8" s="27" t="s">
        <v>180</v>
      </c>
      <c r="F8" s="15" t="s">
        <v>18</v>
      </c>
      <c r="G8" s="17" t="s">
        <v>17</v>
      </c>
      <c r="H8" s="17" t="s">
        <v>17</v>
      </c>
      <c r="I8" s="17" t="s">
        <v>17</v>
      </c>
      <c r="J8" s="17" t="s">
        <v>17</v>
      </c>
      <c r="K8" s="17" t="s">
        <v>17</v>
      </c>
      <c r="L8" s="27" t="s">
        <v>173</v>
      </c>
      <c r="M8" s="30" t="s">
        <v>174</v>
      </c>
    </row>
    <row r="9" spans="1:15" ht="15.75" thickTop="1">
      <c r="A9" s="5">
        <v>1</v>
      </c>
      <c r="B9" s="6" t="s">
        <v>182</v>
      </c>
      <c r="C9" s="7">
        <v>1.8</v>
      </c>
      <c r="D9" s="8">
        <v>1.92</v>
      </c>
      <c r="E9" s="8">
        <f>(D9-C9)/3</f>
        <v>0.03999999999999996</v>
      </c>
      <c r="F9" s="7">
        <v>-33.443333333333335</v>
      </c>
      <c r="G9" s="8">
        <f>'Backup1-DO NOT PRINT'!I6</f>
        <v>1.8</v>
      </c>
      <c r="H9" s="8">
        <f>'Backup1-DO NOT PRINT'!J6</f>
        <v>1.84</v>
      </c>
      <c r="I9" s="8">
        <f>'Backup1-DO NOT PRINT'!K6</f>
        <v>1.8800000000000001</v>
      </c>
      <c r="J9" s="8">
        <f>'Backup1-DO NOT PRINT'!L6</f>
        <v>1.92</v>
      </c>
      <c r="K9" s="8">
        <f>'Backup1-DO NOT PRINT'!M6</f>
        <v>2.03904</v>
      </c>
      <c r="L9" s="61">
        <f>'Backup1-DO NOT PRINT'!$M$3</f>
        <v>0.062</v>
      </c>
      <c r="M9" s="65">
        <f>'Backup1-DO NOT PRINT'!G6</f>
        <v>0.11036521515407373</v>
      </c>
      <c r="O9" s="53"/>
    </row>
    <row r="10" spans="1:15" ht="15">
      <c r="A10" s="5">
        <v>2</v>
      </c>
      <c r="B10" s="6" t="s">
        <v>183</v>
      </c>
      <c r="C10" s="7">
        <v>1.6</v>
      </c>
      <c r="D10" s="8">
        <v>1.92</v>
      </c>
      <c r="E10" s="8">
        <f aca="true" t="shared" si="1" ref="E10:E27">(D10-C10)/3</f>
        <v>0.10666666666666662</v>
      </c>
      <c r="F10" s="7">
        <v>-26.323333333333334</v>
      </c>
      <c r="G10" s="8">
        <f>'Backup1-DO NOT PRINT'!I7</f>
        <v>1.6</v>
      </c>
      <c r="H10" s="8">
        <f>'Backup1-DO NOT PRINT'!J7</f>
        <v>1.7066666666666668</v>
      </c>
      <c r="I10" s="8">
        <f>'Backup1-DO NOT PRINT'!K7</f>
        <v>1.8133333333333335</v>
      </c>
      <c r="J10" s="8">
        <f>'Backup1-DO NOT PRINT'!L7</f>
        <v>1.92</v>
      </c>
      <c r="K10" s="8">
        <f>'Backup1-DO NOT PRINT'!M7</f>
        <v>2.03904</v>
      </c>
      <c r="L10" s="61">
        <f>'Backup1-DO NOT PRINT'!$M$3</f>
        <v>0.062</v>
      </c>
      <c r="M10" s="65">
        <f>'Backup1-DO NOT PRINT'!G7</f>
        <v>0.12289213578825094</v>
      </c>
      <c r="O10" s="53"/>
    </row>
    <row r="11" spans="1:15" ht="15">
      <c r="A11" s="5">
        <v>3</v>
      </c>
      <c r="B11" s="6" t="s">
        <v>184</v>
      </c>
      <c r="C11" s="7">
        <v>2.38</v>
      </c>
      <c r="D11" s="8">
        <v>2.44</v>
      </c>
      <c r="E11" s="8">
        <f t="shared" si="1"/>
        <v>0.020000000000000018</v>
      </c>
      <c r="F11" s="7">
        <v>-40.06</v>
      </c>
      <c r="G11" s="8">
        <f>'Backup1-DO NOT PRINT'!I8</f>
        <v>2.38</v>
      </c>
      <c r="H11" s="8">
        <f>'Backup1-DO NOT PRINT'!J8</f>
        <v>2.4</v>
      </c>
      <c r="I11" s="8">
        <f>'Backup1-DO NOT PRINT'!K8</f>
        <v>2.42</v>
      </c>
      <c r="J11" s="8">
        <f>'Backup1-DO NOT PRINT'!L8</f>
        <v>2.44</v>
      </c>
      <c r="K11" s="8">
        <f>'Backup1-DO NOT PRINT'!M8</f>
        <v>2.5912800000000002</v>
      </c>
      <c r="L11" s="61">
        <f>'Backup1-DO NOT PRINT'!$M$3</f>
        <v>0.062</v>
      </c>
      <c r="M11" s="65">
        <f>'Backup1-DO NOT PRINT'!G8</f>
        <v>0.11356631302942087</v>
      </c>
      <c r="O11" s="53"/>
    </row>
    <row r="12" spans="1:15" ht="15">
      <c r="A12" s="5">
        <v>4</v>
      </c>
      <c r="B12" s="6" t="s">
        <v>185</v>
      </c>
      <c r="C12" s="7">
        <v>1.18</v>
      </c>
      <c r="D12" s="8">
        <v>1.3</v>
      </c>
      <c r="E12" s="8">
        <f t="shared" si="1"/>
        <v>0.040000000000000036</v>
      </c>
      <c r="F12" s="7">
        <v>-24.631666666666664</v>
      </c>
      <c r="G12" s="8">
        <f>'Backup1-DO NOT PRINT'!I9</f>
        <v>1.18</v>
      </c>
      <c r="H12" s="8">
        <f>'Backup1-DO NOT PRINT'!J9</f>
        <v>1.22</v>
      </c>
      <c r="I12" s="8">
        <f>'Backup1-DO NOT PRINT'!K9</f>
        <v>1.26</v>
      </c>
      <c r="J12" s="8">
        <f>'Backup1-DO NOT PRINT'!L9</f>
        <v>1.3</v>
      </c>
      <c r="K12" s="8">
        <f>'Backup1-DO NOT PRINT'!M9</f>
        <v>1.3806</v>
      </c>
      <c r="L12" s="61">
        <f>'Backup1-DO NOT PRINT'!$M$3</f>
        <v>0.062</v>
      </c>
      <c r="M12" s="65">
        <f>'Backup1-DO NOT PRINT'!G9</f>
        <v>0.10626719322779767</v>
      </c>
      <c r="O12" s="53"/>
    </row>
    <row r="13" spans="1:15" ht="15">
      <c r="A13" s="5">
        <v>5</v>
      </c>
      <c r="B13" s="6" t="s">
        <v>186</v>
      </c>
      <c r="C13" s="7">
        <v>2.12</v>
      </c>
      <c r="D13" s="8">
        <v>2.5</v>
      </c>
      <c r="E13" s="8">
        <f t="shared" si="1"/>
        <v>0.12666666666666662</v>
      </c>
      <c r="F13" s="7">
        <v>-34.593333333333334</v>
      </c>
      <c r="G13" s="8">
        <f>'Backup1-DO NOT PRINT'!I10</f>
        <v>2.12</v>
      </c>
      <c r="H13" s="8">
        <f>'Backup1-DO NOT PRINT'!J10</f>
        <v>2.2466666666666666</v>
      </c>
      <c r="I13" s="8">
        <f>'Backup1-DO NOT PRINT'!K10</f>
        <v>2.373333333333333</v>
      </c>
      <c r="J13" s="8">
        <f>'Backup1-DO NOT PRINT'!L10</f>
        <v>2.5</v>
      </c>
      <c r="K13" s="8">
        <f>'Backup1-DO NOT PRINT'!M10</f>
        <v>2.6550000000000002</v>
      </c>
      <c r="L13" s="61">
        <f>'Backup1-DO NOT PRINT'!$M$3</f>
        <v>0.062</v>
      </c>
      <c r="M13" s="65">
        <f>'Backup1-DO NOT PRINT'!G10</f>
        <v>0.12243722520880675</v>
      </c>
      <c r="O13" s="53"/>
    </row>
    <row r="14" spans="1:15" ht="15">
      <c r="A14" s="5">
        <v>6</v>
      </c>
      <c r="B14" s="6" t="s">
        <v>187</v>
      </c>
      <c r="C14" s="7">
        <v>0.98</v>
      </c>
      <c r="D14" s="8">
        <v>1.1</v>
      </c>
      <c r="E14" s="8">
        <f t="shared" si="1"/>
        <v>0.040000000000000036</v>
      </c>
      <c r="F14" s="7">
        <v>-15.483333333333334</v>
      </c>
      <c r="G14" s="8">
        <f>'Backup1-DO NOT PRINT'!I11</f>
        <v>0.98</v>
      </c>
      <c r="H14" s="8">
        <f>'Backup1-DO NOT PRINT'!J11</f>
        <v>1.02</v>
      </c>
      <c r="I14" s="8">
        <f>'Backup1-DO NOT PRINT'!K11</f>
        <v>1.06</v>
      </c>
      <c r="J14" s="8">
        <f>'Backup1-DO NOT PRINT'!L11</f>
        <v>1.1</v>
      </c>
      <c r="K14" s="8">
        <f>'Backup1-DO NOT PRINT'!M11</f>
        <v>1.1682000000000001</v>
      </c>
      <c r="L14" s="61">
        <f>'Backup1-DO NOT PRINT'!$M$3</f>
        <v>0.062</v>
      </c>
      <c r="M14" s="65">
        <f>'Backup1-DO NOT PRINT'!G11</f>
        <v>0.12171247624577303</v>
      </c>
      <c r="O14" s="53"/>
    </row>
    <row r="15" spans="1:15" ht="15">
      <c r="A15" s="5">
        <v>7</v>
      </c>
      <c r="B15" s="6" t="s">
        <v>188</v>
      </c>
      <c r="C15" s="7">
        <v>1.28</v>
      </c>
      <c r="D15" s="8">
        <v>1.5</v>
      </c>
      <c r="E15" s="8">
        <f t="shared" si="1"/>
        <v>0.07333333333333332</v>
      </c>
      <c r="F15" s="7">
        <v>-32.82</v>
      </c>
      <c r="G15" s="8">
        <f>'Backup1-DO NOT PRINT'!I12</f>
        <v>1.28</v>
      </c>
      <c r="H15" s="8">
        <f>'Backup1-DO NOT PRINT'!J12</f>
        <v>1.3533333333333333</v>
      </c>
      <c r="I15" s="8">
        <f>'Backup1-DO NOT PRINT'!K12</f>
        <v>1.4266666666666665</v>
      </c>
      <c r="J15" s="8">
        <f>'Backup1-DO NOT PRINT'!L12</f>
        <v>1.5</v>
      </c>
      <c r="K15" s="8">
        <f>'Backup1-DO NOT PRINT'!M12</f>
        <v>1.593</v>
      </c>
      <c r="L15" s="61">
        <f>'Backup1-DO NOT PRINT'!$M$3</f>
        <v>0.062</v>
      </c>
      <c r="M15" s="65">
        <f>'Backup1-DO NOT PRINT'!G12</f>
        <v>0.10002645199482686</v>
      </c>
      <c r="O15" s="53"/>
    </row>
    <row r="16" spans="1:15" ht="15">
      <c r="A16" s="5">
        <v>8</v>
      </c>
      <c r="B16" s="6" t="s">
        <v>189</v>
      </c>
      <c r="C16" s="7">
        <v>3.2</v>
      </c>
      <c r="D16" s="8">
        <v>3.8</v>
      </c>
      <c r="E16" s="8">
        <f t="shared" si="1"/>
        <v>0.19999999999999987</v>
      </c>
      <c r="F16" s="7">
        <v>-79.74666666666666</v>
      </c>
      <c r="G16" s="8">
        <f>'Backup1-DO NOT PRINT'!I13</f>
        <v>3.2</v>
      </c>
      <c r="H16" s="8">
        <f>'Backup1-DO NOT PRINT'!J13</f>
        <v>3.4</v>
      </c>
      <c r="I16" s="8">
        <f>'Backup1-DO NOT PRINT'!K13</f>
        <v>3.5999999999999996</v>
      </c>
      <c r="J16" s="8">
        <f>'Backup1-DO NOT PRINT'!L13</f>
        <v>3.8</v>
      </c>
      <c r="K16" s="8">
        <f>'Backup1-DO NOT PRINT'!M13</f>
        <v>4.0356</v>
      </c>
      <c r="L16" s="61">
        <f>'Backup1-DO NOT PRINT'!$M$3</f>
        <v>0.062</v>
      </c>
      <c r="M16" s="65">
        <f>'Backup1-DO NOT PRINT'!G13</f>
        <v>0.10165330925590299</v>
      </c>
      <c r="O16" s="53"/>
    </row>
    <row r="17" spans="1:15" ht="15">
      <c r="A17" s="5">
        <v>9</v>
      </c>
      <c r="B17" s="6" t="s">
        <v>190</v>
      </c>
      <c r="C17" s="7">
        <v>2</v>
      </c>
      <c r="D17" s="8">
        <v>2.3</v>
      </c>
      <c r="E17" s="8">
        <f t="shared" si="1"/>
        <v>0.09999999999999994</v>
      </c>
      <c r="F17" s="7">
        <v>-56.701666666666675</v>
      </c>
      <c r="G17" s="8">
        <f>'Backup1-DO NOT PRINT'!I14</f>
        <v>2</v>
      </c>
      <c r="H17" s="8">
        <f>'Backup1-DO NOT PRINT'!J14</f>
        <v>2.1</v>
      </c>
      <c r="I17" s="8">
        <f>'Backup1-DO NOT PRINT'!K14</f>
        <v>2.2</v>
      </c>
      <c r="J17" s="8">
        <f>'Backup1-DO NOT PRINT'!L14</f>
        <v>2.3</v>
      </c>
      <c r="K17" s="8">
        <f>'Backup1-DO NOT PRINT'!M14</f>
        <v>2.4426</v>
      </c>
      <c r="L17" s="61">
        <f>'Backup1-DO NOT PRINT'!$M$3</f>
        <v>0.062</v>
      </c>
      <c r="M17" s="65">
        <f>'Backup1-DO NOT PRINT'!G14</f>
        <v>0.09563923987745342</v>
      </c>
      <c r="O17" s="53"/>
    </row>
    <row r="18" spans="1:15" ht="15">
      <c r="A18" s="5">
        <v>10</v>
      </c>
      <c r="B18" s="6" t="s">
        <v>191</v>
      </c>
      <c r="C18" s="7">
        <v>1.2</v>
      </c>
      <c r="D18" s="8">
        <v>1.4</v>
      </c>
      <c r="E18" s="8">
        <f t="shared" si="1"/>
        <v>0.06666666666666665</v>
      </c>
      <c r="F18" s="7">
        <v>-28.386666666666667</v>
      </c>
      <c r="G18" s="8">
        <f>'Backup1-DO NOT PRINT'!I15</f>
        <v>1.2</v>
      </c>
      <c r="H18" s="8">
        <f>'Backup1-DO NOT PRINT'!J15</f>
        <v>1.2666666666666666</v>
      </c>
      <c r="I18" s="8">
        <f>'Backup1-DO NOT PRINT'!K15</f>
        <v>1.3333333333333333</v>
      </c>
      <c r="J18" s="8">
        <f>'Backup1-DO NOT PRINT'!L15</f>
        <v>1.4</v>
      </c>
      <c r="K18" s="8">
        <f>'Backup1-DO NOT PRINT'!M15</f>
        <v>1.4868</v>
      </c>
      <c r="L18" s="61">
        <f>'Backup1-DO NOT PRINT'!$M$3</f>
        <v>0.062</v>
      </c>
      <c r="M18" s="65">
        <f>'Backup1-DO NOT PRINT'!G15</f>
        <v>0.10312507860401088</v>
      </c>
      <c r="O18" s="53"/>
    </row>
    <row r="19" spans="1:15" ht="15">
      <c r="A19" s="5">
        <v>11</v>
      </c>
      <c r="B19" s="6" t="s">
        <v>179</v>
      </c>
      <c r="C19" s="7">
        <v>1.63</v>
      </c>
      <c r="D19" s="8">
        <v>1.95</v>
      </c>
      <c r="E19" s="8">
        <f t="shared" si="1"/>
        <v>0.10666666666666669</v>
      </c>
      <c r="F19" s="7">
        <v>-31.886666666666667</v>
      </c>
      <c r="G19" s="8">
        <f>'Backup1-DO NOT PRINT'!I16</f>
        <v>1.63</v>
      </c>
      <c r="H19" s="8">
        <f>'Backup1-DO NOT PRINT'!J16</f>
        <v>1.7366666666666666</v>
      </c>
      <c r="I19" s="8">
        <f>'Backup1-DO NOT PRINT'!K16</f>
        <v>1.8433333333333333</v>
      </c>
      <c r="J19" s="8">
        <f>'Backup1-DO NOT PRINT'!L16</f>
        <v>1.95</v>
      </c>
      <c r="K19" s="8">
        <f>'Backup1-DO NOT PRINT'!M16</f>
        <v>2.0709</v>
      </c>
      <c r="L19" s="61">
        <f>'Backup1-DO NOT PRINT'!$M$3</f>
        <v>0.062</v>
      </c>
      <c r="M19" s="65">
        <f>'Backup1-DO NOT PRINT'!G16</f>
        <v>0.11303300454402973</v>
      </c>
      <c r="O19" s="53"/>
    </row>
    <row r="20" spans="1:15" ht="15">
      <c r="A20" s="5">
        <v>12</v>
      </c>
      <c r="B20" s="6" t="s">
        <v>192</v>
      </c>
      <c r="C20" s="7">
        <v>1.8</v>
      </c>
      <c r="D20" s="8">
        <v>2.2</v>
      </c>
      <c r="E20" s="8">
        <f t="shared" si="1"/>
        <v>0.1333333333333334</v>
      </c>
      <c r="F20" s="7">
        <v>-40.35666666666666</v>
      </c>
      <c r="G20" s="8">
        <f>'Backup1-DO NOT PRINT'!I17</f>
        <v>1.8</v>
      </c>
      <c r="H20" s="8">
        <f>'Backup1-DO NOT PRINT'!J17</f>
        <v>1.9333333333333333</v>
      </c>
      <c r="I20" s="8">
        <f>'Backup1-DO NOT PRINT'!K17</f>
        <v>2.066666666666667</v>
      </c>
      <c r="J20" s="8">
        <f>'Backup1-DO NOT PRINT'!L17</f>
        <v>2.2</v>
      </c>
      <c r="K20" s="8">
        <f>'Backup1-DO NOT PRINT'!M17</f>
        <v>2.3364000000000003</v>
      </c>
      <c r="L20" s="61">
        <f>'Backup1-DO NOT PRINT'!$M$3</f>
        <v>0.062</v>
      </c>
      <c r="M20" s="65">
        <f>'Backup1-DO NOT PRINT'!G17</f>
        <v>0.10736993445835906</v>
      </c>
      <c r="O20" s="53"/>
    </row>
    <row r="21" spans="1:15" ht="15">
      <c r="A21" s="5">
        <v>13</v>
      </c>
      <c r="B21" s="6" t="s">
        <v>193</v>
      </c>
      <c r="C21" s="7">
        <v>1.05</v>
      </c>
      <c r="D21" s="8">
        <v>1.2</v>
      </c>
      <c r="E21" s="8">
        <f t="shared" si="1"/>
        <v>0.04999999999999997</v>
      </c>
      <c r="F21" s="7">
        <v>-19.261666666666667</v>
      </c>
      <c r="G21" s="8">
        <f>'Backup1-DO NOT PRINT'!I18</f>
        <v>1.05</v>
      </c>
      <c r="H21" s="8">
        <f>'Backup1-DO NOT PRINT'!J18</f>
        <v>1.1</v>
      </c>
      <c r="I21" s="8">
        <f>'Backup1-DO NOT PRINT'!K18</f>
        <v>1.1500000000000001</v>
      </c>
      <c r="J21" s="8">
        <f>'Backup1-DO NOT PRINT'!L18</f>
        <v>1.2</v>
      </c>
      <c r="K21" s="8">
        <f>'Backup1-DO NOT PRINT'!M18</f>
        <v>1.2744</v>
      </c>
      <c r="L21" s="61">
        <f>'Backup1-DO NOT PRINT'!$M$3</f>
        <v>0.062</v>
      </c>
      <c r="M21" s="65">
        <f>'Backup1-DO NOT PRINT'!G18</f>
        <v>0.11420940575672561</v>
      </c>
      <c r="O21" s="53"/>
    </row>
    <row r="22" spans="1:15" ht="15">
      <c r="A22" s="5">
        <v>14</v>
      </c>
      <c r="B22" s="6" t="s">
        <v>194</v>
      </c>
      <c r="C22" s="7">
        <v>2.5</v>
      </c>
      <c r="D22" s="8">
        <v>2.56</v>
      </c>
      <c r="E22" s="8">
        <f t="shared" si="1"/>
        <v>0.020000000000000018</v>
      </c>
      <c r="F22" s="7">
        <v>-39.39666666666667</v>
      </c>
      <c r="G22" s="8">
        <f>'Backup1-DO NOT PRINT'!I19</f>
        <v>2.5</v>
      </c>
      <c r="H22" s="8">
        <f>'Backup1-DO NOT PRINT'!J19</f>
        <v>2.52</v>
      </c>
      <c r="I22" s="8">
        <f>'Backup1-DO NOT PRINT'!K19</f>
        <v>2.54</v>
      </c>
      <c r="J22" s="8">
        <f>'Backup1-DO NOT PRINT'!L19</f>
        <v>2.56</v>
      </c>
      <c r="K22" s="8">
        <f>'Backup1-DO NOT PRINT'!M19</f>
        <v>2.7187200000000002</v>
      </c>
      <c r="L22" s="61">
        <f>'Backup1-DO NOT PRINT'!$M$3</f>
        <v>0.062</v>
      </c>
      <c r="M22" s="65">
        <f>'Backup1-DO NOT PRINT'!G19</f>
        <v>0.11708753478850327</v>
      </c>
      <c r="O22" s="53"/>
    </row>
    <row r="23" spans="1:15" ht="15">
      <c r="A23" s="5">
        <v>15</v>
      </c>
      <c r="B23" s="6" t="s">
        <v>195</v>
      </c>
      <c r="C23" s="7">
        <v>1.72</v>
      </c>
      <c r="D23" s="8">
        <v>2.1</v>
      </c>
      <c r="E23" s="8">
        <f t="shared" si="1"/>
        <v>0.1266666666666667</v>
      </c>
      <c r="F23" s="7">
        <v>-50.961666666666666</v>
      </c>
      <c r="G23" s="8">
        <f>'Backup1-DO NOT PRINT'!I20</f>
        <v>1.72</v>
      </c>
      <c r="H23" s="8">
        <f>'Backup1-DO NOT PRINT'!J20</f>
        <v>1.8466666666666667</v>
      </c>
      <c r="I23" s="8">
        <f>'Backup1-DO NOT PRINT'!K20</f>
        <v>1.9733333333333334</v>
      </c>
      <c r="J23" s="8">
        <f>'Backup1-DO NOT PRINT'!L20</f>
        <v>2.1</v>
      </c>
      <c r="K23" s="8">
        <f>'Backup1-DO NOT PRINT'!M20</f>
        <v>2.2302000000000004</v>
      </c>
      <c r="L23" s="61">
        <f>'Backup1-DO NOT PRINT'!$M$3</f>
        <v>0.062</v>
      </c>
      <c r="M23" s="65">
        <f>'Backup1-DO NOT PRINT'!G20</f>
        <v>0.09607096544038925</v>
      </c>
      <c r="O23" s="53"/>
    </row>
    <row r="24" spans="1:15" ht="15">
      <c r="A24" s="5">
        <v>16</v>
      </c>
      <c r="B24" s="6" t="s">
        <v>196</v>
      </c>
      <c r="C24" s="7">
        <v>1.8</v>
      </c>
      <c r="D24" s="8">
        <v>2</v>
      </c>
      <c r="E24" s="8">
        <f t="shared" si="1"/>
        <v>0.06666666666666665</v>
      </c>
      <c r="F24" s="7">
        <v>-31.423333333333332</v>
      </c>
      <c r="G24" s="8">
        <f>'Backup1-DO NOT PRINT'!I21</f>
        <v>1.8</v>
      </c>
      <c r="H24" s="8">
        <f>'Backup1-DO NOT PRINT'!J21</f>
        <v>1.8666666666666667</v>
      </c>
      <c r="I24" s="8">
        <f>'Backup1-DO NOT PRINT'!K21</f>
        <v>1.9333333333333333</v>
      </c>
      <c r="J24" s="8">
        <f>'Backup1-DO NOT PRINT'!L21</f>
        <v>2</v>
      </c>
      <c r="K24" s="8">
        <f>'Backup1-DO NOT PRINT'!M21</f>
        <v>2.124</v>
      </c>
      <c r="L24" s="61">
        <f>'Backup1-DO NOT PRINT'!$M$3</f>
        <v>0.062</v>
      </c>
      <c r="M24" s="65">
        <f>'Backup1-DO NOT PRINT'!G21</f>
        <v>0.11549236544898267</v>
      </c>
      <c r="O24" s="53"/>
    </row>
    <row r="25" spans="1:15" ht="15">
      <c r="A25" s="5">
        <v>17</v>
      </c>
      <c r="B25" s="6" t="s">
        <v>197</v>
      </c>
      <c r="C25" s="7">
        <v>1.39</v>
      </c>
      <c r="D25" s="8">
        <v>1.51</v>
      </c>
      <c r="E25" s="8">
        <f t="shared" si="1"/>
        <v>0.040000000000000036</v>
      </c>
      <c r="F25" s="7">
        <v>-23.596666666666668</v>
      </c>
      <c r="G25" s="8">
        <f>'Backup1-DO NOT PRINT'!I22</f>
        <v>1.39</v>
      </c>
      <c r="H25" s="8">
        <f>'Backup1-DO NOT PRINT'!J22</f>
        <v>1.43</v>
      </c>
      <c r="I25" s="8">
        <f>'Backup1-DO NOT PRINT'!K22</f>
        <v>1.47</v>
      </c>
      <c r="J25" s="8">
        <f>'Backup1-DO NOT PRINT'!L22</f>
        <v>1.51</v>
      </c>
      <c r="K25" s="8">
        <f>'Backup1-DO NOT PRINT'!M22</f>
        <v>1.60362</v>
      </c>
      <c r="L25" s="61">
        <f>'Backup1-DO NOT PRINT'!$M$3</f>
        <v>0.062</v>
      </c>
      <c r="M25" s="65">
        <f>'Backup1-DO NOT PRINT'!G22</f>
        <v>0.11590537227293463</v>
      </c>
      <c r="O25" s="53"/>
    </row>
    <row r="26" spans="1:15" ht="15">
      <c r="A26" s="5">
        <v>18</v>
      </c>
      <c r="B26" s="6" t="s">
        <v>198</v>
      </c>
      <c r="C26" s="7">
        <v>1.55</v>
      </c>
      <c r="D26" s="8">
        <v>2.15</v>
      </c>
      <c r="E26" s="8">
        <f t="shared" si="1"/>
        <v>0.19999999999999996</v>
      </c>
      <c r="F26" s="7">
        <v>-44.82333333333333</v>
      </c>
      <c r="G26" s="8">
        <f>'Backup1-DO NOT PRINT'!I23</f>
        <v>1.55</v>
      </c>
      <c r="H26" s="8">
        <f>'Backup1-DO NOT PRINT'!J23</f>
        <v>1.75</v>
      </c>
      <c r="I26" s="8">
        <f>'Backup1-DO NOT PRINT'!K23</f>
        <v>1.95</v>
      </c>
      <c r="J26" s="8">
        <f>'Backup1-DO NOT PRINT'!L23</f>
        <v>2.15</v>
      </c>
      <c r="K26" s="8">
        <f>'Backup1-DO NOT PRINT'!M23</f>
        <v>2.2833</v>
      </c>
      <c r="L26" s="61">
        <f>'Backup1-DO NOT PRINT'!$M$3</f>
        <v>0.062</v>
      </c>
      <c r="M26" s="65">
        <f>'Backup1-DO NOT PRINT'!G23</f>
        <v>0.10152047457740342</v>
      </c>
      <c r="O26" s="53"/>
    </row>
    <row r="27" spans="1:15" ht="15">
      <c r="A27" s="5">
        <v>19</v>
      </c>
      <c r="B27" s="6" t="s">
        <v>199</v>
      </c>
      <c r="C27" s="7">
        <v>1</v>
      </c>
      <c r="D27" s="8">
        <v>1.1</v>
      </c>
      <c r="E27" s="8">
        <f t="shared" si="1"/>
        <v>0.03333333333333336</v>
      </c>
      <c r="F27" s="7">
        <v>-19.773333333333337</v>
      </c>
      <c r="G27" s="8">
        <f>'Backup1-DO NOT PRINT'!I24</f>
        <v>1</v>
      </c>
      <c r="H27" s="8">
        <f>'Backup1-DO NOT PRINT'!J24</f>
        <v>1.0333333333333334</v>
      </c>
      <c r="I27" s="8">
        <f>'Backup1-DO NOT PRINT'!K24</f>
        <v>1.0666666666666669</v>
      </c>
      <c r="J27" s="8">
        <f>'Backup1-DO NOT PRINT'!L24</f>
        <v>1.1</v>
      </c>
      <c r="K27" s="8">
        <f>'Backup1-DO NOT PRINT'!M24</f>
        <v>1.1682000000000001</v>
      </c>
      <c r="L27" s="61">
        <f>'Backup1-DO NOT PRINT'!$M$3</f>
        <v>0.062</v>
      </c>
      <c r="M27" s="65">
        <f>'Backup1-DO NOT PRINT'!G24</f>
        <v>0.10871106832682384</v>
      </c>
      <c r="O27" s="53"/>
    </row>
    <row r="28" spans="1:15" ht="14.25" customHeight="1">
      <c r="A28" s="18"/>
      <c r="B28" s="19"/>
      <c r="C28" s="20"/>
      <c r="D28" s="21"/>
      <c r="E28" s="21"/>
      <c r="F28" s="20"/>
      <c r="G28" s="21"/>
      <c r="H28" s="21"/>
      <c r="I28" s="21"/>
      <c r="J28" s="21"/>
      <c r="K28" s="21"/>
      <c r="L28" s="21"/>
      <c r="M28" s="66"/>
      <c r="O28" s="53"/>
    </row>
    <row r="29" spans="1:13" ht="15">
      <c r="A29" s="22"/>
      <c r="B29" s="23" t="s">
        <v>1</v>
      </c>
      <c r="C29" s="63"/>
      <c r="D29" s="62"/>
      <c r="E29" s="62"/>
      <c r="F29" s="62"/>
      <c r="G29" s="9"/>
      <c r="H29" s="9"/>
      <c r="I29" s="9"/>
      <c r="J29" s="9"/>
      <c r="K29" s="9"/>
      <c r="L29" s="9"/>
      <c r="M29" s="67">
        <f>AVERAGE(M9:M28)</f>
        <v>0.10984656652634045</v>
      </c>
    </row>
    <row r="30" spans="1:13" ht="15.75" thickBot="1">
      <c r="A30" s="24"/>
      <c r="B30" s="25" t="s">
        <v>2</v>
      </c>
      <c r="C30" s="16"/>
      <c r="D30" s="16"/>
      <c r="E30" s="10"/>
      <c r="F30" s="10"/>
      <c r="G30" s="10"/>
      <c r="H30" s="10"/>
      <c r="I30" s="10"/>
      <c r="J30" s="10"/>
      <c r="K30" s="10"/>
      <c r="L30" s="10"/>
      <c r="M30" s="68">
        <f>MEDIAN(M9:M28)</f>
        <v>0.11036521515407373</v>
      </c>
    </row>
    <row r="31" spans="1:13" ht="15.75" thickTop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ht="15">
      <c r="A32" s="26"/>
    </row>
    <row r="33" s="102" customFormat="1" ht="12.75">
      <c r="A33" s="102" t="s">
        <v>207</v>
      </c>
    </row>
    <row r="34" s="102" customFormat="1" ht="12.75">
      <c r="A34" s="103" t="s">
        <v>206</v>
      </c>
    </row>
  </sheetData>
  <sheetProtection/>
  <mergeCells count="3">
    <mergeCell ref="A1:M1"/>
    <mergeCell ref="A2:M2"/>
    <mergeCell ref="A3:M3"/>
  </mergeCells>
  <printOptions horizontalCentered="1"/>
  <pageMargins left="0.5" right="0.75" top="0.75" bottom="0.25" header="0.5" footer="0.5"/>
  <pageSetup horizontalDpi="600" verticalDpi="600" orientation="landscape" scale="75" r:id="rId1"/>
  <headerFooter alignWithMargins="0">
    <oddHeader>&amp;RExhibit RMP__(SCH-3R)
Page 1 of 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36"/>
  <sheetViews>
    <sheetView showGridLines="0" zoomScale="80" zoomScaleNormal="80" workbookViewId="0" topLeftCell="A1">
      <selection activeCell="A1" sqref="A1:G1"/>
    </sheetView>
  </sheetViews>
  <sheetFormatPr defaultColWidth="8.88671875" defaultRowHeight="15"/>
  <cols>
    <col min="1" max="1" width="4.77734375" style="70" customWidth="1"/>
    <col min="2" max="2" width="28.4453125" style="70" bestFit="1" customWidth="1"/>
    <col min="3" max="3" width="8.77734375" style="70" customWidth="1"/>
    <col min="4" max="5" width="9.21484375" style="70" bestFit="1" customWidth="1"/>
    <col min="6" max="6" width="10.4453125" style="70" bestFit="1" customWidth="1"/>
    <col min="7" max="16384" width="8.77734375" style="70" customWidth="1"/>
  </cols>
  <sheetData>
    <row r="1" spans="1:33" ht="20.25">
      <c r="A1" s="106" t="s">
        <v>181</v>
      </c>
      <c r="B1" s="106"/>
      <c r="C1" s="106"/>
      <c r="D1" s="106"/>
      <c r="E1" s="106"/>
      <c r="F1" s="106"/>
      <c r="G1" s="106"/>
      <c r="H1" s="71"/>
      <c r="I1" s="71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</row>
    <row r="2" spans="1:33" ht="18">
      <c r="A2" s="107" t="s">
        <v>217</v>
      </c>
      <c r="B2" s="107"/>
      <c r="C2" s="107"/>
      <c r="D2" s="107"/>
      <c r="E2" s="107"/>
      <c r="F2" s="107"/>
      <c r="G2" s="107"/>
      <c r="H2" s="71"/>
      <c r="I2" s="71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</row>
    <row r="3" spans="1:33" ht="18">
      <c r="A3" s="107" t="s">
        <v>218</v>
      </c>
      <c r="B3" s="107"/>
      <c r="C3" s="107"/>
      <c r="D3" s="107"/>
      <c r="E3" s="107"/>
      <c r="F3" s="107"/>
      <c r="G3" s="107"/>
      <c r="H3" s="71"/>
      <c r="I3" s="71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</row>
    <row r="4" spans="1:33" ht="14.2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</row>
    <row r="5" spans="1:33" ht="15.75">
      <c r="A5" s="98"/>
      <c r="B5" s="99"/>
      <c r="C5" s="100">
        <v>-1</v>
      </c>
      <c r="D5" s="100">
        <f>C5-1</f>
        <v>-2</v>
      </c>
      <c r="E5" s="100">
        <f>D5-1</f>
        <v>-3</v>
      </c>
      <c r="F5" s="100">
        <f>E5-1</f>
        <v>-4</v>
      </c>
      <c r="G5" s="101">
        <f>F5-1</f>
        <v>-5</v>
      </c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</row>
    <row r="6" spans="1:33" s="75" customFormat="1" ht="15">
      <c r="A6" s="79"/>
      <c r="B6" s="80"/>
      <c r="C6" s="81"/>
      <c r="D6" s="81"/>
      <c r="E6" s="81"/>
      <c r="F6" s="81" t="s">
        <v>204</v>
      </c>
      <c r="G6" s="82" t="s">
        <v>205</v>
      </c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</row>
    <row r="7" spans="1:33" s="75" customFormat="1" ht="15.75" customHeight="1" thickBot="1">
      <c r="A7" s="83"/>
      <c r="B7" s="76" t="s">
        <v>0</v>
      </c>
      <c r="C7" s="77" t="s">
        <v>18</v>
      </c>
      <c r="D7" s="77" t="s">
        <v>210</v>
      </c>
      <c r="E7" s="77" t="s">
        <v>7</v>
      </c>
      <c r="F7" s="78" t="s">
        <v>211</v>
      </c>
      <c r="G7" s="84" t="s">
        <v>212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</row>
    <row r="8" spans="1:7" s="75" customFormat="1" ht="15.75" thickTop="1">
      <c r="A8" s="85">
        <v>1</v>
      </c>
      <c r="B8" s="86" t="s">
        <v>182</v>
      </c>
      <c r="C8" s="87">
        <v>31.325833333333332</v>
      </c>
      <c r="D8" s="87">
        <v>1.76</v>
      </c>
      <c r="E8" s="88">
        <v>0.04765653268252751</v>
      </c>
      <c r="F8" s="88">
        <f aca="true" t="shared" si="0" ref="F8:F26">D8/C8*(1+E8/2)</f>
        <v>0.05752242022060464</v>
      </c>
      <c r="G8" s="89">
        <f aca="true" t="shared" si="1" ref="G8:G26">E8+F8</f>
        <v>0.10517895290313214</v>
      </c>
    </row>
    <row r="9" spans="1:7" s="75" customFormat="1" ht="15">
      <c r="A9" s="85">
        <f aca="true" t="shared" si="2" ref="A9:A26">A8+1</f>
        <v>2</v>
      </c>
      <c r="B9" s="86" t="s">
        <v>183</v>
      </c>
      <c r="C9" s="87">
        <v>26.03916666666667</v>
      </c>
      <c r="D9" s="87">
        <v>1.5</v>
      </c>
      <c r="E9" s="88">
        <v>0.041713052102706205</v>
      </c>
      <c r="F9" s="88">
        <f t="shared" si="0"/>
        <v>0.05880698137076953</v>
      </c>
      <c r="G9" s="89">
        <f t="shared" si="1"/>
        <v>0.10052003347347574</v>
      </c>
    </row>
    <row r="10" spans="1:7" s="75" customFormat="1" ht="15">
      <c r="A10" s="85">
        <f t="shared" si="2"/>
        <v>3</v>
      </c>
      <c r="B10" s="86" t="s">
        <v>184</v>
      </c>
      <c r="C10" s="87">
        <v>38.708333333333336</v>
      </c>
      <c r="D10" s="87">
        <v>2.36</v>
      </c>
      <c r="E10" s="88">
        <v>0.03688281534784198</v>
      </c>
      <c r="F10" s="88">
        <f t="shared" si="0"/>
        <v>0.062093133832778126</v>
      </c>
      <c r="G10" s="89">
        <f t="shared" si="1"/>
        <v>0.09897594918062011</v>
      </c>
    </row>
    <row r="11" spans="1:7" s="75" customFormat="1" ht="15">
      <c r="A11" s="85">
        <f t="shared" si="2"/>
        <v>4</v>
      </c>
      <c r="B11" s="86" t="s">
        <v>185</v>
      </c>
      <c r="C11" s="87">
        <v>24.019166666666667</v>
      </c>
      <c r="D11" s="87">
        <v>1.14</v>
      </c>
      <c r="E11" s="88">
        <v>0.10025610898508097</v>
      </c>
      <c r="F11" s="88">
        <f t="shared" si="0"/>
        <v>0.049841278789362495</v>
      </c>
      <c r="G11" s="89">
        <f t="shared" si="1"/>
        <v>0.15009738777444348</v>
      </c>
    </row>
    <row r="12" spans="1:7" s="75" customFormat="1" ht="15">
      <c r="A12" s="85">
        <f t="shared" si="2"/>
        <v>5</v>
      </c>
      <c r="B12" s="86" t="s">
        <v>186</v>
      </c>
      <c r="C12" s="87">
        <v>33.310833333333335</v>
      </c>
      <c r="D12" s="87">
        <v>2.12</v>
      </c>
      <c r="E12" s="88">
        <v>0.04173932417354609</v>
      </c>
      <c r="F12" s="88">
        <f t="shared" si="0"/>
        <v>0.06497116604579968</v>
      </c>
      <c r="G12" s="89">
        <f t="shared" si="1"/>
        <v>0.10671049021934577</v>
      </c>
    </row>
    <row r="13" spans="1:7" s="75" customFormat="1" ht="15">
      <c r="A13" s="85">
        <f t="shared" si="2"/>
        <v>6</v>
      </c>
      <c r="B13" s="86" t="s">
        <v>187</v>
      </c>
      <c r="C13" s="87">
        <v>15.046666666666669</v>
      </c>
      <c r="D13" s="87">
        <v>0.96</v>
      </c>
      <c r="E13" s="88">
        <v>0.028960165294398307</v>
      </c>
      <c r="F13" s="88">
        <f t="shared" si="0"/>
        <v>0.06472535751049917</v>
      </c>
      <c r="G13" s="89">
        <f t="shared" si="1"/>
        <v>0.09368552280489748</v>
      </c>
    </row>
    <row r="14" spans="1:7" s="75" customFormat="1" ht="15">
      <c r="A14" s="85">
        <f t="shared" si="2"/>
        <v>7</v>
      </c>
      <c r="B14" s="86" t="s">
        <v>188</v>
      </c>
      <c r="C14" s="87">
        <v>32.04416666666667</v>
      </c>
      <c r="D14" s="87">
        <v>1.24</v>
      </c>
      <c r="E14" s="88">
        <v>0.061760689261444755</v>
      </c>
      <c r="F14" s="88">
        <f t="shared" si="0"/>
        <v>0.03989155469821639</v>
      </c>
      <c r="G14" s="89">
        <f t="shared" si="1"/>
        <v>0.10165224395966115</v>
      </c>
    </row>
    <row r="15" spans="1:7" s="75" customFormat="1" ht="15">
      <c r="A15" s="85">
        <f t="shared" si="2"/>
        <v>8</v>
      </c>
      <c r="B15" s="86" t="s">
        <v>189</v>
      </c>
      <c r="C15" s="87">
        <v>77.91583333333334</v>
      </c>
      <c r="D15" s="87">
        <v>3</v>
      </c>
      <c r="E15" s="88">
        <v>0.05785582554847756</v>
      </c>
      <c r="F15" s="88">
        <f t="shared" si="0"/>
        <v>0.03961689949611503</v>
      </c>
      <c r="G15" s="89">
        <f t="shared" si="1"/>
        <v>0.09747272504459259</v>
      </c>
    </row>
    <row r="16" spans="1:7" s="75" customFormat="1" ht="15">
      <c r="A16" s="85">
        <f t="shared" si="2"/>
        <v>9</v>
      </c>
      <c r="B16" s="86" t="s">
        <v>190</v>
      </c>
      <c r="C16" s="87">
        <v>56.70166666666666</v>
      </c>
      <c r="D16" s="87">
        <v>1.892</v>
      </c>
      <c r="E16" s="88">
        <v>0.08612831622743913</v>
      </c>
      <c r="F16" s="88">
        <f t="shared" si="0"/>
        <v>0.03480457459482951</v>
      </c>
      <c r="G16" s="89">
        <f t="shared" si="1"/>
        <v>0.12093289082226864</v>
      </c>
    </row>
    <row r="17" spans="1:7" s="75" customFormat="1" ht="15">
      <c r="A17" s="85">
        <f t="shared" si="2"/>
        <v>10</v>
      </c>
      <c r="B17" s="86" t="s">
        <v>191</v>
      </c>
      <c r="C17" s="87">
        <v>27.115833333333338</v>
      </c>
      <c r="D17" s="87">
        <v>1.2</v>
      </c>
      <c r="E17" s="88">
        <v>0.043365781220495905</v>
      </c>
      <c r="F17" s="88">
        <f t="shared" si="0"/>
        <v>0.04521415416819068</v>
      </c>
      <c r="G17" s="89">
        <f t="shared" si="1"/>
        <v>0.08857993538868658</v>
      </c>
    </row>
    <row r="18" spans="1:7" s="75" customFormat="1" ht="15">
      <c r="A18" s="85">
        <f t="shared" si="2"/>
        <v>11</v>
      </c>
      <c r="B18" s="86" t="s">
        <v>179</v>
      </c>
      <c r="C18" s="87">
        <v>31.63916666666667</v>
      </c>
      <c r="D18" s="87">
        <v>1.5</v>
      </c>
      <c r="E18" s="88">
        <v>0.06244500869828852</v>
      </c>
      <c r="F18" s="88">
        <f t="shared" si="0"/>
        <v>0.04888983875018989</v>
      </c>
      <c r="G18" s="89">
        <f t="shared" si="1"/>
        <v>0.11133484744847841</v>
      </c>
    </row>
    <row r="19" spans="1:7" s="75" customFormat="1" ht="15">
      <c r="A19" s="85">
        <f t="shared" si="2"/>
        <v>12</v>
      </c>
      <c r="B19" s="86" t="s">
        <v>192</v>
      </c>
      <c r="C19" s="87">
        <v>39.19083333333334</v>
      </c>
      <c r="D19" s="87">
        <v>1.68</v>
      </c>
      <c r="E19" s="88">
        <v>0.06686664006973389</v>
      </c>
      <c r="F19" s="88">
        <f t="shared" si="0"/>
        <v>0.04430035878267221</v>
      </c>
      <c r="G19" s="89">
        <f t="shared" si="1"/>
        <v>0.11116699885240611</v>
      </c>
    </row>
    <row r="20" spans="1:7" s="75" customFormat="1" ht="15">
      <c r="A20" s="85">
        <f t="shared" si="2"/>
        <v>13</v>
      </c>
      <c r="B20" s="86" t="s">
        <v>193</v>
      </c>
      <c r="C20" s="87">
        <v>19.32</v>
      </c>
      <c r="D20" s="87">
        <v>1.02</v>
      </c>
      <c r="E20" s="88">
        <v>0.04639980344435855</v>
      </c>
      <c r="F20" s="88">
        <f t="shared" si="0"/>
        <v>0.054019870587816925</v>
      </c>
      <c r="G20" s="89">
        <f t="shared" si="1"/>
        <v>0.10041967403217547</v>
      </c>
    </row>
    <row r="21" spans="1:7" s="75" customFormat="1" ht="15">
      <c r="A21" s="85">
        <f t="shared" si="2"/>
        <v>14</v>
      </c>
      <c r="B21" s="86" t="s">
        <v>194</v>
      </c>
      <c r="C21" s="87">
        <v>38.48</v>
      </c>
      <c r="D21" s="87">
        <v>2.48</v>
      </c>
      <c r="E21" s="88">
        <v>0.040669876068865705</v>
      </c>
      <c r="F21" s="88">
        <f t="shared" si="0"/>
        <v>0.06575963218101336</v>
      </c>
      <c r="G21" s="89">
        <f t="shared" si="1"/>
        <v>0.10642950824987907</v>
      </c>
    </row>
    <row r="22" spans="1:7" s="75" customFormat="1" ht="15">
      <c r="A22" s="85">
        <f t="shared" si="2"/>
        <v>15</v>
      </c>
      <c r="B22" s="86" t="s">
        <v>195</v>
      </c>
      <c r="C22" s="87">
        <v>50.13083333333335</v>
      </c>
      <c r="D22" s="87">
        <v>1.56</v>
      </c>
      <c r="E22" s="88">
        <v>0.06190729061170186</v>
      </c>
      <c r="F22" s="88">
        <f t="shared" si="0"/>
        <v>0.032081806340285464</v>
      </c>
      <c r="G22" s="89">
        <f t="shared" si="1"/>
        <v>0.09398909695198732</v>
      </c>
    </row>
    <row r="23" spans="1:7" s="75" customFormat="1" ht="15">
      <c r="A23" s="85">
        <f t="shared" si="2"/>
        <v>16</v>
      </c>
      <c r="B23" s="86" t="s">
        <v>196</v>
      </c>
      <c r="C23" s="87">
        <v>31.40583333333333</v>
      </c>
      <c r="D23" s="87">
        <v>1.752</v>
      </c>
      <c r="E23" s="88">
        <v>0.06280488335176933</v>
      </c>
      <c r="F23" s="88">
        <f t="shared" si="0"/>
        <v>0.057537625530803195</v>
      </c>
      <c r="G23" s="89">
        <f t="shared" si="1"/>
        <v>0.12034250888257253</v>
      </c>
    </row>
    <row r="24" spans="1:7" s="75" customFormat="1" ht="15">
      <c r="A24" s="85">
        <f t="shared" si="2"/>
        <v>17</v>
      </c>
      <c r="B24" s="86" t="s">
        <v>197</v>
      </c>
      <c r="C24" s="87">
        <v>23.638333333333332</v>
      </c>
      <c r="D24" s="87">
        <v>1.34</v>
      </c>
      <c r="E24" s="88">
        <v>0.05257527481345603</v>
      </c>
      <c r="F24" s="88">
        <f t="shared" si="0"/>
        <v>0.05817776637347595</v>
      </c>
      <c r="G24" s="89">
        <f t="shared" si="1"/>
        <v>0.11075304118693198</v>
      </c>
    </row>
    <row r="25" spans="1:7" s="75" customFormat="1" ht="15">
      <c r="A25" s="85">
        <f t="shared" si="2"/>
        <v>18</v>
      </c>
      <c r="B25" s="86" t="s">
        <v>198</v>
      </c>
      <c r="C25" s="87">
        <v>42.9425</v>
      </c>
      <c r="D25" s="87">
        <v>1.352</v>
      </c>
      <c r="E25" s="88">
        <v>0.07423427835820824</v>
      </c>
      <c r="F25" s="88">
        <f t="shared" si="0"/>
        <v>0.03265255567724629</v>
      </c>
      <c r="G25" s="89">
        <f t="shared" si="1"/>
        <v>0.10688683403545453</v>
      </c>
    </row>
    <row r="26" spans="1:7" s="75" customFormat="1" ht="15">
      <c r="A26" s="90">
        <f t="shared" si="2"/>
        <v>19</v>
      </c>
      <c r="B26" s="73" t="s">
        <v>199</v>
      </c>
      <c r="C26" s="91">
        <v>19.1575</v>
      </c>
      <c r="D26" s="91">
        <v>0.98</v>
      </c>
      <c r="E26" s="92">
        <v>0.06175769252275265</v>
      </c>
      <c r="F26" s="92">
        <f t="shared" si="0"/>
        <v>0.052734504467500914</v>
      </c>
      <c r="G26" s="93">
        <f t="shared" si="1"/>
        <v>0.11449219699025356</v>
      </c>
    </row>
    <row r="27" spans="1:7" s="75" customFormat="1" ht="15">
      <c r="A27" s="85"/>
      <c r="B27" s="86" t="s">
        <v>203</v>
      </c>
      <c r="C27" s="87"/>
      <c r="D27" s="87"/>
      <c r="E27" s="88">
        <f>AVERAGE(E8:E26)</f>
        <v>0.05663049256753122</v>
      </c>
      <c r="F27" s="88">
        <f>AVERAGE(F8:F26)</f>
        <v>0.050717972600956285</v>
      </c>
      <c r="G27" s="89">
        <f>AVERAGE(G8:G26)</f>
        <v>0.10734846516848749</v>
      </c>
    </row>
    <row r="28" spans="1:7" s="75" customFormat="1" ht="15.75" thickBot="1">
      <c r="A28" s="94"/>
      <c r="B28" s="76" t="s">
        <v>202</v>
      </c>
      <c r="C28" s="95"/>
      <c r="D28" s="95"/>
      <c r="E28" s="96">
        <f>MEDIAN(E8:E26)</f>
        <v>0.05785582554847756</v>
      </c>
      <c r="F28" s="96">
        <f>MEDIAN(F8:F26)</f>
        <v>0.052734504467500914</v>
      </c>
      <c r="G28" s="97">
        <f>MEDIAN(G8:G26)</f>
        <v>0.10642950824987907</v>
      </c>
    </row>
    <row r="29" spans="5:7" ht="15" thickTop="1">
      <c r="E29" s="72"/>
      <c r="F29" s="72"/>
      <c r="G29" s="72"/>
    </row>
    <row r="30" spans="5:7" ht="14.25">
      <c r="E30" s="72"/>
      <c r="F30" s="72"/>
      <c r="G30" s="72"/>
    </row>
    <row r="31" ht="14.25">
      <c r="A31" s="70" t="s">
        <v>208</v>
      </c>
    </row>
    <row r="32" ht="14.25">
      <c r="A32" s="70" t="s">
        <v>213</v>
      </c>
    </row>
    <row r="33" ht="14.25">
      <c r="A33" s="70" t="s">
        <v>214</v>
      </c>
    </row>
    <row r="34" ht="14.25">
      <c r="A34" s="70" t="s">
        <v>209</v>
      </c>
    </row>
    <row r="35" ht="14.25">
      <c r="A35" s="70" t="s">
        <v>215</v>
      </c>
    </row>
    <row r="36" ht="14.25">
      <c r="A36" s="70" t="s">
        <v>216</v>
      </c>
    </row>
  </sheetData>
  <sheetProtection/>
  <mergeCells count="3">
    <mergeCell ref="A1:G1"/>
    <mergeCell ref="A2:G2"/>
    <mergeCell ref="A3:G3"/>
  </mergeCells>
  <printOptions/>
  <pageMargins left="1.5" right="0.7" top="1" bottom="0.75" header="0.5" footer="0.3"/>
  <pageSetup horizontalDpi="600" verticalDpi="600" orientation="portrait" scale="75" r:id="rId1"/>
  <headerFooter alignWithMargins="0">
    <oddHeader>&amp;RExhibit RMP__(SCH-3R)
Page 2 of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FB29"/>
  <sheetViews>
    <sheetView zoomScalePageLayoutView="0" workbookViewId="0" topLeftCell="A1">
      <selection activeCell="M3" sqref="M3"/>
    </sheetView>
  </sheetViews>
  <sheetFormatPr defaultColWidth="7.10546875" defaultRowHeight="15"/>
  <cols>
    <col min="1" max="1" width="7.10546875" style="38" customWidth="1"/>
    <col min="2" max="2" width="16.21484375" style="38" bestFit="1" customWidth="1"/>
    <col min="3" max="6" width="7.10546875" style="38" customWidth="1"/>
    <col min="7" max="157" width="8.4453125" style="38" customWidth="1"/>
    <col min="158" max="158" width="8.4453125" style="38" bestFit="1" customWidth="1"/>
    <col min="159" max="16384" width="7.10546875" style="38" customWidth="1"/>
  </cols>
  <sheetData>
    <row r="1" spans="1:7" ht="15.75">
      <c r="A1" s="58"/>
      <c r="F1"/>
      <c r="G1"/>
    </row>
    <row r="2" spans="1:13" ht="15.75">
      <c r="A2" s="59" t="s">
        <v>178</v>
      </c>
      <c r="F2"/>
      <c r="G2"/>
      <c r="M2" s="56" t="s">
        <v>177</v>
      </c>
    </row>
    <row r="3" spans="1:14" ht="15.75">
      <c r="A3" s="59"/>
      <c r="B3" s="42"/>
      <c r="C3" s="108" t="s">
        <v>176</v>
      </c>
      <c r="D3" s="108"/>
      <c r="E3" s="108"/>
      <c r="F3" s="47"/>
      <c r="M3" s="57">
        <v>0.062</v>
      </c>
      <c r="N3"/>
    </row>
    <row r="4" spans="1:158" ht="15">
      <c r="A4" s="42"/>
      <c r="B4" s="42"/>
      <c r="C4" s="43">
        <f>I4</f>
        <v>2010</v>
      </c>
      <c r="D4" s="44">
        <f>C4+3</f>
        <v>2013</v>
      </c>
      <c r="H4" s="38">
        <v>2009</v>
      </c>
      <c r="I4" s="38">
        <f>H4+1</f>
        <v>2010</v>
      </c>
      <c r="J4" s="38">
        <f aca="true" t="shared" si="0" ref="J4:BU4">I4+1</f>
        <v>2011</v>
      </c>
      <c r="K4" s="38">
        <f t="shared" si="0"/>
        <v>2012</v>
      </c>
      <c r="L4" s="38">
        <f t="shared" si="0"/>
        <v>2013</v>
      </c>
      <c r="M4" s="38">
        <f t="shared" si="0"/>
        <v>2014</v>
      </c>
      <c r="N4" s="38">
        <f t="shared" si="0"/>
        <v>2015</v>
      </c>
      <c r="O4" s="38">
        <f t="shared" si="0"/>
        <v>2016</v>
      </c>
      <c r="P4" s="38">
        <f t="shared" si="0"/>
        <v>2017</v>
      </c>
      <c r="Q4" s="38">
        <f t="shared" si="0"/>
        <v>2018</v>
      </c>
      <c r="R4" s="38">
        <f t="shared" si="0"/>
        <v>2019</v>
      </c>
      <c r="S4" s="38">
        <f t="shared" si="0"/>
        <v>2020</v>
      </c>
      <c r="T4" s="38">
        <f t="shared" si="0"/>
        <v>2021</v>
      </c>
      <c r="U4" s="38">
        <f t="shared" si="0"/>
        <v>2022</v>
      </c>
      <c r="V4" s="38">
        <f t="shared" si="0"/>
        <v>2023</v>
      </c>
      <c r="W4" s="38">
        <f t="shared" si="0"/>
        <v>2024</v>
      </c>
      <c r="X4" s="38">
        <f t="shared" si="0"/>
        <v>2025</v>
      </c>
      <c r="Y4" s="38">
        <f t="shared" si="0"/>
        <v>2026</v>
      </c>
      <c r="Z4" s="38">
        <f t="shared" si="0"/>
        <v>2027</v>
      </c>
      <c r="AA4" s="38">
        <f t="shared" si="0"/>
        <v>2028</v>
      </c>
      <c r="AB4" s="38">
        <f t="shared" si="0"/>
        <v>2029</v>
      </c>
      <c r="AC4" s="38">
        <f t="shared" si="0"/>
        <v>2030</v>
      </c>
      <c r="AD4" s="38">
        <f t="shared" si="0"/>
        <v>2031</v>
      </c>
      <c r="AE4" s="38">
        <f t="shared" si="0"/>
        <v>2032</v>
      </c>
      <c r="AF4" s="38">
        <f t="shared" si="0"/>
        <v>2033</v>
      </c>
      <c r="AG4" s="38">
        <f t="shared" si="0"/>
        <v>2034</v>
      </c>
      <c r="AH4" s="38">
        <f t="shared" si="0"/>
        <v>2035</v>
      </c>
      <c r="AI4" s="38">
        <f t="shared" si="0"/>
        <v>2036</v>
      </c>
      <c r="AJ4" s="38">
        <f t="shared" si="0"/>
        <v>2037</v>
      </c>
      <c r="AK4" s="38">
        <f t="shared" si="0"/>
        <v>2038</v>
      </c>
      <c r="AL4" s="38">
        <f t="shared" si="0"/>
        <v>2039</v>
      </c>
      <c r="AM4" s="38">
        <f t="shared" si="0"/>
        <v>2040</v>
      </c>
      <c r="AN4" s="38">
        <f t="shared" si="0"/>
        <v>2041</v>
      </c>
      <c r="AO4" s="38">
        <f t="shared" si="0"/>
        <v>2042</v>
      </c>
      <c r="AP4" s="38">
        <f t="shared" si="0"/>
        <v>2043</v>
      </c>
      <c r="AQ4" s="38">
        <f t="shared" si="0"/>
        <v>2044</v>
      </c>
      <c r="AR4" s="38">
        <f t="shared" si="0"/>
        <v>2045</v>
      </c>
      <c r="AS4" s="38">
        <f t="shared" si="0"/>
        <v>2046</v>
      </c>
      <c r="AT4" s="38">
        <f t="shared" si="0"/>
        <v>2047</v>
      </c>
      <c r="AU4" s="38">
        <f t="shared" si="0"/>
        <v>2048</v>
      </c>
      <c r="AV4" s="38">
        <f t="shared" si="0"/>
        <v>2049</v>
      </c>
      <c r="AW4" s="38">
        <f t="shared" si="0"/>
        <v>2050</v>
      </c>
      <c r="AX4" s="38">
        <f t="shared" si="0"/>
        <v>2051</v>
      </c>
      <c r="AY4" s="38">
        <f t="shared" si="0"/>
        <v>2052</v>
      </c>
      <c r="AZ4" s="38">
        <f t="shared" si="0"/>
        <v>2053</v>
      </c>
      <c r="BA4" s="38">
        <f t="shared" si="0"/>
        <v>2054</v>
      </c>
      <c r="BB4" s="38">
        <f t="shared" si="0"/>
        <v>2055</v>
      </c>
      <c r="BC4" s="38">
        <f t="shared" si="0"/>
        <v>2056</v>
      </c>
      <c r="BD4" s="38">
        <f t="shared" si="0"/>
        <v>2057</v>
      </c>
      <c r="BE4" s="38">
        <f t="shared" si="0"/>
        <v>2058</v>
      </c>
      <c r="BF4" s="38">
        <f t="shared" si="0"/>
        <v>2059</v>
      </c>
      <c r="BG4" s="38">
        <f t="shared" si="0"/>
        <v>2060</v>
      </c>
      <c r="BH4" s="38">
        <f t="shared" si="0"/>
        <v>2061</v>
      </c>
      <c r="BI4" s="38">
        <f t="shared" si="0"/>
        <v>2062</v>
      </c>
      <c r="BJ4" s="38">
        <f t="shared" si="0"/>
        <v>2063</v>
      </c>
      <c r="BK4" s="38">
        <f t="shared" si="0"/>
        <v>2064</v>
      </c>
      <c r="BL4" s="38">
        <f t="shared" si="0"/>
        <v>2065</v>
      </c>
      <c r="BM4" s="38">
        <f t="shared" si="0"/>
        <v>2066</v>
      </c>
      <c r="BN4" s="38">
        <f t="shared" si="0"/>
        <v>2067</v>
      </c>
      <c r="BO4" s="38">
        <f t="shared" si="0"/>
        <v>2068</v>
      </c>
      <c r="BP4" s="38">
        <f t="shared" si="0"/>
        <v>2069</v>
      </c>
      <c r="BQ4" s="38">
        <f t="shared" si="0"/>
        <v>2070</v>
      </c>
      <c r="BR4" s="38">
        <f t="shared" si="0"/>
        <v>2071</v>
      </c>
      <c r="BS4" s="38">
        <f t="shared" si="0"/>
        <v>2072</v>
      </c>
      <c r="BT4" s="38">
        <f t="shared" si="0"/>
        <v>2073</v>
      </c>
      <c r="BU4" s="38">
        <f t="shared" si="0"/>
        <v>2074</v>
      </c>
      <c r="BV4" s="38">
        <f aca="true" t="shared" si="1" ref="BV4:EG4">BU4+1</f>
        <v>2075</v>
      </c>
      <c r="BW4" s="38">
        <f t="shared" si="1"/>
        <v>2076</v>
      </c>
      <c r="BX4" s="38">
        <f t="shared" si="1"/>
        <v>2077</v>
      </c>
      <c r="BY4" s="38">
        <f t="shared" si="1"/>
        <v>2078</v>
      </c>
      <c r="BZ4" s="38">
        <f t="shared" si="1"/>
        <v>2079</v>
      </c>
      <c r="CA4" s="38">
        <f t="shared" si="1"/>
        <v>2080</v>
      </c>
      <c r="CB4" s="38">
        <f t="shared" si="1"/>
        <v>2081</v>
      </c>
      <c r="CC4" s="38">
        <f t="shared" si="1"/>
        <v>2082</v>
      </c>
      <c r="CD4" s="38">
        <f t="shared" si="1"/>
        <v>2083</v>
      </c>
      <c r="CE4" s="38">
        <f t="shared" si="1"/>
        <v>2084</v>
      </c>
      <c r="CF4" s="38">
        <f t="shared" si="1"/>
        <v>2085</v>
      </c>
      <c r="CG4" s="38">
        <f t="shared" si="1"/>
        <v>2086</v>
      </c>
      <c r="CH4" s="38">
        <f t="shared" si="1"/>
        <v>2087</v>
      </c>
      <c r="CI4" s="38">
        <f t="shared" si="1"/>
        <v>2088</v>
      </c>
      <c r="CJ4" s="38">
        <f t="shared" si="1"/>
        <v>2089</v>
      </c>
      <c r="CK4" s="38">
        <f t="shared" si="1"/>
        <v>2090</v>
      </c>
      <c r="CL4" s="38">
        <f t="shared" si="1"/>
        <v>2091</v>
      </c>
      <c r="CM4" s="38">
        <f t="shared" si="1"/>
        <v>2092</v>
      </c>
      <c r="CN4" s="38">
        <f t="shared" si="1"/>
        <v>2093</v>
      </c>
      <c r="CO4" s="38">
        <f t="shared" si="1"/>
        <v>2094</v>
      </c>
      <c r="CP4" s="38">
        <f t="shared" si="1"/>
        <v>2095</v>
      </c>
      <c r="CQ4" s="38">
        <f t="shared" si="1"/>
        <v>2096</v>
      </c>
      <c r="CR4" s="38">
        <f t="shared" si="1"/>
        <v>2097</v>
      </c>
      <c r="CS4" s="38">
        <f t="shared" si="1"/>
        <v>2098</v>
      </c>
      <c r="CT4" s="38">
        <f t="shared" si="1"/>
        <v>2099</v>
      </c>
      <c r="CU4" s="38">
        <f t="shared" si="1"/>
        <v>2100</v>
      </c>
      <c r="CV4" s="38">
        <f t="shared" si="1"/>
        <v>2101</v>
      </c>
      <c r="CW4" s="38">
        <f t="shared" si="1"/>
        <v>2102</v>
      </c>
      <c r="CX4" s="38">
        <f t="shared" si="1"/>
        <v>2103</v>
      </c>
      <c r="CY4" s="38">
        <f t="shared" si="1"/>
        <v>2104</v>
      </c>
      <c r="CZ4" s="38">
        <f t="shared" si="1"/>
        <v>2105</v>
      </c>
      <c r="DA4" s="38">
        <f t="shared" si="1"/>
        <v>2106</v>
      </c>
      <c r="DB4" s="38">
        <f t="shared" si="1"/>
        <v>2107</v>
      </c>
      <c r="DC4" s="38">
        <f t="shared" si="1"/>
        <v>2108</v>
      </c>
      <c r="DD4" s="38">
        <f t="shared" si="1"/>
        <v>2109</v>
      </c>
      <c r="DE4" s="38">
        <f t="shared" si="1"/>
        <v>2110</v>
      </c>
      <c r="DF4" s="38">
        <f t="shared" si="1"/>
        <v>2111</v>
      </c>
      <c r="DG4" s="38">
        <f t="shared" si="1"/>
        <v>2112</v>
      </c>
      <c r="DH4" s="38">
        <f t="shared" si="1"/>
        <v>2113</v>
      </c>
      <c r="DI4" s="38">
        <f t="shared" si="1"/>
        <v>2114</v>
      </c>
      <c r="DJ4" s="38">
        <f t="shared" si="1"/>
        <v>2115</v>
      </c>
      <c r="DK4" s="38">
        <f t="shared" si="1"/>
        <v>2116</v>
      </c>
      <c r="DL4" s="38">
        <f t="shared" si="1"/>
        <v>2117</v>
      </c>
      <c r="DM4" s="38">
        <f t="shared" si="1"/>
        <v>2118</v>
      </c>
      <c r="DN4" s="38">
        <f t="shared" si="1"/>
        <v>2119</v>
      </c>
      <c r="DO4" s="38">
        <f t="shared" si="1"/>
        <v>2120</v>
      </c>
      <c r="DP4" s="38">
        <f t="shared" si="1"/>
        <v>2121</v>
      </c>
      <c r="DQ4" s="38">
        <f t="shared" si="1"/>
        <v>2122</v>
      </c>
      <c r="DR4" s="38">
        <f t="shared" si="1"/>
        <v>2123</v>
      </c>
      <c r="DS4" s="38">
        <f t="shared" si="1"/>
        <v>2124</v>
      </c>
      <c r="DT4" s="38">
        <f t="shared" si="1"/>
        <v>2125</v>
      </c>
      <c r="DU4" s="38">
        <f t="shared" si="1"/>
        <v>2126</v>
      </c>
      <c r="DV4" s="38">
        <f t="shared" si="1"/>
        <v>2127</v>
      </c>
      <c r="DW4" s="38">
        <f t="shared" si="1"/>
        <v>2128</v>
      </c>
      <c r="DX4" s="38">
        <f t="shared" si="1"/>
        <v>2129</v>
      </c>
      <c r="DY4" s="38">
        <f t="shared" si="1"/>
        <v>2130</v>
      </c>
      <c r="DZ4" s="38">
        <f t="shared" si="1"/>
        <v>2131</v>
      </c>
      <c r="EA4" s="38">
        <f t="shared" si="1"/>
        <v>2132</v>
      </c>
      <c r="EB4" s="38">
        <f t="shared" si="1"/>
        <v>2133</v>
      </c>
      <c r="EC4" s="38">
        <f t="shared" si="1"/>
        <v>2134</v>
      </c>
      <c r="ED4" s="38">
        <f t="shared" si="1"/>
        <v>2135</v>
      </c>
      <c r="EE4" s="38">
        <f t="shared" si="1"/>
        <v>2136</v>
      </c>
      <c r="EF4" s="38">
        <f t="shared" si="1"/>
        <v>2137</v>
      </c>
      <c r="EG4" s="38">
        <f t="shared" si="1"/>
        <v>2138</v>
      </c>
      <c r="EH4" s="38">
        <f aca="true" t="shared" si="2" ref="EH4:FB4">EG4+1</f>
        <v>2139</v>
      </c>
      <c r="EI4" s="38">
        <f t="shared" si="2"/>
        <v>2140</v>
      </c>
      <c r="EJ4" s="38">
        <f t="shared" si="2"/>
        <v>2141</v>
      </c>
      <c r="EK4" s="38">
        <f t="shared" si="2"/>
        <v>2142</v>
      </c>
      <c r="EL4" s="38">
        <f t="shared" si="2"/>
        <v>2143</v>
      </c>
      <c r="EM4" s="38">
        <f t="shared" si="2"/>
        <v>2144</v>
      </c>
      <c r="EN4" s="38">
        <f t="shared" si="2"/>
        <v>2145</v>
      </c>
      <c r="EO4" s="38">
        <f t="shared" si="2"/>
        <v>2146</v>
      </c>
      <c r="EP4" s="38">
        <f t="shared" si="2"/>
        <v>2147</v>
      </c>
      <c r="EQ4" s="38">
        <f t="shared" si="2"/>
        <v>2148</v>
      </c>
      <c r="ER4" s="38">
        <f t="shared" si="2"/>
        <v>2149</v>
      </c>
      <c r="ES4" s="38">
        <f t="shared" si="2"/>
        <v>2150</v>
      </c>
      <c r="ET4" s="38">
        <f t="shared" si="2"/>
        <v>2151</v>
      </c>
      <c r="EU4" s="38">
        <f t="shared" si="2"/>
        <v>2152</v>
      </c>
      <c r="EV4" s="38">
        <f t="shared" si="2"/>
        <v>2153</v>
      </c>
      <c r="EW4" s="38">
        <f t="shared" si="2"/>
        <v>2154</v>
      </c>
      <c r="EX4" s="38">
        <f t="shared" si="2"/>
        <v>2155</v>
      </c>
      <c r="EY4" s="38">
        <f t="shared" si="2"/>
        <v>2156</v>
      </c>
      <c r="EZ4" s="38">
        <f t="shared" si="2"/>
        <v>2157</v>
      </c>
      <c r="FA4" s="38">
        <f t="shared" si="2"/>
        <v>2158</v>
      </c>
      <c r="FB4" s="38">
        <f t="shared" si="2"/>
        <v>2159</v>
      </c>
    </row>
    <row r="5" spans="1:158" ht="15">
      <c r="A5" s="48"/>
      <c r="B5" s="49" t="s">
        <v>0</v>
      </c>
      <c r="C5" s="48" t="s">
        <v>17</v>
      </c>
      <c r="D5" s="48" t="s">
        <v>17</v>
      </c>
      <c r="E5" s="41" t="s">
        <v>7</v>
      </c>
      <c r="G5" s="41" t="s">
        <v>20</v>
      </c>
      <c r="H5" s="41" t="s">
        <v>21</v>
      </c>
      <c r="I5" s="41" t="s">
        <v>22</v>
      </c>
      <c r="J5" s="41" t="s">
        <v>23</v>
      </c>
      <c r="K5" s="41" t="s">
        <v>24</v>
      </c>
      <c r="L5" s="41" t="s">
        <v>25</v>
      </c>
      <c r="M5" s="41" t="s">
        <v>26</v>
      </c>
      <c r="N5" s="41" t="s">
        <v>27</v>
      </c>
      <c r="O5" s="41" t="s">
        <v>28</v>
      </c>
      <c r="P5" s="41" t="s">
        <v>29</v>
      </c>
      <c r="Q5" s="41" t="s">
        <v>30</v>
      </c>
      <c r="R5" s="41" t="s">
        <v>31</v>
      </c>
      <c r="S5" s="41" t="s">
        <v>32</v>
      </c>
      <c r="T5" s="41" t="s">
        <v>33</v>
      </c>
      <c r="U5" s="41" t="s">
        <v>34</v>
      </c>
      <c r="V5" s="41" t="s">
        <v>35</v>
      </c>
      <c r="W5" s="41" t="s">
        <v>36</v>
      </c>
      <c r="X5" s="41" t="s">
        <v>37</v>
      </c>
      <c r="Y5" s="41" t="s">
        <v>38</v>
      </c>
      <c r="Z5" s="41" t="s">
        <v>39</v>
      </c>
      <c r="AA5" s="41" t="s">
        <v>40</v>
      </c>
      <c r="AB5" s="41" t="s">
        <v>41</v>
      </c>
      <c r="AC5" s="41" t="s">
        <v>42</v>
      </c>
      <c r="AD5" s="41" t="s">
        <v>43</v>
      </c>
      <c r="AE5" s="41" t="s">
        <v>44</v>
      </c>
      <c r="AF5" s="41" t="s">
        <v>45</v>
      </c>
      <c r="AG5" s="41" t="s">
        <v>46</v>
      </c>
      <c r="AH5" s="41" t="s">
        <v>47</v>
      </c>
      <c r="AI5" s="41" t="s">
        <v>48</v>
      </c>
      <c r="AJ5" s="41" t="s">
        <v>49</v>
      </c>
      <c r="AK5" s="41" t="s">
        <v>50</v>
      </c>
      <c r="AL5" s="41" t="s">
        <v>51</v>
      </c>
      <c r="AM5" s="41" t="s">
        <v>52</v>
      </c>
      <c r="AN5" s="41" t="s">
        <v>53</v>
      </c>
      <c r="AO5" s="41" t="s">
        <v>54</v>
      </c>
      <c r="AP5" s="41" t="s">
        <v>55</v>
      </c>
      <c r="AQ5" s="41" t="s">
        <v>56</v>
      </c>
      <c r="AR5" s="41" t="s">
        <v>57</v>
      </c>
      <c r="AS5" s="41" t="s">
        <v>58</v>
      </c>
      <c r="AT5" s="41" t="s">
        <v>59</v>
      </c>
      <c r="AU5" s="41" t="s">
        <v>60</v>
      </c>
      <c r="AV5" s="41" t="s">
        <v>61</v>
      </c>
      <c r="AW5" s="41" t="s">
        <v>62</v>
      </c>
      <c r="AX5" s="41" t="s">
        <v>63</v>
      </c>
      <c r="AY5" s="41" t="s">
        <v>64</v>
      </c>
      <c r="AZ5" s="41" t="s">
        <v>65</v>
      </c>
      <c r="BA5" s="41" t="s">
        <v>66</v>
      </c>
      <c r="BB5" s="41" t="s">
        <v>67</v>
      </c>
      <c r="BC5" s="41" t="s">
        <v>68</v>
      </c>
      <c r="BD5" s="41" t="s">
        <v>69</v>
      </c>
      <c r="BE5" s="41" t="s">
        <v>70</v>
      </c>
      <c r="BF5" s="41" t="s">
        <v>71</v>
      </c>
      <c r="BG5" s="41" t="s">
        <v>72</v>
      </c>
      <c r="BH5" s="41" t="s">
        <v>73</v>
      </c>
      <c r="BI5" s="41" t="s">
        <v>74</v>
      </c>
      <c r="BJ5" s="41" t="s">
        <v>75</v>
      </c>
      <c r="BK5" s="41" t="s">
        <v>76</v>
      </c>
      <c r="BL5" s="41" t="s">
        <v>77</v>
      </c>
      <c r="BM5" s="41" t="s">
        <v>78</v>
      </c>
      <c r="BN5" s="41" t="s">
        <v>79</v>
      </c>
      <c r="BO5" s="41" t="s">
        <v>80</v>
      </c>
      <c r="BP5" s="41" t="s">
        <v>81</v>
      </c>
      <c r="BQ5" s="41" t="s">
        <v>82</v>
      </c>
      <c r="BR5" s="41" t="s">
        <v>83</v>
      </c>
      <c r="BS5" s="41" t="s">
        <v>84</v>
      </c>
      <c r="BT5" s="41" t="s">
        <v>85</v>
      </c>
      <c r="BU5" s="41" t="s">
        <v>86</v>
      </c>
      <c r="BV5" s="41" t="s">
        <v>87</v>
      </c>
      <c r="BW5" s="41" t="s">
        <v>88</v>
      </c>
      <c r="BX5" s="41" t="s">
        <v>89</v>
      </c>
      <c r="BY5" s="41" t="s">
        <v>90</v>
      </c>
      <c r="BZ5" s="41" t="s">
        <v>91</v>
      </c>
      <c r="CA5" s="41" t="s">
        <v>92</v>
      </c>
      <c r="CB5" s="41" t="s">
        <v>93</v>
      </c>
      <c r="CC5" s="41" t="s">
        <v>94</v>
      </c>
      <c r="CD5" s="41" t="s">
        <v>95</v>
      </c>
      <c r="CE5" s="41" t="s">
        <v>96</v>
      </c>
      <c r="CF5" s="41" t="s">
        <v>97</v>
      </c>
      <c r="CG5" s="41" t="s">
        <v>98</v>
      </c>
      <c r="CH5" s="41" t="s">
        <v>99</v>
      </c>
      <c r="CI5" s="41" t="s">
        <v>100</v>
      </c>
      <c r="CJ5" s="41" t="s">
        <v>101</v>
      </c>
      <c r="CK5" s="41" t="s">
        <v>102</v>
      </c>
      <c r="CL5" s="41" t="s">
        <v>103</v>
      </c>
      <c r="CM5" s="41" t="s">
        <v>104</v>
      </c>
      <c r="CN5" s="41" t="s">
        <v>105</v>
      </c>
      <c r="CO5" s="41" t="s">
        <v>106</v>
      </c>
      <c r="CP5" s="41" t="s">
        <v>107</v>
      </c>
      <c r="CQ5" s="41" t="s">
        <v>108</v>
      </c>
      <c r="CR5" s="41" t="s">
        <v>109</v>
      </c>
      <c r="CS5" s="41" t="s">
        <v>110</v>
      </c>
      <c r="CT5" s="41" t="s">
        <v>111</v>
      </c>
      <c r="CU5" s="41" t="s">
        <v>112</v>
      </c>
      <c r="CV5" s="41" t="s">
        <v>113</v>
      </c>
      <c r="CW5" s="41" t="s">
        <v>114</v>
      </c>
      <c r="CX5" s="41" t="s">
        <v>115</v>
      </c>
      <c r="CY5" s="41" t="s">
        <v>116</v>
      </c>
      <c r="CZ5" s="41" t="s">
        <v>117</v>
      </c>
      <c r="DA5" s="41" t="s">
        <v>118</v>
      </c>
      <c r="DB5" s="41" t="s">
        <v>119</v>
      </c>
      <c r="DC5" s="41" t="s">
        <v>120</v>
      </c>
      <c r="DD5" s="41" t="s">
        <v>121</v>
      </c>
      <c r="DE5" s="41" t="s">
        <v>122</v>
      </c>
      <c r="DF5" s="41" t="s">
        <v>123</v>
      </c>
      <c r="DG5" s="41" t="s">
        <v>124</v>
      </c>
      <c r="DH5" s="41" t="s">
        <v>125</v>
      </c>
      <c r="DI5" s="41" t="s">
        <v>126</v>
      </c>
      <c r="DJ5" s="41" t="s">
        <v>127</v>
      </c>
      <c r="DK5" s="41" t="s">
        <v>128</v>
      </c>
      <c r="DL5" s="41" t="s">
        <v>129</v>
      </c>
      <c r="DM5" s="41" t="s">
        <v>130</v>
      </c>
      <c r="DN5" s="41" t="s">
        <v>131</v>
      </c>
      <c r="DO5" s="41" t="s">
        <v>132</v>
      </c>
      <c r="DP5" s="41" t="s">
        <v>133</v>
      </c>
      <c r="DQ5" s="41" t="s">
        <v>134</v>
      </c>
      <c r="DR5" s="41" t="s">
        <v>135</v>
      </c>
      <c r="DS5" s="41" t="s">
        <v>136</v>
      </c>
      <c r="DT5" s="41" t="s">
        <v>137</v>
      </c>
      <c r="DU5" s="41" t="s">
        <v>138</v>
      </c>
      <c r="DV5" s="41" t="s">
        <v>139</v>
      </c>
      <c r="DW5" s="41" t="s">
        <v>140</v>
      </c>
      <c r="DX5" s="41" t="s">
        <v>141</v>
      </c>
      <c r="DY5" s="41" t="s">
        <v>142</v>
      </c>
      <c r="DZ5" s="41" t="s">
        <v>143</v>
      </c>
      <c r="EA5" s="41" t="s">
        <v>144</v>
      </c>
      <c r="EB5" s="41" t="s">
        <v>145</v>
      </c>
      <c r="EC5" s="41" t="s">
        <v>146</v>
      </c>
      <c r="ED5" s="41" t="s">
        <v>147</v>
      </c>
      <c r="EE5" s="41" t="s">
        <v>148</v>
      </c>
      <c r="EF5" s="41" t="s">
        <v>149</v>
      </c>
      <c r="EG5" s="41" t="s">
        <v>150</v>
      </c>
      <c r="EH5" s="41" t="s">
        <v>151</v>
      </c>
      <c r="EI5" s="41" t="s">
        <v>152</v>
      </c>
      <c r="EJ5" s="41" t="s">
        <v>153</v>
      </c>
      <c r="EK5" s="41" t="s">
        <v>154</v>
      </c>
      <c r="EL5" s="41" t="s">
        <v>155</v>
      </c>
      <c r="EM5" s="41" t="s">
        <v>156</v>
      </c>
      <c r="EN5" s="41" t="s">
        <v>157</v>
      </c>
      <c r="EO5" s="41" t="s">
        <v>158</v>
      </c>
      <c r="EP5" s="41" t="s">
        <v>159</v>
      </c>
      <c r="EQ5" s="41" t="s">
        <v>160</v>
      </c>
      <c r="ER5" s="41" t="s">
        <v>161</v>
      </c>
      <c r="ES5" s="41" t="s">
        <v>162</v>
      </c>
      <c r="ET5" s="41" t="s">
        <v>163</v>
      </c>
      <c r="EU5" s="41" t="s">
        <v>164</v>
      </c>
      <c r="EV5" s="41" t="s">
        <v>165</v>
      </c>
      <c r="EW5" s="41" t="s">
        <v>166</v>
      </c>
      <c r="EX5" s="41" t="s">
        <v>167</v>
      </c>
      <c r="EY5" s="41" t="s">
        <v>168</v>
      </c>
      <c r="EZ5" s="41" t="s">
        <v>169</v>
      </c>
      <c r="FA5" s="41" t="s">
        <v>170</v>
      </c>
      <c r="FB5" s="41" t="s">
        <v>171</v>
      </c>
    </row>
    <row r="6" spans="1:158" ht="15">
      <c r="A6" s="45">
        <f>'Page 1'!A9</f>
        <v>1</v>
      </c>
      <c r="B6" s="45" t="str">
        <f>'Page 1'!B9</f>
        <v>ALLETE, INC.</v>
      </c>
      <c r="C6" s="46">
        <f>'Page 1'!C9</f>
        <v>1.8</v>
      </c>
      <c r="D6" s="46">
        <f>'Page 1'!D9</f>
        <v>1.92</v>
      </c>
      <c r="E6" s="39">
        <f>(D6/C6)^(1/3)-1</f>
        <v>0.02174590985807079</v>
      </c>
      <c r="F6" s="39"/>
      <c r="G6" s="39">
        <f>IRR(H6:FB6,0.12)</f>
        <v>0.11036521515407373</v>
      </c>
      <c r="H6" s="40">
        <f>'Page 1'!F9</f>
        <v>-33.443333333333335</v>
      </c>
      <c r="I6" s="40">
        <f>C6</f>
        <v>1.8</v>
      </c>
      <c r="J6" s="40">
        <f aca="true" t="shared" si="3" ref="J6:K10">I6+($L6-$I6)/3</f>
        <v>1.84</v>
      </c>
      <c r="K6" s="40">
        <f t="shared" si="3"/>
        <v>1.8800000000000001</v>
      </c>
      <c r="L6" s="40">
        <f>D6</f>
        <v>1.92</v>
      </c>
      <c r="M6" s="40">
        <f>L6*(1+$M$3)</f>
        <v>2.03904</v>
      </c>
      <c r="N6" s="40">
        <f aca="true" t="shared" si="4" ref="N6:BY6">M6*(1+$M$3)</f>
        <v>2.16546048</v>
      </c>
      <c r="O6" s="40">
        <f t="shared" si="4"/>
        <v>2.2997190297600003</v>
      </c>
      <c r="P6" s="40">
        <f t="shared" si="4"/>
        <v>2.4423016096051207</v>
      </c>
      <c r="Q6" s="40">
        <f t="shared" si="4"/>
        <v>2.5937243094006384</v>
      </c>
      <c r="R6" s="40">
        <f t="shared" si="4"/>
        <v>2.754535216583478</v>
      </c>
      <c r="S6" s="40">
        <f t="shared" si="4"/>
        <v>2.9253164000116536</v>
      </c>
      <c r="T6" s="40">
        <f t="shared" si="4"/>
        <v>3.106686016812376</v>
      </c>
      <c r="U6" s="40">
        <f t="shared" si="4"/>
        <v>3.2993005498547436</v>
      </c>
      <c r="V6" s="40">
        <f t="shared" si="4"/>
        <v>3.5038571839457378</v>
      </c>
      <c r="W6" s="40">
        <f t="shared" si="4"/>
        <v>3.721096329350374</v>
      </c>
      <c r="X6" s="40">
        <f t="shared" si="4"/>
        <v>3.951804301770097</v>
      </c>
      <c r="Y6" s="40">
        <f t="shared" si="4"/>
        <v>4.1968161684798435</v>
      </c>
      <c r="Z6" s="40">
        <f t="shared" si="4"/>
        <v>4.457018770925594</v>
      </c>
      <c r="AA6" s="40">
        <f t="shared" si="4"/>
        <v>4.733353934722981</v>
      </c>
      <c r="AB6" s="40">
        <f t="shared" si="4"/>
        <v>5.026821878675806</v>
      </c>
      <c r="AC6" s="40">
        <f t="shared" si="4"/>
        <v>5.338484835153706</v>
      </c>
      <c r="AD6" s="40">
        <f t="shared" si="4"/>
        <v>5.669470894933236</v>
      </c>
      <c r="AE6" s="40">
        <f t="shared" si="4"/>
        <v>6.0209780904190975</v>
      </c>
      <c r="AF6" s="40">
        <f t="shared" si="4"/>
        <v>6.394278732025082</v>
      </c>
      <c r="AG6" s="40">
        <f t="shared" si="4"/>
        <v>6.790724013410638</v>
      </c>
      <c r="AH6" s="40">
        <f t="shared" si="4"/>
        <v>7.211748902242098</v>
      </c>
      <c r="AI6" s="40">
        <f t="shared" si="4"/>
        <v>7.658877334181108</v>
      </c>
      <c r="AJ6" s="40">
        <f t="shared" si="4"/>
        <v>8.133727728900338</v>
      </c>
      <c r="AK6" s="40">
        <f t="shared" si="4"/>
        <v>8.638018848092159</v>
      </c>
      <c r="AL6" s="40">
        <f t="shared" si="4"/>
        <v>9.173576016673874</v>
      </c>
      <c r="AM6" s="40">
        <f t="shared" si="4"/>
        <v>9.742337729707653</v>
      </c>
      <c r="AN6" s="40">
        <f t="shared" si="4"/>
        <v>10.346362668949528</v>
      </c>
      <c r="AO6" s="40">
        <f t="shared" si="4"/>
        <v>10.9878371544244</v>
      </c>
      <c r="AP6" s="40">
        <f t="shared" si="4"/>
        <v>11.669083057998712</v>
      </c>
      <c r="AQ6" s="40">
        <f t="shared" si="4"/>
        <v>12.392566207594633</v>
      </c>
      <c r="AR6" s="40">
        <f t="shared" si="4"/>
        <v>13.160905312465502</v>
      </c>
      <c r="AS6" s="40">
        <f t="shared" si="4"/>
        <v>13.976881441838364</v>
      </c>
      <c r="AT6" s="40">
        <f t="shared" si="4"/>
        <v>14.843448091232343</v>
      </c>
      <c r="AU6" s="40">
        <f t="shared" si="4"/>
        <v>15.76374187288875</v>
      </c>
      <c r="AV6" s="40">
        <f t="shared" si="4"/>
        <v>16.74109386900785</v>
      </c>
      <c r="AW6" s="40">
        <f t="shared" si="4"/>
        <v>17.77904168888634</v>
      </c>
      <c r="AX6" s="40">
        <f t="shared" si="4"/>
        <v>18.881342273597294</v>
      </c>
      <c r="AY6" s="40">
        <f t="shared" si="4"/>
        <v>20.051985494560327</v>
      </c>
      <c r="AZ6" s="40">
        <f t="shared" si="4"/>
        <v>21.29520859522307</v>
      </c>
      <c r="BA6" s="40">
        <f t="shared" si="4"/>
        <v>22.615511528126902</v>
      </c>
      <c r="BB6" s="40">
        <f t="shared" si="4"/>
        <v>24.01767324287077</v>
      </c>
      <c r="BC6" s="40">
        <f t="shared" si="4"/>
        <v>25.50676898392876</v>
      </c>
      <c r="BD6" s="40">
        <f t="shared" si="4"/>
        <v>27.088188660932346</v>
      </c>
      <c r="BE6" s="40">
        <f t="shared" si="4"/>
        <v>28.767656357910152</v>
      </c>
      <c r="BF6" s="40">
        <f t="shared" si="4"/>
        <v>30.551251052100582</v>
      </c>
      <c r="BG6" s="40">
        <f t="shared" si="4"/>
        <v>32.44542861733082</v>
      </c>
      <c r="BH6" s="40">
        <f t="shared" si="4"/>
        <v>34.45704519160533</v>
      </c>
      <c r="BI6" s="40">
        <f t="shared" si="4"/>
        <v>36.59338199348486</v>
      </c>
      <c r="BJ6" s="40">
        <f t="shared" si="4"/>
        <v>38.86217167708092</v>
      </c>
      <c r="BK6" s="40">
        <f t="shared" si="4"/>
        <v>41.27162632105994</v>
      </c>
      <c r="BL6" s="40">
        <f t="shared" si="4"/>
        <v>43.83046715296566</v>
      </c>
      <c r="BM6" s="40">
        <f t="shared" si="4"/>
        <v>46.547956116449534</v>
      </c>
      <c r="BN6" s="40">
        <f t="shared" si="4"/>
        <v>49.43392939566941</v>
      </c>
      <c r="BO6" s="40">
        <f t="shared" si="4"/>
        <v>52.49883301820091</v>
      </c>
      <c r="BP6" s="40">
        <f t="shared" si="4"/>
        <v>55.753760665329374</v>
      </c>
      <c r="BQ6" s="40">
        <f t="shared" si="4"/>
        <v>59.2104938265798</v>
      </c>
      <c r="BR6" s="40">
        <f t="shared" si="4"/>
        <v>62.88154444382775</v>
      </c>
      <c r="BS6" s="40">
        <f t="shared" si="4"/>
        <v>66.78020019934507</v>
      </c>
      <c r="BT6" s="40">
        <f t="shared" si="4"/>
        <v>70.92057261170447</v>
      </c>
      <c r="BU6" s="40">
        <f t="shared" si="4"/>
        <v>75.31764811363016</v>
      </c>
      <c r="BV6" s="40">
        <f t="shared" si="4"/>
        <v>79.98734229667522</v>
      </c>
      <c r="BW6" s="40">
        <f t="shared" si="4"/>
        <v>84.94655751906909</v>
      </c>
      <c r="BX6" s="40">
        <f t="shared" si="4"/>
        <v>90.21324408525138</v>
      </c>
      <c r="BY6" s="40">
        <f t="shared" si="4"/>
        <v>95.80646521853697</v>
      </c>
      <c r="BZ6" s="40">
        <f aca="true" t="shared" si="5" ref="BZ6:DE6">BY6*(1+$M$3)</f>
        <v>101.74646606208627</v>
      </c>
      <c r="CA6" s="40">
        <f t="shared" si="5"/>
        <v>108.05474695793562</v>
      </c>
      <c r="CB6" s="40">
        <f t="shared" si="5"/>
        <v>114.75414126932763</v>
      </c>
      <c r="CC6" s="40">
        <f t="shared" si="5"/>
        <v>121.86889802802595</v>
      </c>
      <c r="CD6" s="40">
        <f t="shared" si="5"/>
        <v>129.42476970576357</v>
      </c>
      <c r="CE6" s="40">
        <f t="shared" si="5"/>
        <v>137.44910542752092</v>
      </c>
      <c r="CF6" s="40">
        <f t="shared" si="5"/>
        <v>145.97094996402723</v>
      </c>
      <c r="CG6" s="40">
        <f t="shared" si="5"/>
        <v>155.02114886179692</v>
      </c>
      <c r="CH6" s="40">
        <f t="shared" si="5"/>
        <v>164.63246009122832</v>
      </c>
      <c r="CI6" s="40">
        <f t="shared" si="5"/>
        <v>174.83967261688449</v>
      </c>
      <c r="CJ6" s="40">
        <f t="shared" si="5"/>
        <v>185.67973231913135</v>
      </c>
      <c r="CK6" s="40">
        <f t="shared" si="5"/>
        <v>197.1918757229175</v>
      </c>
      <c r="CL6" s="40">
        <f t="shared" si="5"/>
        <v>209.4177720177384</v>
      </c>
      <c r="CM6" s="40">
        <f t="shared" si="5"/>
        <v>222.4016738828382</v>
      </c>
      <c r="CN6" s="40">
        <f t="shared" si="5"/>
        <v>236.19057766357417</v>
      </c>
      <c r="CO6" s="40">
        <f t="shared" si="5"/>
        <v>250.83439347871578</v>
      </c>
      <c r="CP6" s="40">
        <f t="shared" si="5"/>
        <v>266.38612587439616</v>
      </c>
      <c r="CQ6" s="40">
        <f t="shared" si="5"/>
        <v>282.9020656786087</v>
      </c>
      <c r="CR6" s="40">
        <f t="shared" si="5"/>
        <v>300.44199375068246</v>
      </c>
      <c r="CS6" s="40">
        <f t="shared" si="5"/>
        <v>319.06939736322477</v>
      </c>
      <c r="CT6" s="40">
        <f t="shared" si="5"/>
        <v>338.8516999997447</v>
      </c>
      <c r="CU6" s="40">
        <f t="shared" si="5"/>
        <v>359.8605053997289</v>
      </c>
      <c r="CV6" s="40">
        <f t="shared" si="5"/>
        <v>382.17185673451206</v>
      </c>
      <c r="CW6" s="40">
        <f t="shared" si="5"/>
        <v>405.8665118520518</v>
      </c>
      <c r="CX6" s="40">
        <f t="shared" si="5"/>
        <v>431.03023558687903</v>
      </c>
      <c r="CY6" s="40">
        <f t="shared" si="5"/>
        <v>457.75411019326555</v>
      </c>
      <c r="CZ6" s="40">
        <f t="shared" si="5"/>
        <v>486.134865025248</v>
      </c>
      <c r="DA6" s="40">
        <f t="shared" si="5"/>
        <v>516.2752266568134</v>
      </c>
      <c r="DB6" s="40">
        <f t="shared" si="5"/>
        <v>548.2842907095359</v>
      </c>
      <c r="DC6" s="40">
        <f t="shared" si="5"/>
        <v>582.2779167335271</v>
      </c>
      <c r="DD6" s="40">
        <f t="shared" si="5"/>
        <v>618.3791475710059</v>
      </c>
      <c r="DE6" s="40">
        <f t="shared" si="5"/>
        <v>656.7186547204083</v>
      </c>
      <c r="DF6" s="40">
        <f aca="true" t="shared" si="6" ref="DF6:EK6">DE6*(1+$M$3)</f>
        <v>697.4352113130736</v>
      </c>
      <c r="DG6" s="40">
        <f t="shared" si="6"/>
        <v>740.6761944144843</v>
      </c>
      <c r="DH6" s="40">
        <f t="shared" si="6"/>
        <v>786.5981184681823</v>
      </c>
      <c r="DI6" s="40">
        <f t="shared" si="6"/>
        <v>835.3672018132096</v>
      </c>
      <c r="DJ6" s="40">
        <f t="shared" si="6"/>
        <v>887.1599683256286</v>
      </c>
      <c r="DK6" s="40">
        <f t="shared" si="6"/>
        <v>942.1638863618176</v>
      </c>
      <c r="DL6" s="40">
        <f t="shared" si="6"/>
        <v>1000.5780473162504</v>
      </c>
      <c r="DM6" s="40">
        <f t="shared" si="6"/>
        <v>1062.6138862498578</v>
      </c>
      <c r="DN6" s="40">
        <f t="shared" si="6"/>
        <v>1128.495947197349</v>
      </c>
      <c r="DO6" s="40">
        <f t="shared" si="6"/>
        <v>1198.4626959235848</v>
      </c>
      <c r="DP6" s="40">
        <f t="shared" si="6"/>
        <v>1272.767383070847</v>
      </c>
      <c r="DQ6" s="40">
        <f t="shared" si="6"/>
        <v>1351.6789608212396</v>
      </c>
      <c r="DR6" s="40">
        <f t="shared" si="6"/>
        <v>1435.4830563921564</v>
      </c>
      <c r="DS6" s="40">
        <f t="shared" si="6"/>
        <v>1524.4830058884702</v>
      </c>
      <c r="DT6" s="40">
        <f t="shared" si="6"/>
        <v>1619.0009522535554</v>
      </c>
      <c r="DU6" s="40">
        <f t="shared" si="6"/>
        <v>1719.3790112932759</v>
      </c>
      <c r="DV6" s="40">
        <f t="shared" si="6"/>
        <v>1825.980509993459</v>
      </c>
      <c r="DW6" s="40">
        <f t="shared" si="6"/>
        <v>1939.1913016130536</v>
      </c>
      <c r="DX6" s="40">
        <f t="shared" si="6"/>
        <v>2059.421162313063</v>
      </c>
      <c r="DY6" s="40">
        <f t="shared" si="6"/>
        <v>2187.105274376473</v>
      </c>
      <c r="DZ6" s="40">
        <f t="shared" si="6"/>
        <v>2322.7058013878145</v>
      </c>
      <c r="EA6" s="40">
        <f t="shared" si="6"/>
        <v>2466.713561073859</v>
      </c>
      <c r="EB6" s="40">
        <f t="shared" si="6"/>
        <v>2619.6498018604384</v>
      </c>
      <c r="EC6" s="40">
        <f t="shared" si="6"/>
        <v>2782.0680895757855</v>
      </c>
      <c r="ED6" s="40">
        <f t="shared" si="6"/>
        <v>2954.5563111294846</v>
      </c>
      <c r="EE6" s="40">
        <f t="shared" si="6"/>
        <v>3137.738802419513</v>
      </c>
      <c r="EF6" s="40">
        <f t="shared" si="6"/>
        <v>3332.278608169523</v>
      </c>
      <c r="EG6" s="40">
        <f t="shared" si="6"/>
        <v>3538.879881876034</v>
      </c>
      <c r="EH6" s="40">
        <f t="shared" si="6"/>
        <v>3758.290434552348</v>
      </c>
      <c r="EI6" s="40">
        <f t="shared" si="6"/>
        <v>3991.304441494594</v>
      </c>
      <c r="EJ6" s="40">
        <f t="shared" si="6"/>
        <v>4238.765316867259</v>
      </c>
      <c r="EK6" s="40">
        <f t="shared" si="6"/>
        <v>4501.568766513029</v>
      </c>
      <c r="EL6" s="40">
        <f aca="true" t="shared" si="7" ref="EL6:FB6">EK6*(1+$M$3)</f>
        <v>4780.666030036837</v>
      </c>
      <c r="EM6" s="40">
        <f t="shared" si="7"/>
        <v>5077.067323899121</v>
      </c>
      <c r="EN6" s="40">
        <f t="shared" si="7"/>
        <v>5391.845497980867</v>
      </c>
      <c r="EO6" s="40">
        <f t="shared" si="7"/>
        <v>5726.139918855681</v>
      </c>
      <c r="EP6" s="40">
        <f t="shared" si="7"/>
        <v>6081.160593824733</v>
      </c>
      <c r="EQ6" s="40">
        <f t="shared" si="7"/>
        <v>6458.192550641867</v>
      </c>
      <c r="ER6" s="40">
        <f t="shared" si="7"/>
        <v>6858.6004887816625</v>
      </c>
      <c r="ES6" s="40">
        <f t="shared" si="7"/>
        <v>7283.833719086126</v>
      </c>
      <c r="ET6" s="40">
        <f t="shared" si="7"/>
        <v>7735.431409669466</v>
      </c>
      <c r="EU6" s="40">
        <f t="shared" si="7"/>
        <v>8215.028157068973</v>
      </c>
      <c r="EV6" s="40">
        <f t="shared" si="7"/>
        <v>8724.35990280725</v>
      </c>
      <c r="EW6" s="40">
        <f t="shared" si="7"/>
        <v>9265.270216781299</v>
      </c>
      <c r="EX6" s="40">
        <f t="shared" si="7"/>
        <v>9839.71697022174</v>
      </c>
      <c r="EY6" s="40">
        <f t="shared" si="7"/>
        <v>10449.779422375488</v>
      </c>
      <c r="EZ6" s="40">
        <f t="shared" si="7"/>
        <v>11097.665746562769</v>
      </c>
      <c r="FA6" s="40">
        <f t="shared" si="7"/>
        <v>11785.72102284966</v>
      </c>
      <c r="FB6" s="40">
        <f t="shared" si="7"/>
        <v>12516.43572626634</v>
      </c>
    </row>
    <row r="7" spans="1:158" ht="15">
      <c r="A7" s="45">
        <f>'Page 1'!A10</f>
        <v>2</v>
      </c>
      <c r="B7" s="45" t="str">
        <f>'Page 1'!B10</f>
        <v>ALLIANT ENERGY CO.</v>
      </c>
      <c r="C7" s="46">
        <f>'Page 1'!C10</f>
        <v>1.6</v>
      </c>
      <c r="D7" s="46">
        <f>'Page 1'!D10</f>
        <v>1.92</v>
      </c>
      <c r="E7" s="39">
        <f>(D7/C7)^(1/3)-1</f>
        <v>0.06265856918261115</v>
      </c>
      <c r="F7" s="39"/>
      <c r="G7" s="39">
        <f>IRR(H7:FB7,0.12)</f>
        <v>0.12289213578825094</v>
      </c>
      <c r="H7" s="40">
        <f>'Page 1'!F10</f>
        <v>-26.323333333333334</v>
      </c>
      <c r="I7" s="40">
        <f>C7</f>
        <v>1.6</v>
      </c>
      <c r="J7" s="40">
        <f t="shared" si="3"/>
        <v>1.7066666666666668</v>
      </c>
      <c r="K7" s="40">
        <f t="shared" si="3"/>
        <v>1.8133333333333335</v>
      </c>
      <c r="L7" s="40">
        <f>D7</f>
        <v>1.92</v>
      </c>
      <c r="M7" s="40">
        <f aca="true" t="shared" si="8" ref="M7:BX7">L7*(1+$M$3)</f>
        <v>2.03904</v>
      </c>
      <c r="N7" s="40">
        <f t="shared" si="8"/>
        <v>2.16546048</v>
      </c>
      <c r="O7" s="40">
        <f t="shared" si="8"/>
        <v>2.2997190297600003</v>
      </c>
      <c r="P7" s="40">
        <f t="shared" si="8"/>
        <v>2.4423016096051207</v>
      </c>
      <c r="Q7" s="40">
        <f t="shared" si="8"/>
        <v>2.5937243094006384</v>
      </c>
      <c r="R7" s="40">
        <f t="shared" si="8"/>
        <v>2.754535216583478</v>
      </c>
      <c r="S7" s="40">
        <f t="shared" si="8"/>
        <v>2.9253164000116536</v>
      </c>
      <c r="T7" s="40">
        <f t="shared" si="8"/>
        <v>3.106686016812376</v>
      </c>
      <c r="U7" s="40">
        <f t="shared" si="8"/>
        <v>3.2993005498547436</v>
      </c>
      <c r="V7" s="40">
        <f t="shared" si="8"/>
        <v>3.5038571839457378</v>
      </c>
      <c r="W7" s="40">
        <f t="shared" si="8"/>
        <v>3.721096329350374</v>
      </c>
      <c r="X7" s="40">
        <f t="shared" si="8"/>
        <v>3.951804301770097</v>
      </c>
      <c r="Y7" s="40">
        <f t="shared" si="8"/>
        <v>4.1968161684798435</v>
      </c>
      <c r="Z7" s="40">
        <f t="shared" si="8"/>
        <v>4.457018770925594</v>
      </c>
      <c r="AA7" s="40">
        <f t="shared" si="8"/>
        <v>4.733353934722981</v>
      </c>
      <c r="AB7" s="40">
        <f t="shared" si="8"/>
        <v>5.026821878675806</v>
      </c>
      <c r="AC7" s="40">
        <f t="shared" si="8"/>
        <v>5.338484835153706</v>
      </c>
      <c r="AD7" s="40">
        <f t="shared" si="8"/>
        <v>5.669470894933236</v>
      </c>
      <c r="AE7" s="40">
        <f t="shared" si="8"/>
        <v>6.0209780904190975</v>
      </c>
      <c r="AF7" s="40">
        <f t="shared" si="8"/>
        <v>6.394278732025082</v>
      </c>
      <c r="AG7" s="40">
        <f t="shared" si="8"/>
        <v>6.790724013410638</v>
      </c>
      <c r="AH7" s="40">
        <f t="shared" si="8"/>
        <v>7.211748902242098</v>
      </c>
      <c r="AI7" s="40">
        <f t="shared" si="8"/>
        <v>7.658877334181108</v>
      </c>
      <c r="AJ7" s="40">
        <f t="shared" si="8"/>
        <v>8.133727728900338</v>
      </c>
      <c r="AK7" s="40">
        <f t="shared" si="8"/>
        <v>8.638018848092159</v>
      </c>
      <c r="AL7" s="40">
        <f t="shared" si="8"/>
        <v>9.173576016673874</v>
      </c>
      <c r="AM7" s="40">
        <f t="shared" si="8"/>
        <v>9.742337729707653</v>
      </c>
      <c r="AN7" s="40">
        <f t="shared" si="8"/>
        <v>10.346362668949528</v>
      </c>
      <c r="AO7" s="40">
        <f t="shared" si="8"/>
        <v>10.9878371544244</v>
      </c>
      <c r="AP7" s="40">
        <f t="shared" si="8"/>
        <v>11.669083057998712</v>
      </c>
      <c r="AQ7" s="40">
        <f t="shared" si="8"/>
        <v>12.392566207594633</v>
      </c>
      <c r="AR7" s="40">
        <f t="shared" si="8"/>
        <v>13.160905312465502</v>
      </c>
      <c r="AS7" s="40">
        <f t="shared" si="8"/>
        <v>13.976881441838364</v>
      </c>
      <c r="AT7" s="40">
        <f t="shared" si="8"/>
        <v>14.843448091232343</v>
      </c>
      <c r="AU7" s="40">
        <f t="shared" si="8"/>
        <v>15.76374187288875</v>
      </c>
      <c r="AV7" s="40">
        <f t="shared" si="8"/>
        <v>16.74109386900785</v>
      </c>
      <c r="AW7" s="40">
        <f t="shared" si="8"/>
        <v>17.77904168888634</v>
      </c>
      <c r="AX7" s="40">
        <f t="shared" si="8"/>
        <v>18.881342273597294</v>
      </c>
      <c r="AY7" s="40">
        <f t="shared" si="8"/>
        <v>20.051985494560327</v>
      </c>
      <c r="AZ7" s="40">
        <f t="shared" si="8"/>
        <v>21.29520859522307</v>
      </c>
      <c r="BA7" s="40">
        <f t="shared" si="8"/>
        <v>22.615511528126902</v>
      </c>
      <c r="BB7" s="40">
        <f t="shared" si="8"/>
        <v>24.01767324287077</v>
      </c>
      <c r="BC7" s="40">
        <f t="shared" si="8"/>
        <v>25.50676898392876</v>
      </c>
      <c r="BD7" s="40">
        <f t="shared" si="8"/>
        <v>27.088188660932346</v>
      </c>
      <c r="BE7" s="40">
        <f t="shared" si="8"/>
        <v>28.767656357910152</v>
      </c>
      <c r="BF7" s="40">
        <f t="shared" si="8"/>
        <v>30.551251052100582</v>
      </c>
      <c r="BG7" s="40">
        <f t="shared" si="8"/>
        <v>32.44542861733082</v>
      </c>
      <c r="BH7" s="40">
        <f t="shared" si="8"/>
        <v>34.45704519160533</v>
      </c>
      <c r="BI7" s="40">
        <f t="shared" si="8"/>
        <v>36.59338199348486</v>
      </c>
      <c r="BJ7" s="40">
        <f t="shared" si="8"/>
        <v>38.86217167708092</v>
      </c>
      <c r="BK7" s="40">
        <f t="shared" si="8"/>
        <v>41.27162632105994</v>
      </c>
      <c r="BL7" s="40">
        <f t="shared" si="8"/>
        <v>43.83046715296566</v>
      </c>
      <c r="BM7" s="40">
        <f t="shared" si="8"/>
        <v>46.547956116449534</v>
      </c>
      <c r="BN7" s="40">
        <f t="shared" si="8"/>
        <v>49.43392939566941</v>
      </c>
      <c r="BO7" s="40">
        <f t="shared" si="8"/>
        <v>52.49883301820091</v>
      </c>
      <c r="BP7" s="40">
        <f t="shared" si="8"/>
        <v>55.753760665329374</v>
      </c>
      <c r="BQ7" s="40">
        <f t="shared" si="8"/>
        <v>59.2104938265798</v>
      </c>
      <c r="BR7" s="40">
        <f t="shared" si="8"/>
        <v>62.88154444382775</v>
      </c>
      <c r="BS7" s="40">
        <f t="shared" si="8"/>
        <v>66.78020019934507</v>
      </c>
      <c r="BT7" s="40">
        <f t="shared" si="8"/>
        <v>70.92057261170447</v>
      </c>
      <c r="BU7" s="40">
        <f t="shared" si="8"/>
        <v>75.31764811363016</v>
      </c>
      <c r="BV7" s="40">
        <f t="shared" si="8"/>
        <v>79.98734229667522</v>
      </c>
      <c r="BW7" s="40">
        <f t="shared" si="8"/>
        <v>84.94655751906909</v>
      </c>
      <c r="BX7" s="40">
        <f t="shared" si="8"/>
        <v>90.21324408525138</v>
      </c>
      <c r="BY7" s="40">
        <f aca="true" t="shared" si="9" ref="BY7:EJ7">BX7*(1+$M$3)</f>
        <v>95.80646521853697</v>
      </c>
      <c r="BZ7" s="40">
        <f t="shared" si="9"/>
        <v>101.74646606208627</v>
      </c>
      <c r="CA7" s="40">
        <f t="shared" si="9"/>
        <v>108.05474695793562</v>
      </c>
      <c r="CB7" s="40">
        <f t="shared" si="9"/>
        <v>114.75414126932763</v>
      </c>
      <c r="CC7" s="40">
        <f t="shared" si="9"/>
        <v>121.86889802802595</v>
      </c>
      <c r="CD7" s="40">
        <f t="shared" si="9"/>
        <v>129.42476970576357</v>
      </c>
      <c r="CE7" s="40">
        <f t="shared" si="9"/>
        <v>137.44910542752092</v>
      </c>
      <c r="CF7" s="40">
        <f t="shared" si="9"/>
        <v>145.97094996402723</v>
      </c>
      <c r="CG7" s="40">
        <f t="shared" si="9"/>
        <v>155.02114886179692</v>
      </c>
      <c r="CH7" s="40">
        <f t="shared" si="9"/>
        <v>164.63246009122832</v>
      </c>
      <c r="CI7" s="40">
        <f t="shared" si="9"/>
        <v>174.83967261688449</v>
      </c>
      <c r="CJ7" s="40">
        <f t="shared" si="9"/>
        <v>185.67973231913135</v>
      </c>
      <c r="CK7" s="40">
        <f t="shared" si="9"/>
        <v>197.1918757229175</v>
      </c>
      <c r="CL7" s="40">
        <f t="shared" si="9"/>
        <v>209.4177720177384</v>
      </c>
      <c r="CM7" s="40">
        <f t="shared" si="9"/>
        <v>222.4016738828382</v>
      </c>
      <c r="CN7" s="40">
        <f t="shared" si="9"/>
        <v>236.19057766357417</v>
      </c>
      <c r="CO7" s="40">
        <f t="shared" si="9"/>
        <v>250.83439347871578</v>
      </c>
      <c r="CP7" s="40">
        <f t="shared" si="9"/>
        <v>266.38612587439616</v>
      </c>
      <c r="CQ7" s="40">
        <f t="shared" si="9"/>
        <v>282.9020656786087</v>
      </c>
      <c r="CR7" s="40">
        <f t="shared" si="9"/>
        <v>300.44199375068246</v>
      </c>
      <c r="CS7" s="40">
        <f t="shared" si="9"/>
        <v>319.06939736322477</v>
      </c>
      <c r="CT7" s="40">
        <f t="shared" si="9"/>
        <v>338.8516999997447</v>
      </c>
      <c r="CU7" s="40">
        <f t="shared" si="9"/>
        <v>359.8605053997289</v>
      </c>
      <c r="CV7" s="40">
        <f t="shared" si="9"/>
        <v>382.17185673451206</v>
      </c>
      <c r="CW7" s="40">
        <f t="shared" si="9"/>
        <v>405.8665118520518</v>
      </c>
      <c r="CX7" s="40">
        <f t="shared" si="9"/>
        <v>431.03023558687903</v>
      </c>
      <c r="CY7" s="40">
        <f t="shared" si="9"/>
        <v>457.75411019326555</v>
      </c>
      <c r="CZ7" s="40">
        <f t="shared" si="9"/>
        <v>486.134865025248</v>
      </c>
      <c r="DA7" s="40">
        <f t="shared" si="9"/>
        <v>516.2752266568134</v>
      </c>
      <c r="DB7" s="40">
        <f t="shared" si="9"/>
        <v>548.2842907095359</v>
      </c>
      <c r="DC7" s="40">
        <f t="shared" si="9"/>
        <v>582.2779167335271</v>
      </c>
      <c r="DD7" s="40">
        <f t="shared" si="9"/>
        <v>618.3791475710059</v>
      </c>
      <c r="DE7" s="40">
        <f t="shared" si="9"/>
        <v>656.7186547204083</v>
      </c>
      <c r="DF7" s="40">
        <f t="shared" si="9"/>
        <v>697.4352113130736</v>
      </c>
      <c r="DG7" s="40">
        <f t="shared" si="9"/>
        <v>740.6761944144843</v>
      </c>
      <c r="DH7" s="40">
        <f t="shared" si="9"/>
        <v>786.5981184681823</v>
      </c>
      <c r="DI7" s="40">
        <f t="shared" si="9"/>
        <v>835.3672018132096</v>
      </c>
      <c r="DJ7" s="40">
        <f t="shared" si="9"/>
        <v>887.1599683256286</v>
      </c>
      <c r="DK7" s="40">
        <f t="shared" si="9"/>
        <v>942.1638863618176</v>
      </c>
      <c r="DL7" s="40">
        <f t="shared" si="9"/>
        <v>1000.5780473162504</v>
      </c>
      <c r="DM7" s="40">
        <f t="shared" si="9"/>
        <v>1062.6138862498578</v>
      </c>
      <c r="DN7" s="40">
        <f t="shared" si="9"/>
        <v>1128.495947197349</v>
      </c>
      <c r="DO7" s="40">
        <f t="shared" si="9"/>
        <v>1198.4626959235848</v>
      </c>
      <c r="DP7" s="40">
        <f t="shared" si="9"/>
        <v>1272.767383070847</v>
      </c>
      <c r="DQ7" s="40">
        <f t="shared" si="9"/>
        <v>1351.6789608212396</v>
      </c>
      <c r="DR7" s="40">
        <f t="shared" si="9"/>
        <v>1435.4830563921564</v>
      </c>
      <c r="DS7" s="40">
        <f t="shared" si="9"/>
        <v>1524.4830058884702</v>
      </c>
      <c r="DT7" s="40">
        <f t="shared" si="9"/>
        <v>1619.0009522535554</v>
      </c>
      <c r="DU7" s="40">
        <f t="shared" si="9"/>
        <v>1719.3790112932759</v>
      </c>
      <c r="DV7" s="40">
        <f t="shared" si="9"/>
        <v>1825.980509993459</v>
      </c>
      <c r="DW7" s="40">
        <f t="shared" si="9"/>
        <v>1939.1913016130536</v>
      </c>
      <c r="DX7" s="40">
        <f t="shared" si="9"/>
        <v>2059.421162313063</v>
      </c>
      <c r="DY7" s="40">
        <f t="shared" si="9"/>
        <v>2187.105274376473</v>
      </c>
      <c r="DZ7" s="40">
        <f t="shared" si="9"/>
        <v>2322.7058013878145</v>
      </c>
      <c r="EA7" s="40">
        <f t="shared" si="9"/>
        <v>2466.713561073859</v>
      </c>
      <c r="EB7" s="40">
        <f t="shared" si="9"/>
        <v>2619.6498018604384</v>
      </c>
      <c r="EC7" s="40">
        <f t="shared" si="9"/>
        <v>2782.0680895757855</v>
      </c>
      <c r="ED7" s="40">
        <f t="shared" si="9"/>
        <v>2954.5563111294846</v>
      </c>
      <c r="EE7" s="40">
        <f t="shared" si="9"/>
        <v>3137.738802419513</v>
      </c>
      <c r="EF7" s="40">
        <f t="shared" si="9"/>
        <v>3332.278608169523</v>
      </c>
      <c r="EG7" s="40">
        <f t="shared" si="9"/>
        <v>3538.879881876034</v>
      </c>
      <c r="EH7" s="40">
        <f t="shared" si="9"/>
        <v>3758.290434552348</v>
      </c>
      <c r="EI7" s="40">
        <f t="shared" si="9"/>
        <v>3991.304441494594</v>
      </c>
      <c r="EJ7" s="40">
        <f t="shared" si="9"/>
        <v>4238.765316867259</v>
      </c>
      <c r="EK7" s="40">
        <f aca="true" t="shared" si="10" ref="EK7:FB7">EJ7*(1+$M$3)</f>
        <v>4501.568766513029</v>
      </c>
      <c r="EL7" s="40">
        <f t="shared" si="10"/>
        <v>4780.666030036837</v>
      </c>
      <c r="EM7" s="40">
        <f t="shared" si="10"/>
        <v>5077.067323899121</v>
      </c>
      <c r="EN7" s="40">
        <f t="shared" si="10"/>
        <v>5391.845497980867</v>
      </c>
      <c r="EO7" s="40">
        <f t="shared" si="10"/>
        <v>5726.139918855681</v>
      </c>
      <c r="EP7" s="40">
        <f t="shared" si="10"/>
        <v>6081.160593824733</v>
      </c>
      <c r="EQ7" s="40">
        <f t="shared" si="10"/>
        <v>6458.192550641867</v>
      </c>
      <c r="ER7" s="40">
        <f t="shared" si="10"/>
        <v>6858.6004887816625</v>
      </c>
      <c r="ES7" s="40">
        <f t="shared" si="10"/>
        <v>7283.833719086126</v>
      </c>
      <c r="ET7" s="40">
        <f t="shared" si="10"/>
        <v>7735.431409669466</v>
      </c>
      <c r="EU7" s="40">
        <f t="shared" si="10"/>
        <v>8215.028157068973</v>
      </c>
      <c r="EV7" s="40">
        <f t="shared" si="10"/>
        <v>8724.35990280725</v>
      </c>
      <c r="EW7" s="40">
        <f t="shared" si="10"/>
        <v>9265.270216781299</v>
      </c>
      <c r="EX7" s="40">
        <f t="shared" si="10"/>
        <v>9839.71697022174</v>
      </c>
      <c r="EY7" s="40">
        <f t="shared" si="10"/>
        <v>10449.779422375488</v>
      </c>
      <c r="EZ7" s="40">
        <f t="shared" si="10"/>
        <v>11097.665746562769</v>
      </c>
      <c r="FA7" s="40">
        <f t="shared" si="10"/>
        <v>11785.72102284966</v>
      </c>
      <c r="FB7" s="40">
        <f t="shared" si="10"/>
        <v>12516.43572626634</v>
      </c>
    </row>
    <row r="8" spans="1:158" ht="15">
      <c r="A8" s="45">
        <f>'Page 1'!A11</f>
        <v>3</v>
      </c>
      <c r="B8" s="45" t="str">
        <f>'Page 1'!B11</f>
        <v>CONSOLIDATED EDISON, INC</v>
      </c>
      <c r="C8" s="46">
        <f>'Page 1'!C11</f>
        <v>2.38</v>
      </c>
      <c r="D8" s="46">
        <f>'Page 1'!D11</f>
        <v>2.44</v>
      </c>
      <c r="E8" s="39">
        <f>(D8/C8)^(1/3)-1</f>
        <v>0.008333717568113963</v>
      </c>
      <c r="F8" s="39"/>
      <c r="G8" s="39">
        <f>IRR(H8:FB8,0.12)</f>
        <v>0.11356631302942087</v>
      </c>
      <c r="H8" s="40">
        <f>'Page 1'!F11</f>
        <v>-40.06</v>
      </c>
      <c r="I8" s="40">
        <f>C8</f>
        <v>2.38</v>
      </c>
      <c r="J8" s="40">
        <f t="shared" si="3"/>
        <v>2.4</v>
      </c>
      <c r="K8" s="40">
        <f t="shared" si="3"/>
        <v>2.42</v>
      </c>
      <c r="L8" s="40">
        <f>D8</f>
        <v>2.44</v>
      </c>
      <c r="M8" s="40">
        <f aca="true" t="shared" si="11" ref="M8:BX8">L8*(1+$M$3)</f>
        <v>2.5912800000000002</v>
      </c>
      <c r="N8" s="40">
        <f t="shared" si="11"/>
        <v>2.7519393600000006</v>
      </c>
      <c r="O8" s="40">
        <f t="shared" si="11"/>
        <v>2.922559600320001</v>
      </c>
      <c r="P8" s="40">
        <f t="shared" si="11"/>
        <v>3.103758295539841</v>
      </c>
      <c r="Q8" s="40">
        <f t="shared" si="11"/>
        <v>3.2961913098633113</v>
      </c>
      <c r="R8" s="40">
        <f t="shared" si="11"/>
        <v>3.500555171074837</v>
      </c>
      <c r="S8" s="40">
        <f t="shared" si="11"/>
        <v>3.717589591681477</v>
      </c>
      <c r="T8" s="40">
        <f t="shared" si="11"/>
        <v>3.948080146365729</v>
      </c>
      <c r="U8" s="40">
        <f t="shared" si="11"/>
        <v>4.1928611154404045</v>
      </c>
      <c r="V8" s="40">
        <f t="shared" si="11"/>
        <v>4.45281850459771</v>
      </c>
      <c r="W8" s="40">
        <f t="shared" si="11"/>
        <v>4.728893251882768</v>
      </c>
      <c r="X8" s="40">
        <f t="shared" si="11"/>
        <v>5.0220846334995</v>
      </c>
      <c r="Y8" s="40">
        <f t="shared" si="11"/>
        <v>5.33345388077647</v>
      </c>
      <c r="Z8" s="40">
        <f t="shared" si="11"/>
        <v>5.664128021384611</v>
      </c>
      <c r="AA8" s="40">
        <f t="shared" si="11"/>
        <v>6.015303958710457</v>
      </c>
      <c r="AB8" s="40">
        <f t="shared" si="11"/>
        <v>6.388252804150506</v>
      </c>
      <c r="AC8" s="40">
        <f t="shared" si="11"/>
        <v>6.7843244780078376</v>
      </c>
      <c r="AD8" s="40">
        <f t="shared" si="11"/>
        <v>7.204952595644324</v>
      </c>
      <c r="AE8" s="40">
        <f t="shared" si="11"/>
        <v>7.651659656574272</v>
      </c>
      <c r="AF8" s="40">
        <f t="shared" si="11"/>
        <v>8.126062555281877</v>
      </c>
      <c r="AG8" s="40">
        <f t="shared" si="11"/>
        <v>8.629878433709353</v>
      </c>
      <c r="AH8" s="40">
        <f t="shared" si="11"/>
        <v>9.164930896599333</v>
      </c>
      <c r="AI8" s="40">
        <f t="shared" si="11"/>
        <v>9.733156612188493</v>
      </c>
      <c r="AJ8" s="40">
        <f t="shared" si="11"/>
        <v>10.33661232214418</v>
      </c>
      <c r="AK8" s="40">
        <f t="shared" si="11"/>
        <v>10.97748228611712</v>
      </c>
      <c r="AL8" s="40">
        <f t="shared" si="11"/>
        <v>11.658086187856382</v>
      </c>
      <c r="AM8" s="40">
        <f t="shared" si="11"/>
        <v>12.380887531503479</v>
      </c>
      <c r="AN8" s="40">
        <f t="shared" si="11"/>
        <v>13.148502558456695</v>
      </c>
      <c r="AO8" s="40">
        <f t="shared" si="11"/>
        <v>13.963709717081011</v>
      </c>
      <c r="AP8" s="40">
        <f t="shared" si="11"/>
        <v>14.829459719540035</v>
      </c>
      <c r="AQ8" s="40">
        <f t="shared" si="11"/>
        <v>15.748886222151517</v>
      </c>
      <c r="AR8" s="40">
        <f t="shared" si="11"/>
        <v>16.725317167924914</v>
      </c>
      <c r="AS8" s="40">
        <f t="shared" si="11"/>
        <v>17.762286832336258</v>
      </c>
      <c r="AT8" s="40">
        <f t="shared" si="11"/>
        <v>18.863548615941106</v>
      </c>
      <c r="AU8" s="40">
        <f t="shared" si="11"/>
        <v>20.033088630129456</v>
      </c>
      <c r="AV8" s="40">
        <f t="shared" si="11"/>
        <v>21.27514012519748</v>
      </c>
      <c r="AW8" s="40">
        <f t="shared" si="11"/>
        <v>22.594198812959725</v>
      </c>
      <c r="AX8" s="40">
        <f t="shared" si="11"/>
        <v>23.99503913936323</v>
      </c>
      <c r="AY8" s="40">
        <f t="shared" si="11"/>
        <v>25.48273156600375</v>
      </c>
      <c r="AZ8" s="40">
        <f t="shared" si="11"/>
        <v>27.062660923095983</v>
      </c>
      <c r="BA8" s="40">
        <f t="shared" si="11"/>
        <v>28.740545900327934</v>
      </c>
      <c r="BB8" s="40">
        <f t="shared" si="11"/>
        <v>30.522459746148268</v>
      </c>
      <c r="BC8" s="40">
        <f t="shared" si="11"/>
        <v>32.41485225040946</v>
      </c>
      <c r="BD8" s="40">
        <f t="shared" si="11"/>
        <v>34.424573089934846</v>
      </c>
      <c r="BE8" s="40">
        <f t="shared" si="11"/>
        <v>36.55889662151081</v>
      </c>
      <c r="BF8" s="40">
        <f t="shared" si="11"/>
        <v>38.82554821204448</v>
      </c>
      <c r="BG8" s="40">
        <f t="shared" si="11"/>
        <v>41.23273220119124</v>
      </c>
      <c r="BH8" s="40">
        <f t="shared" si="11"/>
        <v>43.7891615976651</v>
      </c>
      <c r="BI8" s="40">
        <f t="shared" si="11"/>
        <v>46.504089616720336</v>
      </c>
      <c r="BJ8" s="40">
        <f t="shared" si="11"/>
        <v>49.387343172956996</v>
      </c>
      <c r="BK8" s="40">
        <f t="shared" si="11"/>
        <v>52.44935844968033</v>
      </c>
      <c r="BL8" s="40">
        <f t="shared" si="11"/>
        <v>55.70121867356052</v>
      </c>
      <c r="BM8" s="40">
        <f t="shared" si="11"/>
        <v>59.15469423132127</v>
      </c>
      <c r="BN8" s="40">
        <f t="shared" si="11"/>
        <v>62.8222852736632</v>
      </c>
      <c r="BO8" s="40">
        <f t="shared" si="11"/>
        <v>66.71726696063033</v>
      </c>
      <c r="BP8" s="40">
        <f t="shared" si="11"/>
        <v>70.85373751218941</v>
      </c>
      <c r="BQ8" s="40">
        <f t="shared" si="11"/>
        <v>75.24666923794516</v>
      </c>
      <c r="BR8" s="40">
        <f t="shared" si="11"/>
        <v>79.91196273069777</v>
      </c>
      <c r="BS8" s="40">
        <f t="shared" si="11"/>
        <v>84.86650442000104</v>
      </c>
      <c r="BT8" s="40">
        <f t="shared" si="11"/>
        <v>90.1282276940411</v>
      </c>
      <c r="BU8" s="40">
        <f t="shared" si="11"/>
        <v>95.71617781107166</v>
      </c>
      <c r="BV8" s="40">
        <f t="shared" si="11"/>
        <v>101.65058083535811</v>
      </c>
      <c r="BW8" s="40">
        <f t="shared" si="11"/>
        <v>107.95291684715032</v>
      </c>
      <c r="BX8" s="40">
        <f t="shared" si="11"/>
        <v>114.64599769167364</v>
      </c>
      <c r="BY8" s="40">
        <f aca="true" t="shared" si="12" ref="BY8:EJ8">BX8*(1+$M$3)</f>
        <v>121.75404954855742</v>
      </c>
      <c r="BZ8" s="40">
        <f t="shared" si="12"/>
        <v>129.30280062056798</v>
      </c>
      <c r="CA8" s="40">
        <f t="shared" si="12"/>
        <v>137.3195742590432</v>
      </c>
      <c r="CB8" s="40">
        <f t="shared" si="12"/>
        <v>145.8333878631039</v>
      </c>
      <c r="CC8" s="40">
        <f t="shared" si="12"/>
        <v>154.87505791061633</v>
      </c>
      <c r="CD8" s="40">
        <f t="shared" si="12"/>
        <v>164.47731150107455</v>
      </c>
      <c r="CE8" s="40">
        <f t="shared" si="12"/>
        <v>174.67490481414117</v>
      </c>
      <c r="CF8" s="40">
        <f t="shared" si="12"/>
        <v>185.50474891261794</v>
      </c>
      <c r="CG8" s="40">
        <f t="shared" si="12"/>
        <v>197.00604334520025</v>
      </c>
      <c r="CH8" s="40">
        <f t="shared" si="12"/>
        <v>209.22041803260268</v>
      </c>
      <c r="CI8" s="40">
        <f t="shared" si="12"/>
        <v>222.19208395062407</v>
      </c>
      <c r="CJ8" s="40">
        <f t="shared" si="12"/>
        <v>235.96799315556277</v>
      </c>
      <c r="CK8" s="40">
        <f t="shared" si="12"/>
        <v>250.59800873120767</v>
      </c>
      <c r="CL8" s="40">
        <f t="shared" si="12"/>
        <v>266.13508527254254</v>
      </c>
      <c r="CM8" s="40">
        <f t="shared" si="12"/>
        <v>282.6354605594402</v>
      </c>
      <c r="CN8" s="40">
        <f t="shared" si="12"/>
        <v>300.1588591141255</v>
      </c>
      <c r="CO8" s="40">
        <f t="shared" si="12"/>
        <v>318.7687083792013</v>
      </c>
      <c r="CP8" s="40">
        <f t="shared" si="12"/>
        <v>338.5323682987118</v>
      </c>
      <c r="CQ8" s="40">
        <f t="shared" si="12"/>
        <v>359.5213751332319</v>
      </c>
      <c r="CR8" s="40">
        <f t="shared" si="12"/>
        <v>381.8117003914923</v>
      </c>
      <c r="CS8" s="40">
        <f t="shared" si="12"/>
        <v>405.4840258157649</v>
      </c>
      <c r="CT8" s="40">
        <f t="shared" si="12"/>
        <v>430.62403541634234</v>
      </c>
      <c r="CU8" s="40">
        <f t="shared" si="12"/>
        <v>457.3227256121556</v>
      </c>
      <c r="CV8" s="40">
        <f t="shared" si="12"/>
        <v>485.6767346001092</v>
      </c>
      <c r="CW8" s="40">
        <f t="shared" si="12"/>
        <v>515.7886921453161</v>
      </c>
      <c r="CX8" s="40">
        <f t="shared" si="12"/>
        <v>547.7675910583257</v>
      </c>
      <c r="CY8" s="40">
        <f t="shared" si="12"/>
        <v>581.7291817039419</v>
      </c>
      <c r="CZ8" s="40">
        <f t="shared" si="12"/>
        <v>617.7963909695864</v>
      </c>
      <c r="DA8" s="40">
        <f t="shared" si="12"/>
        <v>656.0997672097008</v>
      </c>
      <c r="DB8" s="40">
        <f t="shared" si="12"/>
        <v>696.7779527767023</v>
      </c>
      <c r="DC8" s="40">
        <f t="shared" si="12"/>
        <v>739.9781858488578</v>
      </c>
      <c r="DD8" s="40">
        <f t="shared" si="12"/>
        <v>785.856833371487</v>
      </c>
      <c r="DE8" s="40">
        <f t="shared" si="12"/>
        <v>834.5799570405193</v>
      </c>
      <c r="DF8" s="40">
        <f t="shared" si="12"/>
        <v>886.3239143770315</v>
      </c>
      <c r="DG8" s="40">
        <f t="shared" si="12"/>
        <v>941.2759970684075</v>
      </c>
      <c r="DH8" s="40">
        <f t="shared" si="12"/>
        <v>999.6351088866488</v>
      </c>
      <c r="DI8" s="40">
        <f t="shared" si="12"/>
        <v>1061.6124856376211</v>
      </c>
      <c r="DJ8" s="40">
        <f t="shared" si="12"/>
        <v>1127.4324597471536</v>
      </c>
      <c r="DK8" s="40">
        <f t="shared" si="12"/>
        <v>1197.3332722514772</v>
      </c>
      <c r="DL8" s="40">
        <f t="shared" si="12"/>
        <v>1271.567935131069</v>
      </c>
      <c r="DM8" s="40">
        <f t="shared" si="12"/>
        <v>1350.4051471091952</v>
      </c>
      <c r="DN8" s="40">
        <f t="shared" si="12"/>
        <v>1434.1302662299654</v>
      </c>
      <c r="DO8" s="40">
        <f t="shared" si="12"/>
        <v>1523.0463427362233</v>
      </c>
      <c r="DP8" s="40">
        <f t="shared" si="12"/>
        <v>1617.4752159858692</v>
      </c>
      <c r="DQ8" s="40">
        <f t="shared" si="12"/>
        <v>1717.7586793769933</v>
      </c>
      <c r="DR8" s="40">
        <f t="shared" si="12"/>
        <v>1824.259717498367</v>
      </c>
      <c r="DS8" s="40">
        <f t="shared" si="12"/>
        <v>1937.363819983266</v>
      </c>
      <c r="DT8" s="40">
        <f t="shared" si="12"/>
        <v>2057.4803768222287</v>
      </c>
      <c r="DU8" s="40">
        <f t="shared" si="12"/>
        <v>2185.044160185207</v>
      </c>
      <c r="DV8" s="40">
        <f t="shared" si="12"/>
        <v>2320.5168981166903</v>
      </c>
      <c r="DW8" s="40">
        <f t="shared" si="12"/>
        <v>2464.3889457999253</v>
      </c>
      <c r="DX8" s="40">
        <f t="shared" si="12"/>
        <v>2617.181060439521</v>
      </c>
      <c r="DY8" s="40">
        <f t="shared" si="12"/>
        <v>2779.4462861867714</v>
      </c>
      <c r="DZ8" s="40">
        <f t="shared" si="12"/>
        <v>2951.7719559303514</v>
      </c>
      <c r="EA8" s="40">
        <f t="shared" si="12"/>
        <v>3134.7818171980334</v>
      </c>
      <c r="EB8" s="40">
        <f t="shared" si="12"/>
        <v>3329.1382898643114</v>
      </c>
      <c r="EC8" s="40">
        <f t="shared" si="12"/>
        <v>3535.544863835899</v>
      </c>
      <c r="ED8" s="40">
        <f t="shared" si="12"/>
        <v>3754.748645393725</v>
      </c>
      <c r="EE8" s="40">
        <f t="shared" si="12"/>
        <v>3987.543061408136</v>
      </c>
      <c r="EF8" s="40">
        <f t="shared" si="12"/>
        <v>4234.770731215441</v>
      </c>
      <c r="EG8" s="40">
        <f t="shared" si="12"/>
        <v>4497.326516550798</v>
      </c>
      <c r="EH8" s="40">
        <f t="shared" si="12"/>
        <v>4776.160760576948</v>
      </c>
      <c r="EI8" s="40">
        <f t="shared" si="12"/>
        <v>5072.282727732719</v>
      </c>
      <c r="EJ8" s="40">
        <f t="shared" si="12"/>
        <v>5386.764256852148</v>
      </c>
      <c r="EK8" s="40">
        <f aca="true" t="shared" si="13" ref="EK8:FB8">EJ8*(1+$M$3)</f>
        <v>5720.743640776981</v>
      </c>
      <c r="EL8" s="40">
        <f t="shared" si="13"/>
        <v>6075.429746505154</v>
      </c>
      <c r="EM8" s="40">
        <f t="shared" si="13"/>
        <v>6452.106390788474</v>
      </c>
      <c r="EN8" s="40">
        <f t="shared" si="13"/>
        <v>6852.136987017359</v>
      </c>
      <c r="EO8" s="40">
        <f t="shared" si="13"/>
        <v>7276.969480212436</v>
      </c>
      <c r="EP8" s="40">
        <f t="shared" si="13"/>
        <v>7728.141587985608</v>
      </c>
      <c r="EQ8" s="40">
        <f t="shared" si="13"/>
        <v>8207.286366440716</v>
      </c>
      <c r="ER8" s="40">
        <f t="shared" si="13"/>
        <v>8716.13812116004</v>
      </c>
      <c r="ES8" s="40">
        <f t="shared" si="13"/>
        <v>9256.538684671963</v>
      </c>
      <c r="ET8" s="40">
        <f t="shared" si="13"/>
        <v>9830.444083121625</v>
      </c>
      <c r="EU8" s="40">
        <f t="shared" si="13"/>
        <v>10439.931616275166</v>
      </c>
      <c r="EV8" s="40">
        <f t="shared" si="13"/>
        <v>11087.207376484226</v>
      </c>
      <c r="EW8" s="40">
        <f t="shared" si="13"/>
        <v>11774.614233826249</v>
      </c>
      <c r="EX8" s="40">
        <f t="shared" si="13"/>
        <v>12504.640316323477</v>
      </c>
      <c r="EY8" s="40">
        <f t="shared" si="13"/>
        <v>13279.928015935533</v>
      </c>
      <c r="EZ8" s="40">
        <f t="shared" si="13"/>
        <v>14103.283552923536</v>
      </c>
      <c r="FA8" s="40">
        <f t="shared" si="13"/>
        <v>14977.687133204796</v>
      </c>
      <c r="FB8" s="40">
        <f t="shared" si="13"/>
        <v>15906.303735463494</v>
      </c>
    </row>
    <row r="9" spans="1:158" ht="15">
      <c r="A9" s="45">
        <f>'Page 1'!A12</f>
        <v>4</v>
      </c>
      <c r="B9" s="45" t="str">
        <f>'Page 1'!B12</f>
        <v>DPL INC</v>
      </c>
      <c r="C9" s="46">
        <f>'Page 1'!C12</f>
        <v>1.18</v>
      </c>
      <c r="D9" s="46">
        <f>'Page 1'!D12</f>
        <v>1.3</v>
      </c>
      <c r="E9" s="39">
        <f>(D9/C9)^(1/3)-1</f>
        <v>0.03281003347318667</v>
      </c>
      <c r="F9" s="39"/>
      <c r="G9" s="39">
        <f>IRR(H9:FB9,0.12)</f>
        <v>0.10626719322779767</v>
      </c>
      <c r="H9" s="40">
        <f>'Page 1'!F12</f>
        <v>-24.631666666666664</v>
      </c>
      <c r="I9" s="40">
        <f>C9</f>
        <v>1.18</v>
      </c>
      <c r="J9" s="40">
        <f t="shared" si="3"/>
        <v>1.22</v>
      </c>
      <c r="K9" s="40">
        <f t="shared" si="3"/>
        <v>1.26</v>
      </c>
      <c r="L9" s="40">
        <f>D9</f>
        <v>1.3</v>
      </c>
      <c r="M9" s="40">
        <f aca="true" t="shared" si="14" ref="M9:BX9">L9*(1+$M$3)</f>
        <v>1.3806</v>
      </c>
      <c r="N9" s="40">
        <f t="shared" si="14"/>
        <v>1.4661972</v>
      </c>
      <c r="O9" s="40">
        <f t="shared" si="14"/>
        <v>1.5571014264000003</v>
      </c>
      <c r="P9" s="40">
        <f t="shared" si="14"/>
        <v>1.6536417148368003</v>
      </c>
      <c r="Q9" s="40">
        <f t="shared" si="14"/>
        <v>1.756167501156682</v>
      </c>
      <c r="R9" s="40">
        <f t="shared" si="14"/>
        <v>1.8650498862283964</v>
      </c>
      <c r="S9" s="40">
        <f t="shared" si="14"/>
        <v>1.980682979174557</v>
      </c>
      <c r="T9" s="40">
        <f t="shared" si="14"/>
        <v>2.1034853238833797</v>
      </c>
      <c r="U9" s="40">
        <f t="shared" si="14"/>
        <v>2.2339014139641495</v>
      </c>
      <c r="V9" s="40">
        <f t="shared" si="14"/>
        <v>2.372403301629927</v>
      </c>
      <c r="W9" s="40">
        <f t="shared" si="14"/>
        <v>2.519492306330983</v>
      </c>
      <c r="X9" s="40">
        <f t="shared" si="14"/>
        <v>2.675700829323504</v>
      </c>
      <c r="Y9" s="40">
        <f t="shared" si="14"/>
        <v>2.8415942807415613</v>
      </c>
      <c r="Z9" s="40">
        <f t="shared" si="14"/>
        <v>3.0177731261475382</v>
      </c>
      <c r="AA9" s="40">
        <f t="shared" si="14"/>
        <v>3.204875059968686</v>
      </c>
      <c r="AB9" s="40">
        <f t="shared" si="14"/>
        <v>3.4035773136867444</v>
      </c>
      <c r="AC9" s="40">
        <f t="shared" si="14"/>
        <v>3.614599107135323</v>
      </c>
      <c r="AD9" s="40">
        <f t="shared" si="14"/>
        <v>3.8387042517777132</v>
      </c>
      <c r="AE9" s="40">
        <f t="shared" si="14"/>
        <v>4.076703915387932</v>
      </c>
      <c r="AF9" s="40">
        <f t="shared" si="14"/>
        <v>4.329459558141984</v>
      </c>
      <c r="AG9" s="40">
        <f t="shared" si="14"/>
        <v>4.597886050746787</v>
      </c>
      <c r="AH9" s="40">
        <f t="shared" si="14"/>
        <v>4.882954985893088</v>
      </c>
      <c r="AI9" s="40">
        <f t="shared" si="14"/>
        <v>5.1856981950184595</v>
      </c>
      <c r="AJ9" s="40">
        <f t="shared" si="14"/>
        <v>5.507211483109605</v>
      </c>
      <c r="AK9" s="40">
        <f t="shared" si="14"/>
        <v>5.848658595062401</v>
      </c>
      <c r="AL9" s="40">
        <f t="shared" si="14"/>
        <v>6.21127542795627</v>
      </c>
      <c r="AM9" s="40">
        <f t="shared" si="14"/>
        <v>6.596374504489559</v>
      </c>
      <c r="AN9" s="40">
        <f t="shared" si="14"/>
        <v>7.005349723767912</v>
      </c>
      <c r="AO9" s="40">
        <f t="shared" si="14"/>
        <v>7.439681406641523</v>
      </c>
      <c r="AP9" s="40">
        <f t="shared" si="14"/>
        <v>7.900941653853298</v>
      </c>
      <c r="AQ9" s="40">
        <f t="shared" si="14"/>
        <v>8.390800036392204</v>
      </c>
      <c r="AR9" s="40">
        <f t="shared" si="14"/>
        <v>8.91102963864852</v>
      </c>
      <c r="AS9" s="40">
        <f t="shared" si="14"/>
        <v>9.463513476244728</v>
      </c>
      <c r="AT9" s="40">
        <f t="shared" si="14"/>
        <v>10.050251311771902</v>
      </c>
      <c r="AU9" s="40">
        <f t="shared" si="14"/>
        <v>10.673366893101761</v>
      </c>
      <c r="AV9" s="40">
        <f t="shared" si="14"/>
        <v>11.33511564047407</v>
      </c>
      <c r="AW9" s="40">
        <f t="shared" si="14"/>
        <v>12.037892810183463</v>
      </c>
      <c r="AX9" s="40">
        <f t="shared" si="14"/>
        <v>12.784242164414838</v>
      </c>
      <c r="AY9" s="40">
        <f t="shared" si="14"/>
        <v>13.576865178608559</v>
      </c>
      <c r="AZ9" s="40">
        <f t="shared" si="14"/>
        <v>14.41863081968229</v>
      </c>
      <c r="BA9" s="40">
        <f t="shared" si="14"/>
        <v>15.312585930502593</v>
      </c>
      <c r="BB9" s="40">
        <f t="shared" si="14"/>
        <v>16.261966258193755</v>
      </c>
      <c r="BC9" s="40">
        <f t="shared" si="14"/>
        <v>17.27020816620177</v>
      </c>
      <c r="BD9" s="40">
        <f t="shared" si="14"/>
        <v>18.34096107250628</v>
      </c>
      <c r="BE9" s="40">
        <f t="shared" si="14"/>
        <v>19.47810065900167</v>
      </c>
      <c r="BF9" s="40">
        <f t="shared" si="14"/>
        <v>20.685742899859772</v>
      </c>
      <c r="BG9" s="40">
        <f t="shared" si="14"/>
        <v>21.968258959651077</v>
      </c>
      <c r="BH9" s="40">
        <f t="shared" si="14"/>
        <v>23.330291015149445</v>
      </c>
      <c r="BI9" s="40">
        <f t="shared" si="14"/>
        <v>24.77676905808871</v>
      </c>
      <c r="BJ9" s="40">
        <f t="shared" si="14"/>
        <v>26.31292873969021</v>
      </c>
      <c r="BK9" s="40">
        <f t="shared" si="14"/>
        <v>27.944330321551003</v>
      </c>
      <c r="BL9" s="40">
        <f t="shared" si="14"/>
        <v>29.676878801487167</v>
      </c>
      <c r="BM9" s="40">
        <f t="shared" si="14"/>
        <v>31.516845287179372</v>
      </c>
      <c r="BN9" s="40">
        <f t="shared" si="14"/>
        <v>33.47088969498449</v>
      </c>
      <c r="BO9" s="40">
        <f t="shared" si="14"/>
        <v>35.546084856073534</v>
      </c>
      <c r="BP9" s="40">
        <f t="shared" si="14"/>
        <v>37.7499421171501</v>
      </c>
      <c r="BQ9" s="40">
        <f t="shared" si="14"/>
        <v>40.09043852841341</v>
      </c>
      <c r="BR9" s="40">
        <f t="shared" si="14"/>
        <v>42.57604571717504</v>
      </c>
      <c r="BS9" s="40">
        <f t="shared" si="14"/>
        <v>45.215760551639896</v>
      </c>
      <c r="BT9" s="40">
        <f t="shared" si="14"/>
        <v>48.01913770584157</v>
      </c>
      <c r="BU9" s="40">
        <f t="shared" si="14"/>
        <v>50.99632424360375</v>
      </c>
      <c r="BV9" s="40">
        <f t="shared" si="14"/>
        <v>54.15809634670719</v>
      </c>
      <c r="BW9" s="40">
        <f t="shared" si="14"/>
        <v>57.515898320203036</v>
      </c>
      <c r="BX9" s="40">
        <f t="shared" si="14"/>
        <v>61.081884016055625</v>
      </c>
      <c r="BY9" s="40">
        <f aca="true" t="shared" si="15" ref="BY9:EJ9">BX9*(1+$M$3)</f>
        <v>64.86896082505108</v>
      </c>
      <c r="BZ9" s="40">
        <f t="shared" si="15"/>
        <v>68.89083639620425</v>
      </c>
      <c r="CA9" s="40">
        <f t="shared" si="15"/>
        <v>73.16206825276892</v>
      </c>
      <c r="CB9" s="40">
        <f t="shared" si="15"/>
        <v>77.69811648444059</v>
      </c>
      <c r="CC9" s="40">
        <f t="shared" si="15"/>
        <v>82.5153997064759</v>
      </c>
      <c r="CD9" s="40">
        <f t="shared" si="15"/>
        <v>87.63135448827741</v>
      </c>
      <c r="CE9" s="40">
        <f t="shared" si="15"/>
        <v>93.06449846655062</v>
      </c>
      <c r="CF9" s="40">
        <f t="shared" si="15"/>
        <v>98.83449737147676</v>
      </c>
      <c r="CG9" s="40">
        <f t="shared" si="15"/>
        <v>104.96223620850832</v>
      </c>
      <c r="CH9" s="40">
        <f t="shared" si="15"/>
        <v>111.46989485343583</v>
      </c>
      <c r="CI9" s="40">
        <f t="shared" si="15"/>
        <v>118.38102833434885</v>
      </c>
      <c r="CJ9" s="40">
        <f t="shared" si="15"/>
        <v>125.72065209107849</v>
      </c>
      <c r="CK9" s="40">
        <f t="shared" si="15"/>
        <v>133.51533252072537</v>
      </c>
      <c r="CL9" s="40">
        <f t="shared" si="15"/>
        <v>141.79328313701035</v>
      </c>
      <c r="CM9" s="40">
        <f t="shared" si="15"/>
        <v>150.58446669150499</v>
      </c>
      <c r="CN9" s="40">
        <f t="shared" si="15"/>
        <v>159.9207036263783</v>
      </c>
      <c r="CO9" s="40">
        <f t="shared" si="15"/>
        <v>169.83578725121376</v>
      </c>
      <c r="CP9" s="40">
        <f t="shared" si="15"/>
        <v>180.36560606078902</v>
      </c>
      <c r="CQ9" s="40">
        <f t="shared" si="15"/>
        <v>191.54827363655795</v>
      </c>
      <c r="CR9" s="40">
        <f t="shared" si="15"/>
        <v>203.42426660202455</v>
      </c>
      <c r="CS9" s="40">
        <f t="shared" si="15"/>
        <v>216.0365711313501</v>
      </c>
      <c r="CT9" s="40">
        <f t="shared" si="15"/>
        <v>229.4308385414938</v>
      </c>
      <c r="CU9" s="40">
        <f t="shared" si="15"/>
        <v>243.65555053106644</v>
      </c>
      <c r="CV9" s="40">
        <f t="shared" si="15"/>
        <v>258.76219466399255</v>
      </c>
      <c r="CW9" s="40">
        <f t="shared" si="15"/>
        <v>274.8054507331601</v>
      </c>
      <c r="CX9" s="40">
        <f t="shared" si="15"/>
        <v>291.84338867861607</v>
      </c>
      <c r="CY9" s="40">
        <f t="shared" si="15"/>
        <v>309.9376787766903</v>
      </c>
      <c r="CZ9" s="40">
        <f t="shared" si="15"/>
        <v>329.1538148608451</v>
      </c>
      <c r="DA9" s="40">
        <f t="shared" si="15"/>
        <v>349.56135138221754</v>
      </c>
      <c r="DB9" s="40">
        <f t="shared" si="15"/>
        <v>371.23415516791505</v>
      </c>
      <c r="DC9" s="40">
        <f t="shared" si="15"/>
        <v>394.2506727883258</v>
      </c>
      <c r="DD9" s="40">
        <f t="shared" si="15"/>
        <v>418.694214501202</v>
      </c>
      <c r="DE9" s="40">
        <f t="shared" si="15"/>
        <v>444.65325580027655</v>
      </c>
      <c r="DF9" s="40">
        <f t="shared" si="15"/>
        <v>472.22175765989374</v>
      </c>
      <c r="DG9" s="40">
        <f t="shared" si="15"/>
        <v>501.4995066348072</v>
      </c>
      <c r="DH9" s="40">
        <f t="shared" si="15"/>
        <v>532.5924760461653</v>
      </c>
      <c r="DI9" s="40">
        <f t="shared" si="15"/>
        <v>565.6132095610276</v>
      </c>
      <c r="DJ9" s="40">
        <f t="shared" si="15"/>
        <v>600.6812285538114</v>
      </c>
      <c r="DK9" s="40">
        <f t="shared" si="15"/>
        <v>637.9234647241477</v>
      </c>
      <c r="DL9" s="40">
        <f t="shared" si="15"/>
        <v>677.474719537045</v>
      </c>
      <c r="DM9" s="40">
        <f t="shared" si="15"/>
        <v>719.4781521483418</v>
      </c>
      <c r="DN9" s="40">
        <f t="shared" si="15"/>
        <v>764.085797581539</v>
      </c>
      <c r="DO9" s="40">
        <f t="shared" si="15"/>
        <v>811.4591170315945</v>
      </c>
      <c r="DP9" s="40">
        <f t="shared" si="15"/>
        <v>861.7695822875534</v>
      </c>
      <c r="DQ9" s="40">
        <f t="shared" si="15"/>
        <v>915.1992963893817</v>
      </c>
      <c r="DR9" s="40">
        <f t="shared" si="15"/>
        <v>971.9416527655235</v>
      </c>
      <c r="DS9" s="40">
        <f t="shared" si="15"/>
        <v>1032.202035236986</v>
      </c>
      <c r="DT9" s="40">
        <f t="shared" si="15"/>
        <v>1096.1985614216792</v>
      </c>
      <c r="DU9" s="40">
        <f t="shared" si="15"/>
        <v>1164.1628722298233</v>
      </c>
      <c r="DV9" s="40">
        <f t="shared" si="15"/>
        <v>1236.3409703080724</v>
      </c>
      <c r="DW9" s="40">
        <f t="shared" si="15"/>
        <v>1312.994110467173</v>
      </c>
      <c r="DX9" s="40">
        <f t="shared" si="15"/>
        <v>1394.3997453161378</v>
      </c>
      <c r="DY9" s="40">
        <f t="shared" si="15"/>
        <v>1480.8525295257384</v>
      </c>
      <c r="DZ9" s="40">
        <f t="shared" si="15"/>
        <v>1572.6653863563342</v>
      </c>
      <c r="EA9" s="40">
        <f t="shared" si="15"/>
        <v>1670.170640310427</v>
      </c>
      <c r="EB9" s="40">
        <f t="shared" si="15"/>
        <v>1773.7212200096735</v>
      </c>
      <c r="EC9" s="40">
        <f t="shared" si="15"/>
        <v>1883.6919356502733</v>
      </c>
      <c r="ED9" s="40">
        <f t="shared" si="15"/>
        <v>2000.4808356605904</v>
      </c>
      <c r="EE9" s="40">
        <f t="shared" si="15"/>
        <v>2124.510647471547</v>
      </c>
      <c r="EF9" s="40">
        <f t="shared" si="15"/>
        <v>2256.230307614783</v>
      </c>
      <c r="EG9" s="40">
        <f t="shared" si="15"/>
        <v>2396.1165866869</v>
      </c>
      <c r="EH9" s="40">
        <f t="shared" si="15"/>
        <v>2544.675815061488</v>
      </c>
      <c r="EI9" s="40">
        <f t="shared" si="15"/>
        <v>2702.4457155953</v>
      </c>
      <c r="EJ9" s="40">
        <f t="shared" si="15"/>
        <v>2869.997349962209</v>
      </c>
      <c r="EK9" s="40">
        <f aca="true" t="shared" si="16" ref="EK9:FB9">EJ9*(1+$M$3)</f>
        <v>3047.937185659866</v>
      </c>
      <c r="EL9" s="40">
        <f t="shared" si="16"/>
        <v>3236.9092911707776</v>
      </c>
      <c r="EM9" s="40">
        <f t="shared" si="16"/>
        <v>3437.597667223366</v>
      </c>
      <c r="EN9" s="40">
        <f t="shared" si="16"/>
        <v>3650.728722591215</v>
      </c>
      <c r="EO9" s="40">
        <f t="shared" si="16"/>
        <v>3877.0739033918708</v>
      </c>
      <c r="EP9" s="40">
        <f t="shared" si="16"/>
        <v>4117.4524854021665</v>
      </c>
      <c r="EQ9" s="40">
        <f t="shared" si="16"/>
        <v>4372.734539497101</v>
      </c>
      <c r="ER9" s="40">
        <f t="shared" si="16"/>
        <v>4643.844080945922</v>
      </c>
      <c r="ES9" s="40">
        <f t="shared" si="16"/>
        <v>4931.762413964569</v>
      </c>
      <c r="ET9" s="40">
        <f t="shared" si="16"/>
        <v>5237.531683630372</v>
      </c>
      <c r="EU9" s="40">
        <f t="shared" si="16"/>
        <v>5562.258648015455</v>
      </c>
      <c r="EV9" s="40">
        <f t="shared" si="16"/>
        <v>5907.118684192414</v>
      </c>
      <c r="EW9" s="40">
        <f t="shared" si="16"/>
        <v>6273.360042612344</v>
      </c>
      <c r="EX9" s="40">
        <f t="shared" si="16"/>
        <v>6662.30836525431</v>
      </c>
      <c r="EY9" s="40">
        <f t="shared" si="16"/>
        <v>7075.371483900078</v>
      </c>
      <c r="EZ9" s="40">
        <f t="shared" si="16"/>
        <v>7514.044515901883</v>
      </c>
      <c r="FA9" s="40">
        <f t="shared" si="16"/>
        <v>7979.9152758878</v>
      </c>
      <c r="FB9" s="40">
        <f t="shared" si="16"/>
        <v>8474.670022992845</v>
      </c>
    </row>
    <row r="10" spans="1:158" ht="15">
      <c r="A10" s="45">
        <f>'Page 1'!A13</f>
        <v>5</v>
      </c>
      <c r="B10" s="45" t="str">
        <f>'Page 1'!B13</f>
        <v>DTE ENERGY</v>
      </c>
      <c r="C10" s="46">
        <f>'Page 1'!C13</f>
        <v>2.12</v>
      </c>
      <c r="D10" s="46">
        <f>'Page 1'!D13</f>
        <v>2.5</v>
      </c>
      <c r="E10" s="39">
        <f>(D10/C10)^(1/3)-1</f>
        <v>0.05649646741091274</v>
      </c>
      <c r="F10" s="39"/>
      <c r="G10" s="39">
        <f>IRR(H10:FB10,0.12)</f>
        <v>0.12243722520880675</v>
      </c>
      <c r="H10" s="40">
        <f>'Page 1'!F13</f>
        <v>-34.593333333333334</v>
      </c>
      <c r="I10" s="40">
        <f>C10</f>
        <v>2.12</v>
      </c>
      <c r="J10" s="40">
        <f t="shared" si="3"/>
        <v>2.2466666666666666</v>
      </c>
      <c r="K10" s="40">
        <f t="shared" si="3"/>
        <v>2.373333333333333</v>
      </c>
      <c r="L10" s="40">
        <f>D10</f>
        <v>2.5</v>
      </c>
      <c r="M10" s="40">
        <f aca="true" t="shared" si="17" ref="M10:BX10">L10*(1+$M$3)</f>
        <v>2.6550000000000002</v>
      </c>
      <c r="N10" s="40">
        <f t="shared" si="17"/>
        <v>2.8196100000000004</v>
      </c>
      <c r="O10" s="40">
        <f t="shared" si="17"/>
        <v>2.9944258200000005</v>
      </c>
      <c r="P10" s="40">
        <f t="shared" si="17"/>
        <v>3.1800802208400007</v>
      </c>
      <c r="Q10" s="40">
        <f t="shared" si="17"/>
        <v>3.377245194532081</v>
      </c>
      <c r="R10" s="40">
        <f t="shared" si="17"/>
        <v>3.58663439659307</v>
      </c>
      <c r="S10" s="40">
        <f t="shared" si="17"/>
        <v>3.8090057291818407</v>
      </c>
      <c r="T10" s="40">
        <f t="shared" si="17"/>
        <v>4.045164084391115</v>
      </c>
      <c r="U10" s="40">
        <f t="shared" si="17"/>
        <v>4.295964257623365</v>
      </c>
      <c r="V10" s="40">
        <f t="shared" si="17"/>
        <v>4.5623140415960135</v>
      </c>
      <c r="W10" s="40">
        <f t="shared" si="17"/>
        <v>4.845177512174967</v>
      </c>
      <c r="X10" s="40">
        <f t="shared" si="17"/>
        <v>5.145578517929815</v>
      </c>
      <c r="Y10" s="40">
        <f t="shared" si="17"/>
        <v>5.464604386041464</v>
      </c>
      <c r="Z10" s="40">
        <f t="shared" si="17"/>
        <v>5.803409857976035</v>
      </c>
      <c r="AA10" s="40">
        <f t="shared" si="17"/>
        <v>6.16322126917055</v>
      </c>
      <c r="AB10" s="40">
        <f t="shared" si="17"/>
        <v>6.545340987859125</v>
      </c>
      <c r="AC10" s="40">
        <f t="shared" si="17"/>
        <v>6.951152129106391</v>
      </c>
      <c r="AD10" s="40">
        <f t="shared" si="17"/>
        <v>7.382123561110988</v>
      </c>
      <c r="AE10" s="40">
        <f t="shared" si="17"/>
        <v>7.83981522189987</v>
      </c>
      <c r="AF10" s="40">
        <f t="shared" si="17"/>
        <v>8.325883765657663</v>
      </c>
      <c r="AG10" s="40">
        <f t="shared" si="17"/>
        <v>8.842088559128438</v>
      </c>
      <c r="AH10" s="40">
        <f t="shared" si="17"/>
        <v>9.390298049794401</v>
      </c>
      <c r="AI10" s="40">
        <f t="shared" si="17"/>
        <v>9.972496528881654</v>
      </c>
      <c r="AJ10" s="40">
        <f t="shared" si="17"/>
        <v>10.590791313672318</v>
      </c>
      <c r="AK10" s="40">
        <f t="shared" si="17"/>
        <v>11.247420375120003</v>
      </c>
      <c r="AL10" s="40">
        <f t="shared" si="17"/>
        <v>11.944760438377443</v>
      </c>
      <c r="AM10" s="40">
        <f t="shared" si="17"/>
        <v>12.685335585556846</v>
      </c>
      <c r="AN10" s="40">
        <f t="shared" si="17"/>
        <v>13.471826391861372</v>
      </c>
      <c r="AO10" s="40">
        <f t="shared" si="17"/>
        <v>14.307079628156778</v>
      </c>
      <c r="AP10" s="40">
        <f t="shared" si="17"/>
        <v>15.1941185651025</v>
      </c>
      <c r="AQ10" s="40">
        <f t="shared" si="17"/>
        <v>16.136153916138856</v>
      </c>
      <c r="AR10" s="40">
        <f t="shared" si="17"/>
        <v>17.136595458939464</v>
      </c>
      <c r="AS10" s="40">
        <f t="shared" si="17"/>
        <v>18.19906437739371</v>
      </c>
      <c r="AT10" s="40">
        <f t="shared" si="17"/>
        <v>19.327406368792122</v>
      </c>
      <c r="AU10" s="40">
        <f t="shared" si="17"/>
        <v>20.525705563657233</v>
      </c>
      <c r="AV10" s="40">
        <f t="shared" si="17"/>
        <v>21.798299308603983</v>
      </c>
      <c r="AW10" s="40">
        <f t="shared" si="17"/>
        <v>23.149793865737433</v>
      </c>
      <c r="AX10" s="40">
        <f t="shared" si="17"/>
        <v>24.585081085413155</v>
      </c>
      <c r="AY10" s="40">
        <f t="shared" si="17"/>
        <v>26.10935611270877</v>
      </c>
      <c r="AZ10" s="40">
        <f t="shared" si="17"/>
        <v>27.728136191696716</v>
      </c>
      <c r="BA10" s="40">
        <f t="shared" si="17"/>
        <v>29.447280635581915</v>
      </c>
      <c r="BB10" s="40">
        <f t="shared" si="17"/>
        <v>31.273012034987996</v>
      </c>
      <c r="BC10" s="40">
        <f t="shared" si="17"/>
        <v>33.21193878115725</v>
      </c>
      <c r="BD10" s="40">
        <f t="shared" si="17"/>
        <v>35.271078985589</v>
      </c>
      <c r="BE10" s="40">
        <f t="shared" si="17"/>
        <v>37.45788588269552</v>
      </c>
      <c r="BF10" s="40">
        <f t="shared" si="17"/>
        <v>39.78027480742264</v>
      </c>
      <c r="BG10" s="40">
        <f t="shared" si="17"/>
        <v>42.24665184548285</v>
      </c>
      <c r="BH10" s="40">
        <f t="shared" si="17"/>
        <v>44.86594425990279</v>
      </c>
      <c r="BI10" s="40">
        <f t="shared" si="17"/>
        <v>47.647632804016766</v>
      </c>
      <c r="BJ10" s="40">
        <f t="shared" si="17"/>
        <v>50.60178603786581</v>
      </c>
      <c r="BK10" s="40">
        <f t="shared" si="17"/>
        <v>53.73909677221349</v>
      </c>
      <c r="BL10" s="40">
        <f t="shared" si="17"/>
        <v>57.07092077209073</v>
      </c>
      <c r="BM10" s="40">
        <f t="shared" si="17"/>
        <v>60.609317859960356</v>
      </c>
      <c r="BN10" s="40">
        <f t="shared" si="17"/>
        <v>64.3670955672779</v>
      </c>
      <c r="BO10" s="40">
        <f t="shared" si="17"/>
        <v>68.35785549244913</v>
      </c>
      <c r="BP10" s="40">
        <f t="shared" si="17"/>
        <v>72.59604253298099</v>
      </c>
      <c r="BQ10" s="40">
        <f t="shared" si="17"/>
        <v>77.09699717002582</v>
      </c>
      <c r="BR10" s="40">
        <f t="shared" si="17"/>
        <v>81.87701099456741</v>
      </c>
      <c r="BS10" s="40">
        <f t="shared" si="17"/>
        <v>86.9533856762306</v>
      </c>
      <c r="BT10" s="40">
        <f t="shared" si="17"/>
        <v>92.3444955881569</v>
      </c>
      <c r="BU10" s="40">
        <f t="shared" si="17"/>
        <v>98.06985431462263</v>
      </c>
      <c r="BV10" s="40">
        <f t="shared" si="17"/>
        <v>104.15018528212924</v>
      </c>
      <c r="BW10" s="40">
        <f t="shared" si="17"/>
        <v>110.60749676962126</v>
      </c>
      <c r="BX10" s="40">
        <f t="shared" si="17"/>
        <v>117.4651615693378</v>
      </c>
      <c r="BY10" s="40">
        <f aca="true" t="shared" si="18" ref="BY10:EJ10">BX10*(1+$M$3)</f>
        <v>124.74800158663675</v>
      </c>
      <c r="BZ10" s="40">
        <f t="shared" si="18"/>
        <v>132.48237768500823</v>
      </c>
      <c r="CA10" s="40">
        <f t="shared" si="18"/>
        <v>140.69628510147874</v>
      </c>
      <c r="CB10" s="40">
        <f t="shared" si="18"/>
        <v>149.41945477777043</v>
      </c>
      <c r="CC10" s="40">
        <f t="shared" si="18"/>
        <v>158.6834609739922</v>
      </c>
      <c r="CD10" s="40">
        <f t="shared" si="18"/>
        <v>168.52183555437972</v>
      </c>
      <c r="CE10" s="40">
        <f t="shared" si="18"/>
        <v>178.97018935875127</v>
      </c>
      <c r="CF10" s="40">
        <f t="shared" si="18"/>
        <v>190.06634109899386</v>
      </c>
      <c r="CG10" s="40">
        <f t="shared" si="18"/>
        <v>201.8504542471315</v>
      </c>
      <c r="CH10" s="40">
        <f t="shared" si="18"/>
        <v>214.36518241045366</v>
      </c>
      <c r="CI10" s="40">
        <f t="shared" si="18"/>
        <v>227.6558237199018</v>
      </c>
      <c r="CJ10" s="40">
        <f t="shared" si="18"/>
        <v>241.77048479053573</v>
      </c>
      <c r="CK10" s="40">
        <f t="shared" si="18"/>
        <v>256.76025484754894</v>
      </c>
      <c r="CL10" s="40">
        <f t="shared" si="18"/>
        <v>272.679390648097</v>
      </c>
      <c r="CM10" s="40">
        <f t="shared" si="18"/>
        <v>289.58551286827907</v>
      </c>
      <c r="CN10" s="40">
        <f t="shared" si="18"/>
        <v>307.53981466611236</v>
      </c>
      <c r="CO10" s="40">
        <f t="shared" si="18"/>
        <v>326.60728317541134</v>
      </c>
      <c r="CP10" s="40">
        <f t="shared" si="18"/>
        <v>346.85693473228685</v>
      </c>
      <c r="CQ10" s="40">
        <f t="shared" si="18"/>
        <v>368.36206468568867</v>
      </c>
      <c r="CR10" s="40">
        <f t="shared" si="18"/>
        <v>391.2005126962014</v>
      </c>
      <c r="CS10" s="40">
        <f t="shared" si="18"/>
        <v>415.45494448336586</v>
      </c>
      <c r="CT10" s="40">
        <f t="shared" si="18"/>
        <v>441.2131510413346</v>
      </c>
      <c r="CU10" s="40">
        <f t="shared" si="18"/>
        <v>468.56836640589734</v>
      </c>
      <c r="CV10" s="40">
        <f t="shared" si="18"/>
        <v>497.619605123063</v>
      </c>
      <c r="CW10" s="40">
        <f t="shared" si="18"/>
        <v>528.4720206406929</v>
      </c>
      <c r="CX10" s="40">
        <f t="shared" si="18"/>
        <v>561.2372859204158</v>
      </c>
      <c r="CY10" s="40">
        <f t="shared" si="18"/>
        <v>596.0339976474817</v>
      </c>
      <c r="CZ10" s="40">
        <f t="shared" si="18"/>
        <v>632.9881055016256</v>
      </c>
      <c r="DA10" s="40">
        <f t="shared" si="18"/>
        <v>672.2333680427264</v>
      </c>
      <c r="DB10" s="40">
        <f t="shared" si="18"/>
        <v>713.9118368613755</v>
      </c>
      <c r="DC10" s="40">
        <f t="shared" si="18"/>
        <v>758.1743707467808</v>
      </c>
      <c r="DD10" s="40">
        <f t="shared" si="18"/>
        <v>805.1811817330813</v>
      </c>
      <c r="DE10" s="40">
        <f t="shared" si="18"/>
        <v>855.1024150005323</v>
      </c>
      <c r="DF10" s="40">
        <f t="shared" si="18"/>
        <v>908.1187647305654</v>
      </c>
      <c r="DG10" s="40">
        <f t="shared" si="18"/>
        <v>964.4221281438605</v>
      </c>
      <c r="DH10" s="40">
        <f t="shared" si="18"/>
        <v>1024.21630008878</v>
      </c>
      <c r="DI10" s="40">
        <f t="shared" si="18"/>
        <v>1087.7177106942843</v>
      </c>
      <c r="DJ10" s="40">
        <f t="shared" si="18"/>
        <v>1155.15620875733</v>
      </c>
      <c r="DK10" s="40">
        <f t="shared" si="18"/>
        <v>1226.7758937002845</v>
      </c>
      <c r="DL10" s="40">
        <f t="shared" si="18"/>
        <v>1302.8359991097022</v>
      </c>
      <c r="DM10" s="40">
        <f t="shared" si="18"/>
        <v>1383.611831054504</v>
      </c>
      <c r="DN10" s="40">
        <f t="shared" si="18"/>
        <v>1469.3957645798832</v>
      </c>
      <c r="DO10" s="40">
        <f t="shared" si="18"/>
        <v>1560.498301983836</v>
      </c>
      <c r="DP10" s="40">
        <f t="shared" si="18"/>
        <v>1657.2491967068338</v>
      </c>
      <c r="DQ10" s="40">
        <f t="shared" si="18"/>
        <v>1759.9986469026576</v>
      </c>
      <c r="DR10" s="40">
        <f t="shared" si="18"/>
        <v>1869.1185630106224</v>
      </c>
      <c r="DS10" s="40">
        <f t="shared" si="18"/>
        <v>1985.0039139172811</v>
      </c>
      <c r="DT10" s="40">
        <f t="shared" si="18"/>
        <v>2108.0741565801527</v>
      </c>
      <c r="DU10" s="40">
        <f t="shared" si="18"/>
        <v>2238.7747542881225</v>
      </c>
      <c r="DV10" s="40">
        <f t="shared" si="18"/>
        <v>2377.5787890539864</v>
      </c>
      <c r="DW10" s="40">
        <f t="shared" si="18"/>
        <v>2524.9886739753338</v>
      </c>
      <c r="DX10" s="40">
        <f t="shared" si="18"/>
        <v>2681.537971761805</v>
      </c>
      <c r="DY10" s="40">
        <f t="shared" si="18"/>
        <v>2847.7933260110367</v>
      </c>
      <c r="DZ10" s="40">
        <f t="shared" si="18"/>
        <v>3024.356512223721</v>
      </c>
      <c r="EA10" s="40">
        <f t="shared" si="18"/>
        <v>3211.866615981592</v>
      </c>
      <c r="EB10" s="40">
        <f t="shared" si="18"/>
        <v>3411.002346172451</v>
      </c>
      <c r="EC10" s="40">
        <f t="shared" si="18"/>
        <v>3622.484491635143</v>
      </c>
      <c r="ED10" s="40">
        <f t="shared" si="18"/>
        <v>3847.078530116522</v>
      </c>
      <c r="EE10" s="40">
        <f t="shared" si="18"/>
        <v>4085.5973989837466</v>
      </c>
      <c r="EF10" s="40">
        <f t="shared" si="18"/>
        <v>4338.904437720739</v>
      </c>
      <c r="EG10" s="40">
        <f t="shared" si="18"/>
        <v>4607.916512859425</v>
      </c>
      <c r="EH10" s="40">
        <f t="shared" si="18"/>
        <v>4893.60733665671</v>
      </c>
      <c r="EI10" s="40">
        <f t="shared" si="18"/>
        <v>5197.010991529426</v>
      </c>
      <c r="EJ10" s="40">
        <f t="shared" si="18"/>
        <v>5519.225673004251</v>
      </c>
      <c r="EK10" s="40">
        <f aca="true" t="shared" si="19" ref="EK10:FB10">EJ10*(1+$M$3)</f>
        <v>5861.417664730515</v>
      </c>
      <c r="EL10" s="40">
        <f t="shared" si="19"/>
        <v>6224.825559943807</v>
      </c>
      <c r="EM10" s="40">
        <f t="shared" si="19"/>
        <v>6610.764744660323</v>
      </c>
      <c r="EN10" s="40">
        <f t="shared" si="19"/>
        <v>7020.632158829264</v>
      </c>
      <c r="EO10" s="40">
        <f t="shared" si="19"/>
        <v>7455.911352676679</v>
      </c>
      <c r="EP10" s="40">
        <f t="shared" si="19"/>
        <v>7918.177856542633</v>
      </c>
      <c r="EQ10" s="40">
        <f t="shared" si="19"/>
        <v>8409.104883648277</v>
      </c>
      <c r="ER10" s="40">
        <f t="shared" si="19"/>
        <v>8930.46938643447</v>
      </c>
      <c r="ES10" s="40">
        <f t="shared" si="19"/>
        <v>9484.158488393408</v>
      </c>
      <c r="ET10" s="40">
        <f t="shared" si="19"/>
        <v>10072.1763146738</v>
      </c>
      <c r="EU10" s="40">
        <f t="shared" si="19"/>
        <v>10696.651246183575</v>
      </c>
      <c r="EV10" s="40">
        <f t="shared" si="19"/>
        <v>11359.843623446957</v>
      </c>
      <c r="EW10" s="40">
        <f t="shared" si="19"/>
        <v>12064.15392810067</v>
      </c>
      <c r="EX10" s="40">
        <f t="shared" si="19"/>
        <v>12812.131471642911</v>
      </c>
      <c r="EY10" s="40">
        <f t="shared" si="19"/>
        <v>13606.483622884773</v>
      </c>
      <c r="EZ10" s="40">
        <f t="shared" si="19"/>
        <v>14450.08560750363</v>
      </c>
      <c r="FA10" s="40">
        <f t="shared" si="19"/>
        <v>15345.990915168855</v>
      </c>
      <c r="FB10" s="40">
        <f t="shared" si="19"/>
        <v>16297.442351909325</v>
      </c>
    </row>
    <row r="11" spans="1:158" ht="15">
      <c r="A11" s="45">
        <f>'Page 1'!A14</f>
        <v>6</v>
      </c>
      <c r="B11" s="45" t="str">
        <f>'Page 1'!B14</f>
        <v>DUKE ENERGY CORPORATION</v>
      </c>
      <c r="C11" s="46">
        <f>'Page 1'!C14</f>
        <v>0.98</v>
      </c>
      <c r="D11" s="46">
        <f>'Page 1'!D14</f>
        <v>1.1</v>
      </c>
      <c r="E11" s="39">
        <f aca="true" t="shared" si="20" ref="E11:E24">(D11/C11)^(1/3)-1</f>
        <v>0.039255192684493734</v>
      </c>
      <c r="F11" s="39"/>
      <c r="G11" s="39">
        <f aca="true" t="shared" si="21" ref="G11:G24">IRR(H11:FB11,0.12)</f>
        <v>0.12171247624577303</v>
      </c>
      <c r="H11" s="40">
        <f>'Page 1'!F14</f>
        <v>-15.483333333333334</v>
      </c>
      <c r="I11" s="40">
        <f aca="true" t="shared" si="22" ref="I11:I24">C11</f>
        <v>0.98</v>
      </c>
      <c r="J11" s="40">
        <f aca="true" t="shared" si="23" ref="J11:J24">I11+($L11-$I11)/3</f>
        <v>1.02</v>
      </c>
      <c r="K11" s="40">
        <f aca="true" t="shared" si="24" ref="K11:K24">J11+($L11-$I11)/3</f>
        <v>1.06</v>
      </c>
      <c r="L11" s="40">
        <f aca="true" t="shared" si="25" ref="L11:L24">D11</f>
        <v>1.1</v>
      </c>
      <c r="M11" s="40">
        <f aca="true" t="shared" si="26" ref="M11:M24">L11*(1+$M$3)</f>
        <v>1.1682000000000001</v>
      </c>
      <c r="N11" s="40">
        <f aca="true" t="shared" si="27" ref="N11:N24">M11*(1+$M$3)</f>
        <v>1.2406284000000003</v>
      </c>
      <c r="O11" s="40">
        <f aca="true" t="shared" si="28" ref="O11:O24">N11*(1+$M$3)</f>
        <v>1.3175473608000003</v>
      </c>
      <c r="P11" s="40">
        <f aca="true" t="shared" si="29" ref="P11:P24">O11*(1+$M$3)</f>
        <v>1.3992352971696005</v>
      </c>
      <c r="Q11" s="40">
        <f aca="true" t="shared" si="30" ref="Q11:Q24">P11*(1+$M$3)</f>
        <v>1.4859878855941158</v>
      </c>
      <c r="R11" s="40">
        <f aca="true" t="shared" si="31" ref="R11:R24">Q11*(1+$M$3)</f>
        <v>1.578119134500951</v>
      </c>
      <c r="S11" s="40">
        <f aca="true" t="shared" si="32" ref="S11:S24">R11*(1+$M$3)</f>
        <v>1.6759625208400102</v>
      </c>
      <c r="T11" s="40">
        <f aca="true" t="shared" si="33" ref="T11:T24">S11*(1+$M$3)</f>
        <v>1.779872197132091</v>
      </c>
      <c r="U11" s="40">
        <f aca="true" t="shared" si="34" ref="U11:U24">T11*(1+$M$3)</f>
        <v>1.8902242733542807</v>
      </c>
      <c r="V11" s="40">
        <f aca="true" t="shared" si="35" ref="V11:V24">U11*(1+$M$3)</f>
        <v>2.0074181783022462</v>
      </c>
      <c r="W11" s="40">
        <f aca="true" t="shared" si="36" ref="W11:W24">V11*(1+$M$3)</f>
        <v>2.1318781053569857</v>
      </c>
      <c r="X11" s="40">
        <f aca="true" t="shared" si="37" ref="X11:X24">W11*(1+$M$3)</f>
        <v>2.264054547889119</v>
      </c>
      <c r="Y11" s="40">
        <f aca="true" t="shared" si="38" ref="Y11:Y24">X11*(1+$M$3)</f>
        <v>2.404425929858245</v>
      </c>
      <c r="Z11" s="40">
        <f aca="true" t="shared" si="39" ref="Z11:Z24">Y11*(1+$M$3)</f>
        <v>2.553500337509456</v>
      </c>
      <c r="AA11" s="40">
        <f aca="true" t="shared" si="40" ref="AA11:AA24">Z11*(1+$M$3)</f>
        <v>2.7118173584350425</v>
      </c>
      <c r="AB11" s="40">
        <f aca="true" t="shared" si="41" ref="AB11:AB24">AA11*(1+$M$3)</f>
        <v>2.879950034658015</v>
      </c>
      <c r="AC11" s="40">
        <f aca="true" t="shared" si="42" ref="AC11:AC24">AB11*(1+$M$3)</f>
        <v>3.058506936806812</v>
      </c>
      <c r="AD11" s="40">
        <f aca="true" t="shared" si="43" ref="AD11:AD24">AC11*(1+$M$3)</f>
        <v>3.2481343668888347</v>
      </c>
      <c r="AE11" s="40">
        <f aca="true" t="shared" si="44" ref="AE11:AE24">AD11*(1+$M$3)</f>
        <v>3.4495186976359427</v>
      </c>
      <c r="AF11" s="40">
        <f aca="true" t="shared" si="45" ref="AF11:AF24">AE11*(1+$M$3)</f>
        <v>3.6633888568893713</v>
      </c>
      <c r="AG11" s="40">
        <f aca="true" t="shared" si="46" ref="AG11:AG24">AF11*(1+$M$3)</f>
        <v>3.8905189660165127</v>
      </c>
      <c r="AH11" s="40">
        <f aca="true" t="shared" si="47" ref="AH11:AH24">AG11*(1+$M$3)</f>
        <v>4.131731141909537</v>
      </c>
      <c r="AI11" s="40">
        <f aca="true" t="shared" si="48" ref="AI11:AI24">AH11*(1+$M$3)</f>
        <v>4.387898472707929</v>
      </c>
      <c r="AJ11" s="40">
        <f aca="true" t="shared" si="49" ref="AJ11:AJ24">AI11*(1+$M$3)</f>
        <v>4.659948178015821</v>
      </c>
      <c r="AK11" s="40">
        <f aca="true" t="shared" si="50" ref="AK11:AK24">AJ11*(1+$M$3)</f>
        <v>4.948864965052802</v>
      </c>
      <c r="AL11" s="40">
        <f aca="true" t="shared" si="51" ref="AL11:AL24">AK11*(1+$M$3)</f>
        <v>5.255694592886075</v>
      </c>
      <c r="AM11" s="40">
        <f aca="true" t="shared" si="52" ref="AM11:AM24">AL11*(1+$M$3)</f>
        <v>5.581547657645013</v>
      </c>
      <c r="AN11" s="40">
        <f aca="true" t="shared" si="53" ref="AN11:AN24">AM11*(1+$M$3)</f>
        <v>5.927603612419004</v>
      </c>
      <c r="AO11" s="40">
        <f aca="true" t="shared" si="54" ref="AO11:AO24">AN11*(1+$M$3)</f>
        <v>6.2951150363889825</v>
      </c>
      <c r="AP11" s="40">
        <f aca="true" t="shared" si="55" ref="AP11:AP24">AO11*(1+$M$3)</f>
        <v>6.6854121686451</v>
      </c>
      <c r="AQ11" s="40">
        <f aca="true" t="shared" si="56" ref="AQ11:AQ24">AP11*(1+$M$3)</f>
        <v>7.099907723101096</v>
      </c>
      <c r="AR11" s="40">
        <f aca="true" t="shared" si="57" ref="AR11:AR24">AQ11*(1+$M$3)</f>
        <v>7.540102001933365</v>
      </c>
      <c r="AS11" s="40">
        <f aca="true" t="shared" si="58" ref="AS11:AS24">AR11*(1+$M$3)</f>
        <v>8.007588326053234</v>
      </c>
      <c r="AT11" s="40">
        <f aca="true" t="shared" si="59" ref="AT11:AT24">AS11*(1+$M$3)</f>
        <v>8.504058802268535</v>
      </c>
      <c r="AU11" s="40">
        <f aca="true" t="shared" si="60" ref="AU11:AU24">AT11*(1+$M$3)</f>
        <v>9.031310448009185</v>
      </c>
      <c r="AV11" s="40">
        <f aca="true" t="shared" si="61" ref="AV11:AV24">AU11*(1+$M$3)</f>
        <v>9.591251695785754</v>
      </c>
      <c r="AW11" s="40">
        <f aca="true" t="shared" si="62" ref="AW11:AW24">AV11*(1+$M$3)</f>
        <v>10.185909300924472</v>
      </c>
      <c r="AX11" s="40">
        <f aca="true" t="shared" si="63" ref="AX11:AX24">AW11*(1+$M$3)</f>
        <v>10.81743567758179</v>
      </c>
      <c r="AY11" s="40">
        <f aca="true" t="shared" si="64" ref="AY11:AY24">AX11*(1+$M$3)</f>
        <v>11.48811668959186</v>
      </c>
      <c r="AZ11" s="40">
        <f aca="true" t="shared" si="65" ref="AZ11:AZ24">AY11*(1+$M$3)</f>
        <v>12.200379924346556</v>
      </c>
      <c r="BA11" s="40">
        <f aca="true" t="shared" si="66" ref="BA11:BA24">AZ11*(1+$M$3)</f>
        <v>12.956803479656044</v>
      </c>
      <c r="BB11" s="40">
        <f aca="true" t="shared" si="67" ref="BB11:BB24">BA11*(1+$M$3)</f>
        <v>13.760125295394719</v>
      </c>
      <c r="BC11" s="40">
        <f aca="true" t="shared" si="68" ref="BC11:BC24">BB11*(1+$M$3)</f>
        <v>14.613253063709193</v>
      </c>
      <c r="BD11" s="40">
        <f aca="true" t="shared" si="69" ref="BD11:BD24">BC11*(1+$M$3)</f>
        <v>15.519274753659163</v>
      </c>
      <c r="BE11" s="40">
        <f aca="true" t="shared" si="70" ref="BE11:BE24">BD11*(1+$M$3)</f>
        <v>16.481469788386033</v>
      </c>
      <c r="BF11" s="40">
        <f aca="true" t="shared" si="71" ref="BF11:BF24">BE11*(1+$M$3)</f>
        <v>17.503320915265967</v>
      </c>
      <c r="BG11" s="40">
        <f aca="true" t="shared" si="72" ref="BG11:BG24">BF11*(1+$M$3)</f>
        <v>18.588526812012457</v>
      </c>
      <c r="BH11" s="40">
        <f aca="true" t="shared" si="73" ref="BH11:BH24">BG11*(1+$M$3)</f>
        <v>19.74101547435723</v>
      </c>
      <c r="BI11" s="40">
        <f aca="true" t="shared" si="74" ref="BI11:BI24">BH11*(1+$M$3)</f>
        <v>20.96495843376738</v>
      </c>
      <c r="BJ11" s="40">
        <f aca="true" t="shared" si="75" ref="BJ11:BJ24">BI11*(1+$M$3)</f>
        <v>22.264785856660957</v>
      </c>
      <c r="BK11" s="40">
        <f aca="true" t="shared" si="76" ref="BK11:BK24">BJ11*(1+$M$3)</f>
        <v>23.645202579773937</v>
      </c>
      <c r="BL11" s="40">
        <f aca="true" t="shared" si="77" ref="BL11:BL24">BK11*(1+$M$3)</f>
        <v>25.11120513971992</v>
      </c>
      <c r="BM11" s="40">
        <f aca="true" t="shared" si="78" ref="BM11:BM24">BL11*(1+$M$3)</f>
        <v>26.668099858382558</v>
      </c>
      <c r="BN11" s="40">
        <f aca="true" t="shared" si="79" ref="BN11:BN24">BM11*(1+$M$3)</f>
        <v>28.32152204960228</v>
      </c>
      <c r="BO11" s="40">
        <f aca="true" t="shared" si="80" ref="BO11:BO24">BN11*(1+$M$3)</f>
        <v>30.077456416677624</v>
      </c>
      <c r="BP11" s="40">
        <f aca="true" t="shared" si="81" ref="BP11:BP24">BO11*(1+$M$3)</f>
        <v>31.942258714511638</v>
      </c>
      <c r="BQ11" s="40">
        <f aca="true" t="shared" si="82" ref="BQ11:BQ24">BP11*(1+$M$3)</f>
        <v>33.922678754811365</v>
      </c>
      <c r="BR11" s="40">
        <f aca="true" t="shared" si="83" ref="BR11:BR24">BQ11*(1+$M$3)</f>
        <v>36.025884837609674</v>
      </c>
      <c r="BS11" s="40">
        <f aca="true" t="shared" si="84" ref="BS11:BS24">BR11*(1+$M$3)</f>
        <v>38.259489697541476</v>
      </c>
      <c r="BT11" s="40">
        <f aca="true" t="shared" si="85" ref="BT11:BT24">BS11*(1+$M$3)</f>
        <v>40.631578058789046</v>
      </c>
      <c r="BU11" s="40">
        <f aca="true" t="shared" si="86" ref="BU11:BU24">BT11*(1+$M$3)</f>
        <v>43.15073589843397</v>
      </c>
      <c r="BV11" s="40">
        <f aca="true" t="shared" si="87" ref="BV11:BV24">BU11*(1+$M$3)</f>
        <v>45.82608152413688</v>
      </c>
      <c r="BW11" s="40">
        <f aca="true" t="shared" si="88" ref="BW11:BW24">BV11*(1+$M$3)</f>
        <v>48.66729857863337</v>
      </c>
      <c r="BX11" s="40">
        <f aca="true" t="shared" si="89" ref="BX11:BX24">BW11*(1+$M$3)</f>
        <v>51.684671090508644</v>
      </c>
      <c r="BY11" s="40">
        <f aca="true" t="shared" si="90" ref="BY11:BY24">BX11*(1+$M$3)</f>
        <v>54.88912069812018</v>
      </c>
      <c r="BZ11" s="40">
        <f aca="true" t="shared" si="91" ref="BZ11:BZ24">BY11*(1+$M$3)</f>
        <v>58.292246181403634</v>
      </c>
      <c r="CA11" s="40">
        <f aca="true" t="shared" si="92" ref="CA11:CA24">BZ11*(1+$M$3)</f>
        <v>61.90636544465066</v>
      </c>
      <c r="CB11" s="40">
        <f aca="true" t="shared" si="93" ref="CB11:CB24">CA11*(1+$M$3)</f>
        <v>65.74456010221901</v>
      </c>
      <c r="CC11" s="40">
        <f aca="true" t="shared" si="94" ref="CC11:CC24">CB11*(1+$M$3)</f>
        <v>69.8207228285566</v>
      </c>
      <c r="CD11" s="40">
        <f aca="true" t="shared" si="95" ref="CD11:CD24">CC11*(1+$M$3)</f>
        <v>74.14960764392711</v>
      </c>
      <c r="CE11" s="40">
        <f aca="true" t="shared" si="96" ref="CE11:CE24">CD11*(1+$M$3)</f>
        <v>78.7468833178506</v>
      </c>
      <c r="CF11" s="40">
        <f aca="true" t="shared" si="97" ref="CF11:CF24">CE11*(1+$M$3)</f>
        <v>83.62919008355735</v>
      </c>
      <c r="CG11" s="40">
        <f aca="true" t="shared" si="98" ref="CG11:CG24">CF11*(1+$M$3)</f>
        <v>88.8141998687379</v>
      </c>
      <c r="CH11" s="40">
        <f aca="true" t="shared" si="99" ref="CH11:CH24">CG11*(1+$M$3)</f>
        <v>94.32068026059966</v>
      </c>
      <c r="CI11" s="40">
        <f aca="true" t="shared" si="100" ref="CI11:CI24">CH11*(1+$M$3)</f>
        <v>100.16856243675684</v>
      </c>
      <c r="CJ11" s="40">
        <f aca="true" t="shared" si="101" ref="CJ11:CJ24">CI11*(1+$M$3)</f>
        <v>106.37901330783578</v>
      </c>
      <c r="CK11" s="40">
        <f aca="true" t="shared" si="102" ref="CK11:CK24">CJ11*(1+$M$3)</f>
        <v>112.9745121329216</v>
      </c>
      <c r="CL11" s="40">
        <f aca="true" t="shared" si="103" ref="CL11:CL24">CK11*(1+$M$3)</f>
        <v>119.97893188516275</v>
      </c>
      <c r="CM11" s="40">
        <f aca="true" t="shared" si="104" ref="CM11:CM24">CL11*(1+$M$3)</f>
        <v>127.41762566204285</v>
      </c>
      <c r="CN11" s="40">
        <f aca="true" t="shared" si="105" ref="CN11:CN24">CM11*(1+$M$3)</f>
        <v>135.31751845308952</v>
      </c>
      <c r="CO11" s="40">
        <f aca="true" t="shared" si="106" ref="CO11:CO24">CN11*(1+$M$3)</f>
        <v>143.7072045971811</v>
      </c>
      <c r="CP11" s="40">
        <f aca="true" t="shared" si="107" ref="CP11:CP24">CO11*(1+$M$3)</f>
        <v>152.61705128220632</v>
      </c>
      <c r="CQ11" s="40">
        <f aca="true" t="shared" si="108" ref="CQ11:CQ24">CP11*(1+$M$3)</f>
        <v>162.0793084617031</v>
      </c>
      <c r="CR11" s="40">
        <f aca="true" t="shared" si="109" ref="CR11:CR24">CQ11*(1+$M$3)</f>
        <v>172.1282255863287</v>
      </c>
      <c r="CS11" s="40">
        <f aca="true" t="shared" si="110" ref="CS11:CS24">CR11*(1+$M$3)</f>
        <v>182.8001755726811</v>
      </c>
      <c r="CT11" s="40">
        <f aca="true" t="shared" si="111" ref="CT11:CT24">CS11*(1+$M$3)</f>
        <v>194.13378645818733</v>
      </c>
      <c r="CU11" s="40">
        <f aca="true" t="shared" si="112" ref="CU11:CU24">CT11*(1+$M$3)</f>
        <v>206.17008121859496</v>
      </c>
      <c r="CV11" s="40">
        <f aca="true" t="shared" si="113" ref="CV11:CV24">CU11*(1+$M$3)</f>
        <v>218.95262625414784</v>
      </c>
      <c r="CW11" s="40">
        <f aca="true" t="shared" si="114" ref="CW11:CW24">CV11*(1+$M$3)</f>
        <v>232.527689081905</v>
      </c>
      <c r="CX11" s="40">
        <f aca="true" t="shared" si="115" ref="CX11:CX24">CW11*(1+$M$3)</f>
        <v>246.94440580498312</v>
      </c>
      <c r="CY11" s="40">
        <f aca="true" t="shared" si="116" ref="CY11:CY24">CX11*(1+$M$3)</f>
        <v>262.25495896489207</v>
      </c>
      <c r="CZ11" s="40">
        <f aca="true" t="shared" si="117" ref="CZ11:CZ24">CY11*(1+$M$3)</f>
        <v>278.5147664207154</v>
      </c>
      <c r="DA11" s="40">
        <f aca="true" t="shared" si="118" ref="DA11:DA24">CZ11*(1+$M$3)</f>
        <v>295.7826819387997</v>
      </c>
      <c r="DB11" s="40">
        <f aca="true" t="shared" si="119" ref="DB11:DB24">DA11*(1+$M$3)</f>
        <v>314.1212082190053</v>
      </c>
      <c r="DC11" s="40">
        <f aca="true" t="shared" si="120" ref="DC11:DC24">DB11*(1+$M$3)</f>
        <v>333.5967231285837</v>
      </c>
      <c r="DD11" s="40">
        <f aca="true" t="shared" si="121" ref="DD11:DD24">DC11*(1+$M$3)</f>
        <v>354.2797199625559</v>
      </c>
      <c r="DE11" s="40">
        <f aca="true" t="shared" si="122" ref="DE11:DE24">DD11*(1+$M$3)</f>
        <v>376.24506260023435</v>
      </c>
      <c r="DF11" s="40">
        <f aca="true" t="shared" si="123" ref="DF11:DF24">DE11*(1+$M$3)</f>
        <v>399.5722564814489</v>
      </c>
      <c r="DG11" s="40">
        <f aca="true" t="shared" si="124" ref="DG11:DG24">DF11*(1+$M$3)</f>
        <v>424.34573638329874</v>
      </c>
      <c r="DH11" s="40">
        <f aca="true" t="shared" si="125" ref="DH11:DH24">DG11*(1+$M$3)</f>
        <v>450.6551720390633</v>
      </c>
      <c r="DI11" s="40">
        <f aca="true" t="shared" si="126" ref="DI11:DI24">DH11*(1+$M$3)</f>
        <v>478.5957927054852</v>
      </c>
      <c r="DJ11" s="40">
        <f aca="true" t="shared" si="127" ref="DJ11:DJ24">DI11*(1+$M$3)</f>
        <v>508.26873185322535</v>
      </c>
      <c r="DK11" s="40">
        <f aca="true" t="shared" si="128" ref="DK11:DK24">DJ11*(1+$M$3)</f>
        <v>539.7813932281254</v>
      </c>
      <c r="DL11" s="40">
        <f aca="true" t="shared" si="129" ref="DL11:DL24">DK11*(1+$M$3)</f>
        <v>573.2478396082691</v>
      </c>
      <c r="DM11" s="40">
        <f aca="true" t="shared" si="130" ref="DM11:DM24">DL11*(1+$M$3)</f>
        <v>608.7892056639819</v>
      </c>
      <c r="DN11" s="40">
        <f aca="true" t="shared" si="131" ref="DN11:DN24">DM11*(1+$M$3)</f>
        <v>646.5341364151487</v>
      </c>
      <c r="DO11" s="40">
        <f aca="true" t="shared" si="132" ref="DO11:DO24">DN11*(1+$M$3)</f>
        <v>686.619252872888</v>
      </c>
      <c r="DP11" s="40">
        <f aca="true" t="shared" si="133" ref="DP11:DP24">DO11*(1+$M$3)</f>
        <v>729.1896465510071</v>
      </c>
      <c r="DQ11" s="40">
        <f aca="true" t="shared" si="134" ref="DQ11:DQ24">DP11*(1+$M$3)</f>
        <v>774.3994046371695</v>
      </c>
      <c r="DR11" s="40">
        <f aca="true" t="shared" si="135" ref="DR11:DR24">DQ11*(1+$M$3)</f>
        <v>822.4121677246741</v>
      </c>
      <c r="DS11" s="40">
        <f aca="true" t="shared" si="136" ref="DS11:DS24">DR11*(1+$M$3)</f>
        <v>873.4017221236039</v>
      </c>
      <c r="DT11" s="40">
        <f aca="true" t="shared" si="137" ref="DT11:DT24">DS11*(1+$M$3)</f>
        <v>927.5526288952674</v>
      </c>
      <c r="DU11" s="40">
        <f aca="true" t="shared" si="138" ref="DU11:DU24">DT11*(1+$M$3)</f>
        <v>985.060891886774</v>
      </c>
      <c r="DV11" s="40">
        <f aca="true" t="shared" si="139" ref="DV11:DV24">DU11*(1+$M$3)</f>
        <v>1046.1346671837541</v>
      </c>
      <c r="DW11" s="40">
        <f aca="true" t="shared" si="140" ref="DW11:DW24">DV11*(1+$M$3)</f>
        <v>1110.9950165491468</v>
      </c>
      <c r="DX11" s="40">
        <f aca="true" t="shared" si="141" ref="DX11:DX24">DW11*(1+$M$3)</f>
        <v>1179.876707575194</v>
      </c>
      <c r="DY11" s="40">
        <f aca="true" t="shared" si="142" ref="DY11:DY24">DX11*(1+$M$3)</f>
        <v>1253.029063444856</v>
      </c>
      <c r="DZ11" s="40">
        <f aca="true" t="shared" si="143" ref="DZ11:DZ24">DY11*(1+$M$3)</f>
        <v>1330.7168653784372</v>
      </c>
      <c r="EA11" s="40">
        <f aca="true" t="shared" si="144" ref="EA11:EA24">DZ11*(1+$M$3)</f>
        <v>1413.2213110319003</v>
      </c>
      <c r="EB11" s="40">
        <f aca="true" t="shared" si="145" ref="EB11:EB24">EA11*(1+$M$3)</f>
        <v>1500.8410323158782</v>
      </c>
      <c r="EC11" s="40">
        <f aca="true" t="shared" si="146" ref="EC11:EC24">EB11*(1+$M$3)</f>
        <v>1593.8931763194628</v>
      </c>
      <c r="ED11" s="40">
        <f aca="true" t="shared" si="147" ref="ED11:ED24">EC11*(1+$M$3)</f>
        <v>1692.7145532512695</v>
      </c>
      <c r="EE11" s="40">
        <f aca="true" t="shared" si="148" ref="EE11:EE24">ED11*(1+$M$3)</f>
        <v>1797.6628555528484</v>
      </c>
      <c r="EF11" s="40">
        <f aca="true" t="shared" si="149" ref="EF11:EF24">EE11*(1+$M$3)</f>
        <v>1909.1179525971252</v>
      </c>
      <c r="EG11" s="40">
        <f aca="true" t="shared" si="150" ref="EG11:EG24">EF11*(1+$M$3)</f>
        <v>2027.483265658147</v>
      </c>
      <c r="EH11" s="40">
        <f aca="true" t="shared" si="151" ref="EH11:EH24">EG11*(1+$M$3)</f>
        <v>2153.1872281289525</v>
      </c>
      <c r="EI11" s="40">
        <f aca="true" t="shared" si="152" ref="EI11:EI24">EH11*(1+$M$3)</f>
        <v>2286.6848362729475</v>
      </c>
      <c r="EJ11" s="40">
        <f aca="true" t="shared" si="153" ref="EJ11:EJ24">EI11*(1+$M$3)</f>
        <v>2428.4592961218705</v>
      </c>
      <c r="EK11" s="40">
        <f aca="true" t="shared" si="154" ref="EK11:EK24">EJ11*(1+$M$3)</f>
        <v>2579.0237724814265</v>
      </c>
      <c r="EL11" s="40">
        <f aca="true" t="shared" si="155" ref="EL11:EL24">EK11*(1+$M$3)</f>
        <v>2738.923246375275</v>
      </c>
      <c r="EM11" s="40">
        <f aca="true" t="shared" si="156" ref="EM11:EM24">EL11*(1+$M$3)</f>
        <v>2908.736487650542</v>
      </c>
      <c r="EN11" s="40">
        <f aca="true" t="shared" si="157" ref="EN11:EN24">EM11*(1+$M$3)</f>
        <v>3089.078149884876</v>
      </c>
      <c r="EO11" s="40">
        <f aca="true" t="shared" si="158" ref="EO11:EO24">EN11*(1+$M$3)</f>
        <v>3280.6009951777382</v>
      </c>
      <c r="EP11" s="40">
        <f aca="true" t="shared" si="159" ref="EP11:EP24">EO11*(1+$M$3)</f>
        <v>3483.998256878758</v>
      </c>
      <c r="EQ11" s="40">
        <f aca="true" t="shared" si="160" ref="EQ11:EQ24">EP11*(1+$M$3)</f>
        <v>3700.0061488052415</v>
      </c>
      <c r="ER11" s="40">
        <f aca="true" t="shared" si="161" ref="ER11:ER24">EQ11*(1+$M$3)</f>
        <v>3929.4065300311668</v>
      </c>
      <c r="ES11" s="40">
        <f aca="true" t="shared" si="162" ref="ES11:ES24">ER11*(1+$M$3)</f>
        <v>4173.029734893099</v>
      </c>
      <c r="ET11" s="40">
        <f aca="true" t="shared" si="163" ref="ET11:ET24">ES11*(1+$M$3)</f>
        <v>4431.7575784564715</v>
      </c>
      <c r="EU11" s="40">
        <f aca="true" t="shared" si="164" ref="EU11:EU24">ET11*(1+$M$3)</f>
        <v>4706.526548320773</v>
      </c>
      <c r="EV11" s="40">
        <f aca="true" t="shared" si="165" ref="EV11:EV24">EU11*(1+$M$3)</f>
        <v>4998.331194316661</v>
      </c>
      <c r="EW11" s="40">
        <f aca="true" t="shared" si="166" ref="EW11:EW24">EV11*(1+$M$3)</f>
        <v>5308.227728364294</v>
      </c>
      <c r="EX11" s="40">
        <f aca="true" t="shared" si="167" ref="EX11:EX24">EW11*(1+$M$3)</f>
        <v>5637.337847522881</v>
      </c>
      <c r="EY11" s="40">
        <f aca="true" t="shared" si="168" ref="EY11:EY24">EX11*(1+$M$3)</f>
        <v>5986.8527940693</v>
      </c>
      <c r="EZ11" s="40">
        <f aca="true" t="shared" si="169" ref="EZ11:EZ24">EY11*(1+$M$3)</f>
        <v>6358.037667301597</v>
      </c>
      <c r="FA11" s="40">
        <f aca="true" t="shared" si="170" ref="FA11:FA24">EZ11*(1+$M$3)</f>
        <v>6752.236002674296</v>
      </c>
      <c r="FB11" s="40">
        <f aca="true" t="shared" si="171" ref="FB11:FB24">FA11*(1+$M$3)</f>
        <v>7170.874634840103</v>
      </c>
    </row>
    <row r="12" spans="1:158" ht="15">
      <c r="A12" s="45">
        <f>'Page 1'!A15</f>
        <v>7</v>
      </c>
      <c r="B12" s="45" t="str">
        <f>'Page 1'!B15</f>
        <v>EDISON INTERNATIONAL</v>
      </c>
      <c r="C12" s="46">
        <f>'Page 1'!C15</f>
        <v>1.28</v>
      </c>
      <c r="D12" s="46">
        <f>'Page 1'!D15</f>
        <v>1.5</v>
      </c>
      <c r="E12" s="39">
        <f t="shared" si="20"/>
        <v>0.05429083162718662</v>
      </c>
      <c r="F12" s="39"/>
      <c r="G12" s="39">
        <f t="shared" si="21"/>
        <v>0.10002645199482686</v>
      </c>
      <c r="H12" s="40">
        <f>'Page 1'!F15</f>
        <v>-32.82</v>
      </c>
      <c r="I12" s="40">
        <f t="shared" si="22"/>
        <v>1.28</v>
      </c>
      <c r="J12" s="40">
        <f t="shared" si="23"/>
        <v>1.3533333333333333</v>
      </c>
      <c r="K12" s="40">
        <f t="shared" si="24"/>
        <v>1.4266666666666665</v>
      </c>
      <c r="L12" s="40">
        <f t="shared" si="25"/>
        <v>1.5</v>
      </c>
      <c r="M12" s="40">
        <f t="shared" si="26"/>
        <v>1.593</v>
      </c>
      <c r="N12" s="40">
        <f t="shared" si="27"/>
        <v>1.691766</v>
      </c>
      <c r="O12" s="40">
        <f t="shared" si="28"/>
        <v>1.7966554920000002</v>
      </c>
      <c r="P12" s="40">
        <f t="shared" si="29"/>
        <v>1.9080481325040004</v>
      </c>
      <c r="Q12" s="40">
        <f t="shared" si="30"/>
        <v>2.0263471167192484</v>
      </c>
      <c r="R12" s="40">
        <f t="shared" si="31"/>
        <v>2.151980637955842</v>
      </c>
      <c r="S12" s="40">
        <f t="shared" si="32"/>
        <v>2.285403437509104</v>
      </c>
      <c r="T12" s="40">
        <f t="shared" si="33"/>
        <v>2.4270984506346687</v>
      </c>
      <c r="U12" s="40">
        <f t="shared" si="34"/>
        <v>2.577578554574018</v>
      </c>
      <c r="V12" s="40">
        <f t="shared" si="35"/>
        <v>2.7373884249576075</v>
      </c>
      <c r="W12" s="40">
        <f t="shared" si="36"/>
        <v>2.907106507304979</v>
      </c>
      <c r="X12" s="40">
        <f t="shared" si="37"/>
        <v>3.087347110757888</v>
      </c>
      <c r="Y12" s="40">
        <f t="shared" si="38"/>
        <v>3.2787626316248772</v>
      </c>
      <c r="Z12" s="40">
        <f t="shared" si="39"/>
        <v>3.48204591478562</v>
      </c>
      <c r="AA12" s="40">
        <f t="shared" si="40"/>
        <v>3.6979327615023285</v>
      </c>
      <c r="AB12" s="40">
        <f t="shared" si="41"/>
        <v>3.9272045927154733</v>
      </c>
      <c r="AC12" s="40">
        <f t="shared" si="42"/>
        <v>4.170691277463833</v>
      </c>
      <c r="AD12" s="40">
        <f t="shared" si="43"/>
        <v>4.42927413666659</v>
      </c>
      <c r="AE12" s="40">
        <f t="shared" si="44"/>
        <v>4.703889133139919</v>
      </c>
      <c r="AF12" s="40">
        <f t="shared" si="45"/>
        <v>4.995530259394594</v>
      </c>
      <c r="AG12" s="40">
        <f t="shared" si="46"/>
        <v>5.305253135477059</v>
      </c>
      <c r="AH12" s="40">
        <f t="shared" si="47"/>
        <v>5.634178829876637</v>
      </c>
      <c r="AI12" s="40">
        <f t="shared" si="48"/>
        <v>5.983497917328989</v>
      </c>
      <c r="AJ12" s="40">
        <f t="shared" si="49"/>
        <v>6.354474788203386</v>
      </c>
      <c r="AK12" s="40">
        <f t="shared" si="50"/>
        <v>6.748452225071996</v>
      </c>
      <c r="AL12" s="40">
        <f t="shared" si="51"/>
        <v>7.16685626302646</v>
      </c>
      <c r="AM12" s="40">
        <f t="shared" si="52"/>
        <v>7.611201351334101</v>
      </c>
      <c r="AN12" s="40">
        <f t="shared" si="53"/>
        <v>8.083095835116815</v>
      </c>
      <c r="AO12" s="40">
        <f t="shared" si="54"/>
        <v>8.584247776894058</v>
      </c>
      <c r="AP12" s="40">
        <f t="shared" si="55"/>
        <v>9.11647113906149</v>
      </c>
      <c r="AQ12" s="40">
        <f t="shared" si="56"/>
        <v>9.681692349683303</v>
      </c>
      <c r="AR12" s="40">
        <f t="shared" si="57"/>
        <v>10.281957275363668</v>
      </c>
      <c r="AS12" s="40">
        <f t="shared" si="58"/>
        <v>10.919438626436216</v>
      </c>
      <c r="AT12" s="40">
        <f t="shared" si="59"/>
        <v>11.596443821275262</v>
      </c>
      <c r="AU12" s="40">
        <f t="shared" si="60"/>
        <v>12.315423338194329</v>
      </c>
      <c r="AV12" s="40">
        <f t="shared" si="61"/>
        <v>13.078979585162378</v>
      </c>
      <c r="AW12" s="40">
        <f t="shared" si="62"/>
        <v>13.889876319442445</v>
      </c>
      <c r="AX12" s="40">
        <f t="shared" si="63"/>
        <v>14.751048651247878</v>
      </c>
      <c r="AY12" s="40">
        <f t="shared" si="64"/>
        <v>15.665613667625246</v>
      </c>
      <c r="AZ12" s="40">
        <f t="shared" si="65"/>
        <v>16.636881715018013</v>
      </c>
      <c r="BA12" s="40">
        <f t="shared" si="66"/>
        <v>17.668368381349133</v>
      </c>
      <c r="BB12" s="40">
        <f t="shared" si="67"/>
        <v>18.76380722099278</v>
      </c>
      <c r="BC12" s="40">
        <f t="shared" si="68"/>
        <v>19.927163268694336</v>
      </c>
      <c r="BD12" s="40">
        <f t="shared" si="69"/>
        <v>21.162647391353385</v>
      </c>
      <c r="BE12" s="40">
        <f t="shared" si="70"/>
        <v>22.474731529617298</v>
      </c>
      <c r="BF12" s="40">
        <f t="shared" si="71"/>
        <v>23.86816488445357</v>
      </c>
      <c r="BG12" s="40">
        <f t="shared" si="72"/>
        <v>25.347991107289694</v>
      </c>
      <c r="BH12" s="40">
        <f t="shared" si="73"/>
        <v>26.919566555941657</v>
      </c>
      <c r="BI12" s="40">
        <f t="shared" si="74"/>
        <v>28.588579682410042</v>
      </c>
      <c r="BJ12" s="40">
        <f t="shared" si="75"/>
        <v>30.361071622719468</v>
      </c>
      <c r="BK12" s="40">
        <f t="shared" si="76"/>
        <v>32.24345806332808</v>
      </c>
      <c r="BL12" s="40">
        <f t="shared" si="77"/>
        <v>34.24255246325442</v>
      </c>
      <c r="BM12" s="40">
        <f t="shared" si="78"/>
        <v>36.3655907159762</v>
      </c>
      <c r="BN12" s="40">
        <f t="shared" si="79"/>
        <v>38.62025734036672</v>
      </c>
      <c r="BO12" s="40">
        <f t="shared" si="80"/>
        <v>41.014713295469456</v>
      </c>
      <c r="BP12" s="40">
        <f t="shared" si="81"/>
        <v>43.557625519788566</v>
      </c>
      <c r="BQ12" s="40">
        <f t="shared" si="82"/>
        <v>46.25819830201546</v>
      </c>
      <c r="BR12" s="40">
        <f t="shared" si="83"/>
        <v>49.12620659674042</v>
      </c>
      <c r="BS12" s="40">
        <f t="shared" si="84"/>
        <v>52.17203140573832</v>
      </c>
      <c r="BT12" s="40">
        <f t="shared" si="85"/>
        <v>55.4066973528941</v>
      </c>
      <c r="BU12" s="40">
        <f t="shared" si="86"/>
        <v>58.84191258877354</v>
      </c>
      <c r="BV12" s="40">
        <f t="shared" si="87"/>
        <v>62.490111169277505</v>
      </c>
      <c r="BW12" s="40">
        <f t="shared" si="88"/>
        <v>66.36449806177271</v>
      </c>
      <c r="BX12" s="40">
        <f t="shared" si="89"/>
        <v>70.47909694160262</v>
      </c>
      <c r="BY12" s="40">
        <f t="shared" si="90"/>
        <v>74.84880095198199</v>
      </c>
      <c r="BZ12" s="40">
        <f t="shared" si="91"/>
        <v>79.48942661100487</v>
      </c>
      <c r="CA12" s="40">
        <f t="shared" si="92"/>
        <v>84.41777106088718</v>
      </c>
      <c r="CB12" s="40">
        <f t="shared" si="93"/>
        <v>89.65167286666218</v>
      </c>
      <c r="CC12" s="40">
        <f t="shared" si="94"/>
        <v>95.21007658439524</v>
      </c>
      <c r="CD12" s="40">
        <f t="shared" si="95"/>
        <v>101.11310133262775</v>
      </c>
      <c r="CE12" s="40">
        <f t="shared" si="96"/>
        <v>107.38211361525067</v>
      </c>
      <c r="CF12" s="40">
        <f t="shared" si="97"/>
        <v>114.03980465939622</v>
      </c>
      <c r="CG12" s="40">
        <f t="shared" si="98"/>
        <v>121.1102725482788</v>
      </c>
      <c r="CH12" s="40">
        <f t="shared" si="99"/>
        <v>128.6191094462721</v>
      </c>
      <c r="CI12" s="40">
        <f t="shared" si="100"/>
        <v>136.59349423194098</v>
      </c>
      <c r="CJ12" s="40">
        <f t="shared" si="101"/>
        <v>145.06229087432132</v>
      </c>
      <c r="CK12" s="40">
        <f t="shared" si="102"/>
        <v>154.05615290852924</v>
      </c>
      <c r="CL12" s="40">
        <f t="shared" si="103"/>
        <v>163.60763438885806</v>
      </c>
      <c r="CM12" s="40">
        <f t="shared" si="104"/>
        <v>173.75130772096728</v>
      </c>
      <c r="CN12" s="40">
        <f t="shared" si="105"/>
        <v>184.52388879966725</v>
      </c>
      <c r="CO12" s="40">
        <f t="shared" si="106"/>
        <v>195.96436990524663</v>
      </c>
      <c r="CP12" s="40">
        <f t="shared" si="107"/>
        <v>208.11416083937192</v>
      </c>
      <c r="CQ12" s="40">
        <f t="shared" si="108"/>
        <v>221.017238811413</v>
      </c>
      <c r="CR12" s="40">
        <f t="shared" si="109"/>
        <v>234.7203076177206</v>
      </c>
      <c r="CS12" s="40">
        <f t="shared" si="110"/>
        <v>249.2729666900193</v>
      </c>
      <c r="CT12" s="40">
        <f t="shared" si="111"/>
        <v>264.7278906248005</v>
      </c>
      <c r="CU12" s="40">
        <f t="shared" si="112"/>
        <v>281.1410198435382</v>
      </c>
      <c r="CV12" s="40">
        <f t="shared" si="113"/>
        <v>298.57176307383753</v>
      </c>
      <c r="CW12" s="40">
        <f t="shared" si="114"/>
        <v>317.08321238441545</v>
      </c>
      <c r="CX12" s="40">
        <f t="shared" si="115"/>
        <v>336.7423715522492</v>
      </c>
      <c r="CY12" s="40">
        <f t="shared" si="116"/>
        <v>357.6203985884887</v>
      </c>
      <c r="CZ12" s="40">
        <f t="shared" si="117"/>
        <v>379.792863300975</v>
      </c>
      <c r="DA12" s="40">
        <f t="shared" si="118"/>
        <v>403.34002082563546</v>
      </c>
      <c r="DB12" s="40">
        <f t="shared" si="119"/>
        <v>428.3471021168249</v>
      </c>
      <c r="DC12" s="40">
        <f t="shared" si="120"/>
        <v>454.90462244806804</v>
      </c>
      <c r="DD12" s="40">
        <f t="shared" si="121"/>
        <v>483.1087090398483</v>
      </c>
      <c r="DE12" s="40">
        <f t="shared" si="122"/>
        <v>513.0614490003189</v>
      </c>
      <c r="DF12" s="40">
        <f t="shared" si="123"/>
        <v>544.8712588383387</v>
      </c>
      <c r="DG12" s="40">
        <f t="shared" si="124"/>
        <v>578.6532768863157</v>
      </c>
      <c r="DH12" s="40">
        <f t="shared" si="125"/>
        <v>614.5297800532672</v>
      </c>
      <c r="DI12" s="40">
        <f t="shared" si="126"/>
        <v>652.6306264165698</v>
      </c>
      <c r="DJ12" s="40">
        <f t="shared" si="127"/>
        <v>693.0937252543972</v>
      </c>
      <c r="DK12" s="40">
        <f t="shared" si="128"/>
        <v>736.0655362201699</v>
      </c>
      <c r="DL12" s="40">
        <f t="shared" si="129"/>
        <v>781.7015994658204</v>
      </c>
      <c r="DM12" s="40">
        <f t="shared" si="130"/>
        <v>830.1670986327014</v>
      </c>
      <c r="DN12" s="40">
        <f t="shared" si="131"/>
        <v>881.6374587479289</v>
      </c>
      <c r="DO12" s="40">
        <f t="shared" si="132"/>
        <v>936.2989811903005</v>
      </c>
      <c r="DP12" s="40">
        <f t="shared" si="133"/>
        <v>994.3495180240992</v>
      </c>
      <c r="DQ12" s="40">
        <f t="shared" si="134"/>
        <v>1055.9991881415933</v>
      </c>
      <c r="DR12" s="40">
        <f t="shared" si="135"/>
        <v>1121.471137806372</v>
      </c>
      <c r="DS12" s="40">
        <f t="shared" si="136"/>
        <v>1191.0023483503671</v>
      </c>
      <c r="DT12" s="40">
        <f t="shared" si="137"/>
        <v>1264.8444939480898</v>
      </c>
      <c r="DU12" s="40">
        <f t="shared" si="138"/>
        <v>1343.2648525728714</v>
      </c>
      <c r="DV12" s="40">
        <f t="shared" si="139"/>
        <v>1426.5472734323896</v>
      </c>
      <c r="DW12" s="40">
        <f t="shared" si="140"/>
        <v>1514.993204385198</v>
      </c>
      <c r="DX12" s="40">
        <f t="shared" si="141"/>
        <v>1608.9227830570803</v>
      </c>
      <c r="DY12" s="40">
        <f t="shared" si="142"/>
        <v>1708.6759956066194</v>
      </c>
      <c r="DZ12" s="40">
        <f t="shared" si="143"/>
        <v>1814.61390733423</v>
      </c>
      <c r="EA12" s="40">
        <f t="shared" si="144"/>
        <v>1927.1199695889522</v>
      </c>
      <c r="EB12" s="40">
        <f t="shared" si="145"/>
        <v>2046.6014077034674</v>
      </c>
      <c r="EC12" s="40">
        <f t="shared" si="146"/>
        <v>2173.4906949810825</v>
      </c>
      <c r="ED12" s="40">
        <f t="shared" si="147"/>
        <v>2308.24711806991</v>
      </c>
      <c r="EE12" s="40">
        <f t="shared" si="148"/>
        <v>2451.3584393902443</v>
      </c>
      <c r="EF12" s="40">
        <f t="shared" si="149"/>
        <v>2603.3426626324394</v>
      </c>
      <c r="EG12" s="40">
        <f t="shared" si="150"/>
        <v>2764.749907715651</v>
      </c>
      <c r="EH12" s="40">
        <f t="shared" si="151"/>
        <v>2936.1644019940213</v>
      </c>
      <c r="EI12" s="40">
        <f t="shared" si="152"/>
        <v>3118.206594917651</v>
      </c>
      <c r="EJ12" s="40">
        <f t="shared" si="153"/>
        <v>3311.5354038025453</v>
      </c>
      <c r="EK12" s="40">
        <f t="shared" si="154"/>
        <v>3516.850598838303</v>
      </c>
      <c r="EL12" s="40">
        <f t="shared" si="155"/>
        <v>3734.8953359662783</v>
      </c>
      <c r="EM12" s="40">
        <f t="shared" si="156"/>
        <v>3966.4588467961876</v>
      </c>
      <c r="EN12" s="40">
        <f t="shared" si="157"/>
        <v>4212.379295297552</v>
      </c>
      <c r="EO12" s="40">
        <f t="shared" si="158"/>
        <v>4473.546811606</v>
      </c>
      <c r="EP12" s="40">
        <f t="shared" si="159"/>
        <v>4750.906713925572</v>
      </c>
      <c r="EQ12" s="40">
        <f t="shared" si="160"/>
        <v>5045.462930188958</v>
      </c>
      <c r="ER12" s="40">
        <f t="shared" si="161"/>
        <v>5358.281631860674</v>
      </c>
      <c r="ES12" s="40">
        <f t="shared" si="162"/>
        <v>5690.4950930360355</v>
      </c>
      <c r="ET12" s="40">
        <f t="shared" si="163"/>
        <v>6043.30578880427</v>
      </c>
      <c r="EU12" s="40">
        <f t="shared" si="164"/>
        <v>6417.990747710135</v>
      </c>
      <c r="EV12" s="40">
        <f t="shared" si="165"/>
        <v>6815.906174068164</v>
      </c>
      <c r="EW12" s="40">
        <f t="shared" si="166"/>
        <v>7238.49235686039</v>
      </c>
      <c r="EX12" s="40">
        <f t="shared" si="167"/>
        <v>7687.2788829857345</v>
      </c>
      <c r="EY12" s="40">
        <f t="shared" si="168"/>
        <v>8163.890173730851</v>
      </c>
      <c r="EZ12" s="40">
        <f t="shared" si="169"/>
        <v>8670.051364502164</v>
      </c>
      <c r="FA12" s="40">
        <f t="shared" si="170"/>
        <v>9207.594549101299</v>
      </c>
      <c r="FB12" s="40">
        <f t="shared" si="171"/>
        <v>9778.46541114558</v>
      </c>
    </row>
    <row r="13" spans="1:158" ht="15">
      <c r="A13" s="45">
        <f>'Page 1'!A16</f>
        <v>8</v>
      </c>
      <c r="B13" s="45" t="str">
        <f>'Page 1'!B16</f>
        <v>ENTERGY CORP.</v>
      </c>
      <c r="C13" s="46">
        <f>'Page 1'!C16</f>
        <v>3.2</v>
      </c>
      <c r="D13" s="46">
        <f>'Page 1'!D16</f>
        <v>3.8</v>
      </c>
      <c r="E13" s="39">
        <f t="shared" si="20"/>
        <v>0.05895589606372331</v>
      </c>
      <c r="F13" s="39"/>
      <c r="G13" s="39">
        <f t="shared" si="21"/>
        <v>0.10165330925590299</v>
      </c>
      <c r="H13" s="40">
        <f>'Page 1'!F16</f>
        <v>-79.74666666666666</v>
      </c>
      <c r="I13" s="40">
        <f t="shared" si="22"/>
        <v>3.2</v>
      </c>
      <c r="J13" s="40">
        <f t="shared" si="23"/>
        <v>3.4</v>
      </c>
      <c r="K13" s="40">
        <f t="shared" si="24"/>
        <v>3.5999999999999996</v>
      </c>
      <c r="L13" s="40">
        <f t="shared" si="25"/>
        <v>3.8</v>
      </c>
      <c r="M13" s="40">
        <f t="shared" si="26"/>
        <v>4.0356</v>
      </c>
      <c r="N13" s="40">
        <f t="shared" si="27"/>
        <v>4.2858072</v>
      </c>
      <c r="O13" s="40">
        <f t="shared" si="28"/>
        <v>4.5515272464</v>
      </c>
      <c r="P13" s="40">
        <f t="shared" si="29"/>
        <v>4.833721935676801</v>
      </c>
      <c r="Q13" s="40">
        <f t="shared" si="30"/>
        <v>5.1334126956887625</v>
      </c>
      <c r="R13" s="40">
        <f t="shared" si="31"/>
        <v>5.451684282821466</v>
      </c>
      <c r="S13" s="40">
        <f t="shared" si="32"/>
        <v>5.7896887083563975</v>
      </c>
      <c r="T13" s="40">
        <f t="shared" si="33"/>
        <v>6.148649408274494</v>
      </c>
      <c r="U13" s="40">
        <f t="shared" si="34"/>
        <v>6.529865671587513</v>
      </c>
      <c r="V13" s="40">
        <f t="shared" si="35"/>
        <v>6.934717343225939</v>
      </c>
      <c r="W13" s="40">
        <f t="shared" si="36"/>
        <v>7.364669818505948</v>
      </c>
      <c r="X13" s="40">
        <f t="shared" si="37"/>
        <v>7.821279347253316</v>
      </c>
      <c r="Y13" s="40">
        <f t="shared" si="38"/>
        <v>8.306198666783022</v>
      </c>
      <c r="Z13" s="40">
        <f t="shared" si="39"/>
        <v>8.82118298412357</v>
      </c>
      <c r="AA13" s="40">
        <f t="shared" si="40"/>
        <v>9.368096329139233</v>
      </c>
      <c r="AB13" s="40">
        <f t="shared" si="41"/>
        <v>9.948918301545866</v>
      </c>
      <c r="AC13" s="40">
        <f t="shared" si="42"/>
        <v>10.565751236241711</v>
      </c>
      <c r="AD13" s="40">
        <f t="shared" si="43"/>
        <v>11.220827812888698</v>
      </c>
      <c r="AE13" s="40">
        <f t="shared" si="44"/>
        <v>11.916519137287798</v>
      </c>
      <c r="AF13" s="40">
        <f t="shared" si="45"/>
        <v>12.655343323799642</v>
      </c>
      <c r="AG13" s="40">
        <f t="shared" si="46"/>
        <v>13.43997460987522</v>
      </c>
      <c r="AH13" s="40">
        <f t="shared" si="47"/>
        <v>14.273253035687484</v>
      </c>
      <c r="AI13" s="40">
        <f t="shared" si="48"/>
        <v>15.158194723900108</v>
      </c>
      <c r="AJ13" s="40">
        <f t="shared" si="49"/>
        <v>16.098002796781916</v>
      </c>
      <c r="AK13" s="40">
        <f t="shared" si="50"/>
        <v>17.096078970182397</v>
      </c>
      <c r="AL13" s="40">
        <f t="shared" si="51"/>
        <v>18.156035866333706</v>
      </c>
      <c r="AM13" s="40">
        <f t="shared" si="52"/>
        <v>19.281710090046396</v>
      </c>
      <c r="AN13" s="40">
        <f t="shared" si="53"/>
        <v>20.477176115629273</v>
      </c>
      <c r="AO13" s="40">
        <f t="shared" si="54"/>
        <v>21.74676103479829</v>
      </c>
      <c r="AP13" s="40">
        <f t="shared" si="55"/>
        <v>23.095060218955783</v>
      </c>
      <c r="AQ13" s="40">
        <f t="shared" si="56"/>
        <v>24.526953952531045</v>
      </c>
      <c r="AR13" s="40">
        <f t="shared" si="57"/>
        <v>26.04762509758797</v>
      </c>
      <c r="AS13" s="40">
        <f t="shared" si="58"/>
        <v>27.662577853638428</v>
      </c>
      <c r="AT13" s="40">
        <f t="shared" si="59"/>
        <v>29.377657680564013</v>
      </c>
      <c r="AU13" s="40">
        <f t="shared" si="60"/>
        <v>31.199072456758984</v>
      </c>
      <c r="AV13" s="40">
        <f t="shared" si="61"/>
        <v>33.133414949078045</v>
      </c>
      <c r="AW13" s="40">
        <f t="shared" si="62"/>
        <v>35.18768667592089</v>
      </c>
      <c r="AX13" s="40">
        <f t="shared" si="63"/>
        <v>37.369323249827985</v>
      </c>
      <c r="AY13" s="40">
        <f t="shared" si="64"/>
        <v>39.686221291317324</v>
      </c>
      <c r="AZ13" s="40">
        <f t="shared" si="65"/>
        <v>42.146767011379</v>
      </c>
      <c r="BA13" s="40">
        <f t="shared" si="66"/>
        <v>44.7598665660845</v>
      </c>
      <c r="BB13" s="40">
        <f t="shared" si="67"/>
        <v>47.53497829318174</v>
      </c>
      <c r="BC13" s="40">
        <f t="shared" si="68"/>
        <v>50.482146947359006</v>
      </c>
      <c r="BD13" s="40">
        <f t="shared" si="69"/>
        <v>53.61204005809527</v>
      </c>
      <c r="BE13" s="40">
        <f t="shared" si="70"/>
        <v>56.935986541697176</v>
      </c>
      <c r="BF13" s="40">
        <f t="shared" si="71"/>
        <v>60.466017707282404</v>
      </c>
      <c r="BG13" s="40">
        <f t="shared" si="72"/>
        <v>64.21491080513391</v>
      </c>
      <c r="BH13" s="40">
        <f t="shared" si="73"/>
        <v>68.19623527505222</v>
      </c>
      <c r="BI13" s="40">
        <f t="shared" si="74"/>
        <v>72.42440186210546</v>
      </c>
      <c r="BJ13" s="40">
        <f t="shared" si="75"/>
        <v>76.914714777556</v>
      </c>
      <c r="BK13" s="40">
        <f t="shared" si="76"/>
        <v>81.68342709376448</v>
      </c>
      <c r="BL13" s="40">
        <f t="shared" si="77"/>
        <v>86.74779957357788</v>
      </c>
      <c r="BM13" s="40">
        <f t="shared" si="78"/>
        <v>92.1261631471397</v>
      </c>
      <c r="BN13" s="40">
        <f t="shared" si="79"/>
        <v>97.83798526226238</v>
      </c>
      <c r="BO13" s="40">
        <f t="shared" si="80"/>
        <v>103.90394034852265</v>
      </c>
      <c r="BP13" s="40">
        <f t="shared" si="81"/>
        <v>110.34598465013106</v>
      </c>
      <c r="BQ13" s="40">
        <f t="shared" si="82"/>
        <v>117.18743569843919</v>
      </c>
      <c r="BR13" s="40">
        <f t="shared" si="83"/>
        <v>124.45305671174242</v>
      </c>
      <c r="BS13" s="40">
        <f t="shared" si="84"/>
        <v>132.16914622787047</v>
      </c>
      <c r="BT13" s="40">
        <f t="shared" si="85"/>
        <v>140.36363329399845</v>
      </c>
      <c r="BU13" s="40">
        <f t="shared" si="86"/>
        <v>149.06617855822637</v>
      </c>
      <c r="BV13" s="40">
        <f t="shared" si="87"/>
        <v>158.30828162883643</v>
      </c>
      <c r="BW13" s="40">
        <f t="shared" si="88"/>
        <v>168.1233950898243</v>
      </c>
      <c r="BX13" s="40">
        <f t="shared" si="89"/>
        <v>178.54704558539342</v>
      </c>
      <c r="BY13" s="40">
        <f t="shared" si="90"/>
        <v>189.6169624116878</v>
      </c>
      <c r="BZ13" s="40">
        <f t="shared" si="91"/>
        <v>201.37321408121247</v>
      </c>
      <c r="CA13" s="40">
        <f t="shared" si="92"/>
        <v>213.85835335424764</v>
      </c>
      <c r="CB13" s="40">
        <f t="shared" si="93"/>
        <v>227.11757126221102</v>
      </c>
      <c r="CC13" s="40">
        <f t="shared" si="94"/>
        <v>241.1988606804681</v>
      </c>
      <c r="CD13" s="40">
        <f t="shared" si="95"/>
        <v>256.1531900426571</v>
      </c>
      <c r="CE13" s="40">
        <f t="shared" si="96"/>
        <v>272.0346878253019</v>
      </c>
      <c r="CF13" s="40">
        <f t="shared" si="97"/>
        <v>288.9008384704706</v>
      </c>
      <c r="CG13" s="40">
        <f t="shared" si="98"/>
        <v>306.8126904556398</v>
      </c>
      <c r="CH13" s="40">
        <f t="shared" si="99"/>
        <v>325.8350772638895</v>
      </c>
      <c r="CI13" s="40">
        <f t="shared" si="100"/>
        <v>346.0368520542507</v>
      </c>
      <c r="CJ13" s="40">
        <f t="shared" si="101"/>
        <v>367.49113688161424</v>
      </c>
      <c r="CK13" s="40">
        <f t="shared" si="102"/>
        <v>390.27558736827433</v>
      </c>
      <c r="CL13" s="40">
        <f t="shared" si="103"/>
        <v>414.47267378510736</v>
      </c>
      <c r="CM13" s="40">
        <f t="shared" si="104"/>
        <v>440.16997955978405</v>
      </c>
      <c r="CN13" s="40">
        <f t="shared" si="105"/>
        <v>467.4605182924907</v>
      </c>
      <c r="CO13" s="40">
        <f t="shared" si="106"/>
        <v>496.4430704266251</v>
      </c>
      <c r="CP13" s="40">
        <f t="shared" si="107"/>
        <v>527.222540793076</v>
      </c>
      <c r="CQ13" s="40">
        <f t="shared" si="108"/>
        <v>559.9103383222467</v>
      </c>
      <c r="CR13" s="40">
        <f t="shared" si="109"/>
        <v>594.624779298226</v>
      </c>
      <c r="CS13" s="40">
        <f t="shared" si="110"/>
        <v>631.491515614716</v>
      </c>
      <c r="CT13" s="40">
        <f t="shared" si="111"/>
        <v>670.6439895828285</v>
      </c>
      <c r="CU13" s="40">
        <f t="shared" si="112"/>
        <v>712.2239169369639</v>
      </c>
      <c r="CV13" s="40">
        <f t="shared" si="113"/>
        <v>756.3817997870557</v>
      </c>
      <c r="CW13" s="40">
        <f t="shared" si="114"/>
        <v>803.2774713738531</v>
      </c>
      <c r="CX13" s="40">
        <f t="shared" si="115"/>
        <v>853.080674599032</v>
      </c>
      <c r="CY13" s="40">
        <f t="shared" si="116"/>
        <v>905.9716764241721</v>
      </c>
      <c r="CZ13" s="40">
        <f t="shared" si="117"/>
        <v>962.1419203624708</v>
      </c>
      <c r="DA13" s="40">
        <f t="shared" si="118"/>
        <v>1021.7947194249441</v>
      </c>
      <c r="DB13" s="40">
        <f t="shared" si="119"/>
        <v>1085.1459920292907</v>
      </c>
      <c r="DC13" s="40">
        <f t="shared" si="120"/>
        <v>1152.4250435351069</v>
      </c>
      <c r="DD13" s="40">
        <f t="shared" si="121"/>
        <v>1223.8753962342835</v>
      </c>
      <c r="DE13" s="40">
        <f t="shared" si="122"/>
        <v>1299.7556708008092</v>
      </c>
      <c r="DF13" s="40">
        <f t="shared" si="123"/>
        <v>1380.3405223904595</v>
      </c>
      <c r="DG13" s="40">
        <f t="shared" si="124"/>
        <v>1465.921634778668</v>
      </c>
      <c r="DH13" s="40">
        <f t="shared" si="125"/>
        <v>1556.8087761349454</v>
      </c>
      <c r="DI13" s="40">
        <f t="shared" si="126"/>
        <v>1653.330920255312</v>
      </c>
      <c r="DJ13" s="40">
        <f t="shared" si="127"/>
        <v>1755.8374373111415</v>
      </c>
      <c r="DK13" s="40">
        <f t="shared" si="128"/>
        <v>1864.6993584244324</v>
      </c>
      <c r="DL13" s="40">
        <f t="shared" si="129"/>
        <v>1980.3107186467473</v>
      </c>
      <c r="DM13" s="40">
        <f t="shared" si="130"/>
        <v>2103.089983202846</v>
      </c>
      <c r="DN13" s="40">
        <f t="shared" si="131"/>
        <v>2233.4815621614225</v>
      </c>
      <c r="DO13" s="40">
        <f t="shared" si="132"/>
        <v>2371.957419015431</v>
      </c>
      <c r="DP13" s="40">
        <f t="shared" si="133"/>
        <v>2519.0187789943875</v>
      </c>
      <c r="DQ13" s="40">
        <f t="shared" si="134"/>
        <v>2675.19794329204</v>
      </c>
      <c r="DR13" s="40">
        <f t="shared" si="135"/>
        <v>2841.0602157761464</v>
      </c>
      <c r="DS13" s="40">
        <f t="shared" si="136"/>
        <v>3017.2059491542677</v>
      </c>
      <c r="DT13" s="40">
        <f t="shared" si="137"/>
        <v>3204.2727180018323</v>
      </c>
      <c r="DU13" s="40">
        <f t="shared" si="138"/>
        <v>3402.9376265179462</v>
      </c>
      <c r="DV13" s="40">
        <f t="shared" si="139"/>
        <v>3613.9197593620593</v>
      </c>
      <c r="DW13" s="40">
        <f t="shared" si="140"/>
        <v>3837.982784442507</v>
      </c>
      <c r="DX13" s="40">
        <f t="shared" si="141"/>
        <v>4075.937717077943</v>
      </c>
      <c r="DY13" s="40">
        <f t="shared" si="142"/>
        <v>4328.645855536775</v>
      </c>
      <c r="DZ13" s="40">
        <f t="shared" si="143"/>
        <v>4597.021898580056</v>
      </c>
      <c r="EA13" s="40">
        <f t="shared" si="144"/>
        <v>4882.037256292019</v>
      </c>
      <c r="EB13" s="40">
        <f t="shared" si="145"/>
        <v>5184.723566182125</v>
      </c>
      <c r="EC13" s="40">
        <f t="shared" si="146"/>
        <v>5506.176427285417</v>
      </c>
      <c r="ED13" s="40">
        <f t="shared" si="147"/>
        <v>5847.559365777113</v>
      </c>
      <c r="EE13" s="40">
        <f t="shared" si="148"/>
        <v>6210.108046455294</v>
      </c>
      <c r="EF13" s="40">
        <f t="shared" si="149"/>
        <v>6595.134745335523</v>
      </c>
      <c r="EG13" s="40">
        <f t="shared" si="150"/>
        <v>7004.0330995463255</v>
      </c>
      <c r="EH13" s="40">
        <f t="shared" si="151"/>
        <v>7438.2831517181985</v>
      </c>
      <c r="EI13" s="40">
        <f t="shared" si="152"/>
        <v>7899.4567071247275</v>
      </c>
      <c r="EJ13" s="40">
        <f t="shared" si="153"/>
        <v>8389.22302296646</v>
      </c>
      <c r="EK13" s="40">
        <f t="shared" si="154"/>
        <v>8909.35485039038</v>
      </c>
      <c r="EL13" s="40">
        <f t="shared" si="155"/>
        <v>9461.734851114585</v>
      </c>
      <c r="EM13" s="40">
        <f t="shared" si="156"/>
        <v>10048.362411883689</v>
      </c>
      <c r="EN13" s="40">
        <f t="shared" si="157"/>
        <v>10671.360881420478</v>
      </c>
      <c r="EO13" s="40">
        <f t="shared" si="158"/>
        <v>11332.985256068549</v>
      </c>
      <c r="EP13" s="40">
        <f t="shared" si="159"/>
        <v>12035.6303419448</v>
      </c>
      <c r="EQ13" s="40">
        <f t="shared" si="160"/>
        <v>12781.839423145379</v>
      </c>
      <c r="ER13" s="40">
        <f t="shared" si="161"/>
        <v>13574.313467380392</v>
      </c>
      <c r="ES13" s="40">
        <f t="shared" si="162"/>
        <v>14415.920902357977</v>
      </c>
      <c r="ET13" s="40">
        <f t="shared" si="163"/>
        <v>15309.707998304173</v>
      </c>
      <c r="EU13" s="40">
        <f t="shared" si="164"/>
        <v>16258.909894199032</v>
      </c>
      <c r="EV13" s="40">
        <f t="shared" si="165"/>
        <v>17266.962307639373</v>
      </c>
      <c r="EW13" s="40">
        <f t="shared" si="166"/>
        <v>18337.513970713015</v>
      </c>
      <c r="EX13" s="40">
        <f t="shared" si="167"/>
        <v>19474.43983689722</v>
      </c>
      <c r="EY13" s="40">
        <f t="shared" si="168"/>
        <v>20681.85510678485</v>
      </c>
      <c r="EZ13" s="40">
        <f t="shared" si="169"/>
        <v>21964.13012340551</v>
      </c>
      <c r="FA13" s="40">
        <f t="shared" si="170"/>
        <v>23325.906191056652</v>
      </c>
      <c r="FB13" s="40">
        <f t="shared" si="171"/>
        <v>24772.112374902164</v>
      </c>
    </row>
    <row r="14" spans="1:158" ht="15">
      <c r="A14" s="45">
        <f>'Page 1'!A17</f>
        <v>9</v>
      </c>
      <c r="B14" s="45" t="str">
        <f>'Page 1'!B17</f>
        <v>FPL GROUP INC.</v>
      </c>
      <c r="C14" s="46">
        <f>'Page 1'!C17</f>
        <v>2</v>
      </c>
      <c r="D14" s="46">
        <f>'Page 1'!D17</f>
        <v>2.3</v>
      </c>
      <c r="E14" s="39">
        <f t="shared" si="20"/>
        <v>0.04768955317164725</v>
      </c>
      <c r="F14" s="39"/>
      <c r="G14" s="39">
        <f t="shared" si="21"/>
        <v>0.09563923987745342</v>
      </c>
      <c r="H14" s="40">
        <f>'Page 1'!F17</f>
        <v>-56.701666666666675</v>
      </c>
      <c r="I14" s="40">
        <f t="shared" si="22"/>
        <v>2</v>
      </c>
      <c r="J14" s="40">
        <f t="shared" si="23"/>
        <v>2.1</v>
      </c>
      <c r="K14" s="40">
        <f t="shared" si="24"/>
        <v>2.2</v>
      </c>
      <c r="L14" s="40">
        <f t="shared" si="25"/>
        <v>2.3</v>
      </c>
      <c r="M14" s="40">
        <f t="shared" si="26"/>
        <v>2.4426</v>
      </c>
      <c r="N14" s="40">
        <f t="shared" si="27"/>
        <v>2.5940412000000004</v>
      </c>
      <c r="O14" s="40">
        <f t="shared" si="28"/>
        <v>2.7548717544000008</v>
      </c>
      <c r="P14" s="40">
        <f t="shared" si="29"/>
        <v>2.925673803172801</v>
      </c>
      <c r="Q14" s="40">
        <f t="shared" si="30"/>
        <v>3.1070655789695145</v>
      </c>
      <c r="R14" s="40">
        <f t="shared" si="31"/>
        <v>3.2997036448656245</v>
      </c>
      <c r="S14" s="40">
        <f t="shared" si="32"/>
        <v>3.5042852708472934</v>
      </c>
      <c r="T14" s="40">
        <f t="shared" si="33"/>
        <v>3.721550957639826</v>
      </c>
      <c r="U14" s="40">
        <f t="shared" si="34"/>
        <v>3.952287117013495</v>
      </c>
      <c r="V14" s="40">
        <f t="shared" si="35"/>
        <v>4.197328918268332</v>
      </c>
      <c r="W14" s="40">
        <f t="shared" si="36"/>
        <v>4.457563311200969</v>
      </c>
      <c r="X14" s="40">
        <f t="shared" si="37"/>
        <v>4.73393223649543</v>
      </c>
      <c r="Y14" s="40">
        <f t="shared" si="38"/>
        <v>5.027436035158146</v>
      </c>
      <c r="Z14" s="40">
        <f t="shared" si="39"/>
        <v>5.339137069337951</v>
      </c>
      <c r="AA14" s="40">
        <f t="shared" si="40"/>
        <v>5.670163567636905</v>
      </c>
      <c r="AB14" s="40">
        <f t="shared" si="41"/>
        <v>6.021713708830394</v>
      </c>
      <c r="AC14" s="40">
        <f t="shared" si="42"/>
        <v>6.395059958777878</v>
      </c>
      <c r="AD14" s="40">
        <f t="shared" si="43"/>
        <v>6.791553676222107</v>
      </c>
      <c r="AE14" s="40">
        <f t="shared" si="44"/>
        <v>7.212630004147878</v>
      </c>
      <c r="AF14" s="40">
        <f t="shared" si="45"/>
        <v>7.659813064405047</v>
      </c>
      <c r="AG14" s="40">
        <f t="shared" si="46"/>
        <v>8.13472147439816</v>
      </c>
      <c r="AH14" s="40">
        <f t="shared" si="47"/>
        <v>8.639074205810847</v>
      </c>
      <c r="AI14" s="40">
        <f t="shared" si="48"/>
        <v>9.17469680657112</v>
      </c>
      <c r="AJ14" s="40">
        <f t="shared" si="49"/>
        <v>9.74352800857853</v>
      </c>
      <c r="AK14" s="40">
        <f t="shared" si="50"/>
        <v>10.347626745110398</v>
      </c>
      <c r="AL14" s="40">
        <f t="shared" si="51"/>
        <v>10.989179603307244</v>
      </c>
      <c r="AM14" s="40">
        <f t="shared" si="52"/>
        <v>11.670508738712295</v>
      </c>
      <c r="AN14" s="40">
        <f t="shared" si="53"/>
        <v>12.394080280512458</v>
      </c>
      <c r="AO14" s="40">
        <f t="shared" si="54"/>
        <v>13.162513257904232</v>
      </c>
      <c r="AP14" s="40">
        <f t="shared" si="55"/>
        <v>13.978589079894295</v>
      </c>
      <c r="AQ14" s="40">
        <f t="shared" si="56"/>
        <v>14.845261602847742</v>
      </c>
      <c r="AR14" s="40">
        <f t="shared" si="57"/>
        <v>15.765667822224303</v>
      </c>
      <c r="AS14" s="40">
        <f t="shared" si="58"/>
        <v>16.74313922720221</v>
      </c>
      <c r="AT14" s="40">
        <f t="shared" si="59"/>
        <v>17.781213859288748</v>
      </c>
      <c r="AU14" s="40">
        <f t="shared" si="60"/>
        <v>18.88364911856465</v>
      </c>
      <c r="AV14" s="40">
        <f t="shared" si="61"/>
        <v>20.054435363915662</v>
      </c>
      <c r="AW14" s="40">
        <f t="shared" si="62"/>
        <v>21.297810356478433</v>
      </c>
      <c r="AX14" s="40">
        <f t="shared" si="63"/>
        <v>22.618274598580097</v>
      </c>
      <c r="AY14" s="40">
        <f t="shared" si="64"/>
        <v>24.020607623692065</v>
      </c>
      <c r="AZ14" s="40">
        <f t="shared" si="65"/>
        <v>25.509885296360974</v>
      </c>
      <c r="BA14" s="40">
        <f t="shared" si="66"/>
        <v>27.091498184735354</v>
      </c>
      <c r="BB14" s="40">
        <f t="shared" si="67"/>
        <v>28.77117107218895</v>
      </c>
      <c r="BC14" s="40">
        <f t="shared" si="68"/>
        <v>30.554983678664666</v>
      </c>
      <c r="BD14" s="40">
        <f t="shared" si="69"/>
        <v>32.44939266674188</v>
      </c>
      <c r="BE14" s="40">
        <f t="shared" si="70"/>
        <v>34.461255012079874</v>
      </c>
      <c r="BF14" s="40">
        <f t="shared" si="71"/>
        <v>36.59785282282883</v>
      </c>
      <c r="BG14" s="40">
        <f t="shared" si="72"/>
        <v>38.86691969784422</v>
      </c>
      <c r="BH14" s="40">
        <f t="shared" si="73"/>
        <v>41.27666871911056</v>
      </c>
      <c r="BI14" s="40">
        <f t="shared" si="74"/>
        <v>43.83582217969542</v>
      </c>
      <c r="BJ14" s="40">
        <f t="shared" si="75"/>
        <v>46.553643154836536</v>
      </c>
      <c r="BK14" s="40">
        <f t="shared" si="76"/>
        <v>49.4399690304364</v>
      </c>
      <c r="BL14" s="40">
        <f t="shared" si="77"/>
        <v>52.50524711032346</v>
      </c>
      <c r="BM14" s="40">
        <f t="shared" si="78"/>
        <v>55.76057243116352</v>
      </c>
      <c r="BN14" s="40">
        <f t="shared" si="79"/>
        <v>59.21772792189566</v>
      </c>
      <c r="BO14" s="40">
        <f t="shared" si="80"/>
        <v>62.88922705305319</v>
      </c>
      <c r="BP14" s="40">
        <f t="shared" si="81"/>
        <v>66.78835913034249</v>
      </c>
      <c r="BQ14" s="40">
        <f t="shared" si="82"/>
        <v>70.92923739642372</v>
      </c>
      <c r="BR14" s="40">
        <f t="shared" si="83"/>
        <v>75.32685011500199</v>
      </c>
      <c r="BS14" s="40">
        <f t="shared" si="84"/>
        <v>79.99711482213212</v>
      </c>
      <c r="BT14" s="40">
        <f t="shared" si="85"/>
        <v>84.95693594110432</v>
      </c>
      <c r="BU14" s="40">
        <f t="shared" si="86"/>
        <v>90.22426596945279</v>
      </c>
      <c r="BV14" s="40">
        <f t="shared" si="87"/>
        <v>95.81817045955887</v>
      </c>
      <c r="BW14" s="40">
        <f t="shared" si="88"/>
        <v>101.75889702805152</v>
      </c>
      <c r="BX14" s="40">
        <f t="shared" si="89"/>
        <v>108.06794864379071</v>
      </c>
      <c r="BY14" s="40">
        <f t="shared" si="90"/>
        <v>114.76816145970574</v>
      </c>
      <c r="BZ14" s="40">
        <f t="shared" si="91"/>
        <v>121.8837874702075</v>
      </c>
      <c r="CA14" s="40">
        <f t="shared" si="92"/>
        <v>129.44058229336036</v>
      </c>
      <c r="CB14" s="40">
        <f t="shared" si="93"/>
        <v>137.46589839554872</v>
      </c>
      <c r="CC14" s="40">
        <f t="shared" si="94"/>
        <v>145.98878409607275</v>
      </c>
      <c r="CD14" s="40">
        <f t="shared" si="95"/>
        <v>155.04008871002927</v>
      </c>
      <c r="CE14" s="40">
        <f t="shared" si="96"/>
        <v>164.65257421005109</v>
      </c>
      <c r="CF14" s="40">
        <f t="shared" si="97"/>
        <v>174.86103381107426</v>
      </c>
      <c r="CG14" s="40">
        <f t="shared" si="98"/>
        <v>185.70241790736088</v>
      </c>
      <c r="CH14" s="40">
        <f t="shared" si="99"/>
        <v>197.21596781761727</v>
      </c>
      <c r="CI14" s="40">
        <f t="shared" si="100"/>
        <v>209.44335782230954</v>
      </c>
      <c r="CJ14" s="40">
        <f t="shared" si="101"/>
        <v>222.42884600729275</v>
      </c>
      <c r="CK14" s="40">
        <f t="shared" si="102"/>
        <v>236.21943445974492</v>
      </c>
      <c r="CL14" s="40">
        <f t="shared" si="103"/>
        <v>250.8650393962491</v>
      </c>
      <c r="CM14" s="40">
        <f t="shared" si="104"/>
        <v>266.4186718388166</v>
      </c>
      <c r="CN14" s="40">
        <f t="shared" si="105"/>
        <v>282.9366294928232</v>
      </c>
      <c r="CO14" s="40">
        <f t="shared" si="106"/>
        <v>300.47870052137824</v>
      </c>
      <c r="CP14" s="40">
        <f t="shared" si="107"/>
        <v>319.1083799537037</v>
      </c>
      <c r="CQ14" s="40">
        <f t="shared" si="108"/>
        <v>338.89309951083334</v>
      </c>
      <c r="CR14" s="40">
        <f t="shared" si="109"/>
        <v>359.904471680505</v>
      </c>
      <c r="CS14" s="40">
        <f t="shared" si="110"/>
        <v>382.21854892469634</v>
      </c>
      <c r="CT14" s="40">
        <f t="shared" si="111"/>
        <v>405.91609895802753</v>
      </c>
      <c r="CU14" s="40">
        <f t="shared" si="112"/>
        <v>431.0828970934253</v>
      </c>
      <c r="CV14" s="40">
        <f t="shared" si="113"/>
        <v>457.8100367132177</v>
      </c>
      <c r="CW14" s="40">
        <f t="shared" si="114"/>
        <v>486.19425898943723</v>
      </c>
      <c r="CX14" s="40">
        <f t="shared" si="115"/>
        <v>516.3383030467824</v>
      </c>
      <c r="CY14" s="40">
        <f t="shared" si="116"/>
        <v>548.3512778356829</v>
      </c>
      <c r="CZ14" s="40">
        <f t="shared" si="117"/>
        <v>582.3490570614953</v>
      </c>
      <c r="DA14" s="40">
        <f t="shared" si="118"/>
        <v>618.454698599308</v>
      </c>
      <c r="DB14" s="40">
        <f t="shared" si="119"/>
        <v>656.7988899124651</v>
      </c>
      <c r="DC14" s="40">
        <f t="shared" si="120"/>
        <v>697.520421087038</v>
      </c>
      <c r="DD14" s="40">
        <f t="shared" si="121"/>
        <v>740.7666871944344</v>
      </c>
      <c r="DE14" s="40">
        <f t="shared" si="122"/>
        <v>786.6942218004895</v>
      </c>
      <c r="DF14" s="40">
        <f t="shared" si="123"/>
        <v>835.4692635521199</v>
      </c>
      <c r="DG14" s="40">
        <f t="shared" si="124"/>
        <v>887.2683578923513</v>
      </c>
      <c r="DH14" s="40">
        <f t="shared" si="125"/>
        <v>942.2789960816772</v>
      </c>
      <c r="DI14" s="40">
        <f t="shared" si="126"/>
        <v>1000.7002938387412</v>
      </c>
      <c r="DJ14" s="40">
        <f t="shared" si="127"/>
        <v>1062.7437120567433</v>
      </c>
      <c r="DK14" s="40">
        <f t="shared" si="128"/>
        <v>1128.6338222042614</v>
      </c>
      <c r="DL14" s="40">
        <f t="shared" si="129"/>
        <v>1198.6091191809257</v>
      </c>
      <c r="DM14" s="40">
        <f t="shared" si="130"/>
        <v>1272.9228845701432</v>
      </c>
      <c r="DN14" s="40">
        <f t="shared" si="131"/>
        <v>1351.8441034134921</v>
      </c>
      <c r="DO14" s="40">
        <f t="shared" si="132"/>
        <v>1435.6584378251287</v>
      </c>
      <c r="DP14" s="40">
        <f t="shared" si="133"/>
        <v>1524.6692609702868</v>
      </c>
      <c r="DQ14" s="40">
        <f t="shared" si="134"/>
        <v>1619.1987551504446</v>
      </c>
      <c r="DR14" s="40">
        <f t="shared" si="135"/>
        <v>1719.5890779697722</v>
      </c>
      <c r="DS14" s="40">
        <f t="shared" si="136"/>
        <v>1826.203600803898</v>
      </c>
      <c r="DT14" s="40">
        <f t="shared" si="137"/>
        <v>1939.4282240537398</v>
      </c>
      <c r="DU14" s="40">
        <f t="shared" si="138"/>
        <v>2059.6727739450716</v>
      </c>
      <c r="DV14" s="40">
        <f t="shared" si="139"/>
        <v>2187.3724859296663</v>
      </c>
      <c r="DW14" s="40">
        <f t="shared" si="140"/>
        <v>2322.989580057306</v>
      </c>
      <c r="DX14" s="40">
        <f t="shared" si="141"/>
        <v>2467.014934020859</v>
      </c>
      <c r="DY14" s="40">
        <f t="shared" si="142"/>
        <v>2619.9698599301523</v>
      </c>
      <c r="DZ14" s="40">
        <f t="shared" si="143"/>
        <v>2782.407991245822</v>
      </c>
      <c r="EA14" s="40">
        <f t="shared" si="144"/>
        <v>2954.917286703063</v>
      </c>
      <c r="EB14" s="40">
        <f t="shared" si="145"/>
        <v>3138.122158478653</v>
      </c>
      <c r="EC14" s="40">
        <f t="shared" si="146"/>
        <v>3332.6857323043296</v>
      </c>
      <c r="ED14" s="40">
        <f t="shared" si="147"/>
        <v>3539.3122477071984</v>
      </c>
      <c r="EE14" s="40">
        <f t="shared" si="148"/>
        <v>3758.749607065045</v>
      </c>
      <c r="EF14" s="40">
        <f t="shared" si="149"/>
        <v>3991.792082703078</v>
      </c>
      <c r="EG14" s="40">
        <f t="shared" si="150"/>
        <v>4239.283191830669</v>
      </c>
      <c r="EH14" s="40">
        <f t="shared" si="151"/>
        <v>4502.118749724171</v>
      </c>
      <c r="EI14" s="40">
        <f t="shared" si="152"/>
        <v>4781.25011220707</v>
      </c>
      <c r="EJ14" s="40">
        <f t="shared" si="153"/>
        <v>5077.6876191639085</v>
      </c>
      <c r="EK14" s="40">
        <f t="shared" si="154"/>
        <v>5392.504251552071</v>
      </c>
      <c r="EL14" s="40">
        <f t="shared" si="155"/>
        <v>5726.839515148299</v>
      </c>
      <c r="EM14" s="40">
        <f t="shared" si="156"/>
        <v>6081.903565087494</v>
      </c>
      <c r="EN14" s="40">
        <f t="shared" si="157"/>
        <v>6458.981586122919</v>
      </c>
      <c r="EO14" s="40">
        <f t="shared" si="158"/>
        <v>6859.43844446254</v>
      </c>
      <c r="EP14" s="40">
        <f t="shared" si="159"/>
        <v>7284.723628019218</v>
      </c>
      <c r="EQ14" s="40">
        <f t="shared" si="160"/>
        <v>7736.37649295641</v>
      </c>
      <c r="ER14" s="40">
        <f t="shared" si="161"/>
        <v>8216.031835519709</v>
      </c>
      <c r="ES14" s="40">
        <f t="shared" si="162"/>
        <v>8725.42580932193</v>
      </c>
      <c r="ET14" s="40">
        <f t="shared" si="163"/>
        <v>9266.40220949989</v>
      </c>
      <c r="EU14" s="40">
        <f t="shared" si="164"/>
        <v>9840.919146488885</v>
      </c>
      <c r="EV14" s="40">
        <f t="shared" si="165"/>
        <v>10451.056133571195</v>
      </c>
      <c r="EW14" s="40">
        <f t="shared" si="166"/>
        <v>11099.02161385261</v>
      </c>
      <c r="EX14" s="40">
        <f t="shared" si="167"/>
        <v>11787.160953911472</v>
      </c>
      <c r="EY14" s="40">
        <f t="shared" si="168"/>
        <v>12517.964933053985</v>
      </c>
      <c r="EZ14" s="40">
        <f t="shared" si="169"/>
        <v>13294.078758903333</v>
      </c>
      <c r="FA14" s="40">
        <f t="shared" si="170"/>
        <v>14118.31164195534</v>
      </c>
      <c r="FB14" s="40">
        <f t="shared" si="171"/>
        <v>14993.646963756573</v>
      </c>
    </row>
    <row r="15" spans="1:158" ht="15">
      <c r="A15" s="45">
        <f>'Page 1'!A18</f>
        <v>10</v>
      </c>
      <c r="B15" s="45" t="str">
        <f>'Page 1'!B18</f>
        <v>IDACORP, INC.</v>
      </c>
      <c r="C15" s="46">
        <f>'Page 1'!C18</f>
        <v>1.2</v>
      </c>
      <c r="D15" s="46">
        <f>'Page 1'!D18</f>
        <v>1.4</v>
      </c>
      <c r="E15" s="39">
        <f t="shared" si="20"/>
        <v>0.05272659960939663</v>
      </c>
      <c r="F15" s="39"/>
      <c r="G15" s="39">
        <f t="shared" si="21"/>
        <v>0.10312507860401088</v>
      </c>
      <c r="H15" s="40">
        <f>'Page 1'!F18</f>
        <v>-28.386666666666667</v>
      </c>
      <c r="I15" s="40">
        <f t="shared" si="22"/>
        <v>1.2</v>
      </c>
      <c r="J15" s="40">
        <f t="shared" si="23"/>
        <v>1.2666666666666666</v>
      </c>
      <c r="K15" s="40">
        <f t="shared" si="24"/>
        <v>1.3333333333333333</v>
      </c>
      <c r="L15" s="40">
        <f t="shared" si="25"/>
        <v>1.4</v>
      </c>
      <c r="M15" s="40">
        <f t="shared" si="26"/>
        <v>1.4868</v>
      </c>
      <c r="N15" s="40">
        <f t="shared" si="27"/>
        <v>1.5789815999999999</v>
      </c>
      <c r="O15" s="40">
        <f t="shared" si="28"/>
        <v>1.6768784592</v>
      </c>
      <c r="P15" s="40">
        <f t="shared" si="29"/>
        <v>1.7808449236704</v>
      </c>
      <c r="Q15" s="40">
        <f t="shared" si="30"/>
        <v>1.891257308937965</v>
      </c>
      <c r="R15" s="40">
        <f t="shared" si="31"/>
        <v>2.0085152620921187</v>
      </c>
      <c r="S15" s="40">
        <f t="shared" si="32"/>
        <v>2.1330432083418303</v>
      </c>
      <c r="T15" s="40">
        <f t="shared" si="33"/>
        <v>2.265291887259024</v>
      </c>
      <c r="U15" s="40">
        <f t="shared" si="34"/>
        <v>2.4057399842690836</v>
      </c>
      <c r="V15" s="40">
        <f t="shared" si="35"/>
        <v>2.554895863293767</v>
      </c>
      <c r="W15" s="40">
        <f t="shared" si="36"/>
        <v>2.7132994068179803</v>
      </c>
      <c r="X15" s="40">
        <f t="shared" si="37"/>
        <v>2.8815239700406954</v>
      </c>
      <c r="Y15" s="40">
        <f t="shared" si="38"/>
        <v>3.060178456183219</v>
      </c>
      <c r="Z15" s="40">
        <f t="shared" si="39"/>
        <v>3.2499095204665784</v>
      </c>
      <c r="AA15" s="40">
        <f t="shared" si="40"/>
        <v>3.4514039107355066</v>
      </c>
      <c r="AB15" s="40">
        <f t="shared" si="41"/>
        <v>3.665390953201108</v>
      </c>
      <c r="AC15" s="40">
        <f t="shared" si="42"/>
        <v>3.892645192299577</v>
      </c>
      <c r="AD15" s="40">
        <f t="shared" si="43"/>
        <v>4.133989194222151</v>
      </c>
      <c r="AE15" s="40">
        <f t="shared" si="44"/>
        <v>4.390296524263925</v>
      </c>
      <c r="AF15" s="40">
        <f t="shared" si="45"/>
        <v>4.662494908768289</v>
      </c>
      <c r="AG15" s="40">
        <f t="shared" si="46"/>
        <v>4.951569593111923</v>
      </c>
      <c r="AH15" s="40">
        <f t="shared" si="47"/>
        <v>5.2585669078848625</v>
      </c>
      <c r="AI15" s="40">
        <f t="shared" si="48"/>
        <v>5.584598056173724</v>
      </c>
      <c r="AJ15" s="40">
        <f t="shared" si="49"/>
        <v>5.930843135656495</v>
      </c>
      <c r="AK15" s="40">
        <f t="shared" si="50"/>
        <v>6.298555410067198</v>
      </c>
      <c r="AL15" s="40">
        <f t="shared" si="51"/>
        <v>6.689065845491365</v>
      </c>
      <c r="AM15" s="40">
        <f t="shared" si="52"/>
        <v>7.103787927911831</v>
      </c>
      <c r="AN15" s="40">
        <f t="shared" si="53"/>
        <v>7.544222779442364</v>
      </c>
      <c r="AO15" s="40">
        <f t="shared" si="54"/>
        <v>8.011964591767791</v>
      </c>
      <c r="AP15" s="40">
        <f t="shared" si="55"/>
        <v>8.508706396457395</v>
      </c>
      <c r="AQ15" s="40">
        <f t="shared" si="56"/>
        <v>9.036246193037753</v>
      </c>
      <c r="AR15" s="40">
        <f t="shared" si="57"/>
        <v>9.596493457006094</v>
      </c>
      <c r="AS15" s="40">
        <f t="shared" si="58"/>
        <v>10.191476051340473</v>
      </c>
      <c r="AT15" s="40">
        <f t="shared" si="59"/>
        <v>10.823347566523584</v>
      </c>
      <c r="AU15" s="40">
        <f t="shared" si="60"/>
        <v>11.494395115648047</v>
      </c>
      <c r="AV15" s="40">
        <f t="shared" si="61"/>
        <v>12.207047612818226</v>
      </c>
      <c r="AW15" s="40">
        <f t="shared" si="62"/>
        <v>12.963884564812956</v>
      </c>
      <c r="AX15" s="40">
        <f t="shared" si="63"/>
        <v>13.76764540783136</v>
      </c>
      <c r="AY15" s="40">
        <f t="shared" si="64"/>
        <v>14.621239423116904</v>
      </c>
      <c r="AZ15" s="40">
        <f t="shared" si="65"/>
        <v>15.527756267350153</v>
      </c>
      <c r="BA15" s="40">
        <f t="shared" si="66"/>
        <v>16.490477155925863</v>
      </c>
      <c r="BB15" s="40">
        <f t="shared" si="67"/>
        <v>17.512886739593267</v>
      </c>
      <c r="BC15" s="40">
        <f t="shared" si="68"/>
        <v>18.59868571744805</v>
      </c>
      <c r="BD15" s="40">
        <f t="shared" si="69"/>
        <v>19.751804231929828</v>
      </c>
      <c r="BE15" s="40">
        <f t="shared" si="70"/>
        <v>20.976416094309478</v>
      </c>
      <c r="BF15" s="40">
        <f t="shared" si="71"/>
        <v>22.276953892156666</v>
      </c>
      <c r="BG15" s="40">
        <f t="shared" si="72"/>
        <v>23.65812503347038</v>
      </c>
      <c r="BH15" s="40">
        <f t="shared" si="73"/>
        <v>25.124928785545546</v>
      </c>
      <c r="BI15" s="40">
        <f t="shared" si="74"/>
        <v>26.68267437024937</v>
      </c>
      <c r="BJ15" s="40">
        <f t="shared" si="75"/>
        <v>28.337000181204832</v>
      </c>
      <c r="BK15" s="40">
        <f t="shared" si="76"/>
        <v>30.093894192439535</v>
      </c>
      <c r="BL15" s="40">
        <f t="shared" si="77"/>
        <v>31.959715632370788</v>
      </c>
      <c r="BM15" s="40">
        <f t="shared" si="78"/>
        <v>33.94121800157778</v>
      </c>
      <c r="BN15" s="40">
        <f t="shared" si="79"/>
        <v>36.04557351767561</v>
      </c>
      <c r="BO15" s="40">
        <f t="shared" si="80"/>
        <v>38.2803990757715</v>
      </c>
      <c r="BP15" s="40">
        <f t="shared" si="81"/>
        <v>40.653783818469336</v>
      </c>
      <c r="BQ15" s="40">
        <f t="shared" si="82"/>
        <v>43.17431841521444</v>
      </c>
      <c r="BR15" s="40">
        <f t="shared" si="83"/>
        <v>45.85112615695773</v>
      </c>
      <c r="BS15" s="40">
        <f t="shared" si="84"/>
        <v>48.69389597868911</v>
      </c>
      <c r="BT15" s="40">
        <f t="shared" si="85"/>
        <v>51.71291752936784</v>
      </c>
      <c r="BU15" s="40">
        <f t="shared" si="86"/>
        <v>54.91911841618865</v>
      </c>
      <c r="BV15" s="40">
        <f t="shared" si="87"/>
        <v>58.324103757992354</v>
      </c>
      <c r="BW15" s="40">
        <f t="shared" si="88"/>
        <v>61.940198190987886</v>
      </c>
      <c r="BX15" s="40">
        <f t="shared" si="89"/>
        <v>65.78049047882914</v>
      </c>
      <c r="BY15" s="40">
        <f t="shared" si="90"/>
        <v>69.85888088851655</v>
      </c>
      <c r="BZ15" s="40">
        <f t="shared" si="91"/>
        <v>74.19013150360458</v>
      </c>
      <c r="CA15" s="40">
        <f t="shared" si="92"/>
        <v>78.78991965682806</v>
      </c>
      <c r="CB15" s="40">
        <f t="shared" si="93"/>
        <v>83.6748946755514</v>
      </c>
      <c r="CC15" s="40">
        <f t="shared" si="94"/>
        <v>88.86273814543559</v>
      </c>
      <c r="CD15" s="40">
        <f t="shared" si="95"/>
        <v>94.3722279104526</v>
      </c>
      <c r="CE15" s="40">
        <f t="shared" si="96"/>
        <v>100.22330604090067</v>
      </c>
      <c r="CF15" s="40">
        <f t="shared" si="97"/>
        <v>106.43715101543651</v>
      </c>
      <c r="CG15" s="40">
        <f t="shared" si="98"/>
        <v>113.03625437839358</v>
      </c>
      <c r="CH15" s="40">
        <f t="shared" si="99"/>
        <v>120.04450214985398</v>
      </c>
      <c r="CI15" s="40">
        <f t="shared" si="100"/>
        <v>127.48726128314493</v>
      </c>
      <c r="CJ15" s="40">
        <f t="shared" si="101"/>
        <v>135.39147148269993</v>
      </c>
      <c r="CK15" s="40">
        <f t="shared" si="102"/>
        <v>143.78574271462733</v>
      </c>
      <c r="CL15" s="40">
        <f t="shared" si="103"/>
        <v>152.70045876293423</v>
      </c>
      <c r="CM15" s="40">
        <f t="shared" si="104"/>
        <v>162.16788720623617</v>
      </c>
      <c r="CN15" s="40">
        <f t="shared" si="105"/>
        <v>172.22229621302282</v>
      </c>
      <c r="CO15" s="40">
        <f t="shared" si="106"/>
        <v>182.90007857823025</v>
      </c>
      <c r="CP15" s="40">
        <f t="shared" si="107"/>
        <v>194.23988345008053</v>
      </c>
      <c r="CQ15" s="40">
        <f t="shared" si="108"/>
        <v>206.28275622398553</v>
      </c>
      <c r="CR15" s="40">
        <f t="shared" si="109"/>
        <v>219.07228710987263</v>
      </c>
      <c r="CS15" s="40">
        <f t="shared" si="110"/>
        <v>232.65476891068474</v>
      </c>
      <c r="CT15" s="40">
        <f t="shared" si="111"/>
        <v>247.0793645831472</v>
      </c>
      <c r="CU15" s="40">
        <f t="shared" si="112"/>
        <v>262.39828518730235</v>
      </c>
      <c r="CV15" s="40">
        <f t="shared" si="113"/>
        <v>278.6669788689151</v>
      </c>
      <c r="CW15" s="40">
        <f t="shared" si="114"/>
        <v>295.9443315587879</v>
      </c>
      <c r="CX15" s="40">
        <f t="shared" si="115"/>
        <v>314.29288011543275</v>
      </c>
      <c r="CY15" s="40">
        <f t="shared" si="116"/>
        <v>333.7790386825896</v>
      </c>
      <c r="CZ15" s="40">
        <f t="shared" si="117"/>
        <v>354.4733390809102</v>
      </c>
      <c r="DA15" s="40">
        <f t="shared" si="118"/>
        <v>376.45068610392667</v>
      </c>
      <c r="DB15" s="40">
        <f t="shared" si="119"/>
        <v>399.79062864237017</v>
      </c>
      <c r="DC15" s="40">
        <f t="shared" si="120"/>
        <v>424.57764761819715</v>
      </c>
      <c r="DD15" s="40">
        <f t="shared" si="121"/>
        <v>450.9014617705254</v>
      </c>
      <c r="DE15" s="40">
        <f t="shared" si="122"/>
        <v>478.857352400298</v>
      </c>
      <c r="DF15" s="40">
        <f t="shared" si="123"/>
        <v>508.5465082491165</v>
      </c>
      <c r="DG15" s="40">
        <f t="shared" si="124"/>
        <v>540.0763917605618</v>
      </c>
      <c r="DH15" s="40">
        <f t="shared" si="125"/>
        <v>573.5611280497167</v>
      </c>
      <c r="DI15" s="40">
        <f t="shared" si="126"/>
        <v>609.1219179887992</v>
      </c>
      <c r="DJ15" s="40">
        <f t="shared" si="127"/>
        <v>646.8874769041048</v>
      </c>
      <c r="DK15" s="40">
        <f t="shared" si="128"/>
        <v>686.9945004721593</v>
      </c>
      <c r="DL15" s="40">
        <f t="shared" si="129"/>
        <v>729.5881595014332</v>
      </c>
      <c r="DM15" s="40">
        <f t="shared" si="130"/>
        <v>774.8226253905221</v>
      </c>
      <c r="DN15" s="40">
        <f t="shared" si="131"/>
        <v>822.8616281647346</v>
      </c>
      <c r="DO15" s="40">
        <f t="shared" si="132"/>
        <v>873.8790491109482</v>
      </c>
      <c r="DP15" s="40">
        <f t="shared" si="133"/>
        <v>928.0595501558271</v>
      </c>
      <c r="DQ15" s="40">
        <f t="shared" si="134"/>
        <v>985.5992422654884</v>
      </c>
      <c r="DR15" s="40">
        <f t="shared" si="135"/>
        <v>1046.7063952859487</v>
      </c>
      <c r="DS15" s="40">
        <f t="shared" si="136"/>
        <v>1111.6021917936775</v>
      </c>
      <c r="DT15" s="40">
        <f t="shared" si="137"/>
        <v>1180.5215276848855</v>
      </c>
      <c r="DU15" s="40">
        <f t="shared" si="138"/>
        <v>1253.7138624013485</v>
      </c>
      <c r="DV15" s="40">
        <f t="shared" si="139"/>
        <v>1331.4441218702323</v>
      </c>
      <c r="DW15" s="40">
        <f t="shared" si="140"/>
        <v>1413.9936574261867</v>
      </c>
      <c r="DX15" s="40">
        <f t="shared" si="141"/>
        <v>1501.6612641866104</v>
      </c>
      <c r="DY15" s="40">
        <f t="shared" si="142"/>
        <v>1594.7642625661804</v>
      </c>
      <c r="DZ15" s="40">
        <f t="shared" si="143"/>
        <v>1693.6396468452836</v>
      </c>
      <c r="EA15" s="40">
        <f t="shared" si="144"/>
        <v>1798.6453049496913</v>
      </c>
      <c r="EB15" s="40">
        <f t="shared" si="145"/>
        <v>1910.1613138565722</v>
      </c>
      <c r="EC15" s="40">
        <f t="shared" si="146"/>
        <v>2028.5913153156798</v>
      </c>
      <c r="ED15" s="40">
        <f t="shared" si="147"/>
        <v>2154.363976865252</v>
      </c>
      <c r="EE15" s="40">
        <f t="shared" si="148"/>
        <v>2287.9345434308975</v>
      </c>
      <c r="EF15" s="40">
        <f t="shared" si="149"/>
        <v>2429.786485123613</v>
      </c>
      <c r="EG15" s="40">
        <f t="shared" si="150"/>
        <v>2580.4332472012775</v>
      </c>
      <c r="EH15" s="40">
        <f t="shared" si="151"/>
        <v>2740.420108527757</v>
      </c>
      <c r="EI15" s="40">
        <f t="shared" si="152"/>
        <v>2910.3261552564777</v>
      </c>
      <c r="EJ15" s="40">
        <f t="shared" si="153"/>
        <v>3090.7663768823795</v>
      </c>
      <c r="EK15" s="40">
        <f t="shared" si="154"/>
        <v>3282.393892249087</v>
      </c>
      <c r="EL15" s="40">
        <f t="shared" si="155"/>
        <v>3485.9023135685306</v>
      </c>
      <c r="EM15" s="40">
        <f t="shared" si="156"/>
        <v>3702.0282570097797</v>
      </c>
      <c r="EN15" s="40">
        <f t="shared" si="157"/>
        <v>3931.554008944386</v>
      </c>
      <c r="EO15" s="40">
        <f t="shared" si="158"/>
        <v>4175.310357498938</v>
      </c>
      <c r="EP15" s="40">
        <f t="shared" si="159"/>
        <v>4434.179599663873</v>
      </c>
      <c r="EQ15" s="40">
        <f t="shared" si="160"/>
        <v>4709.0987348430335</v>
      </c>
      <c r="ER15" s="40">
        <f t="shared" si="161"/>
        <v>5001.062856403302</v>
      </c>
      <c r="ES15" s="40">
        <f t="shared" si="162"/>
        <v>5311.1287535003075</v>
      </c>
      <c r="ET15" s="40">
        <f t="shared" si="163"/>
        <v>5640.418736217327</v>
      </c>
      <c r="EU15" s="40">
        <f t="shared" si="164"/>
        <v>5990.124697862801</v>
      </c>
      <c r="EV15" s="40">
        <f t="shared" si="165"/>
        <v>6361.5124291302955</v>
      </c>
      <c r="EW15" s="40">
        <f t="shared" si="166"/>
        <v>6755.926199736374</v>
      </c>
      <c r="EX15" s="40">
        <f t="shared" si="167"/>
        <v>7174.79362412003</v>
      </c>
      <c r="EY15" s="40">
        <f t="shared" si="168"/>
        <v>7619.630828815471</v>
      </c>
      <c r="EZ15" s="40">
        <f t="shared" si="169"/>
        <v>8092.047940202031</v>
      </c>
      <c r="FA15" s="40">
        <f t="shared" si="170"/>
        <v>8593.754912494558</v>
      </c>
      <c r="FB15" s="40">
        <f t="shared" si="171"/>
        <v>9126.567717069222</v>
      </c>
    </row>
    <row r="16" spans="1:158" ht="15">
      <c r="A16" s="45">
        <f>'Page 1'!A19</f>
        <v>11</v>
      </c>
      <c r="B16" s="45" t="str">
        <f>'Page 1'!B19</f>
        <v>NSTAR</v>
      </c>
      <c r="C16" s="46">
        <f>'Page 1'!C19</f>
        <v>1.63</v>
      </c>
      <c r="D16" s="46">
        <f>'Page 1'!D19</f>
        <v>1.95</v>
      </c>
      <c r="E16" s="39">
        <f t="shared" si="20"/>
        <v>0.06157089332616206</v>
      </c>
      <c r="F16" s="39"/>
      <c r="G16" s="39">
        <f t="shared" si="21"/>
        <v>0.11303300454402973</v>
      </c>
      <c r="H16" s="40">
        <f>'Page 1'!F19</f>
        <v>-31.886666666666667</v>
      </c>
      <c r="I16" s="40">
        <f t="shared" si="22"/>
        <v>1.63</v>
      </c>
      <c r="J16" s="40">
        <f t="shared" si="23"/>
        <v>1.7366666666666666</v>
      </c>
      <c r="K16" s="40">
        <f t="shared" si="24"/>
        <v>1.8433333333333333</v>
      </c>
      <c r="L16" s="40">
        <f t="shared" si="25"/>
        <v>1.95</v>
      </c>
      <c r="M16" s="40">
        <f t="shared" si="26"/>
        <v>2.0709</v>
      </c>
      <c r="N16" s="40">
        <f t="shared" si="27"/>
        <v>2.1992958000000002</v>
      </c>
      <c r="O16" s="40">
        <f t="shared" si="28"/>
        <v>2.3356521396000005</v>
      </c>
      <c r="P16" s="40">
        <f t="shared" si="29"/>
        <v>2.4804625722552007</v>
      </c>
      <c r="Q16" s="40">
        <f t="shared" si="30"/>
        <v>2.6342512517350234</v>
      </c>
      <c r="R16" s="40">
        <f t="shared" si="31"/>
        <v>2.797574829342595</v>
      </c>
      <c r="S16" s="40">
        <f t="shared" si="32"/>
        <v>2.971024468761836</v>
      </c>
      <c r="T16" s="40">
        <f t="shared" si="33"/>
        <v>3.15522798582507</v>
      </c>
      <c r="U16" s="40">
        <f t="shared" si="34"/>
        <v>3.3508521209462248</v>
      </c>
      <c r="V16" s="40">
        <f t="shared" si="35"/>
        <v>3.558604952444891</v>
      </c>
      <c r="W16" s="40">
        <f t="shared" si="36"/>
        <v>3.779238459496474</v>
      </c>
      <c r="X16" s="40">
        <f t="shared" si="37"/>
        <v>4.013551243985256</v>
      </c>
      <c r="Y16" s="40">
        <f t="shared" si="38"/>
        <v>4.2623914211123415</v>
      </c>
      <c r="Z16" s="40">
        <f t="shared" si="39"/>
        <v>4.526659689221307</v>
      </c>
      <c r="AA16" s="40">
        <f t="shared" si="40"/>
        <v>4.807312589953028</v>
      </c>
      <c r="AB16" s="40">
        <f t="shared" si="41"/>
        <v>5.105365970530117</v>
      </c>
      <c r="AC16" s="40">
        <f t="shared" si="42"/>
        <v>5.421898660702984</v>
      </c>
      <c r="AD16" s="40">
        <f t="shared" si="43"/>
        <v>5.75805637766657</v>
      </c>
      <c r="AE16" s="40">
        <f t="shared" si="44"/>
        <v>6.115055873081897</v>
      </c>
      <c r="AF16" s="40">
        <f t="shared" si="45"/>
        <v>6.494189337212975</v>
      </c>
      <c r="AG16" s="40">
        <f t="shared" si="46"/>
        <v>6.89682907612018</v>
      </c>
      <c r="AH16" s="40">
        <f t="shared" si="47"/>
        <v>7.324432478839632</v>
      </c>
      <c r="AI16" s="40">
        <f t="shared" si="48"/>
        <v>7.77854729252769</v>
      </c>
      <c r="AJ16" s="40">
        <f t="shared" si="49"/>
        <v>8.260817224664407</v>
      </c>
      <c r="AK16" s="40">
        <f t="shared" si="50"/>
        <v>8.772987892593601</v>
      </c>
      <c r="AL16" s="40">
        <f t="shared" si="51"/>
        <v>9.316913141934405</v>
      </c>
      <c r="AM16" s="40">
        <f t="shared" si="52"/>
        <v>9.894561756734339</v>
      </c>
      <c r="AN16" s="40">
        <f t="shared" si="53"/>
        <v>10.508024585651869</v>
      </c>
      <c r="AO16" s="40">
        <f t="shared" si="54"/>
        <v>11.159522109962285</v>
      </c>
      <c r="AP16" s="40">
        <f t="shared" si="55"/>
        <v>11.851412480779947</v>
      </c>
      <c r="AQ16" s="40">
        <f t="shared" si="56"/>
        <v>12.586200054588305</v>
      </c>
      <c r="AR16" s="40">
        <f t="shared" si="57"/>
        <v>13.36654445797278</v>
      </c>
      <c r="AS16" s="40">
        <f t="shared" si="58"/>
        <v>14.195270214367094</v>
      </c>
      <c r="AT16" s="40">
        <f t="shared" si="59"/>
        <v>15.075376967657855</v>
      </c>
      <c r="AU16" s="40">
        <f t="shared" si="60"/>
        <v>16.010050339652643</v>
      </c>
      <c r="AV16" s="40">
        <f t="shared" si="61"/>
        <v>17.002673460711108</v>
      </c>
      <c r="AW16" s="40">
        <f t="shared" si="62"/>
        <v>18.056839215275197</v>
      </c>
      <c r="AX16" s="40">
        <f t="shared" si="63"/>
        <v>19.17636324662226</v>
      </c>
      <c r="AY16" s="40">
        <f t="shared" si="64"/>
        <v>20.36529776791284</v>
      </c>
      <c r="AZ16" s="40">
        <f t="shared" si="65"/>
        <v>21.627946229523435</v>
      </c>
      <c r="BA16" s="40">
        <f t="shared" si="66"/>
        <v>22.96887889575389</v>
      </c>
      <c r="BB16" s="40">
        <f t="shared" si="67"/>
        <v>24.39294938729063</v>
      </c>
      <c r="BC16" s="40">
        <f t="shared" si="68"/>
        <v>25.905312249302654</v>
      </c>
      <c r="BD16" s="40">
        <f t="shared" si="69"/>
        <v>27.51144160875942</v>
      </c>
      <c r="BE16" s="40">
        <f t="shared" si="70"/>
        <v>29.217150988502503</v>
      </c>
      <c r="BF16" s="40">
        <f t="shared" si="71"/>
        <v>31.02861434978966</v>
      </c>
      <c r="BG16" s="40">
        <f t="shared" si="72"/>
        <v>32.95238843947662</v>
      </c>
      <c r="BH16" s="40">
        <f t="shared" si="73"/>
        <v>34.99543652272418</v>
      </c>
      <c r="BI16" s="40">
        <f t="shared" si="74"/>
        <v>37.16515358713308</v>
      </c>
      <c r="BJ16" s="40">
        <f t="shared" si="75"/>
        <v>39.46939310953533</v>
      </c>
      <c r="BK16" s="40">
        <f t="shared" si="76"/>
        <v>41.916495482326525</v>
      </c>
      <c r="BL16" s="40">
        <f t="shared" si="77"/>
        <v>44.51531820223077</v>
      </c>
      <c r="BM16" s="40">
        <f t="shared" si="78"/>
        <v>47.27526793076908</v>
      </c>
      <c r="BN16" s="40">
        <f t="shared" si="79"/>
        <v>50.20633454247677</v>
      </c>
      <c r="BO16" s="40">
        <f t="shared" si="80"/>
        <v>53.31912728411033</v>
      </c>
      <c r="BP16" s="40">
        <f t="shared" si="81"/>
        <v>56.624913175725176</v>
      </c>
      <c r="BQ16" s="40">
        <f t="shared" si="82"/>
        <v>60.13565779262014</v>
      </c>
      <c r="BR16" s="40">
        <f t="shared" si="83"/>
        <v>63.86406857576259</v>
      </c>
      <c r="BS16" s="40">
        <f t="shared" si="84"/>
        <v>67.82364082745987</v>
      </c>
      <c r="BT16" s="40">
        <f t="shared" si="85"/>
        <v>72.02870655876238</v>
      </c>
      <c r="BU16" s="40">
        <f t="shared" si="86"/>
        <v>76.49448636540565</v>
      </c>
      <c r="BV16" s="40">
        <f t="shared" si="87"/>
        <v>81.23714452006081</v>
      </c>
      <c r="BW16" s="40">
        <f t="shared" si="88"/>
        <v>86.27384748030458</v>
      </c>
      <c r="BX16" s="40">
        <f t="shared" si="89"/>
        <v>91.62282602408347</v>
      </c>
      <c r="BY16" s="40">
        <f t="shared" si="90"/>
        <v>97.30344123757665</v>
      </c>
      <c r="BZ16" s="40">
        <f t="shared" si="91"/>
        <v>103.33625459430641</v>
      </c>
      <c r="CA16" s="40">
        <f t="shared" si="92"/>
        <v>109.74310237915341</v>
      </c>
      <c r="CB16" s="40">
        <f t="shared" si="93"/>
        <v>116.54717472666093</v>
      </c>
      <c r="CC16" s="40">
        <f t="shared" si="94"/>
        <v>123.77309955971391</v>
      </c>
      <c r="CD16" s="40">
        <f t="shared" si="95"/>
        <v>131.44703173241618</v>
      </c>
      <c r="CE16" s="40">
        <f t="shared" si="96"/>
        <v>139.59674769982598</v>
      </c>
      <c r="CF16" s="40">
        <f t="shared" si="97"/>
        <v>148.2517460572152</v>
      </c>
      <c r="CG16" s="40">
        <f t="shared" si="98"/>
        <v>157.44335431276255</v>
      </c>
      <c r="CH16" s="40">
        <f t="shared" si="99"/>
        <v>167.20484228015383</v>
      </c>
      <c r="CI16" s="40">
        <f t="shared" si="100"/>
        <v>177.57154250152337</v>
      </c>
      <c r="CJ16" s="40">
        <f t="shared" si="101"/>
        <v>188.58097813661783</v>
      </c>
      <c r="CK16" s="40">
        <f t="shared" si="102"/>
        <v>200.27299878108815</v>
      </c>
      <c r="CL16" s="40">
        <f t="shared" si="103"/>
        <v>212.68992470551564</v>
      </c>
      <c r="CM16" s="40">
        <f t="shared" si="104"/>
        <v>225.87670003725762</v>
      </c>
      <c r="CN16" s="40">
        <f t="shared" si="105"/>
        <v>239.8810554395676</v>
      </c>
      <c r="CO16" s="40">
        <f t="shared" si="106"/>
        <v>254.7536808768208</v>
      </c>
      <c r="CP16" s="40">
        <f t="shared" si="107"/>
        <v>270.5484090911837</v>
      </c>
      <c r="CQ16" s="40">
        <f t="shared" si="108"/>
        <v>287.3224104548371</v>
      </c>
      <c r="CR16" s="40">
        <f t="shared" si="109"/>
        <v>305.136399903037</v>
      </c>
      <c r="CS16" s="40">
        <f t="shared" si="110"/>
        <v>324.0548566970253</v>
      </c>
      <c r="CT16" s="40">
        <f t="shared" si="111"/>
        <v>344.1462578122409</v>
      </c>
      <c r="CU16" s="40">
        <f t="shared" si="112"/>
        <v>365.48332579659984</v>
      </c>
      <c r="CV16" s="40">
        <f t="shared" si="113"/>
        <v>388.14329199598905</v>
      </c>
      <c r="CW16" s="40">
        <f t="shared" si="114"/>
        <v>412.2081760997404</v>
      </c>
      <c r="CX16" s="40">
        <f t="shared" si="115"/>
        <v>437.7650830179243</v>
      </c>
      <c r="CY16" s="40">
        <f t="shared" si="116"/>
        <v>464.90651816503566</v>
      </c>
      <c r="CZ16" s="40">
        <f t="shared" si="117"/>
        <v>493.7307222912679</v>
      </c>
      <c r="DA16" s="40">
        <f t="shared" si="118"/>
        <v>524.3420270733266</v>
      </c>
      <c r="DB16" s="40">
        <f t="shared" si="119"/>
        <v>556.8512327518729</v>
      </c>
      <c r="DC16" s="40">
        <f t="shared" si="120"/>
        <v>591.376009182489</v>
      </c>
      <c r="DD16" s="40">
        <f t="shared" si="121"/>
        <v>628.0413217518034</v>
      </c>
      <c r="DE16" s="40">
        <f t="shared" si="122"/>
        <v>666.9798837004153</v>
      </c>
      <c r="DF16" s="40">
        <f t="shared" si="123"/>
        <v>708.3326364898411</v>
      </c>
      <c r="DG16" s="40">
        <f t="shared" si="124"/>
        <v>752.2492599522113</v>
      </c>
      <c r="DH16" s="40">
        <f t="shared" si="125"/>
        <v>798.8887140692485</v>
      </c>
      <c r="DI16" s="40">
        <f t="shared" si="126"/>
        <v>848.419814341542</v>
      </c>
      <c r="DJ16" s="40">
        <f t="shared" si="127"/>
        <v>901.0218428307176</v>
      </c>
      <c r="DK16" s="40">
        <f t="shared" si="128"/>
        <v>956.8851970862221</v>
      </c>
      <c r="DL16" s="40">
        <f t="shared" si="129"/>
        <v>1016.212079305568</v>
      </c>
      <c r="DM16" s="40">
        <f t="shared" si="130"/>
        <v>1079.2172282225133</v>
      </c>
      <c r="DN16" s="40">
        <f t="shared" si="131"/>
        <v>1146.1286963723092</v>
      </c>
      <c r="DO16" s="40">
        <f t="shared" si="132"/>
        <v>1217.1886755473924</v>
      </c>
      <c r="DP16" s="40">
        <f t="shared" si="133"/>
        <v>1292.654373431331</v>
      </c>
      <c r="DQ16" s="40">
        <f t="shared" si="134"/>
        <v>1372.7989445840735</v>
      </c>
      <c r="DR16" s="40">
        <f t="shared" si="135"/>
        <v>1457.9124791482861</v>
      </c>
      <c r="DS16" s="40">
        <f t="shared" si="136"/>
        <v>1548.30305285548</v>
      </c>
      <c r="DT16" s="40">
        <f t="shared" si="137"/>
        <v>1644.29784213252</v>
      </c>
      <c r="DU16" s="40">
        <f t="shared" si="138"/>
        <v>1746.2443083447363</v>
      </c>
      <c r="DV16" s="40">
        <f t="shared" si="139"/>
        <v>1854.51145546211</v>
      </c>
      <c r="DW16" s="40">
        <f t="shared" si="140"/>
        <v>1969.491165700761</v>
      </c>
      <c r="DX16" s="40">
        <f t="shared" si="141"/>
        <v>2091.5996179742083</v>
      </c>
      <c r="DY16" s="40">
        <f t="shared" si="142"/>
        <v>2221.2787942886093</v>
      </c>
      <c r="DZ16" s="40">
        <f t="shared" si="143"/>
        <v>2358.998079534503</v>
      </c>
      <c r="EA16" s="40">
        <f t="shared" si="144"/>
        <v>2505.2559604656426</v>
      </c>
      <c r="EB16" s="40">
        <f t="shared" si="145"/>
        <v>2660.5818300145124</v>
      </c>
      <c r="EC16" s="40">
        <f t="shared" si="146"/>
        <v>2825.5379034754123</v>
      </c>
      <c r="ED16" s="40">
        <f t="shared" si="147"/>
        <v>3000.721253490888</v>
      </c>
      <c r="EE16" s="40">
        <f t="shared" si="148"/>
        <v>3186.765971207323</v>
      </c>
      <c r="EF16" s="40">
        <f t="shared" si="149"/>
        <v>3384.3454614221773</v>
      </c>
      <c r="EG16" s="40">
        <f t="shared" si="150"/>
        <v>3594.1748800303526</v>
      </c>
      <c r="EH16" s="40">
        <f t="shared" si="151"/>
        <v>3817.0137225922344</v>
      </c>
      <c r="EI16" s="40">
        <f t="shared" si="152"/>
        <v>4053.668573392953</v>
      </c>
      <c r="EJ16" s="40">
        <f t="shared" si="153"/>
        <v>4304.996024943316</v>
      </c>
      <c r="EK16" s="40">
        <f t="shared" si="154"/>
        <v>4571.905778489802</v>
      </c>
      <c r="EL16" s="40">
        <f t="shared" si="155"/>
        <v>4855.36393675617</v>
      </c>
      <c r="EM16" s="40">
        <f t="shared" si="156"/>
        <v>5156.396500835052</v>
      </c>
      <c r="EN16" s="40">
        <f t="shared" si="157"/>
        <v>5476.093083886826</v>
      </c>
      <c r="EO16" s="40">
        <f t="shared" si="158"/>
        <v>5815.61085508781</v>
      </c>
      <c r="EP16" s="40">
        <f t="shared" si="159"/>
        <v>6176.178728103254</v>
      </c>
      <c r="EQ16" s="40">
        <f t="shared" si="160"/>
        <v>6559.101809245656</v>
      </c>
      <c r="ER16" s="40">
        <f t="shared" si="161"/>
        <v>6965.766121418887</v>
      </c>
      <c r="ES16" s="40">
        <f t="shared" si="162"/>
        <v>7397.643620946859</v>
      </c>
      <c r="ET16" s="40">
        <f t="shared" si="163"/>
        <v>7856.297525445565</v>
      </c>
      <c r="EU16" s="40">
        <f t="shared" si="164"/>
        <v>8343.38797202319</v>
      </c>
      <c r="EV16" s="40">
        <f t="shared" si="165"/>
        <v>8860.67802628863</v>
      </c>
      <c r="EW16" s="40">
        <f t="shared" si="166"/>
        <v>9410.040063918525</v>
      </c>
      <c r="EX16" s="40">
        <f t="shared" si="167"/>
        <v>9993.462547881474</v>
      </c>
      <c r="EY16" s="40">
        <f t="shared" si="168"/>
        <v>10613.057225850127</v>
      </c>
      <c r="EZ16" s="40">
        <f t="shared" si="169"/>
        <v>11271.066773852835</v>
      </c>
      <c r="FA16" s="40">
        <f t="shared" si="170"/>
        <v>11969.872913831712</v>
      </c>
      <c r="FB16" s="40">
        <f t="shared" si="171"/>
        <v>12712.005034489279</v>
      </c>
    </row>
    <row r="17" spans="1:158" ht="15">
      <c r="A17" s="45">
        <f>'Page 1'!A20</f>
        <v>12</v>
      </c>
      <c r="B17" s="45" t="str">
        <f>'Page 1'!B20</f>
        <v>PG&amp;E CORP</v>
      </c>
      <c r="C17" s="46">
        <f>'Page 1'!C20</f>
        <v>1.8</v>
      </c>
      <c r="D17" s="46">
        <f>'Page 1'!D20</f>
        <v>2.2</v>
      </c>
      <c r="E17" s="39">
        <f t="shared" si="20"/>
        <v>0.06917810999860885</v>
      </c>
      <c r="F17" s="39"/>
      <c r="G17" s="39">
        <f t="shared" si="21"/>
        <v>0.10736993445835906</v>
      </c>
      <c r="H17" s="40">
        <f>'Page 1'!F20</f>
        <v>-40.35666666666666</v>
      </c>
      <c r="I17" s="40">
        <f t="shared" si="22"/>
        <v>1.8</v>
      </c>
      <c r="J17" s="40">
        <f t="shared" si="23"/>
        <v>1.9333333333333333</v>
      </c>
      <c r="K17" s="40">
        <f t="shared" si="24"/>
        <v>2.066666666666667</v>
      </c>
      <c r="L17" s="40">
        <f t="shared" si="25"/>
        <v>2.2</v>
      </c>
      <c r="M17" s="40">
        <f t="shared" si="26"/>
        <v>2.3364000000000003</v>
      </c>
      <c r="N17" s="40">
        <f t="shared" si="27"/>
        <v>2.4812568000000006</v>
      </c>
      <c r="O17" s="40">
        <f t="shared" si="28"/>
        <v>2.6350947216000007</v>
      </c>
      <c r="P17" s="40">
        <f t="shared" si="29"/>
        <v>2.798470594339201</v>
      </c>
      <c r="Q17" s="40">
        <f t="shared" si="30"/>
        <v>2.9719757711882315</v>
      </c>
      <c r="R17" s="40">
        <f t="shared" si="31"/>
        <v>3.156238269001902</v>
      </c>
      <c r="S17" s="40">
        <f t="shared" si="32"/>
        <v>3.3519250416800204</v>
      </c>
      <c r="T17" s="40">
        <f t="shared" si="33"/>
        <v>3.559744394264182</v>
      </c>
      <c r="U17" s="40">
        <f t="shared" si="34"/>
        <v>3.7804485467085613</v>
      </c>
      <c r="V17" s="40">
        <f t="shared" si="35"/>
        <v>4.0148363566044925</v>
      </c>
      <c r="W17" s="40">
        <f t="shared" si="36"/>
        <v>4.2637562107139715</v>
      </c>
      <c r="X17" s="40">
        <f t="shared" si="37"/>
        <v>4.528109095778238</v>
      </c>
      <c r="Y17" s="40">
        <f t="shared" si="38"/>
        <v>4.80885185971649</v>
      </c>
      <c r="Z17" s="40">
        <f t="shared" si="39"/>
        <v>5.107000675018912</v>
      </c>
      <c r="AA17" s="40">
        <f t="shared" si="40"/>
        <v>5.423634716870085</v>
      </c>
      <c r="AB17" s="40">
        <f t="shared" si="41"/>
        <v>5.75990006931603</v>
      </c>
      <c r="AC17" s="40">
        <f t="shared" si="42"/>
        <v>6.117013873613624</v>
      </c>
      <c r="AD17" s="40">
        <f t="shared" si="43"/>
        <v>6.4962687337776694</v>
      </c>
      <c r="AE17" s="40">
        <f t="shared" si="44"/>
        <v>6.899037395271885</v>
      </c>
      <c r="AF17" s="40">
        <f t="shared" si="45"/>
        <v>7.326777713778743</v>
      </c>
      <c r="AG17" s="40">
        <f t="shared" si="46"/>
        <v>7.781037932033025</v>
      </c>
      <c r="AH17" s="40">
        <f t="shared" si="47"/>
        <v>8.263462283819074</v>
      </c>
      <c r="AI17" s="40">
        <f t="shared" si="48"/>
        <v>8.775796945415857</v>
      </c>
      <c r="AJ17" s="40">
        <f t="shared" si="49"/>
        <v>9.319896356031641</v>
      </c>
      <c r="AK17" s="40">
        <f t="shared" si="50"/>
        <v>9.897729930105603</v>
      </c>
      <c r="AL17" s="40">
        <f t="shared" si="51"/>
        <v>10.51138918577215</v>
      </c>
      <c r="AM17" s="40">
        <f t="shared" si="52"/>
        <v>11.163095315290025</v>
      </c>
      <c r="AN17" s="40">
        <f t="shared" si="53"/>
        <v>11.855207224838008</v>
      </c>
      <c r="AO17" s="40">
        <f t="shared" si="54"/>
        <v>12.590230072777965</v>
      </c>
      <c r="AP17" s="40">
        <f t="shared" si="55"/>
        <v>13.3708243372902</v>
      </c>
      <c r="AQ17" s="40">
        <f t="shared" si="56"/>
        <v>14.199815446202193</v>
      </c>
      <c r="AR17" s="40">
        <f t="shared" si="57"/>
        <v>15.08020400386673</v>
      </c>
      <c r="AS17" s="40">
        <f t="shared" si="58"/>
        <v>16.01517665210647</v>
      </c>
      <c r="AT17" s="40">
        <f t="shared" si="59"/>
        <v>17.00811760453707</v>
      </c>
      <c r="AU17" s="40">
        <f t="shared" si="60"/>
        <v>18.06262089601837</v>
      </c>
      <c r="AV17" s="40">
        <f t="shared" si="61"/>
        <v>19.182503391571508</v>
      </c>
      <c r="AW17" s="40">
        <f t="shared" si="62"/>
        <v>20.371818601848943</v>
      </c>
      <c r="AX17" s="40">
        <f t="shared" si="63"/>
        <v>21.63487135516358</v>
      </c>
      <c r="AY17" s="40">
        <f t="shared" si="64"/>
        <v>22.97623337918372</v>
      </c>
      <c r="AZ17" s="40">
        <f t="shared" si="65"/>
        <v>24.400759848693113</v>
      </c>
      <c r="BA17" s="40">
        <f t="shared" si="66"/>
        <v>25.913606959312087</v>
      </c>
      <c r="BB17" s="40">
        <f t="shared" si="67"/>
        <v>27.520250590789438</v>
      </c>
      <c r="BC17" s="40">
        <f t="shared" si="68"/>
        <v>29.226506127418386</v>
      </c>
      <c r="BD17" s="40">
        <f t="shared" si="69"/>
        <v>31.038549507318326</v>
      </c>
      <c r="BE17" s="40">
        <f t="shared" si="70"/>
        <v>32.962939576772065</v>
      </c>
      <c r="BF17" s="40">
        <f t="shared" si="71"/>
        <v>35.00664183053193</v>
      </c>
      <c r="BG17" s="40">
        <f t="shared" si="72"/>
        <v>37.177053624024914</v>
      </c>
      <c r="BH17" s="40">
        <f t="shared" si="73"/>
        <v>39.48203094871446</v>
      </c>
      <c r="BI17" s="40">
        <f t="shared" si="74"/>
        <v>41.92991686753476</v>
      </c>
      <c r="BJ17" s="40">
        <f t="shared" si="75"/>
        <v>44.529571713321914</v>
      </c>
      <c r="BK17" s="40">
        <f t="shared" si="76"/>
        <v>47.29040515954787</v>
      </c>
      <c r="BL17" s="40">
        <f t="shared" si="77"/>
        <v>50.22241027943984</v>
      </c>
      <c r="BM17" s="40">
        <f t="shared" si="78"/>
        <v>53.336199716765115</v>
      </c>
      <c r="BN17" s="40">
        <f t="shared" si="79"/>
        <v>56.64304409920456</v>
      </c>
      <c r="BO17" s="40">
        <f t="shared" si="80"/>
        <v>60.15491283335525</v>
      </c>
      <c r="BP17" s="40">
        <f t="shared" si="81"/>
        <v>63.884517429023276</v>
      </c>
      <c r="BQ17" s="40">
        <f t="shared" si="82"/>
        <v>67.84535750962273</v>
      </c>
      <c r="BR17" s="40">
        <f t="shared" si="83"/>
        <v>72.05176967521935</v>
      </c>
      <c r="BS17" s="40">
        <f t="shared" si="84"/>
        <v>76.51897939508295</v>
      </c>
      <c r="BT17" s="40">
        <f t="shared" si="85"/>
        <v>81.26315611757809</v>
      </c>
      <c r="BU17" s="40">
        <f t="shared" si="86"/>
        <v>86.30147179686794</v>
      </c>
      <c r="BV17" s="40">
        <f t="shared" si="87"/>
        <v>91.65216304827376</v>
      </c>
      <c r="BW17" s="40">
        <f t="shared" si="88"/>
        <v>97.33459715726674</v>
      </c>
      <c r="BX17" s="40">
        <f t="shared" si="89"/>
        <v>103.36934218101729</v>
      </c>
      <c r="BY17" s="40">
        <f t="shared" si="90"/>
        <v>109.77824139624036</v>
      </c>
      <c r="BZ17" s="40">
        <f t="shared" si="91"/>
        <v>116.58449236280727</v>
      </c>
      <c r="CA17" s="40">
        <f t="shared" si="92"/>
        <v>123.81273088930132</v>
      </c>
      <c r="CB17" s="40">
        <f t="shared" si="93"/>
        <v>131.48912020443802</v>
      </c>
      <c r="CC17" s="40">
        <f t="shared" si="94"/>
        <v>139.6414456571132</v>
      </c>
      <c r="CD17" s="40">
        <f t="shared" si="95"/>
        <v>148.29921528785422</v>
      </c>
      <c r="CE17" s="40">
        <f t="shared" si="96"/>
        <v>157.4937666357012</v>
      </c>
      <c r="CF17" s="40">
        <f t="shared" si="97"/>
        <v>167.2583801671147</v>
      </c>
      <c r="CG17" s="40">
        <f t="shared" si="98"/>
        <v>177.6283997374758</v>
      </c>
      <c r="CH17" s="40">
        <f t="shared" si="99"/>
        <v>188.64136052119932</v>
      </c>
      <c r="CI17" s="40">
        <f t="shared" si="100"/>
        <v>200.3371248735137</v>
      </c>
      <c r="CJ17" s="40">
        <f t="shared" si="101"/>
        <v>212.75802661567155</v>
      </c>
      <c r="CK17" s="40">
        <f t="shared" si="102"/>
        <v>225.9490242658432</v>
      </c>
      <c r="CL17" s="40">
        <f t="shared" si="103"/>
        <v>239.9578637703255</v>
      </c>
      <c r="CM17" s="40">
        <f t="shared" si="104"/>
        <v>254.8352513240857</v>
      </c>
      <c r="CN17" s="40">
        <f t="shared" si="105"/>
        <v>270.63503690617904</v>
      </c>
      <c r="CO17" s="40">
        <f t="shared" si="106"/>
        <v>287.4144091943622</v>
      </c>
      <c r="CP17" s="40">
        <f t="shared" si="107"/>
        <v>305.23410256441264</v>
      </c>
      <c r="CQ17" s="40">
        <f t="shared" si="108"/>
        <v>324.1586169234062</v>
      </c>
      <c r="CR17" s="40">
        <f t="shared" si="109"/>
        <v>344.2564511726574</v>
      </c>
      <c r="CS17" s="40">
        <f t="shared" si="110"/>
        <v>365.6003511453622</v>
      </c>
      <c r="CT17" s="40">
        <f t="shared" si="111"/>
        <v>388.26757291637466</v>
      </c>
      <c r="CU17" s="40">
        <f t="shared" si="112"/>
        <v>412.3401624371899</v>
      </c>
      <c r="CV17" s="40">
        <f t="shared" si="113"/>
        <v>437.9052525082957</v>
      </c>
      <c r="CW17" s="40">
        <f t="shared" si="114"/>
        <v>465.05537816381</v>
      </c>
      <c r="CX17" s="40">
        <f t="shared" si="115"/>
        <v>493.88881160996624</v>
      </c>
      <c r="CY17" s="40">
        <f t="shared" si="116"/>
        <v>524.5099179297841</v>
      </c>
      <c r="CZ17" s="40">
        <f t="shared" si="117"/>
        <v>557.0295328414308</v>
      </c>
      <c r="DA17" s="40">
        <f t="shared" si="118"/>
        <v>591.5653638775995</v>
      </c>
      <c r="DB17" s="40">
        <f t="shared" si="119"/>
        <v>628.2424164380107</v>
      </c>
      <c r="DC17" s="40">
        <f t="shared" si="120"/>
        <v>667.1934462571674</v>
      </c>
      <c r="DD17" s="40">
        <f t="shared" si="121"/>
        <v>708.5594399251117</v>
      </c>
      <c r="DE17" s="40">
        <f t="shared" si="122"/>
        <v>752.4901252004687</v>
      </c>
      <c r="DF17" s="40">
        <f t="shared" si="123"/>
        <v>799.1445129628978</v>
      </c>
      <c r="DG17" s="40">
        <f t="shared" si="124"/>
        <v>848.6914727665975</v>
      </c>
      <c r="DH17" s="40">
        <f t="shared" si="125"/>
        <v>901.3103440781266</v>
      </c>
      <c r="DI17" s="40">
        <f t="shared" si="126"/>
        <v>957.1915854109704</v>
      </c>
      <c r="DJ17" s="40">
        <f t="shared" si="127"/>
        <v>1016.5374637064507</v>
      </c>
      <c r="DK17" s="40">
        <f t="shared" si="128"/>
        <v>1079.5627864562507</v>
      </c>
      <c r="DL17" s="40">
        <f t="shared" si="129"/>
        <v>1146.4956792165383</v>
      </c>
      <c r="DM17" s="40">
        <f t="shared" si="130"/>
        <v>1217.5784113279637</v>
      </c>
      <c r="DN17" s="40">
        <f t="shared" si="131"/>
        <v>1293.0682728302975</v>
      </c>
      <c r="DO17" s="40">
        <f t="shared" si="132"/>
        <v>1373.238505745776</v>
      </c>
      <c r="DP17" s="40">
        <f t="shared" si="133"/>
        <v>1458.3792931020141</v>
      </c>
      <c r="DQ17" s="40">
        <f t="shared" si="134"/>
        <v>1548.798809274339</v>
      </c>
      <c r="DR17" s="40">
        <f t="shared" si="135"/>
        <v>1644.8243354493482</v>
      </c>
      <c r="DS17" s="40">
        <f t="shared" si="136"/>
        <v>1746.8034442472078</v>
      </c>
      <c r="DT17" s="40">
        <f t="shared" si="137"/>
        <v>1855.1052577905348</v>
      </c>
      <c r="DU17" s="40">
        <f t="shared" si="138"/>
        <v>1970.121783773548</v>
      </c>
      <c r="DV17" s="40">
        <f t="shared" si="139"/>
        <v>2092.2693343675082</v>
      </c>
      <c r="DW17" s="40">
        <f t="shared" si="140"/>
        <v>2221.9900330982937</v>
      </c>
      <c r="DX17" s="40">
        <f t="shared" si="141"/>
        <v>2359.753415150388</v>
      </c>
      <c r="DY17" s="40">
        <f t="shared" si="142"/>
        <v>2506.058126889712</v>
      </c>
      <c r="DZ17" s="40">
        <f t="shared" si="143"/>
        <v>2661.4337307568744</v>
      </c>
      <c r="EA17" s="40">
        <f t="shared" si="144"/>
        <v>2826.4426220638006</v>
      </c>
      <c r="EB17" s="40">
        <f t="shared" si="145"/>
        <v>3001.6820646317565</v>
      </c>
      <c r="EC17" s="40">
        <f t="shared" si="146"/>
        <v>3187.7863526389256</v>
      </c>
      <c r="ED17" s="40">
        <f t="shared" si="147"/>
        <v>3385.429106502539</v>
      </c>
      <c r="EE17" s="40">
        <f t="shared" si="148"/>
        <v>3595.325711105697</v>
      </c>
      <c r="EF17" s="40">
        <f t="shared" si="149"/>
        <v>3818.2359051942503</v>
      </c>
      <c r="EG17" s="40">
        <f t="shared" si="150"/>
        <v>4054.966531316294</v>
      </c>
      <c r="EH17" s="40">
        <f t="shared" si="151"/>
        <v>4306.374456257905</v>
      </c>
      <c r="EI17" s="40">
        <f t="shared" si="152"/>
        <v>4573.369672545895</v>
      </c>
      <c r="EJ17" s="40">
        <f t="shared" si="153"/>
        <v>4856.918592243741</v>
      </c>
      <c r="EK17" s="40">
        <f t="shared" si="154"/>
        <v>5158.047544962853</v>
      </c>
      <c r="EL17" s="40">
        <f t="shared" si="155"/>
        <v>5477.84649275055</v>
      </c>
      <c r="EM17" s="40">
        <f t="shared" si="156"/>
        <v>5817.472975301084</v>
      </c>
      <c r="EN17" s="40">
        <f t="shared" si="157"/>
        <v>6178.156299769752</v>
      </c>
      <c r="EO17" s="40">
        <f t="shared" si="158"/>
        <v>6561.2019903554765</v>
      </c>
      <c r="EP17" s="40">
        <f t="shared" si="159"/>
        <v>6967.996513757516</v>
      </c>
      <c r="EQ17" s="40">
        <f t="shared" si="160"/>
        <v>7400.012297610483</v>
      </c>
      <c r="ER17" s="40">
        <f t="shared" si="161"/>
        <v>7858.8130600623335</v>
      </c>
      <c r="ES17" s="40">
        <f t="shared" si="162"/>
        <v>8346.059469786198</v>
      </c>
      <c r="ET17" s="40">
        <f t="shared" si="163"/>
        <v>8863.515156912943</v>
      </c>
      <c r="EU17" s="40">
        <f t="shared" si="164"/>
        <v>9413.053096641546</v>
      </c>
      <c r="EV17" s="40">
        <f t="shared" si="165"/>
        <v>9996.662388633322</v>
      </c>
      <c r="EW17" s="40">
        <f t="shared" si="166"/>
        <v>10616.455456728589</v>
      </c>
      <c r="EX17" s="40">
        <f t="shared" si="167"/>
        <v>11274.675695045762</v>
      </c>
      <c r="EY17" s="40">
        <f t="shared" si="168"/>
        <v>11973.7055881386</v>
      </c>
      <c r="EZ17" s="40">
        <f t="shared" si="169"/>
        <v>12716.075334603194</v>
      </c>
      <c r="FA17" s="40">
        <f t="shared" si="170"/>
        <v>13504.472005348593</v>
      </c>
      <c r="FB17" s="40">
        <f t="shared" si="171"/>
        <v>14341.749269680206</v>
      </c>
    </row>
    <row r="18" spans="1:158" ht="15">
      <c r="A18" s="45">
        <f>'Page 1'!A21</f>
        <v>13</v>
      </c>
      <c r="B18" s="45" t="str">
        <f>'Page 1'!B21</f>
        <v>PORTLAND GENERAL</v>
      </c>
      <c r="C18" s="46">
        <f>'Page 1'!C21</f>
        <v>1.05</v>
      </c>
      <c r="D18" s="46">
        <f>'Page 1'!D21</f>
        <v>1.2</v>
      </c>
      <c r="E18" s="39">
        <f t="shared" si="20"/>
        <v>0.04551591714942038</v>
      </c>
      <c r="F18" s="39"/>
      <c r="G18" s="39">
        <f t="shared" si="21"/>
        <v>0.11420940575672561</v>
      </c>
      <c r="H18" s="40">
        <f>'Page 1'!F21</f>
        <v>-19.261666666666667</v>
      </c>
      <c r="I18" s="40">
        <f t="shared" si="22"/>
        <v>1.05</v>
      </c>
      <c r="J18" s="40">
        <f t="shared" si="23"/>
        <v>1.1</v>
      </c>
      <c r="K18" s="40">
        <f t="shared" si="24"/>
        <v>1.1500000000000001</v>
      </c>
      <c r="L18" s="40">
        <f t="shared" si="25"/>
        <v>1.2</v>
      </c>
      <c r="M18" s="40">
        <f t="shared" si="26"/>
        <v>1.2744</v>
      </c>
      <c r="N18" s="40">
        <f t="shared" si="27"/>
        <v>1.3534128</v>
      </c>
      <c r="O18" s="40">
        <f t="shared" si="28"/>
        <v>1.4373243936000002</v>
      </c>
      <c r="P18" s="40">
        <f t="shared" si="29"/>
        <v>1.5264385060032002</v>
      </c>
      <c r="Q18" s="40">
        <f t="shared" si="30"/>
        <v>1.6210776933753988</v>
      </c>
      <c r="R18" s="40">
        <f t="shared" si="31"/>
        <v>1.7215845103646736</v>
      </c>
      <c r="S18" s="40">
        <f t="shared" si="32"/>
        <v>1.8283227500072834</v>
      </c>
      <c r="T18" s="40">
        <f t="shared" si="33"/>
        <v>1.941678760507735</v>
      </c>
      <c r="U18" s="40">
        <f t="shared" si="34"/>
        <v>2.0620628436592146</v>
      </c>
      <c r="V18" s="40">
        <f t="shared" si="35"/>
        <v>2.189910739966086</v>
      </c>
      <c r="W18" s="40">
        <f t="shared" si="36"/>
        <v>2.3256852058439836</v>
      </c>
      <c r="X18" s="40">
        <f t="shared" si="37"/>
        <v>2.469877688606311</v>
      </c>
      <c r="Y18" s="40">
        <f t="shared" si="38"/>
        <v>2.6230101052999024</v>
      </c>
      <c r="Z18" s="40">
        <f t="shared" si="39"/>
        <v>2.7856367318284967</v>
      </c>
      <c r="AA18" s="40">
        <f t="shared" si="40"/>
        <v>2.9583462092018635</v>
      </c>
      <c r="AB18" s="40">
        <f t="shared" si="41"/>
        <v>3.1417636741723793</v>
      </c>
      <c r="AC18" s="40">
        <f t="shared" si="42"/>
        <v>3.336553021971067</v>
      </c>
      <c r="AD18" s="40">
        <f t="shared" si="43"/>
        <v>3.5434193093332733</v>
      </c>
      <c r="AE18" s="40">
        <f t="shared" si="44"/>
        <v>3.7631113065119366</v>
      </c>
      <c r="AF18" s="40">
        <f t="shared" si="45"/>
        <v>3.996424207515677</v>
      </c>
      <c r="AG18" s="40">
        <f t="shared" si="46"/>
        <v>4.244202508381649</v>
      </c>
      <c r="AH18" s="40">
        <f t="shared" si="47"/>
        <v>4.5073430639013115</v>
      </c>
      <c r="AI18" s="40">
        <f t="shared" si="48"/>
        <v>4.786798333863193</v>
      </c>
      <c r="AJ18" s="40">
        <f t="shared" si="49"/>
        <v>5.083579830562711</v>
      </c>
      <c r="AK18" s="40">
        <f t="shared" si="50"/>
        <v>5.398761780057599</v>
      </c>
      <c r="AL18" s="40">
        <f t="shared" si="51"/>
        <v>5.7334850104211705</v>
      </c>
      <c r="AM18" s="40">
        <f t="shared" si="52"/>
        <v>6.088961081067284</v>
      </c>
      <c r="AN18" s="40">
        <f t="shared" si="53"/>
        <v>6.466476668093455</v>
      </c>
      <c r="AO18" s="40">
        <f t="shared" si="54"/>
        <v>6.86739822151525</v>
      </c>
      <c r="AP18" s="40">
        <f t="shared" si="55"/>
        <v>7.293176911249196</v>
      </c>
      <c r="AQ18" s="40">
        <f t="shared" si="56"/>
        <v>7.745353879746647</v>
      </c>
      <c r="AR18" s="40">
        <f t="shared" si="57"/>
        <v>8.225565820290939</v>
      </c>
      <c r="AS18" s="40">
        <f t="shared" si="58"/>
        <v>8.735550901148978</v>
      </c>
      <c r="AT18" s="40">
        <f t="shared" si="59"/>
        <v>9.277155057020215</v>
      </c>
      <c r="AU18" s="40">
        <f t="shared" si="60"/>
        <v>9.852338670555469</v>
      </c>
      <c r="AV18" s="40">
        <f t="shared" si="61"/>
        <v>10.463183668129908</v>
      </c>
      <c r="AW18" s="40">
        <f t="shared" si="62"/>
        <v>11.111901055553963</v>
      </c>
      <c r="AX18" s="40">
        <f t="shared" si="63"/>
        <v>11.80083892099831</v>
      </c>
      <c r="AY18" s="40">
        <f t="shared" si="64"/>
        <v>12.532490934100204</v>
      </c>
      <c r="AZ18" s="40">
        <f t="shared" si="65"/>
        <v>13.309505372014417</v>
      </c>
      <c r="BA18" s="40">
        <f t="shared" si="66"/>
        <v>14.134694705079312</v>
      </c>
      <c r="BB18" s="40">
        <f t="shared" si="67"/>
        <v>15.01104577679423</v>
      </c>
      <c r="BC18" s="40">
        <f t="shared" si="68"/>
        <v>15.941730614955473</v>
      </c>
      <c r="BD18" s="40">
        <f t="shared" si="69"/>
        <v>16.930117913082714</v>
      </c>
      <c r="BE18" s="40">
        <f t="shared" si="70"/>
        <v>17.979785223693845</v>
      </c>
      <c r="BF18" s="40">
        <f t="shared" si="71"/>
        <v>19.094531907562864</v>
      </c>
      <c r="BG18" s="40">
        <f t="shared" si="72"/>
        <v>20.278392885831764</v>
      </c>
      <c r="BH18" s="40">
        <f t="shared" si="73"/>
        <v>21.535653244753334</v>
      </c>
      <c r="BI18" s="40">
        <f t="shared" si="74"/>
        <v>22.87086374592804</v>
      </c>
      <c r="BJ18" s="40">
        <f t="shared" si="75"/>
        <v>24.288857298175582</v>
      </c>
      <c r="BK18" s="40">
        <f t="shared" si="76"/>
        <v>25.79476645066247</v>
      </c>
      <c r="BL18" s="40">
        <f t="shared" si="77"/>
        <v>27.394041970603542</v>
      </c>
      <c r="BM18" s="40">
        <f t="shared" si="78"/>
        <v>29.092472572780963</v>
      </c>
      <c r="BN18" s="40">
        <f t="shared" si="79"/>
        <v>30.896205872293383</v>
      </c>
      <c r="BO18" s="40">
        <f t="shared" si="80"/>
        <v>32.81177063637558</v>
      </c>
      <c r="BP18" s="40">
        <f t="shared" si="81"/>
        <v>34.84610041583087</v>
      </c>
      <c r="BQ18" s="40">
        <f t="shared" si="82"/>
        <v>37.006558641612386</v>
      </c>
      <c r="BR18" s="40">
        <f t="shared" si="83"/>
        <v>39.30096527739236</v>
      </c>
      <c r="BS18" s="40">
        <f t="shared" si="84"/>
        <v>41.737625124590686</v>
      </c>
      <c r="BT18" s="40">
        <f t="shared" si="85"/>
        <v>44.32535788231531</v>
      </c>
      <c r="BU18" s="40">
        <f t="shared" si="86"/>
        <v>47.07353007101886</v>
      </c>
      <c r="BV18" s="40">
        <f t="shared" si="87"/>
        <v>49.99208893542203</v>
      </c>
      <c r="BW18" s="40">
        <f t="shared" si="88"/>
        <v>53.0915984494182</v>
      </c>
      <c r="BX18" s="40">
        <f t="shared" si="89"/>
        <v>56.383277553282134</v>
      </c>
      <c r="BY18" s="40">
        <f t="shared" si="90"/>
        <v>59.87904076158563</v>
      </c>
      <c r="BZ18" s="40">
        <f t="shared" si="91"/>
        <v>63.59154128880394</v>
      </c>
      <c r="CA18" s="40">
        <f t="shared" si="92"/>
        <v>67.53421684870979</v>
      </c>
      <c r="CB18" s="40">
        <f t="shared" si="93"/>
        <v>71.7213382933298</v>
      </c>
      <c r="CC18" s="40">
        <f t="shared" si="94"/>
        <v>76.16806126751625</v>
      </c>
      <c r="CD18" s="40">
        <f t="shared" si="95"/>
        <v>80.89048106610227</v>
      </c>
      <c r="CE18" s="40">
        <f t="shared" si="96"/>
        <v>85.90569089220061</v>
      </c>
      <c r="CF18" s="40">
        <f t="shared" si="97"/>
        <v>91.23184372751706</v>
      </c>
      <c r="CG18" s="40">
        <f t="shared" si="98"/>
        <v>96.88821803862312</v>
      </c>
      <c r="CH18" s="40">
        <f t="shared" si="99"/>
        <v>102.89528755701777</v>
      </c>
      <c r="CI18" s="40">
        <f t="shared" si="100"/>
        <v>109.27479538555288</v>
      </c>
      <c r="CJ18" s="40">
        <f t="shared" si="101"/>
        <v>116.04983269945716</v>
      </c>
      <c r="CK18" s="40">
        <f t="shared" si="102"/>
        <v>123.2449223268235</v>
      </c>
      <c r="CL18" s="40">
        <f t="shared" si="103"/>
        <v>130.88610751108655</v>
      </c>
      <c r="CM18" s="40">
        <f t="shared" si="104"/>
        <v>139.0010461767739</v>
      </c>
      <c r="CN18" s="40">
        <f t="shared" si="105"/>
        <v>147.6191110397339</v>
      </c>
      <c r="CO18" s="40">
        <f t="shared" si="106"/>
        <v>156.7714959241974</v>
      </c>
      <c r="CP18" s="40">
        <f t="shared" si="107"/>
        <v>166.49132867149766</v>
      </c>
      <c r="CQ18" s="40">
        <f t="shared" si="108"/>
        <v>176.81379104913051</v>
      </c>
      <c r="CR18" s="40">
        <f t="shared" si="109"/>
        <v>187.77624609417663</v>
      </c>
      <c r="CS18" s="40">
        <f t="shared" si="110"/>
        <v>199.41837335201558</v>
      </c>
      <c r="CT18" s="40">
        <f t="shared" si="111"/>
        <v>211.78231249984054</v>
      </c>
      <c r="CU18" s="40">
        <f t="shared" si="112"/>
        <v>224.91281587483067</v>
      </c>
      <c r="CV18" s="40">
        <f t="shared" si="113"/>
        <v>238.8574104590702</v>
      </c>
      <c r="CW18" s="40">
        <f t="shared" si="114"/>
        <v>253.66656990753256</v>
      </c>
      <c r="CX18" s="40">
        <f t="shared" si="115"/>
        <v>269.3938972417996</v>
      </c>
      <c r="CY18" s="40">
        <f t="shared" si="116"/>
        <v>286.0963188707912</v>
      </c>
      <c r="CZ18" s="40">
        <f t="shared" si="117"/>
        <v>303.8342906407803</v>
      </c>
      <c r="DA18" s="40">
        <f t="shared" si="118"/>
        <v>322.6720166605087</v>
      </c>
      <c r="DB18" s="40">
        <f t="shared" si="119"/>
        <v>342.6776816934603</v>
      </c>
      <c r="DC18" s="40">
        <f t="shared" si="120"/>
        <v>363.92369795845485</v>
      </c>
      <c r="DD18" s="40">
        <f t="shared" si="121"/>
        <v>386.4869672318791</v>
      </c>
      <c r="DE18" s="40">
        <f t="shared" si="122"/>
        <v>410.4491592002556</v>
      </c>
      <c r="DF18" s="40">
        <f t="shared" si="123"/>
        <v>435.8970070706715</v>
      </c>
      <c r="DG18" s="40">
        <f t="shared" si="124"/>
        <v>462.92262150905316</v>
      </c>
      <c r="DH18" s="40">
        <f t="shared" si="125"/>
        <v>491.6238240426145</v>
      </c>
      <c r="DI18" s="40">
        <f t="shared" si="126"/>
        <v>522.1045011332566</v>
      </c>
      <c r="DJ18" s="40">
        <f t="shared" si="127"/>
        <v>554.4749802035185</v>
      </c>
      <c r="DK18" s="40">
        <f t="shared" si="128"/>
        <v>588.8524289761367</v>
      </c>
      <c r="DL18" s="40">
        <f t="shared" si="129"/>
        <v>625.3612795726572</v>
      </c>
      <c r="DM18" s="40">
        <f t="shared" si="130"/>
        <v>664.1336789061619</v>
      </c>
      <c r="DN18" s="40">
        <f t="shared" si="131"/>
        <v>705.309966998344</v>
      </c>
      <c r="DO18" s="40">
        <f t="shared" si="132"/>
        <v>749.0391849522413</v>
      </c>
      <c r="DP18" s="40">
        <f t="shared" si="133"/>
        <v>795.4796144192803</v>
      </c>
      <c r="DQ18" s="40">
        <f t="shared" si="134"/>
        <v>844.7993505132757</v>
      </c>
      <c r="DR18" s="40">
        <f t="shared" si="135"/>
        <v>897.1769102450988</v>
      </c>
      <c r="DS18" s="40">
        <f t="shared" si="136"/>
        <v>952.801878680295</v>
      </c>
      <c r="DT18" s="40">
        <f t="shared" si="137"/>
        <v>1011.8755951584733</v>
      </c>
      <c r="DU18" s="40">
        <f t="shared" si="138"/>
        <v>1074.6118820582988</v>
      </c>
      <c r="DV18" s="40">
        <f t="shared" si="139"/>
        <v>1141.2378187459133</v>
      </c>
      <c r="DW18" s="40">
        <f t="shared" si="140"/>
        <v>1211.99456350816</v>
      </c>
      <c r="DX18" s="40">
        <f t="shared" si="141"/>
        <v>1287.1382264456659</v>
      </c>
      <c r="DY18" s="40">
        <f t="shared" si="142"/>
        <v>1366.9407964852971</v>
      </c>
      <c r="DZ18" s="40">
        <f t="shared" si="143"/>
        <v>1451.6911258673856</v>
      </c>
      <c r="EA18" s="40">
        <f t="shared" si="144"/>
        <v>1541.6959756711635</v>
      </c>
      <c r="EB18" s="40">
        <f t="shared" si="145"/>
        <v>1637.2811261627758</v>
      </c>
      <c r="EC18" s="40">
        <f t="shared" si="146"/>
        <v>1738.792555984868</v>
      </c>
      <c r="ED18" s="40">
        <f t="shared" si="147"/>
        <v>1846.5976944559297</v>
      </c>
      <c r="EE18" s="40">
        <f t="shared" si="148"/>
        <v>1961.0867515121975</v>
      </c>
      <c r="EF18" s="40">
        <f t="shared" si="149"/>
        <v>2082.6741301059537</v>
      </c>
      <c r="EG18" s="40">
        <f t="shared" si="150"/>
        <v>2211.799926172523</v>
      </c>
      <c r="EH18" s="40">
        <f t="shared" si="151"/>
        <v>2348.9315215952197</v>
      </c>
      <c r="EI18" s="40">
        <f t="shared" si="152"/>
        <v>2494.5652759341233</v>
      </c>
      <c r="EJ18" s="40">
        <f t="shared" si="153"/>
        <v>2649.228323042039</v>
      </c>
      <c r="EK18" s="40">
        <f t="shared" si="154"/>
        <v>2813.4804790706453</v>
      </c>
      <c r="EL18" s="40">
        <f t="shared" si="155"/>
        <v>2987.9162687730254</v>
      </c>
      <c r="EM18" s="40">
        <f t="shared" si="156"/>
        <v>3173.167077436953</v>
      </c>
      <c r="EN18" s="40">
        <f t="shared" si="157"/>
        <v>3369.9034362380444</v>
      </c>
      <c r="EO18" s="40">
        <f t="shared" si="158"/>
        <v>3578.8374492848034</v>
      </c>
      <c r="EP18" s="40">
        <f t="shared" si="159"/>
        <v>3800.7253711404614</v>
      </c>
      <c r="EQ18" s="40">
        <f t="shared" si="160"/>
        <v>4036.3703441511702</v>
      </c>
      <c r="ER18" s="40">
        <f t="shared" si="161"/>
        <v>4286.625305488543</v>
      </c>
      <c r="ES18" s="40">
        <f t="shared" si="162"/>
        <v>4552.396074428832</v>
      </c>
      <c r="ET18" s="40">
        <f t="shared" si="163"/>
        <v>4834.64463104342</v>
      </c>
      <c r="EU18" s="40">
        <f t="shared" si="164"/>
        <v>5134.392598168112</v>
      </c>
      <c r="EV18" s="40">
        <f t="shared" si="165"/>
        <v>5452.7249392545355</v>
      </c>
      <c r="EW18" s="40">
        <f t="shared" si="166"/>
        <v>5790.793885488317</v>
      </c>
      <c r="EX18" s="40">
        <f t="shared" si="167"/>
        <v>6149.823106388593</v>
      </c>
      <c r="EY18" s="40">
        <f t="shared" si="168"/>
        <v>6531.112138984687</v>
      </c>
      <c r="EZ18" s="40">
        <f t="shared" si="169"/>
        <v>6936.041091601737</v>
      </c>
      <c r="FA18" s="40">
        <f t="shared" si="170"/>
        <v>7366.075639281045</v>
      </c>
      <c r="FB18" s="40">
        <f t="shared" si="171"/>
        <v>7822.7723289164705</v>
      </c>
    </row>
    <row r="19" spans="1:158" ht="15">
      <c r="A19" s="45">
        <f>'Page 1'!A22</f>
        <v>14</v>
      </c>
      <c r="B19" s="45" t="str">
        <f>'Page 1'!B22</f>
        <v>PROGRESS ENERGY</v>
      </c>
      <c r="C19" s="46">
        <f>'Page 1'!C22</f>
        <v>2.5</v>
      </c>
      <c r="D19" s="46">
        <f>'Page 1'!D22</f>
        <v>2.56</v>
      </c>
      <c r="E19" s="39">
        <f t="shared" si="20"/>
        <v>0.007936839915898553</v>
      </c>
      <c r="F19" s="39"/>
      <c r="G19" s="39">
        <f t="shared" si="21"/>
        <v>0.11708753478850327</v>
      </c>
      <c r="H19" s="40">
        <f>'Page 1'!F22</f>
        <v>-39.39666666666667</v>
      </c>
      <c r="I19" s="40">
        <f t="shared" si="22"/>
        <v>2.5</v>
      </c>
      <c r="J19" s="40">
        <f t="shared" si="23"/>
        <v>2.52</v>
      </c>
      <c r="K19" s="40">
        <f t="shared" si="24"/>
        <v>2.54</v>
      </c>
      <c r="L19" s="40">
        <f t="shared" si="25"/>
        <v>2.56</v>
      </c>
      <c r="M19" s="40">
        <f t="shared" si="26"/>
        <v>2.7187200000000002</v>
      </c>
      <c r="N19" s="40">
        <f t="shared" si="27"/>
        <v>2.8872806400000006</v>
      </c>
      <c r="O19" s="40">
        <f t="shared" si="28"/>
        <v>3.066292039680001</v>
      </c>
      <c r="P19" s="40">
        <f t="shared" si="29"/>
        <v>3.256402146140161</v>
      </c>
      <c r="Q19" s="40">
        <f t="shared" si="30"/>
        <v>3.458299079200851</v>
      </c>
      <c r="R19" s="40">
        <f t="shared" si="31"/>
        <v>3.672713622111304</v>
      </c>
      <c r="S19" s="40">
        <f t="shared" si="32"/>
        <v>3.9004218666822053</v>
      </c>
      <c r="T19" s="40">
        <f t="shared" si="33"/>
        <v>4.142248022416502</v>
      </c>
      <c r="U19" s="40">
        <f t="shared" si="34"/>
        <v>4.399067399806325</v>
      </c>
      <c r="V19" s="40">
        <f t="shared" si="35"/>
        <v>4.671809578594318</v>
      </c>
      <c r="W19" s="40">
        <f t="shared" si="36"/>
        <v>4.961461772467166</v>
      </c>
      <c r="X19" s="40">
        <f t="shared" si="37"/>
        <v>5.2690724023601305</v>
      </c>
      <c r="Y19" s="40">
        <f t="shared" si="38"/>
        <v>5.595754891306459</v>
      </c>
      <c r="Z19" s="40">
        <f t="shared" si="39"/>
        <v>5.94269169456746</v>
      </c>
      <c r="AA19" s="40">
        <f t="shared" si="40"/>
        <v>6.311138579630644</v>
      </c>
      <c r="AB19" s="40">
        <f t="shared" si="41"/>
        <v>6.7024291715677435</v>
      </c>
      <c r="AC19" s="40">
        <f t="shared" si="42"/>
        <v>7.117979780204944</v>
      </c>
      <c r="AD19" s="40">
        <f t="shared" si="43"/>
        <v>7.559294526577651</v>
      </c>
      <c r="AE19" s="40">
        <f t="shared" si="44"/>
        <v>8.027970787225467</v>
      </c>
      <c r="AF19" s="40">
        <f t="shared" si="45"/>
        <v>8.525704976033447</v>
      </c>
      <c r="AG19" s="40">
        <f t="shared" si="46"/>
        <v>9.054298684547522</v>
      </c>
      <c r="AH19" s="40">
        <f t="shared" si="47"/>
        <v>9.615665202989469</v>
      </c>
      <c r="AI19" s="40">
        <f t="shared" si="48"/>
        <v>10.211836445574816</v>
      </c>
      <c r="AJ19" s="40">
        <f t="shared" si="49"/>
        <v>10.844970305200455</v>
      </c>
      <c r="AK19" s="40">
        <f t="shared" si="50"/>
        <v>11.517358464122884</v>
      </c>
      <c r="AL19" s="40">
        <f t="shared" si="51"/>
        <v>12.231434688898503</v>
      </c>
      <c r="AM19" s="40">
        <f t="shared" si="52"/>
        <v>12.989783639610211</v>
      </c>
      <c r="AN19" s="40">
        <f t="shared" si="53"/>
        <v>13.795150225266045</v>
      </c>
      <c r="AO19" s="40">
        <f t="shared" si="54"/>
        <v>14.650449539232541</v>
      </c>
      <c r="AP19" s="40">
        <f t="shared" si="55"/>
        <v>15.558777410664959</v>
      </c>
      <c r="AQ19" s="40">
        <f t="shared" si="56"/>
        <v>16.52342161012619</v>
      </c>
      <c r="AR19" s="40">
        <f t="shared" si="57"/>
        <v>17.547873749954014</v>
      </c>
      <c r="AS19" s="40">
        <f t="shared" si="58"/>
        <v>18.635841922451164</v>
      </c>
      <c r="AT19" s="40">
        <f t="shared" si="59"/>
        <v>19.791264121643138</v>
      </c>
      <c r="AU19" s="40">
        <f t="shared" si="60"/>
        <v>21.018322497185014</v>
      </c>
      <c r="AV19" s="40">
        <f t="shared" si="61"/>
        <v>22.321458492010485</v>
      </c>
      <c r="AW19" s="40">
        <f t="shared" si="62"/>
        <v>23.705388918515137</v>
      </c>
      <c r="AX19" s="40">
        <f t="shared" si="63"/>
        <v>25.175123031463077</v>
      </c>
      <c r="AY19" s="40">
        <f t="shared" si="64"/>
        <v>26.735980659413787</v>
      </c>
      <c r="AZ19" s="40">
        <f t="shared" si="65"/>
        <v>28.393611460297443</v>
      </c>
      <c r="BA19" s="40">
        <f t="shared" si="66"/>
        <v>30.154015370835886</v>
      </c>
      <c r="BB19" s="40">
        <f t="shared" si="67"/>
        <v>32.02356432382771</v>
      </c>
      <c r="BC19" s="40">
        <f t="shared" si="68"/>
        <v>34.009025311905035</v>
      </c>
      <c r="BD19" s="40">
        <f t="shared" si="69"/>
        <v>36.11758488124315</v>
      </c>
      <c r="BE19" s="40">
        <f t="shared" si="70"/>
        <v>38.356875143880224</v>
      </c>
      <c r="BF19" s="40">
        <f t="shared" si="71"/>
        <v>40.7350014028008</v>
      </c>
      <c r="BG19" s="40">
        <f t="shared" si="72"/>
        <v>43.26057148977445</v>
      </c>
      <c r="BH19" s="40">
        <f t="shared" si="73"/>
        <v>45.942726922140466</v>
      </c>
      <c r="BI19" s="40">
        <f t="shared" si="74"/>
        <v>48.791175991313175</v>
      </c>
      <c r="BJ19" s="40">
        <f t="shared" si="75"/>
        <v>51.8162289027746</v>
      </c>
      <c r="BK19" s="40">
        <f t="shared" si="76"/>
        <v>55.028835094746626</v>
      </c>
      <c r="BL19" s="40">
        <f t="shared" si="77"/>
        <v>58.44062287062092</v>
      </c>
      <c r="BM19" s="40">
        <f t="shared" si="78"/>
        <v>62.06394148859942</v>
      </c>
      <c r="BN19" s="40">
        <f t="shared" si="79"/>
        <v>65.91190586089259</v>
      </c>
      <c r="BO19" s="40">
        <f t="shared" si="80"/>
        <v>69.99844402426793</v>
      </c>
      <c r="BP19" s="40">
        <f t="shared" si="81"/>
        <v>74.33834755377254</v>
      </c>
      <c r="BQ19" s="40">
        <f t="shared" si="82"/>
        <v>78.94732510210643</v>
      </c>
      <c r="BR19" s="40">
        <f t="shared" si="83"/>
        <v>83.84205925843703</v>
      </c>
      <c r="BS19" s="40">
        <f t="shared" si="84"/>
        <v>89.04026693246013</v>
      </c>
      <c r="BT19" s="40">
        <f t="shared" si="85"/>
        <v>94.56076348227266</v>
      </c>
      <c r="BU19" s="40">
        <f t="shared" si="86"/>
        <v>100.42353081817357</v>
      </c>
      <c r="BV19" s="40">
        <f t="shared" si="87"/>
        <v>106.64978972890034</v>
      </c>
      <c r="BW19" s="40">
        <f t="shared" si="88"/>
        <v>113.26207669209217</v>
      </c>
      <c r="BX19" s="40">
        <f t="shared" si="89"/>
        <v>120.28432544700189</v>
      </c>
      <c r="BY19" s="40">
        <f t="shared" si="90"/>
        <v>127.74195362471602</v>
      </c>
      <c r="BZ19" s="40">
        <f t="shared" si="91"/>
        <v>135.66195474944843</v>
      </c>
      <c r="CA19" s="40">
        <f t="shared" si="92"/>
        <v>144.07299594391424</v>
      </c>
      <c r="CB19" s="40">
        <f t="shared" si="93"/>
        <v>153.00552169243693</v>
      </c>
      <c r="CC19" s="40">
        <f t="shared" si="94"/>
        <v>162.49186403736803</v>
      </c>
      <c r="CD19" s="40">
        <f t="shared" si="95"/>
        <v>172.56635960768486</v>
      </c>
      <c r="CE19" s="40">
        <f t="shared" si="96"/>
        <v>183.26547390336134</v>
      </c>
      <c r="CF19" s="40">
        <f t="shared" si="97"/>
        <v>194.62793328536975</v>
      </c>
      <c r="CG19" s="40">
        <f t="shared" si="98"/>
        <v>206.69486514906268</v>
      </c>
      <c r="CH19" s="40">
        <f t="shared" si="99"/>
        <v>219.50994678830457</v>
      </c>
      <c r="CI19" s="40">
        <f t="shared" si="100"/>
        <v>233.11956348917948</v>
      </c>
      <c r="CJ19" s="40">
        <f t="shared" si="101"/>
        <v>247.5729764255086</v>
      </c>
      <c r="CK19" s="40">
        <f t="shared" si="102"/>
        <v>262.9225009638902</v>
      </c>
      <c r="CL19" s="40">
        <f t="shared" si="103"/>
        <v>279.22369602365137</v>
      </c>
      <c r="CM19" s="40">
        <f t="shared" si="104"/>
        <v>296.53556517711775</v>
      </c>
      <c r="CN19" s="40">
        <f t="shared" si="105"/>
        <v>314.92077021809905</v>
      </c>
      <c r="CO19" s="40">
        <f t="shared" si="106"/>
        <v>334.4458579716212</v>
      </c>
      <c r="CP19" s="40">
        <f t="shared" si="107"/>
        <v>355.18150116586173</v>
      </c>
      <c r="CQ19" s="40">
        <f t="shared" si="108"/>
        <v>377.2027542381452</v>
      </c>
      <c r="CR19" s="40">
        <f t="shared" si="109"/>
        <v>400.5893250009102</v>
      </c>
      <c r="CS19" s="40">
        <f t="shared" si="110"/>
        <v>425.4258631509667</v>
      </c>
      <c r="CT19" s="40">
        <f t="shared" si="111"/>
        <v>451.80226666632666</v>
      </c>
      <c r="CU19" s="40">
        <f t="shared" si="112"/>
        <v>479.8140071996389</v>
      </c>
      <c r="CV19" s="40">
        <f t="shared" si="113"/>
        <v>509.56247564601654</v>
      </c>
      <c r="CW19" s="40">
        <f t="shared" si="114"/>
        <v>541.1553491360696</v>
      </c>
      <c r="CX19" s="40">
        <f t="shared" si="115"/>
        <v>574.706980782506</v>
      </c>
      <c r="CY19" s="40">
        <f t="shared" si="116"/>
        <v>610.3388135910213</v>
      </c>
      <c r="CZ19" s="40">
        <f t="shared" si="117"/>
        <v>648.1798200336647</v>
      </c>
      <c r="DA19" s="40">
        <f t="shared" si="118"/>
        <v>688.3669688757519</v>
      </c>
      <c r="DB19" s="40">
        <f t="shared" si="119"/>
        <v>731.0457209460486</v>
      </c>
      <c r="DC19" s="40">
        <f t="shared" si="120"/>
        <v>776.3705556447037</v>
      </c>
      <c r="DD19" s="40">
        <f t="shared" si="121"/>
        <v>824.5055300946754</v>
      </c>
      <c r="DE19" s="40">
        <f t="shared" si="122"/>
        <v>875.6248729605453</v>
      </c>
      <c r="DF19" s="40">
        <f t="shared" si="123"/>
        <v>929.9136150840992</v>
      </c>
      <c r="DG19" s="40">
        <f t="shared" si="124"/>
        <v>987.5682592193134</v>
      </c>
      <c r="DH19" s="40">
        <f t="shared" si="125"/>
        <v>1048.7974912909108</v>
      </c>
      <c r="DI19" s="40">
        <f t="shared" si="126"/>
        <v>1113.8229357509474</v>
      </c>
      <c r="DJ19" s="40">
        <f t="shared" si="127"/>
        <v>1182.8799577675063</v>
      </c>
      <c r="DK19" s="40">
        <f t="shared" si="128"/>
        <v>1256.2185151490917</v>
      </c>
      <c r="DL19" s="40">
        <f t="shared" si="129"/>
        <v>1334.1040630883354</v>
      </c>
      <c r="DM19" s="40">
        <f t="shared" si="130"/>
        <v>1416.8185149998121</v>
      </c>
      <c r="DN19" s="40">
        <f t="shared" si="131"/>
        <v>1504.6612629298006</v>
      </c>
      <c r="DO19" s="40">
        <f t="shared" si="132"/>
        <v>1597.9502612314484</v>
      </c>
      <c r="DP19" s="40">
        <f t="shared" si="133"/>
        <v>1697.0231774277984</v>
      </c>
      <c r="DQ19" s="40">
        <f t="shared" si="134"/>
        <v>1802.2386144283219</v>
      </c>
      <c r="DR19" s="40">
        <f t="shared" si="135"/>
        <v>1913.9774085228778</v>
      </c>
      <c r="DS19" s="40">
        <f t="shared" si="136"/>
        <v>2032.6440078512962</v>
      </c>
      <c r="DT19" s="40">
        <f t="shared" si="137"/>
        <v>2158.6679363380767</v>
      </c>
      <c r="DU19" s="40">
        <f t="shared" si="138"/>
        <v>2292.505348391038</v>
      </c>
      <c r="DV19" s="40">
        <f t="shared" si="139"/>
        <v>2434.6406799912825</v>
      </c>
      <c r="DW19" s="40">
        <f t="shared" si="140"/>
        <v>2585.5884021507422</v>
      </c>
      <c r="DX19" s="40">
        <f t="shared" si="141"/>
        <v>2745.894883084088</v>
      </c>
      <c r="DY19" s="40">
        <f t="shared" si="142"/>
        <v>2916.140365835302</v>
      </c>
      <c r="DZ19" s="40">
        <f t="shared" si="143"/>
        <v>3096.941068517091</v>
      </c>
      <c r="EA19" s="40">
        <f t="shared" si="144"/>
        <v>3288.9514147651507</v>
      </c>
      <c r="EB19" s="40">
        <f t="shared" si="145"/>
        <v>3492.8664024805903</v>
      </c>
      <c r="EC19" s="40">
        <f t="shared" si="146"/>
        <v>3709.424119434387</v>
      </c>
      <c r="ED19" s="40">
        <f t="shared" si="147"/>
        <v>3939.4084148393194</v>
      </c>
      <c r="EE19" s="40">
        <f t="shared" si="148"/>
        <v>4183.651736559357</v>
      </c>
      <c r="EF19" s="40">
        <f t="shared" si="149"/>
        <v>4443.038144226038</v>
      </c>
      <c r="EG19" s="40">
        <f t="shared" si="150"/>
        <v>4718.506509168053</v>
      </c>
      <c r="EH19" s="40">
        <f t="shared" si="151"/>
        <v>5011.053912736472</v>
      </c>
      <c r="EI19" s="40">
        <f t="shared" si="152"/>
        <v>5321.739255326133</v>
      </c>
      <c r="EJ19" s="40">
        <f t="shared" si="153"/>
        <v>5651.687089156354</v>
      </c>
      <c r="EK19" s="40">
        <f t="shared" si="154"/>
        <v>6002.091688684049</v>
      </c>
      <c r="EL19" s="40">
        <f t="shared" si="155"/>
        <v>6374.22137338246</v>
      </c>
      <c r="EM19" s="40">
        <f t="shared" si="156"/>
        <v>6769.423098532173</v>
      </c>
      <c r="EN19" s="40">
        <f t="shared" si="157"/>
        <v>7189.127330641168</v>
      </c>
      <c r="EO19" s="40">
        <f t="shared" si="158"/>
        <v>7634.853225140921</v>
      </c>
      <c r="EP19" s="40">
        <f t="shared" si="159"/>
        <v>8108.214125099658</v>
      </c>
      <c r="EQ19" s="40">
        <f t="shared" si="160"/>
        <v>8610.923400855838</v>
      </c>
      <c r="ER19" s="40">
        <f t="shared" si="161"/>
        <v>9144.8006517089</v>
      </c>
      <c r="ES19" s="40">
        <f t="shared" si="162"/>
        <v>9711.778292114852</v>
      </c>
      <c r="ET19" s="40">
        <f t="shared" si="163"/>
        <v>10313.908546225974</v>
      </c>
      <c r="EU19" s="40">
        <f t="shared" si="164"/>
        <v>10953.370876091985</v>
      </c>
      <c r="EV19" s="40">
        <f t="shared" si="165"/>
        <v>11632.479870409688</v>
      </c>
      <c r="EW19" s="40">
        <f t="shared" si="166"/>
        <v>12353.693622375089</v>
      </c>
      <c r="EX19" s="40">
        <f t="shared" si="167"/>
        <v>13119.622626962346</v>
      </c>
      <c r="EY19" s="40">
        <f t="shared" si="168"/>
        <v>13933.039229834012</v>
      </c>
      <c r="EZ19" s="40">
        <f t="shared" si="169"/>
        <v>14796.887662083722</v>
      </c>
      <c r="FA19" s="40">
        <f t="shared" si="170"/>
        <v>15714.294697132913</v>
      </c>
      <c r="FB19" s="40">
        <f t="shared" si="171"/>
        <v>16688.580968355156</v>
      </c>
    </row>
    <row r="20" spans="1:158" ht="15">
      <c r="A20" s="45">
        <f>'Page 1'!A23</f>
        <v>15</v>
      </c>
      <c r="B20" s="45" t="str">
        <f>'Page 1'!B23</f>
        <v>SEMPRA ENERGY</v>
      </c>
      <c r="C20" s="46">
        <f>'Page 1'!C23</f>
        <v>1.72</v>
      </c>
      <c r="D20" s="46">
        <f>'Page 1'!D23</f>
        <v>2.1</v>
      </c>
      <c r="E20" s="39">
        <f t="shared" si="20"/>
        <v>0.06880124070055649</v>
      </c>
      <c r="F20" s="39"/>
      <c r="G20" s="39">
        <f t="shared" si="21"/>
        <v>0.09607096544038925</v>
      </c>
      <c r="H20" s="40">
        <f>'Page 1'!F23</f>
        <v>-50.961666666666666</v>
      </c>
      <c r="I20" s="40">
        <f t="shared" si="22"/>
        <v>1.72</v>
      </c>
      <c r="J20" s="40">
        <f t="shared" si="23"/>
        <v>1.8466666666666667</v>
      </c>
      <c r="K20" s="40">
        <f t="shared" si="24"/>
        <v>1.9733333333333334</v>
      </c>
      <c r="L20" s="40">
        <f t="shared" si="25"/>
        <v>2.1</v>
      </c>
      <c r="M20" s="40">
        <f t="shared" si="26"/>
        <v>2.2302000000000004</v>
      </c>
      <c r="N20" s="40">
        <f t="shared" si="27"/>
        <v>2.3684724000000004</v>
      </c>
      <c r="O20" s="40">
        <f t="shared" si="28"/>
        <v>2.5153176888000006</v>
      </c>
      <c r="P20" s="40">
        <f t="shared" si="29"/>
        <v>2.6712673855056006</v>
      </c>
      <c r="Q20" s="40">
        <f t="shared" si="30"/>
        <v>2.836885963406948</v>
      </c>
      <c r="R20" s="40">
        <f t="shared" si="31"/>
        <v>3.012772893138179</v>
      </c>
      <c r="S20" s="40">
        <f t="shared" si="32"/>
        <v>3.199564812512746</v>
      </c>
      <c r="T20" s="40">
        <f t="shared" si="33"/>
        <v>3.3979378308885364</v>
      </c>
      <c r="U20" s="40">
        <f t="shared" si="34"/>
        <v>3.608609976403626</v>
      </c>
      <c r="V20" s="40">
        <f t="shared" si="35"/>
        <v>3.832343794940651</v>
      </c>
      <c r="W20" s="40">
        <f t="shared" si="36"/>
        <v>4.069949110226972</v>
      </c>
      <c r="X20" s="40">
        <f t="shared" si="37"/>
        <v>4.322285955061044</v>
      </c>
      <c r="Y20" s="40">
        <f t="shared" si="38"/>
        <v>4.59026768427483</v>
      </c>
      <c r="Z20" s="40">
        <f t="shared" si="39"/>
        <v>4.874864280699869</v>
      </c>
      <c r="AA20" s="40">
        <f t="shared" si="40"/>
        <v>5.177105866103261</v>
      </c>
      <c r="AB20" s="40">
        <f t="shared" si="41"/>
        <v>5.498086429801663</v>
      </c>
      <c r="AC20" s="40">
        <f t="shared" si="42"/>
        <v>5.8389677884493665</v>
      </c>
      <c r="AD20" s="40">
        <f t="shared" si="43"/>
        <v>6.200983791333227</v>
      </c>
      <c r="AE20" s="40">
        <f t="shared" si="44"/>
        <v>6.585444786395888</v>
      </c>
      <c r="AF20" s="40">
        <f t="shared" si="45"/>
        <v>6.993742363152434</v>
      </c>
      <c r="AG20" s="40">
        <f t="shared" si="46"/>
        <v>7.427354389667885</v>
      </c>
      <c r="AH20" s="40">
        <f t="shared" si="47"/>
        <v>7.887850361827294</v>
      </c>
      <c r="AI20" s="40">
        <f t="shared" si="48"/>
        <v>8.376897084260586</v>
      </c>
      <c r="AJ20" s="40">
        <f t="shared" si="49"/>
        <v>8.896264703484743</v>
      </c>
      <c r="AK20" s="40">
        <f t="shared" si="50"/>
        <v>9.447833115100797</v>
      </c>
      <c r="AL20" s="40">
        <f t="shared" si="51"/>
        <v>10.033598768237047</v>
      </c>
      <c r="AM20" s="40">
        <f t="shared" si="52"/>
        <v>10.655681891867744</v>
      </c>
      <c r="AN20" s="40">
        <f t="shared" si="53"/>
        <v>11.316334169163545</v>
      </c>
      <c r="AO20" s="40">
        <f t="shared" si="54"/>
        <v>12.017946887651686</v>
      </c>
      <c r="AP20" s="40">
        <f t="shared" si="55"/>
        <v>12.76305959468609</v>
      </c>
      <c r="AQ20" s="40">
        <f t="shared" si="56"/>
        <v>13.554369289556629</v>
      </c>
      <c r="AR20" s="40">
        <f t="shared" si="57"/>
        <v>14.394740185509141</v>
      </c>
      <c r="AS20" s="40">
        <f t="shared" si="58"/>
        <v>15.28721407701071</v>
      </c>
      <c r="AT20" s="40">
        <f t="shared" si="59"/>
        <v>16.235021349785374</v>
      </c>
      <c r="AU20" s="40">
        <f t="shared" si="60"/>
        <v>17.241592673472066</v>
      </c>
      <c r="AV20" s="40">
        <f t="shared" si="61"/>
        <v>18.310571419227337</v>
      </c>
      <c r="AW20" s="40">
        <f t="shared" si="62"/>
        <v>19.445826847219433</v>
      </c>
      <c r="AX20" s="40">
        <f t="shared" si="63"/>
        <v>20.65146811174704</v>
      </c>
      <c r="AY20" s="40">
        <f t="shared" si="64"/>
        <v>21.931859134675356</v>
      </c>
      <c r="AZ20" s="40">
        <f t="shared" si="65"/>
        <v>23.29163440102523</v>
      </c>
      <c r="BA20" s="40">
        <f t="shared" si="66"/>
        <v>24.735715733888796</v>
      </c>
      <c r="BB20" s="40">
        <f t="shared" si="67"/>
        <v>26.2693301093899</v>
      </c>
      <c r="BC20" s="40">
        <f t="shared" si="68"/>
        <v>27.898028576172077</v>
      </c>
      <c r="BD20" s="40">
        <f t="shared" si="69"/>
        <v>29.627706347894748</v>
      </c>
      <c r="BE20" s="40">
        <f t="shared" si="70"/>
        <v>31.464624141464224</v>
      </c>
      <c r="BF20" s="40">
        <f t="shared" si="71"/>
        <v>33.41543083823501</v>
      </c>
      <c r="BG20" s="40">
        <f t="shared" si="72"/>
        <v>35.48718755020558</v>
      </c>
      <c r="BH20" s="40">
        <f t="shared" si="73"/>
        <v>37.68739317831833</v>
      </c>
      <c r="BI20" s="40">
        <f t="shared" si="74"/>
        <v>40.02401155537407</v>
      </c>
      <c r="BJ20" s="40">
        <f t="shared" si="75"/>
        <v>42.505500271807264</v>
      </c>
      <c r="BK20" s="40">
        <f t="shared" si="76"/>
        <v>45.14084128865932</v>
      </c>
      <c r="BL20" s="40">
        <f t="shared" si="77"/>
        <v>47.939573448556196</v>
      </c>
      <c r="BM20" s="40">
        <f t="shared" si="78"/>
        <v>50.911827002366685</v>
      </c>
      <c r="BN20" s="40">
        <f t="shared" si="79"/>
        <v>54.068360276513424</v>
      </c>
      <c r="BO20" s="40">
        <f t="shared" si="80"/>
        <v>57.42059861365726</v>
      </c>
      <c r="BP20" s="40">
        <f t="shared" si="81"/>
        <v>60.98067572770402</v>
      </c>
      <c r="BQ20" s="40">
        <f t="shared" si="82"/>
        <v>64.76147762282167</v>
      </c>
      <c r="BR20" s="40">
        <f t="shared" si="83"/>
        <v>68.77668923543662</v>
      </c>
      <c r="BS20" s="40">
        <f t="shared" si="84"/>
        <v>73.0408439680337</v>
      </c>
      <c r="BT20" s="40">
        <f t="shared" si="85"/>
        <v>77.56937629405179</v>
      </c>
      <c r="BU20" s="40">
        <f t="shared" si="86"/>
        <v>82.37867762428301</v>
      </c>
      <c r="BV20" s="40">
        <f t="shared" si="87"/>
        <v>87.48615563698857</v>
      </c>
      <c r="BW20" s="40">
        <f t="shared" si="88"/>
        <v>92.91029728648186</v>
      </c>
      <c r="BX20" s="40">
        <f t="shared" si="89"/>
        <v>98.67073571824375</v>
      </c>
      <c r="BY20" s="40">
        <f t="shared" si="90"/>
        <v>104.78832133277487</v>
      </c>
      <c r="BZ20" s="40">
        <f t="shared" si="91"/>
        <v>111.28519725540691</v>
      </c>
      <c r="CA20" s="40">
        <f t="shared" si="92"/>
        <v>118.18487948524215</v>
      </c>
      <c r="CB20" s="40">
        <f t="shared" si="93"/>
        <v>125.51234201332717</v>
      </c>
      <c r="CC20" s="40">
        <f t="shared" si="94"/>
        <v>133.29410721815347</v>
      </c>
      <c r="CD20" s="40">
        <f t="shared" si="95"/>
        <v>141.55834186567898</v>
      </c>
      <c r="CE20" s="40">
        <f t="shared" si="96"/>
        <v>150.3349590613511</v>
      </c>
      <c r="CF20" s="40">
        <f t="shared" si="97"/>
        <v>159.65572652315487</v>
      </c>
      <c r="CG20" s="40">
        <f t="shared" si="98"/>
        <v>169.55438156759047</v>
      </c>
      <c r="CH20" s="40">
        <f t="shared" si="99"/>
        <v>180.06675322478108</v>
      </c>
      <c r="CI20" s="40">
        <f t="shared" si="100"/>
        <v>191.23089192471753</v>
      </c>
      <c r="CJ20" s="40">
        <f t="shared" si="101"/>
        <v>203.08720722405002</v>
      </c>
      <c r="CK20" s="40">
        <f t="shared" si="102"/>
        <v>215.67861407194113</v>
      </c>
      <c r="CL20" s="40">
        <f t="shared" si="103"/>
        <v>229.05068814440148</v>
      </c>
      <c r="CM20" s="40">
        <f t="shared" si="104"/>
        <v>243.25183080935437</v>
      </c>
      <c r="CN20" s="40">
        <f t="shared" si="105"/>
        <v>258.33344431953435</v>
      </c>
      <c r="CO20" s="40">
        <f t="shared" si="106"/>
        <v>274.3501178673455</v>
      </c>
      <c r="CP20" s="40">
        <f t="shared" si="107"/>
        <v>291.35982517512093</v>
      </c>
      <c r="CQ20" s="40">
        <f t="shared" si="108"/>
        <v>309.42413433597847</v>
      </c>
      <c r="CR20" s="40">
        <f t="shared" si="109"/>
        <v>328.60843066480913</v>
      </c>
      <c r="CS20" s="40">
        <f t="shared" si="110"/>
        <v>348.9821533660273</v>
      </c>
      <c r="CT20" s="40">
        <f t="shared" si="111"/>
        <v>370.61904687472105</v>
      </c>
      <c r="CU20" s="40">
        <f t="shared" si="112"/>
        <v>393.59742778095375</v>
      </c>
      <c r="CV20" s="40">
        <f t="shared" si="113"/>
        <v>418.0004683033729</v>
      </c>
      <c r="CW20" s="40">
        <f t="shared" si="114"/>
        <v>443.916497338182</v>
      </c>
      <c r="CX20" s="40">
        <f t="shared" si="115"/>
        <v>471.4393201731493</v>
      </c>
      <c r="CY20" s="40">
        <f t="shared" si="116"/>
        <v>500.6685580238846</v>
      </c>
      <c r="CZ20" s="40">
        <f t="shared" si="117"/>
        <v>531.7100086213654</v>
      </c>
      <c r="DA20" s="40">
        <f t="shared" si="118"/>
        <v>564.6760291558901</v>
      </c>
      <c r="DB20" s="40">
        <f t="shared" si="119"/>
        <v>599.6859429635554</v>
      </c>
      <c r="DC20" s="40">
        <f t="shared" si="120"/>
        <v>636.8664714272958</v>
      </c>
      <c r="DD20" s="40">
        <f t="shared" si="121"/>
        <v>676.3521926557881</v>
      </c>
      <c r="DE20" s="40">
        <f t="shared" si="122"/>
        <v>718.286028600447</v>
      </c>
      <c r="DF20" s="40">
        <f t="shared" si="123"/>
        <v>762.8197623736747</v>
      </c>
      <c r="DG20" s="40">
        <f t="shared" si="124"/>
        <v>810.1145876408426</v>
      </c>
      <c r="DH20" s="40">
        <f t="shared" si="125"/>
        <v>860.3416920745749</v>
      </c>
      <c r="DI20" s="40">
        <f t="shared" si="126"/>
        <v>913.6828769831986</v>
      </c>
      <c r="DJ20" s="40">
        <f t="shared" si="127"/>
        <v>970.331215356157</v>
      </c>
      <c r="DK20" s="40">
        <f t="shared" si="128"/>
        <v>1030.491750708239</v>
      </c>
      <c r="DL20" s="40">
        <f t="shared" si="129"/>
        <v>1094.3822392521497</v>
      </c>
      <c r="DM20" s="40">
        <f t="shared" si="130"/>
        <v>1162.233938085783</v>
      </c>
      <c r="DN20" s="40">
        <f t="shared" si="131"/>
        <v>1234.2924422471015</v>
      </c>
      <c r="DO20" s="40">
        <f t="shared" si="132"/>
        <v>1310.8185736664218</v>
      </c>
      <c r="DP20" s="40">
        <f t="shared" si="133"/>
        <v>1392.08932523374</v>
      </c>
      <c r="DQ20" s="40">
        <f t="shared" si="134"/>
        <v>1478.398863398232</v>
      </c>
      <c r="DR20" s="40">
        <f t="shared" si="135"/>
        <v>1570.0595929289225</v>
      </c>
      <c r="DS20" s="40">
        <f t="shared" si="136"/>
        <v>1667.4032876905158</v>
      </c>
      <c r="DT20" s="40">
        <f t="shared" si="137"/>
        <v>1770.7822915273277</v>
      </c>
      <c r="DU20" s="40">
        <f t="shared" si="138"/>
        <v>1880.5707936020221</v>
      </c>
      <c r="DV20" s="40">
        <f t="shared" si="139"/>
        <v>1997.1661828053477</v>
      </c>
      <c r="DW20" s="40">
        <f t="shared" si="140"/>
        <v>2120.9904861392793</v>
      </c>
      <c r="DX20" s="40">
        <f t="shared" si="141"/>
        <v>2252.4918962799147</v>
      </c>
      <c r="DY20" s="40">
        <f t="shared" si="142"/>
        <v>2392.1463938492698</v>
      </c>
      <c r="DZ20" s="40">
        <f t="shared" si="143"/>
        <v>2540.4594702679246</v>
      </c>
      <c r="EA20" s="40">
        <f t="shared" si="144"/>
        <v>2697.967957424536</v>
      </c>
      <c r="EB20" s="40">
        <f t="shared" si="145"/>
        <v>2865.2419707848576</v>
      </c>
      <c r="EC20" s="40">
        <f t="shared" si="146"/>
        <v>3042.886972973519</v>
      </c>
      <c r="ED20" s="40">
        <f t="shared" si="147"/>
        <v>3231.545965297877</v>
      </c>
      <c r="EE20" s="40">
        <f t="shared" si="148"/>
        <v>3431.9018151463456</v>
      </c>
      <c r="EF20" s="40">
        <f t="shared" si="149"/>
        <v>3644.679727685419</v>
      </c>
      <c r="EG20" s="40">
        <f t="shared" si="150"/>
        <v>3870.6498708019153</v>
      </c>
      <c r="EH20" s="40">
        <f t="shared" si="151"/>
        <v>4110.630162791635</v>
      </c>
      <c r="EI20" s="40">
        <f t="shared" si="152"/>
        <v>4365.489232884716</v>
      </c>
      <c r="EJ20" s="40">
        <f t="shared" si="153"/>
        <v>4636.149565323569</v>
      </c>
      <c r="EK20" s="40">
        <f t="shared" si="154"/>
        <v>4923.5908383736305</v>
      </c>
      <c r="EL20" s="40">
        <f t="shared" si="155"/>
        <v>5228.853470352796</v>
      </c>
      <c r="EM20" s="40">
        <f t="shared" si="156"/>
        <v>5553.042385514669</v>
      </c>
      <c r="EN20" s="40">
        <f t="shared" si="157"/>
        <v>5897.331013416579</v>
      </c>
      <c r="EO20" s="40">
        <f t="shared" si="158"/>
        <v>6262.965536248406</v>
      </c>
      <c r="EP20" s="40">
        <f t="shared" si="159"/>
        <v>6651.269399495808</v>
      </c>
      <c r="EQ20" s="40">
        <f t="shared" si="160"/>
        <v>7063.6481022645485</v>
      </c>
      <c r="ER20" s="40">
        <f t="shared" si="161"/>
        <v>7501.594284604951</v>
      </c>
      <c r="ES20" s="40">
        <f t="shared" si="162"/>
        <v>7966.693130250458</v>
      </c>
      <c r="ET20" s="40">
        <f t="shared" si="163"/>
        <v>8460.628104325988</v>
      </c>
      <c r="EU20" s="40">
        <f t="shared" si="164"/>
        <v>8985.187046794199</v>
      </c>
      <c r="EV20" s="40">
        <f t="shared" si="165"/>
        <v>9542.26864369544</v>
      </c>
      <c r="EW20" s="40">
        <f t="shared" si="166"/>
        <v>10133.889299604556</v>
      </c>
      <c r="EX20" s="40">
        <f t="shared" si="167"/>
        <v>10762.190436180039</v>
      </c>
      <c r="EY20" s="40">
        <f t="shared" si="168"/>
        <v>11429.446243223201</v>
      </c>
      <c r="EZ20" s="40">
        <f t="shared" si="169"/>
        <v>12138.07191030304</v>
      </c>
      <c r="FA20" s="40">
        <f t="shared" si="170"/>
        <v>12890.63236874183</v>
      </c>
      <c r="FB20" s="40">
        <f t="shared" si="171"/>
        <v>13689.851575603823</v>
      </c>
    </row>
    <row r="21" spans="1:158" ht="15">
      <c r="A21" s="45">
        <f>'Page 1'!A24</f>
        <v>16</v>
      </c>
      <c r="B21" s="45" t="str">
        <f>'Page 1'!B24</f>
        <v>SOUTHERN COMPANY</v>
      </c>
      <c r="C21" s="46">
        <f>'Page 1'!C24</f>
        <v>1.8</v>
      </c>
      <c r="D21" s="46">
        <f>'Page 1'!D24</f>
        <v>2</v>
      </c>
      <c r="E21" s="39">
        <f t="shared" si="20"/>
        <v>0.03574416865128627</v>
      </c>
      <c r="F21" s="39"/>
      <c r="G21" s="39">
        <f t="shared" si="21"/>
        <v>0.11549236544898267</v>
      </c>
      <c r="H21" s="40">
        <f>'Page 1'!F24</f>
        <v>-31.423333333333332</v>
      </c>
      <c r="I21" s="40">
        <f t="shared" si="22"/>
        <v>1.8</v>
      </c>
      <c r="J21" s="40">
        <f t="shared" si="23"/>
        <v>1.8666666666666667</v>
      </c>
      <c r="K21" s="40">
        <f t="shared" si="24"/>
        <v>1.9333333333333333</v>
      </c>
      <c r="L21" s="40">
        <f t="shared" si="25"/>
        <v>2</v>
      </c>
      <c r="M21" s="40">
        <f t="shared" si="26"/>
        <v>2.124</v>
      </c>
      <c r="N21" s="40">
        <f t="shared" si="27"/>
        <v>2.255688</v>
      </c>
      <c r="O21" s="40">
        <f t="shared" si="28"/>
        <v>2.395540656</v>
      </c>
      <c r="P21" s="40">
        <f t="shared" si="29"/>
        <v>2.5440641766720002</v>
      </c>
      <c r="Q21" s="40">
        <f t="shared" si="30"/>
        <v>2.701796155625664</v>
      </c>
      <c r="R21" s="40">
        <f t="shared" si="31"/>
        <v>2.8693075172744558</v>
      </c>
      <c r="S21" s="40">
        <f t="shared" si="32"/>
        <v>3.047204583345472</v>
      </c>
      <c r="T21" s="40">
        <f t="shared" si="33"/>
        <v>3.2361312675128917</v>
      </c>
      <c r="U21" s="40">
        <f t="shared" si="34"/>
        <v>3.4367714060986914</v>
      </c>
      <c r="V21" s="40">
        <f t="shared" si="35"/>
        <v>3.6498512332768103</v>
      </c>
      <c r="W21" s="40">
        <f t="shared" si="36"/>
        <v>3.8761420097399726</v>
      </c>
      <c r="X21" s="40">
        <f t="shared" si="37"/>
        <v>4.116462814343851</v>
      </c>
      <c r="Y21" s="40">
        <f t="shared" si="38"/>
        <v>4.37168350883317</v>
      </c>
      <c r="Z21" s="40">
        <f t="shared" si="39"/>
        <v>4.642727886380827</v>
      </c>
      <c r="AA21" s="40">
        <f t="shared" si="40"/>
        <v>4.930577015336439</v>
      </c>
      <c r="AB21" s="40">
        <f t="shared" si="41"/>
        <v>5.236272790287298</v>
      </c>
      <c r="AC21" s="40">
        <f t="shared" si="42"/>
        <v>5.5609217032851115</v>
      </c>
      <c r="AD21" s="40">
        <f t="shared" si="43"/>
        <v>5.905698848888789</v>
      </c>
      <c r="AE21" s="40">
        <f t="shared" si="44"/>
        <v>6.271852177519894</v>
      </c>
      <c r="AF21" s="40">
        <f t="shared" si="45"/>
        <v>6.660707012526128</v>
      </c>
      <c r="AG21" s="40">
        <f t="shared" si="46"/>
        <v>7.073670847302749</v>
      </c>
      <c r="AH21" s="40">
        <f t="shared" si="47"/>
        <v>7.51223843983552</v>
      </c>
      <c r="AI21" s="40">
        <f t="shared" si="48"/>
        <v>7.977997223105323</v>
      </c>
      <c r="AJ21" s="40">
        <f t="shared" si="49"/>
        <v>8.472633050937853</v>
      </c>
      <c r="AK21" s="40">
        <f t="shared" si="50"/>
        <v>8.997936300096</v>
      </c>
      <c r="AL21" s="40">
        <f t="shared" si="51"/>
        <v>9.555808350701954</v>
      </c>
      <c r="AM21" s="40">
        <f t="shared" si="52"/>
        <v>10.148268468445476</v>
      </c>
      <c r="AN21" s="40">
        <f t="shared" si="53"/>
        <v>10.777461113489096</v>
      </c>
      <c r="AO21" s="40">
        <f t="shared" si="54"/>
        <v>11.44566370252542</v>
      </c>
      <c r="AP21" s="40">
        <f t="shared" si="55"/>
        <v>12.155294852081997</v>
      </c>
      <c r="AQ21" s="40">
        <f t="shared" si="56"/>
        <v>12.908923132911083</v>
      </c>
      <c r="AR21" s="40">
        <f t="shared" si="57"/>
        <v>13.70927636715157</v>
      </c>
      <c r="AS21" s="40">
        <f t="shared" si="58"/>
        <v>14.559251501914968</v>
      </c>
      <c r="AT21" s="40">
        <f t="shared" si="59"/>
        <v>15.461925095033697</v>
      </c>
      <c r="AU21" s="40">
        <f t="shared" si="60"/>
        <v>16.420564450925788</v>
      </c>
      <c r="AV21" s="40">
        <f t="shared" si="61"/>
        <v>17.438639446883187</v>
      </c>
      <c r="AW21" s="40">
        <f t="shared" si="62"/>
        <v>18.519835092589947</v>
      </c>
      <c r="AX21" s="40">
        <f t="shared" si="63"/>
        <v>19.668064868330525</v>
      </c>
      <c r="AY21" s="40">
        <f t="shared" si="64"/>
        <v>20.88748489016702</v>
      </c>
      <c r="AZ21" s="40">
        <f t="shared" si="65"/>
        <v>22.182508953357377</v>
      </c>
      <c r="BA21" s="40">
        <f t="shared" si="66"/>
        <v>23.557824508465536</v>
      </c>
      <c r="BB21" s="40">
        <f t="shared" si="67"/>
        <v>25.0184096279904</v>
      </c>
      <c r="BC21" s="40">
        <f t="shared" si="68"/>
        <v>26.569551024925808</v>
      </c>
      <c r="BD21" s="40">
        <f t="shared" si="69"/>
        <v>28.21686318847121</v>
      </c>
      <c r="BE21" s="40">
        <f t="shared" si="70"/>
        <v>29.966308706156426</v>
      </c>
      <c r="BF21" s="40">
        <f t="shared" si="71"/>
        <v>31.824219845938124</v>
      </c>
      <c r="BG21" s="40">
        <f t="shared" si="72"/>
        <v>33.79732147638629</v>
      </c>
      <c r="BH21" s="40">
        <f t="shared" si="73"/>
        <v>35.89275540792224</v>
      </c>
      <c r="BI21" s="40">
        <f t="shared" si="74"/>
        <v>38.11810624321342</v>
      </c>
      <c r="BJ21" s="40">
        <f t="shared" si="75"/>
        <v>40.48142883029265</v>
      </c>
      <c r="BK21" s="40">
        <f t="shared" si="76"/>
        <v>42.991277417770796</v>
      </c>
      <c r="BL21" s="40">
        <f t="shared" si="77"/>
        <v>45.656736617672586</v>
      </c>
      <c r="BM21" s="40">
        <f t="shared" si="78"/>
        <v>48.48745428796829</v>
      </c>
      <c r="BN21" s="40">
        <f t="shared" si="79"/>
        <v>51.493676453822324</v>
      </c>
      <c r="BO21" s="40">
        <f t="shared" si="80"/>
        <v>54.68628439395931</v>
      </c>
      <c r="BP21" s="40">
        <f t="shared" si="81"/>
        <v>58.076834026384795</v>
      </c>
      <c r="BQ21" s="40">
        <f t="shared" si="82"/>
        <v>61.67759773602066</v>
      </c>
      <c r="BR21" s="40">
        <f t="shared" si="83"/>
        <v>65.50160879565394</v>
      </c>
      <c r="BS21" s="40">
        <f t="shared" si="84"/>
        <v>69.56270854098449</v>
      </c>
      <c r="BT21" s="40">
        <f t="shared" si="85"/>
        <v>73.87559647052554</v>
      </c>
      <c r="BU21" s="40">
        <f t="shared" si="86"/>
        <v>78.45588345169813</v>
      </c>
      <c r="BV21" s="40">
        <f t="shared" si="87"/>
        <v>83.32014822570342</v>
      </c>
      <c r="BW21" s="40">
        <f t="shared" si="88"/>
        <v>88.48599741569704</v>
      </c>
      <c r="BX21" s="40">
        <f t="shared" si="89"/>
        <v>93.97212925547026</v>
      </c>
      <c r="BY21" s="40">
        <f t="shared" si="90"/>
        <v>99.79840126930942</v>
      </c>
      <c r="BZ21" s="40">
        <f t="shared" si="91"/>
        <v>105.98590214800662</v>
      </c>
      <c r="CA21" s="40">
        <f t="shared" si="92"/>
        <v>112.55702808118303</v>
      </c>
      <c r="CB21" s="40">
        <f t="shared" si="93"/>
        <v>119.53556382221639</v>
      </c>
      <c r="CC21" s="40">
        <f t="shared" si="94"/>
        <v>126.94676877919382</v>
      </c>
      <c r="CD21" s="40">
        <f t="shared" si="95"/>
        <v>134.81746844350383</v>
      </c>
      <c r="CE21" s="40">
        <f t="shared" si="96"/>
        <v>143.17615148700108</v>
      </c>
      <c r="CF21" s="40">
        <f t="shared" si="97"/>
        <v>152.05307287919516</v>
      </c>
      <c r="CG21" s="40">
        <f t="shared" si="98"/>
        <v>161.48036339770528</v>
      </c>
      <c r="CH21" s="40">
        <f t="shared" si="99"/>
        <v>171.49214592836302</v>
      </c>
      <c r="CI21" s="40">
        <f t="shared" si="100"/>
        <v>182.12465897592153</v>
      </c>
      <c r="CJ21" s="40">
        <f t="shared" si="101"/>
        <v>193.41638783242868</v>
      </c>
      <c r="CK21" s="40">
        <f t="shared" si="102"/>
        <v>205.40820387803927</v>
      </c>
      <c r="CL21" s="40">
        <f t="shared" si="103"/>
        <v>218.1435125184777</v>
      </c>
      <c r="CM21" s="40">
        <f t="shared" si="104"/>
        <v>231.66841029462333</v>
      </c>
      <c r="CN21" s="40">
        <f t="shared" si="105"/>
        <v>246.03185173288998</v>
      </c>
      <c r="CO21" s="40">
        <f t="shared" si="106"/>
        <v>261.28582654032914</v>
      </c>
      <c r="CP21" s="40">
        <f t="shared" si="107"/>
        <v>277.48554778582957</v>
      </c>
      <c r="CQ21" s="40">
        <f t="shared" si="108"/>
        <v>294.689651748551</v>
      </c>
      <c r="CR21" s="40">
        <f t="shared" si="109"/>
        <v>312.9604101569612</v>
      </c>
      <c r="CS21" s="40">
        <f t="shared" si="110"/>
        <v>332.3639555866928</v>
      </c>
      <c r="CT21" s="40">
        <f t="shared" si="111"/>
        <v>352.9705208330678</v>
      </c>
      <c r="CU21" s="40">
        <f t="shared" si="112"/>
        <v>374.854693124718</v>
      </c>
      <c r="CV21" s="40">
        <f t="shared" si="113"/>
        <v>398.09568409845053</v>
      </c>
      <c r="CW21" s="40">
        <f t="shared" si="114"/>
        <v>422.7776165125545</v>
      </c>
      <c r="CX21" s="40">
        <f t="shared" si="115"/>
        <v>448.9898287363329</v>
      </c>
      <c r="CY21" s="40">
        <f t="shared" si="116"/>
        <v>476.8271981179856</v>
      </c>
      <c r="CZ21" s="40">
        <f t="shared" si="117"/>
        <v>506.3904844013007</v>
      </c>
      <c r="DA21" s="40">
        <f t="shared" si="118"/>
        <v>537.7866944341813</v>
      </c>
      <c r="DB21" s="40">
        <f t="shared" si="119"/>
        <v>571.1294694891005</v>
      </c>
      <c r="DC21" s="40">
        <f t="shared" si="120"/>
        <v>606.5394965974248</v>
      </c>
      <c r="DD21" s="40">
        <f t="shared" si="121"/>
        <v>644.1449453864651</v>
      </c>
      <c r="DE21" s="40">
        <f t="shared" si="122"/>
        <v>684.081932000426</v>
      </c>
      <c r="DF21" s="40">
        <f t="shared" si="123"/>
        <v>726.4950117844525</v>
      </c>
      <c r="DG21" s="40">
        <f t="shared" si="124"/>
        <v>771.5377025150885</v>
      </c>
      <c r="DH21" s="40">
        <f t="shared" si="125"/>
        <v>819.3730400710241</v>
      </c>
      <c r="DI21" s="40">
        <f t="shared" si="126"/>
        <v>870.1741685554276</v>
      </c>
      <c r="DJ21" s="40">
        <f t="shared" si="127"/>
        <v>924.1249670058642</v>
      </c>
      <c r="DK21" s="40">
        <f t="shared" si="128"/>
        <v>981.4207149602278</v>
      </c>
      <c r="DL21" s="40">
        <f t="shared" si="129"/>
        <v>1042.268799287762</v>
      </c>
      <c r="DM21" s="40">
        <f t="shared" si="130"/>
        <v>1106.8894648436033</v>
      </c>
      <c r="DN21" s="40">
        <f t="shared" si="131"/>
        <v>1175.5166116639068</v>
      </c>
      <c r="DO21" s="40">
        <f t="shared" si="132"/>
        <v>1248.398641587069</v>
      </c>
      <c r="DP21" s="40">
        <f t="shared" si="133"/>
        <v>1325.7993573654674</v>
      </c>
      <c r="DQ21" s="40">
        <f t="shared" si="134"/>
        <v>1407.9989175221265</v>
      </c>
      <c r="DR21" s="40">
        <f t="shared" si="135"/>
        <v>1495.2948504084984</v>
      </c>
      <c r="DS21" s="40">
        <f t="shared" si="136"/>
        <v>1588.0031311338255</v>
      </c>
      <c r="DT21" s="40">
        <f t="shared" si="137"/>
        <v>1686.4593252641228</v>
      </c>
      <c r="DU21" s="40">
        <f t="shared" si="138"/>
        <v>1791.0198034304985</v>
      </c>
      <c r="DV21" s="40">
        <f t="shared" si="139"/>
        <v>1902.0630312431895</v>
      </c>
      <c r="DW21" s="40">
        <f t="shared" si="140"/>
        <v>2019.9909391802673</v>
      </c>
      <c r="DX21" s="40">
        <f t="shared" si="141"/>
        <v>2145.230377409444</v>
      </c>
      <c r="DY21" s="40">
        <f t="shared" si="142"/>
        <v>2278.2346608088296</v>
      </c>
      <c r="DZ21" s="40">
        <f t="shared" si="143"/>
        <v>2419.485209778977</v>
      </c>
      <c r="EA21" s="40">
        <f t="shared" si="144"/>
        <v>2569.4932927852738</v>
      </c>
      <c r="EB21" s="40">
        <f t="shared" si="145"/>
        <v>2728.801876937961</v>
      </c>
      <c r="EC21" s="40">
        <f t="shared" si="146"/>
        <v>2897.987593308115</v>
      </c>
      <c r="ED21" s="40">
        <f t="shared" si="147"/>
        <v>3077.662824093218</v>
      </c>
      <c r="EE21" s="40">
        <f t="shared" si="148"/>
        <v>3268.477919186998</v>
      </c>
      <c r="EF21" s="40">
        <f t="shared" si="149"/>
        <v>3471.123550176592</v>
      </c>
      <c r="EG21" s="40">
        <f t="shared" si="150"/>
        <v>3686.3332102875406</v>
      </c>
      <c r="EH21" s="40">
        <f t="shared" si="151"/>
        <v>3914.8858693253683</v>
      </c>
      <c r="EI21" s="40">
        <f t="shared" si="152"/>
        <v>4157.608793223541</v>
      </c>
      <c r="EJ21" s="40">
        <f t="shared" si="153"/>
        <v>4415.380538403401</v>
      </c>
      <c r="EK21" s="40">
        <f t="shared" si="154"/>
        <v>4689.134131784413</v>
      </c>
      <c r="EL21" s="40">
        <f t="shared" si="155"/>
        <v>4979.860447955047</v>
      </c>
      <c r="EM21" s="40">
        <f t="shared" si="156"/>
        <v>5288.6117957282595</v>
      </c>
      <c r="EN21" s="40">
        <f t="shared" si="157"/>
        <v>5616.5057270634115</v>
      </c>
      <c r="EO21" s="40">
        <f t="shared" si="158"/>
        <v>5964.7290821413435</v>
      </c>
      <c r="EP21" s="40">
        <f t="shared" si="159"/>
        <v>6334.542285234107</v>
      </c>
      <c r="EQ21" s="40">
        <f t="shared" si="160"/>
        <v>6727.283906918622</v>
      </c>
      <c r="ER21" s="40">
        <f t="shared" si="161"/>
        <v>7144.375509147577</v>
      </c>
      <c r="ES21" s="40">
        <f t="shared" si="162"/>
        <v>7587.326790714727</v>
      </c>
      <c r="ET21" s="40">
        <f t="shared" si="163"/>
        <v>8057.741051739041</v>
      </c>
      <c r="EU21" s="40">
        <f t="shared" si="164"/>
        <v>8557.320996946863</v>
      </c>
      <c r="EV21" s="40">
        <f t="shared" si="165"/>
        <v>9087.87489875757</v>
      </c>
      <c r="EW21" s="40">
        <f t="shared" si="166"/>
        <v>9651.323142480538</v>
      </c>
      <c r="EX21" s="40">
        <f t="shared" si="167"/>
        <v>10249.705177314332</v>
      </c>
      <c r="EY21" s="40">
        <f t="shared" si="168"/>
        <v>10885.186898307822</v>
      </c>
      <c r="EZ21" s="40">
        <f t="shared" si="169"/>
        <v>11560.068486002907</v>
      </c>
      <c r="FA21" s="40">
        <f t="shared" si="170"/>
        <v>12276.792732135087</v>
      </c>
      <c r="FB21" s="40">
        <f t="shared" si="171"/>
        <v>13037.953881527463</v>
      </c>
    </row>
    <row r="22" spans="1:158" ht="15">
      <c r="A22" s="45">
        <f>'Page 1'!A25</f>
        <v>17</v>
      </c>
      <c r="B22" s="45" t="str">
        <f>'Page 1'!B25</f>
        <v>VECTERN CORP</v>
      </c>
      <c r="C22" s="46">
        <f>'Page 1'!C25</f>
        <v>1.39</v>
      </c>
      <c r="D22" s="46">
        <f>'Page 1'!D25</f>
        <v>1.51</v>
      </c>
      <c r="E22" s="39">
        <f t="shared" si="20"/>
        <v>0.02798643137544765</v>
      </c>
      <c r="F22" s="39"/>
      <c r="G22" s="39">
        <f t="shared" si="21"/>
        <v>0.11590537227293463</v>
      </c>
      <c r="H22" s="40">
        <f>'Page 1'!F25</f>
        <v>-23.596666666666668</v>
      </c>
      <c r="I22" s="40">
        <f t="shared" si="22"/>
        <v>1.39</v>
      </c>
      <c r="J22" s="40">
        <f t="shared" si="23"/>
        <v>1.43</v>
      </c>
      <c r="K22" s="40">
        <f t="shared" si="24"/>
        <v>1.47</v>
      </c>
      <c r="L22" s="40">
        <f t="shared" si="25"/>
        <v>1.51</v>
      </c>
      <c r="M22" s="40">
        <f t="shared" si="26"/>
        <v>1.60362</v>
      </c>
      <c r="N22" s="40">
        <f t="shared" si="27"/>
        <v>1.7030444400000002</v>
      </c>
      <c r="O22" s="40">
        <f t="shared" si="28"/>
        <v>1.8086331952800003</v>
      </c>
      <c r="P22" s="40">
        <f t="shared" si="29"/>
        <v>1.9207684533873604</v>
      </c>
      <c r="Q22" s="40">
        <f t="shared" si="30"/>
        <v>2.0398560974973767</v>
      </c>
      <c r="R22" s="40">
        <f t="shared" si="31"/>
        <v>2.166327175542214</v>
      </c>
      <c r="S22" s="40">
        <f t="shared" si="32"/>
        <v>2.3006394604258316</v>
      </c>
      <c r="T22" s="40">
        <f t="shared" si="33"/>
        <v>2.4432791069722333</v>
      </c>
      <c r="U22" s="40">
        <f t="shared" si="34"/>
        <v>2.594762411604512</v>
      </c>
      <c r="V22" s="40">
        <f t="shared" si="35"/>
        <v>2.755637681123992</v>
      </c>
      <c r="W22" s="40">
        <f t="shared" si="36"/>
        <v>2.92648721735368</v>
      </c>
      <c r="X22" s="40">
        <f t="shared" si="37"/>
        <v>3.107929424829608</v>
      </c>
      <c r="Y22" s="40">
        <f t="shared" si="38"/>
        <v>3.3006210491690435</v>
      </c>
      <c r="Z22" s="40">
        <f t="shared" si="39"/>
        <v>3.5052595542175244</v>
      </c>
      <c r="AA22" s="40">
        <f t="shared" si="40"/>
        <v>3.7225856465790113</v>
      </c>
      <c r="AB22" s="40">
        <f t="shared" si="41"/>
        <v>3.95338595666691</v>
      </c>
      <c r="AC22" s="40">
        <f t="shared" si="42"/>
        <v>4.198495885980258</v>
      </c>
      <c r="AD22" s="40">
        <f t="shared" si="43"/>
        <v>4.458802630911035</v>
      </c>
      <c r="AE22" s="40">
        <f t="shared" si="44"/>
        <v>4.735248394027519</v>
      </c>
      <c r="AF22" s="40">
        <f t="shared" si="45"/>
        <v>5.028833794457226</v>
      </c>
      <c r="AG22" s="40">
        <f t="shared" si="46"/>
        <v>5.340621489713574</v>
      </c>
      <c r="AH22" s="40">
        <f t="shared" si="47"/>
        <v>5.6717400220758165</v>
      </c>
      <c r="AI22" s="40">
        <f t="shared" si="48"/>
        <v>6.023387903444517</v>
      </c>
      <c r="AJ22" s="40">
        <f t="shared" si="49"/>
        <v>6.3968379534580775</v>
      </c>
      <c r="AK22" s="40">
        <f t="shared" si="50"/>
        <v>6.793441906572479</v>
      </c>
      <c r="AL22" s="40">
        <f t="shared" si="51"/>
        <v>7.214635304779973</v>
      </c>
      <c r="AM22" s="40">
        <f t="shared" si="52"/>
        <v>7.661942693676332</v>
      </c>
      <c r="AN22" s="40">
        <f t="shared" si="53"/>
        <v>8.136983140684265</v>
      </c>
      <c r="AO22" s="40">
        <f t="shared" si="54"/>
        <v>8.64147609540669</v>
      </c>
      <c r="AP22" s="40">
        <f t="shared" si="55"/>
        <v>9.177247613321905</v>
      </c>
      <c r="AQ22" s="40">
        <f t="shared" si="56"/>
        <v>9.746236965347864</v>
      </c>
      <c r="AR22" s="40">
        <f t="shared" si="57"/>
        <v>10.350503657199432</v>
      </c>
      <c r="AS22" s="40">
        <f t="shared" si="58"/>
        <v>10.992234883945798</v>
      </c>
      <c r="AT22" s="40">
        <f t="shared" si="59"/>
        <v>11.673753446750439</v>
      </c>
      <c r="AU22" s="40">
        <f t="shared" si="60"/>
        <v>12.397526160448967</v>
      </c>
      <c r="AV22" s="40">
        <f t="shared" si="61"/>
        <v>13.166172782396803</v>
      </c>
      <c r="AW22" s="40">
        <f t="shared" si="62"/>
        <v>13.982475494905405</v>
      </c>
      <c r="AX22" s="40">
        <f t="shared" si="63"/>
        <v>14.849388975589541</v>
      </c>
      <c r="AY22" s="40">
        <f t="shared" si="64"/>
        <v>15.770051092076093</v>
      </c>
      <c r="AZ22" s="40">
        <f t="shared" si="65"/>
        <v>16.74779425978481</v>
      </c>
      <c r="BA22" s="40">
        <f t="shared" si="66"/>
        <v>17.78615750389147</v>
      </c>
      <c r="BB22" s="40">
        <f t="shared" si="67"/>
        <v>18.888899269132743</v>
      </c>
      <c r="BC22" s="40">
        <f t="shared" si="68"/>
        <v>20.060011023818973</v>
      </c>
      <c r="BD22" s="40">
        <f t="shared" si="69"/>
        <v>21.30373170729575</v>
      </c>
      <c r="BE22" s="40">
        <f t="shared" si="70"/>
        <v>22.62456307314809</v>
      </c>
      <c r="BF22" s="40">
        <f t="shared" si="71"/>
        <v>24.02728598368327</v>
      </c>
      <c r="BG22" s="40">
        <f t="shared" si="72"/>
        <v>25.516977714671636</v>
      </c>
      <c r="BH22" s="40">
        <f t="shared" si="73"/>
        <v>27.09903033298128</v>
      </c>
      <c r="BI22" s="40">
        <f t="shared" si="74"/>
        <v>28.77917021362612</v>
      </c>
      <c r="BJ22" s="40">
        <f t="shared" si="75"/>
        <v>30.56347876687094</v>
      </c>
      <c r="BK22" s="40">
        <f t="shared" si="76"/>
        <v>32.45841445041694</v>
      </c>
      <c r="BL22" s="40">
        <f t="shared" si="77"/>
        <v>34.47083614634279</v>
      </c>
      <c r="BM22" s="40">
        <f t="shared" si="78"/>
        <v>36.608027987416044</v>
      </c>
      <c r="BN22" s="40">
        <f t="shared" si="79"/>
        <v>38.87772572263584</v>
      </c>
      <c r="BO22" s="40">
        <f t="shared" si="80"/>
        <v>41.28814471743926</v>
      </c>
      <c r="BP22" s="40">
        <f t="shared" si="81"/>
        <v>43.848009689920495</v>
      </c>
      <c r="BQ22" s="40">
        <f t="shared" si="82"/>
        <v>46.56658629069557</v>
      </c>
      <c r="BR22" s="40">
        <f t="shared" si="83"/>
        <v>49.453714640718694</v>
      </c>
      <c r="BS22" s="40">
        <f t="shared" si="84"/>
        <v>52.51984494844326</v>
      </c>
      <c r="BT22" s="40">
        <f t="shared" si="85"/>
        <v>55.776075335246745</v>
      </c>
      <c r="BU22" s="40">
        <f t="shared" si="86"/>
        <v>59.234192006032046</v>
      </c>
      <c r="BV22" s="40">
        <f t="shared" si="87"/>
        <v>62.90671191040604</v>
      </c>
      <c r="BW22" s="40">
        <f t="shared" si="88"/>
        <v>66.80692804885122</v>
      </c>
      <c r="BX22" s="40">
        <f t="shared" si="89"/>
        <v>70.94895758788</v>
      </c>
      <c r="BY22" s="40">
        <f t="shared" si="90"/>
        <v>75.34779295832857</v>
      </c>
      <c r="BZ22" s="40">
        <f t="shared" si="91"/>
        <v>80.01935612174495</v>
      </c>
      <c r="CA22" s="40">
        <f t="shared" si="92"/>
        <v>84.98055620129314</v>
      </c>
      <c r="CB22" s="40">
        <f t="shared" si="93"/>
        <v>90.24935068577332</v>
      </c>
      <c r="CC22" s="40">
        <f t="shared" si="94"/>
        <v>95.84481042829127</v>
      </c>
      <c r="CD22" s="40">
        <f t="shared" si="95"/>
        <v>101.78718867484532</v>
      </c>
      <c r="CE22" s="40">
        <f t="shared" si="96"/>
        <v>108.09799437268575</v>
      </c>
      <c r="CF22" s="40">
        <f t="shared" si="97"/>
        <v>114.80007002379227</v>
      </c>
      <c r="CG22" s="40">
        <f t="shared" si="98"/>
        <v>121.9176743652674</v>
      </c>
      <c r="CH22" s="40">
        <f t="shared" si="99"/>
        <v>129.476570175914</v>
      </c>
      <c r="CI22" s="40">
        <f t="shared" si="100"/>
        <v>137.50411752682066</v>
      </c>
      <c r="CJ22" s="40">
        <f t="shared" si="101"/>
        <v>146.02937281348355</v>
      </c>
      <c r="CK22" s="40">
        <f t="shared" si="102"/>
        <v>155.08319392791952</v>
      </c>
      <c r="CL22" s="40">
        <f t="shared" si="103"/>
        <v>164.69835195145055</v>
      </c>
      <c r="CM22" s="40">
        <f t="shared" si="104"/>
        <v>174.9096497724405</v>
      </c>
      <c r="CN22" s="40">
        <f t="shared" si="105"/>
        <v>185.75404805833182</v>
      </c>
      <c r="CO22" s="40">
        <f t="shared" si="106"/>
        <v>197.2707990379484</v>
      </c>
      <c r="CP22" s="40">
        <f t="shared" si="107"/>
        <v>209.5015885783012</v>
      </c>
      <c r="CQ22" s="40">
        <f t="shared" si="108"/>
        <v>222.4906870701559</v>
      </c>
      <c r="CR22" s="40">
        <f t="shared" si="109"/>
        <v>236.28510966850558</v>
      </c>
      <c r="CS22" s="40">
        <f t="shared" si="110"/>
        <v>250.93478646795293</v>
      </c>
      <c r="CT22" s="40">
        <f t="shared" si="111"/>
        <v>266.49274322896605</v>
      </c>
      <c r="CU22" s="40">
        <f t="shared" si="112"/>
        <v>283.01529330916196</v>
      </c>
      <c r="CV22" s="40">
        <f t="shared" si="113"/>
        <v>300.56224149433</v>
      </c>
      <c r="CW22" s="40">
        <f t="shared" si="114"/>
        <v>319.1971004669785</v>
      </c>
      <c r="CX22" s="40">
        <f t="shared" si="115"/>
        <v>338.9873206959312</v>
      </c>
      <c r="CY22" s="40">
        <f t="shared" si="116"/>
        <v>360.00453457907895</v>
      </c>
      <c r="CZ22" s="40">
        <f t="shared" si="117"/>
        <v>382.32481572298184</v>
      </c>
      <c r="DA22" s="40">
        <f t="shared" si="118"/>
        <v>406.0289542978067</v>
      </c>
      <c r="DB22" s="40">
        <f t="shared" si="119"/>
        <v>431.20274946427077</v>
      </c>
      <c r="DC22" s="40">
        <f t="shared" si="120"/>
        <v>457.9373199310556</v>
      </c>
      <c r="DD22" s="40">
        <f t="shared" si="121"/>
        <v>486.32943376678105</v>
      </c>
      <c r="DE22" s="40">
        <f t="shared" si="122"/>
        <v>516.4818586603214</v>
      </c>
      <c r="DF22" s="40">
        <f t="shared" si="123"/>
        <v>548.5037338972614</v>
      </c>
      <c r="DG22" s="40">
        <f t="shared" si="124"/>
        <v>582.5109653988917</v>
      </c>
      <c r="DH22" s="40">
        <f t="shared" si="125"/>
        <v>618.626645253623</v>
      </c>
      <c r="DI22" s="40">
        <f t="shared" si="126"/>
        <v>656.9814972593476</v>
      </c>
      <c r="DJ22" s="40">
        <f t="shared" si="127"/>
        <v>697.7143500894272</v>
      </c>
      <c r="DK22" s="40">
        <f t="shared" si="128"/>
        <v>740.9726397949717</v>
      </c>
      <c r="DL22" s="40">
        <f t="shared" si="129"/>
        <v>786.9129434622599</v>
      </c>
      <c r="DM22" s="40">
        <f t="shared" si="130"/>
        <v>835.7015459569201</v>
      </c>
      <c r="DN22" s="40">
        <f t="shared" si="131"/>
        <v>887.5150418062492</v>
      </c>
      <c r="DO22" s="40">
        <f t="shared" si="132"/>
        <v>942.5409743982367</v>
      </c>
      <c r="DP22" s="40">
        <f t="shared" si="133"/>
        <v>1000.9785148109274</v>
      </c>
      <c r="DQ22" s="40">
        <f t="shared" si="134"/>
        <v>1063.039182729205</v>
      </c>
      <c r="DR22" s="40">
        <f t="shared" si="135"/>
        <v>1128.9476120584159</v>
      </c>
      <c r="DS22" s="40">
        <f t="shared" si="136"/>
        <v>1198.9423640060377</v>
      </c>
      <c r="DT22" s="40">
        <f t="shared" si="137"/>
        <v>1273.2767905744122</v>
      </c>
      <c r="DU22" s="40">
        <f t="shared" si="138"/>
        <v>1352.2199515900259</v>
      </c>
      <c r="DV22" s="40">
        <f t="shared" si="139"/>
        <v>1436.0575885886076</v>
      </c>
      <c r="DW22" s="40">
        <f t="shared" si="140"/>
        <v>1525.0931590811012</v>
      </c>
      <c r="DX22" s="40">
        <f t="shared" si="141"/>
        <v>1619.6489349441297</v>
      </c>
      <c r="DY22" s="40">
        <f t="shared" si="142"/>
        <v>1720.0671689106657</v>
      </c>
      <c r="DZ22" s="40">
        <f t="shared" si="143"/>
        <v>1826.711333383127</v>
      </c>
      <c r="EA22" s="40">
        <f t="shared" si="144"/>
        <v>1939.967436052881</v>
      </c>
      <c r="EB22" s="40">
        <f t="shared" si="145"/>
        <v>2060.2454170881597</v>
      </c>
      <c r="EC22" s="40">
        <f t="shared" si="146"/>
        <v>2187.9806329476255</v>
      </c>
      <c r="ED22" s="40">
        <f t="shared" si="147"/>
        <v>2323.635432190378</v>
      </c>
      <c r="EE22" s="40">
        <f t="shared" si="148"/>
        <v>2467.700828986182</v>
      </c>
      <c r="EF22" s="40">
        <f t="shared" si="149"/>
        <v>2620.6982803833253</v>
      </c>
      <c r="EG22" s="40">
        <f t="shared" si="150"/>
        <v>2783.181573767092</v>
      </c>
      <c r="EH22" s="40">
        <f t="shared" si="151"/>
        <v>2955.738831340652</v>
      </c>
      <c r="EI22" s="40">
        <f t="shared" si="152"/>
        <v>3138.9946388837725</v>
      </c>
      <c r="EJ22" s="40">
        <f t="shared" si="153"/>
        <v>3333.6123064945664</v>
      </c>
      <c r="EK22" s="40">
        <f t="shared" si="154"/>
        <v>3540.29626949723</v>
      </c>
      <c r="EL22" s="40">
        <f t="shared" si="155"/>
        <v>3759.794638206058</v>
      </c>
      <c r="EM22" s="40">
        <f t="shared" si="156"/>
        <v>3992.901905774834</v>
      </c>
      <c r="EN22" s="40">
        <f t="shared" si="157"/>
        <v>4240.461823932874</v>
      </c>
      <c r="EO22" s="40">
        <f t="shared" si="158"/>
        <v>4503.370457016712</v>
      </c>
      <c r="EP22" s="40">
        <f t="shared" si="159"/>
        <v>4782.579425351749</v>
      </c>
      <c r="EQ22" s="40">
        <f t="shared" si="160"/>
        <v>5079.099349723558</v>
      </c>
      <c r="ER22" s="40">
        <f t="shared" si="161"/>
        <v>5394.003509406419</v>
      </c>
      <c r="ES22" s="40">
        <f t="shared" si="162"/>
        <v>5728.431726989617</v>
      </c>
      <c r="ET22" s="40">
        <f t="shared" si="163"/>
        <v>6083.594494062974</v>
      </c>
      <c r="EU22" s="40">
        <f t="shared" si="164"/>
        <v>6460.777352694879</v>
      </c>
      <c r="EV22" s="40">
        <f t="shared" si="165"/>
        <v>6861.345548561962</v>
      </c>
      <c r="EW22" s="40">
        <f t="shared" si="166"/>
        <v>7286.748972572804</v>
      </c>
      <c r="EX22" s="40">
        <f t="shared" si="167"/>
        <v>7738.527408872318</v>
      </c>
      <c r="EY22" s="40">
        <f t="shared" si="168"/>
        <v>8218.316108222401</v>
      </c>
      <c r="EZ22" s="40">
        <f t="shared" si="169"/>
        <v>8727.851706932192</v>
      </c>
      <c r="FA22" s="40">
        <f t="shared" si="170"/>
        <v>9268.978512761987</v>
      </c>
      <c r="FB22" s="40">
        <f t="shared" si="171"/>
        <v>9843.65518055323</v>
      </c>
    </row>
    <row r="23" spans="1:158" ht="15">
      <c r="A23" s="45">
        <f>'Page 1'!A26</f>
        <v>18</v>
      </c>
      <c r="B23" s="45" t="str">
        <f>'Page 1'!B26</f>
        <v>WISCONSIN ENERGY</v>
      </c>
      <c r="C23" s="46">
        <f>'Page 1'!C26</f>
        <v>1.55</v>
      </c>
      <c r="D23" s="46">
        <f>'Page 1'!D26</f>
        <v>2.15</v>
      </c>
      <c r="E23" s="39">
        <f t="shared" si="20"/>
        <v>0.11524149667113504</v>
      </c>
      <c r="F23" s="39"/>
      <c r="G23" s="39">
        <f t="shared" si="21"/>
        <v>0.10152047457740342</v>
      </c>
      <c r="H23" s="40">
        <f>'Page 1'!F26</f>
        <v>-44.82333333333333</v>
      </c>
      <c r="I23" s="40">
        <f t="shared" si="22"/>
        <v>1.55</v>
      </c>
      <c r="J23" s="40">
        <f t="shared" si="23"/>
        <v>1.75</v>
      </c>
      <c r="K23" s="40">
        <f t="shared" si="24"/>
        <v>1.95</v>
      </c>
      <c r="L23" s="40">
        <f t="shared" si="25"/>
        <v>2.15</v>
      </c>
      <c r="M23" s="40">
        <f t="shared" si="26"/>
        <v>2.2833</v>
      </c>
      <c r="N23" s="40">
        <f t="shared" si="27"/>
        <v>2.4248646000000003</v>
      </c>
      <c r="O23" s="40">
        <f t="shared" si="28"/>
        <v>2.5752062052</v>
      </c>
      <c r="P23" s="40">
        <f t="shared" si="29"/>
        <v>2.7348689899224006</v>
      </c>
      <c r="Q23" s="40">
        <f t="shared" si="30"/>
        <v>2.9044308672975894</v>
      </c>
      <c r="R23" s="40">
        <f t="shared" si="31"/>
        <v>3.08450558107004</v>
      </c>
      <c r="S23" s="40">
        <f t="shared" si="32"/>
        <v>3.2757449270963828</v>
      </c>
      <c r="T23" s="40">
        <f t="shared" si="33"/>
        <v>3.4788411125763585</v>
      </c>
      <c r="U23" s="40">
        <f t="shared" si="34"/>
        <v>3.694529261556093</v>
      </c>
      <c r="V23" s="40">
        <f t="shared" si="35"/>
        <v>3.923590075772571</v>
      </c>
      <c r="W23" s="40">
        <f t="shared" si="36"/>
        <v>4.166852660470471</v>
      </c>
      <c r="X23" s="40">
        <f t="shared" si="37"/>
        <v>4.42519752541964</v>
      </c>
      <c r="Y23" s="40">
        <f t="shared" si="38"/>
        <v>4.699559771995658</v>
      </c>
      <c r="Z23" s="40">
        <f t="shared" si="39"/>
        <v>4.990932477859389</v>
      </c>
      <c r="AA23" s="40">
        <f t="shared" si="40"/>
        <v>5.300370291486672</v>
      </c>
      <c r="AB23" s="40">
        <f t="shared" si="41"/>
        <v>5.628993249558846</v>
      </c>
      <c r="AC23" s="40">
        <f t="shared" si="42"/>
        <v>5.977990831031494</v>
      </c>
      <c r="AD23" s="40">
        <f t="shared" si="43"/>
        <v>6.348626262555447</v>
      </c>
      <c r="AE23" s="40">
        <f t="shared" si="44"/>
        <v>6.742241090833885</v>
      </c>
      <c r="AF23" s="40">
        <f t="shared" si="45"/>
        <v>7.160260038465586</v>
      </c>
      <c r="AG23" s="40">
        <f t="shared" si="46"/>
        <v>7.604196160850453</v>
      </c>
      <c r="AH23" s="40">
        <f t="shared" si="47"/>
        <v>8.075656322823182</v>
      </c>
      <c r="AI23" s="40">
        <f t="shared" si="48"/>
        <v>8.57634701483822</v>
      </c>
      <c r="AJ23" s="40">
        <f t="shared" si="49"/>
        <v>9.10808052975819</v>
      </c>
      <c r="AK23" s="40">
        <f t="shared" si="50"/>
        <v>9.672781522603199</v>
      </c>
      <c r="AL23" s="40">
        <f t="shared" si="51"/>
        <v>10.272493977004597</v>
      </c>
      <c r="AM23" s="40">
        <f t="shared" si="52"/>
        <v>10.909388603578883</v>
      </c>
      <c r="AN23" s="40">
        <f t="shared" si="53"/>
        <v>11.585770697000774</v>
      </c>
      <c r="AO23" s="40">
        <f t="shared" si="54"/>
        <v>12.304088480214823</v>
      </c>
      <c r="AP23" s="40">
        <f t="shared" si="55"/>
        <v>13.066941965988143</v>
      </c>
      <c r="AQ23" s="40">
        <f t="shared" si="56"/>
        <v>13.877092367879408</v>
      </c>
      <c r="AR23" s="40">
        <f t="shared" si="57"/>
        <v>14.737472094687933</v>
      </c>
      <c r="AS23" s="40">
        <f t="shared" si="58"/>
        <v>15.651195364558586</v>
      </c>
      <c r="AT23" s="40">
        <f t="shared" si="59"/>
        <v>16.62156947716122</v>
      </c>
      <c r="AU23" s="40">
        <f t="shared" si="60"/>
        <v>17.652106784745218</v>
      </c>
      <c r="AV23" s="40">
        <f t="shared" si="61"/>
        <v>18.746537405399422</v>
      </c>
      <c r="AW23" s="40">
        <f t="shared" si="62"/>
        <v>19.908822724534186</v>
      </c>
      <c r="AX23" s="40">
        <f t="shared" si="63"/>
        <v>21.143169733455306</v>
      </c>
      <c r="AY23" s="40">
        <f t="shared" si="64"/>
        <v>22.454046256929537</v>
      </c>
      <c r="AZ23" s="40">
        <f t="shared" si="65"/>
        <v>23.84619712485917</v>
      </c>
      <c r="BA23" s="40">
        <f t="shared" si="66"/>
        <v>25.32466134660044</v>
      </c>
      <c r="BB23" s="40">
        <f t="shared" si="67"/>
        <v>26.894790350089668</v>
      </c>
      <c r="BC23" s="40">
        <f t="shared" si="68"/>
        <v>28.562267351795228</v>
      </c>
      <c r="BD23" s="40">
        <f t="shared" si="69"/>
        <v>30.333127927606533</v>
      </c>
      <c r="BE23" s="40">
        <f t="shared" si="70"/>
        <v>32.21378185911814</v>
      </c>
      <c r="BF23" s="40">
        <f t="shared" si="71"/>
        <v>34.21103633438347</v>
      </c>
      <c r="BG23" s="40">
        <f t="shared" si="72"/>
        <v>36.33212058711525</v>
      </c>
      <c r="BH23" s="40">
        <f t="shared" si="73"/>
        <v>38.5847120635164</v>
      </c>
      <c r="BI23" s="40">
        <f t="shared" si="74"/>
        <v>40.976964211454415</v>
      </c>
      <c r="BJ23" s="40">
        <f t="shared" si="75"/>
        <v>43.51753599256459</v>
      </c>
      <c r="BK23" s="40">
        <f t="shared" si="76"/>
        <v>46.215623224103595</v>
      </c>
      <c r="BL23" s="40">
        <f t="shared" si="77"/>
        <v>49.08099186399802</v>
      </c>
      <c r="BM23" s="40">
        <f t="shared" si="78"/>
        <v>52.1240133595659</v>
      </c>
      <c r="BN23" s="40">
        <f t="shared" si="79"/>
        <v>55.35570218785899</v>
      </c>
      <c r="BO23" s="40">
        <f t="shared" si="80"/>
        <v>58.78775572350625</v>
      </c>
      <c r="BP23" s="40">
        <f t="shared" si="81"/>
        <v>62.43259657836364</v>
      </c>
      <c r="BQ23" s="40">
        <f t="shared" si="82"/>
        <v>66.3034175662222</v>
      </c>
      <c r="BR23" s="40">
        <f t="shared" si="83"/>
        <v>70.41422945532797</v>
      </c>
      <c r="BS23" s="40">
        <f t="shared" si="84"/>
        <v>74.7799116815583</v>
      </c>
      <c r="BT23" s="40">
        <f t="shared" si="85"/>
        <v>79.41626620581492</v>
      </c>
      <c r="BU23" s="40">
        <f t="shared" si="86"/>
        <v>84.34007471057545</v>
      </c>
      <c r="BV23" s="40">
        <f t="shared" si="87"/>
        <v>89.56915934263114</v>
      </c>
      <c r="BW23" s="40">
        <f t="shared" si="88"/>
        <v>95.12244722187427</v>
      </c>
      <c r="BX23" s="40">
        <f t="shared" si="89"/>
        <v>101.02003894963048</v>
      </c>
      <c r="BY23" s="40">
        <f t="shared" si="90"/>
        <v>107.28328136450757</v>
      </c>
      <c r="BZ23" s="40">
        <f t="shared" si="91"/>
        <v>113.93484480910705</v>
      </c>
      <c r="CA23" s="40">
        <f t="shared" si="92"/>
        <v>120.99880518727169</v>
      </c>
      <c r="CB23" s="40">
        <f t="shared" si="93"/>
        <v>128.50073110888255</v>
      </c>
      <c r="CC23" s="40">
        <f t="shared" si="94"/>
        <v>136.46777643763326</v>
      </c>
      <c r="CD23" s="40">
        <f t="shared" si="95"/>
        <v>144.92877857676652</v>
      </c>
      <c r="CE23" s="40">
        <f t="shared" si="96"/>
        <v>153.91436284852605</v>
      </c>
      <c r="CF23" s="40">
        <f t="shared" si="97"/>
        <v>163.45705334513468</v>
      </c>
      <c r="CG23" s="40">
        <f t="shared" si="98"/>
        <v>173.59139065253305</v>
      </c>
      <c r="CH23" s="40">
        <f t="shared" si="99"/>
        <v>184.3540568729901</v>
      </c>
      <c r="CI23" s="40">
        <f t="shared" si="100"/>
        <v>195.7840083991155</v>
      </c>
      <c r="CJ23" s="40">
        <f t="shared" si="101"/>
        <v>207.92261691986067</v>
      </c>
      <c r="CK23" s="40">
        <f t="shared" si="102"/>
        <v>220.81381916889205</v>
      </c>
      <c r="CL23" s="40">
        <f t="shared" si="103"/>
        <v>234.50427595736338</v>
      </c>
      <c r="CM23" s="40">
        <f t="shared" si="104"/>
        <v>249.0435410667199</v>
      </c>
      <c r="CN23" s="40">
        <f t="shared" si="105"/>
        <v>264.4842406128566</v>
      </c>
      <c r="CO23" s="40">
        <f t="shared" si="106"/>
        <v>280.8822635308537</v>
      </c>
      <c r="CP23" s="40">
        <f t="shared" si="107"/>
        <v>298.29696386976667</v>
      </c>
      <c r="CQ23" s="40">
        <f t="shared" si="108"/>
        <v>316.7913756296922</v>
      </c>
      <c r="CR23" s="40">
        <f t="shared" si="109"/>
        <v>336.4324409187331</v>
      </c>
      <c r="CS23" s="40">
        <f t="shared" si="110"/>
        <v>357.2912522556946</v>
      </c>
      <c r="CT23" s="40">
        <f t="shared" si="111"/>
        <v>379.44330989554766</v>
      </c>
      <c r="CU23" s="40">
        <f t="shared" si="112"/>
        <v>402.9687951090716</v>
      </c>
      <c r="CV23" s="40">
        <f t="shared" si="113"/>
        <v>427.9528604058341</v>
      </c>
      <c r="CW23" s="40">
        <f t="shared" si="114"/>
        <v>454.48593775099584</v>
      </c>
      <c r="CX23" s="40">
        <f t="shared" si="115"/>
        <v>482.6640658915576</v>
      </c>
      <c r="CY23" s="40">
        <f t="shared" si="116"/>
        <v>512.5892379768342</v>
      </c>
      <c r="CZ23" s="40">
        <f t="shared" si="117"/>
        <v>544.3697707313979</v>
      </c>
      <c r="DA23" s="40">
        <f t="shared" si="118"/>
        <v>578.1206965167446</v>
      </c>
      <c r="DB23" s="40">
        <f t="shared" si="119"/>
        <v>613.9641797007828</v>
      </c>
      <c r="DC23" s="40">
        <f t="shared" si="120"/>
        <v>652.0299588422314</v>
      </c>
      <c r="DD23" s="40">
        <f t="shared" si="121"/>
        <v>692.4558162904498</v>
      </c>
      <c r="DE23" s="40">
        <f t="shared" si="122"/>
        <v>735.3880769004577</v>
      </c>
      <c r="DF23" s="40">
        <f t="shared" si="123"/>
        <v>780.9821376682861</v>
      </c>
      <c r="DG23" s="40">
        <f t="shared" si="124"/>
        <v>829.4030302037199</v>
      </c>
      <c r="DH23" s="40">
        <f t="shared" si="125"/>
        <v>880.8260180763506</v>
      </c>
      <c r="DI23" s="40">
        <f t="shared" si="126"/>
        <v>935.4372311970843</v>
      </c>
      <c r="DJ23" s="40">
        <f t="shared" si="127"/>
        <v>993.4343395313036</v>
      </c>
      <c r="DK23" s="40">
        <f t="shared" si="128"/>
        <v>1055.0272685822445</v>
      </c>
      <c r="DL23" s="40">
        <f t="shared" si="129"/>
        <v>1120.4389592343437</v>
      </c>
      <c r="DM23" s="40">
        <f t="shared" si="130"/>
        <v>1189.9061747068731</v>
      </c>
      <c r="DN23" s="40">
        <f t="shared" si="131"/>
        <v>1263.6803575386994</v>
      </c>
      <c r="DO23" s="40">
        <f t="shared" si="132"/>
        <v>1342.0285397060989</v>
      </c>
      <c r="DP23" s="40">
        <f t="shared" si="133"/>
        <v>1425.234309167877</v>
      </c>
      <c r="DQ23" s="40">
        <f t="shared" si="134"/>
        <v>1513.5988363362853</v>
      </c>
      <c r="DR23" s="40">
        <f t="shared" si="135"/>
        <v>1607.4419641891352</v>
      </c>
      <c r="DS23" s="40">
        <f t="shared" si="136"/>
        <v>1707.1033659688617</v>
      </c>
      <c r="DT23" s="40">
        <f t="shared" si="137"/>
        <v>1812.9437746589313</v>
      </c>
      <c r="DU23" s="40">
        <f t="shared" si="138"/>
        <v>1925.346288687785</v>
      </c>
      <c r="DV23" s="40">
        <f t="shared" si="139"/>
        <v>2044.7177585864279</v>
      </c>
      <c r="DW23" s="40">
        <f t="shared" si="140"/>
        <v>2171.4902596187867</v>
      </c>
      <c r="DX23" s="40">
        <f t="shared" si="141"/>
        <v>2306.1226557151517</v>
      </c>
      <c r="DY23" s="40">
        <f t="shared" si="142"/>
        <v>2449.1022603694914</v>
      </c>
      <c r="DZ23" s="40">
        <f t="shared" si="143"/>
        <v>2600.9466005124</v>
      </c>
      <c r="EA23" s="40">
        <f t="shared" si="144"/>
        <v>2762.205289744169</v>
      </c>
      <c r="EB23" s="40">
        <f t="shared" si="145"/>
        <v>2933.4620177083075</v>
      </c>
      <c r="EC23" s="40">
        <f t="shared" si="146"/>
        <v>3115.3366628062226</v>
      </c>
      <c r="ED23" s="40">
        <f t="shared" si="147"/>
        <v>3308.4875359002085</v>
      </c>
      <c r="EE23" s="40">
        <f t="shared" si="148"/>
        <v>3513.6137631260217</v>
      </c>
      <c r="EF23" s="40">
        <f t="shared" si="149"/>
        <v>3731.4578164398354</v>
      </c>
      <c r="EG23" s="40">
        <f t="shared" si="150"/>
        <v>3962.808201059105</v>
      </c>
      <c r="EH23" s="40">
        <f t="shared" si="151"/>
        <v>4208.50230952477</v>
      </c>
      <c r="EI23" s="40">
        <f t="shared" si="152"/>
        <v>4469.429452715306</v>
      </c>
      <c r="EJ23" s="40">
        <f t="shared" si="153"/>
        <v>4746.534078783655</v>
      </c>
      <c r="EK23" s="40">
        <f t="shared" si="154"/>
        <v>5040.819191668242</v>
      </c>
      <c r="EL23" s="40">
        <f t="shared" si="155"/>
        <v>5353.349981551673</v>
      </c>
      <c r="EM23" s="40">
        <f t="shared" si="156"/>
        <v>5685.257680407877</v>
      </c>
      <c r="EN23" s="40">
        <f t="shared" si="157"/>
        <v>6037.743656593166</v>
      </c>
      <c r="EO23" s="40">
        <f t="shared" si="158"/>
        <v>6412.083763301943</v>
      </c>
      <c r="EP23" s="40">
        <f t="shared" si="159"/>
        <v>6809.632956626663</v>
      </c>
      <c r="EQ23" s="40">
        <f t="shared" si="160"/>
        <v>7231.830199937516</v>
      </c>
      <c r="ER23" s="40">
        <f t="shared" si="161"/>
        <v>7680.203672333642</v>
      </c>
      <c r="ES23" s="40">
        <f t="shared" si="162"/>
        <v>8156.376300018329</v>
      </c>
      <c r="ET23" s="40">
        <f t="shared" si="163"/>
        <v>8662.071630619466</v>
      </c>
      <c r="EU23" s="40">
        <f t="shared" si="164"/>
        <v>9199.120071717874</v>
      </c>
      <c r="EV23" s="40">
        <f t="shared" si="165"/>
        <v>9769.465516164382</v>
      </c>
      <c r="EW23" s="40">
        <f t="shared" si="166"/>
        <v>10375.172378166575</v>
      </c>
      <c r="EX23" s="40">
        <f t="shared" si="167"/>
        <v>11018.433065612904</v>
      </c>
      <c r="EY23" s="40">
        <f t="shared" si="168"/>
        <v>11701.575915680905</v>
      </c>
      <c r="EZ23" s="40">
        <f t="shared" si="169"/>
        <v>12427.073622453123</v>
      </c>
      <c r="FA23" s="40">
        <f t="shared" si="170"/>
        <v>13197.552187045218</v>
      </c>
      <c r="FB23" s="40">
        <f t="shared" si="171"/>
        <v>14015.800422642022</v>
      </c>
    </row>
    <row r="24" spans="1:158" ht="15">
      <c r="A24" s="45">
        <f>'Page 1'!A27</f>
        <v>19</v>
      </c>
      <c r="B24" s="45" t="str">
        <f>'Page 1'!B27</f>
        <v>XCEL ENERGY INC.</v>
      </c>
      <c r="C24" s="46">
        <f>'Page 1'!C27</f>
        <v>1</v>
      </c>
      <c r="D24" s="46">
        <f>'Page 1'!D27</f>
        <v>1.1</v>
      </c>
      <c r="E24" s="39">
        <f t="shared" si="20"/>
        <v>0.03228011545636722</v>
      </c>
      <c r="F24" s="39"/>
      <c r="G24" s="39">
        <f t="shared" si="21"/>
        <v>0.10871106832682384</v>
      </c>
      <c r="H24" s="40">
        <f>'Page 1'!F27</f>
        <v>-19.773333333333337</v>
      </c>
      <c r="I24" s="40">
        <f t="shared" si="22"/>
        <v>1</v>
      </c>
      <c r="J24" s="40">
        <f t="shared" si="23"/>
        <v>1.0333333333333334</v>
      </c>
      <c r="K24" s="40">
        <f t="shared" si="24"/>
        <v>1.0666666666666669</v>
      </c>
      <c r="L24" s="40">
        <f t="shared" si="25"/>
        <v>1.1</v>
      </c>
      <c r="M24" s="40">
        <f t="shared" si="26"/>
        <v>1.1682000000000001</v>
      </c>
      <c r="N24" s="40">
        <f t="shared" si="27"/>
        <v>1.2406284000000003</v>
      </c>
      <c r="O24" s="40">
        <f t="shared" si="28"/>
        <v>1.3175473608000003</v>
      </c>
      <c r="P24" s="40">
        <f t="shared" si="29"/>
        <v>1.3992352971696005</v>
      </c>
      <c r="Q24" s="40">
        <f t="shared" si="30"/>
        <v>1.4859878855941158</v>
      </c>
      <c r="R24" s="40">
        <f t="shared" si="31"/>
        <v>1.578119134500951</v>
      </c>
      <c r="S24" s="40">
        <f t="shared" si="32"/>
        <v>1.6759625208400102</v>
      </c>
      <c r="T24" s="40">
        <f t="shared" si="33"/>
        <v>1.779872197132091</v>
      </c>
      <c r="U24" s="40">
        <f t="shared" si="34"/>
        <v>1.8902242733542807</v>
      </c>
      <c r="V24" s="40">
        <f t="shared" si="35"/>
        <v>2.0074181783022462</v>
      </c>
      <c r="W24" s="40">
        <f t="shared" si="36"/>
        <v>2.1318781053569857</v>
      </c>
      <c r="X24" s="40">
        <f t="shared" si="37"/>
        <v>2.264054547889119</v>
      </c>
      <c r="Y24" s="40">
        <f t="shared" si="38"/>
        <v>2.404425929858245</v>
      </c>
      <c r="Z24" s="40">
        <f t="shared" si="39"/>
        <v>2.553500337509456</v>
      </c>
      <c r="AA24" s="40">
        <f t="shared" si="40"/>
        <v>2.7118173584350425</v>
      </c>
      <c r="AB24" s="40">
        <f t="shared" si="41"/>
        <v>2.879950034658015</v>
      </c>
      <c r="AC24" s="40">
        <f t="shared" si="42"/>
        <v>3.058506936806812</v>
      </c>
      <c r="AD24" s="40">
        <f t="shared" si="43"/>
        <v>3.2481343668888347</v>
      </c>
      <c r="AE24" s="40">
        <f t="shared" si="44"/>
        <v>3.4495186976359427</v>
      </c>
      <c r="AF24" s="40">
        <f t="shared" si="45"/>
        <v>3.6633888568893713</v>
      </c>
      <c r="AG24" s="40">
        <f t="shared" si="46"/>
        <v>3.8905189660165127</v>
      </c>
      <c r="AH24" s="40">
        <f t="shared" si="47"/>
        <v>4.131731141909537</v>
      </c>
      <c r="AI24" s="40">
        <f t="shared" si="48"/>
        <v>4.387898472707929</v>
      </c>
      <c r="AJ24" s="40">
        <f t="shared" si="49"/>
        <v>4.659948178015821</v>
      </c>
      <c r="AK24" s="40">
        <f t="shared" si="50"/>
        <v>4.948864965052802</v>
      </c>
      <c r="AL24" s="40">
        <f t="shared" si="51"/>
        <v>5.255694592886075</v>
      </c>
      <c r="AM24" s="40">
        <f t="shared" si="52"/>
        <v>5.581547657645013</v>
      </c>
      <c r="AN24" s="40">
        <f t="shared" si="53"/>
        <v>5.927603612419004</v>
      </c>
      <c r="AO24" s="40">
        <f t="shared" si="54"/>
        <v>6.2951150363889825</v>
      </c>
      <c r="AP24" s="40">
        <f t="shared" si="55"/>
        <v>6.6854121686451</v>
      </c>
      <c r="AQ24" s="40">
        <f t="shared" si="56"/>
        <v>7.099907723101096</v>
      </c>
      <c r="AR24" s="40">
        <f t="shared" si="57"/>
        <v>7.540102001933365</v>
      </c>
      <c r="AS24" s="40">
        <f t="shared" si="58"/>
        <v>8.007588326053234</v>
      </c>
      <c r="AT24" s="40">
        <f t="shared" si="59"/>
        <v>8.504058802268535</v>
      </c>
      <c r="AU24" s="40">
        <f t="shared" si="60"/>
        <v>9.031310448009185</v>
      </c>
      <c r="AV24" s="40">
        <f t="shared" si="61"/>
        <v>9.591251695785754</v>
      </c>
      <c r="AW24" s="40">
        <f t="shared" si="62"/>
        <v>10.185909300924472</v>
      </c>
      <c r="AX24" s="40">
        <f t="shared" si="63"/>
        <v>10.81743567758179</v>
      </c>
      <c r="AY24" s="40">
        <f t="shared" si="64"/>
        <v>11.48811668959186</v>
      </c>
      <c r="AZ24" s="40">
        <f t="shared" si="65"/>
        <v>12.200379924346556</v>
      </c>
      <c r="BA24" s="40">
        <f t="shared" si="66"/>
        <v>12.956803479656044</v>
      </c>
      <c r="BB24" s="40">
        <f t="shared" si="67"/>
        <v>13.760125295394719</v>
      </c>
      <c r="BC24" s="40">
        <f t="shared" si="68"/>
        <v>14.613253063709193</v>
      </c>
      <c r="BD24" s="40">
        <f t="shared" si="69"/>
        <v>15.519274753659163</v>
      </c>
      <c r="BE24" s="40">
        <f t="shared" si="70"/>
        <v>16.481469788386033</v>
      </c>
      <c r="BF24" s="40">
        <f t="shared" si="71"/>
        <v>17.503320915265967</v>
      </c>
      <c r="BG24" s="40">
        <f t="shared" si="72"/>
        <v>18.588526812012457</v>
      </c>
      <c r="BH24" s="40">
        <f t="shared" si="73"/>
        <v>19.74101547435723</v>
      </c>
      <c r="BI24" s="40">
        <f t="shared" si="74"/>
        <v>20.96495843376738</v>
      </c>
      <c r="BJ24" s="40">
        <f t="shared" si="75"/>
        <v>22.264785856660957</v>
      </c>
      <c r="BK24" s="40">
        <f t="shared" si="76"/>
        <v>23.645202579773937</v>
      </c>
      <c r="BL24" s="40">
        <f t="shared" si="77"/>
        <v>25.11120513971992</v>
      </c>
      <c r="BM24" s="40">
        <f t="shared" si="78"/>
        <v>26.668099858382558</v>
      </c>
      <c r="BN24" s="40">
        <f t="shared" si="79"/>
        <v>28.32152204960228</v>
      </c>
      <c r="BO24" s="40">
        <f t="shared" si="80"/>
        <v>30.077456416677624</v>
      </c>
      <c r="BP24" s="40">
        <f t="shared" si="81"/>
        <v>31.942258714511638</v>
      </c>
      <c r="BQ24" s="40">
        <f t="shared" si="82"/>
        <v>33.922678754811365</v>
      </c>
      <c r="BR24" s="40">
        <f t="shared" si="83"/>
        <v>36.025884837609674</v>
      </c>
      <c r="BS24" s="40">
        <f t="shared" si="84"/>
        <v>38.259489697541476</v>
      </c>
      <c r="BT24" s="40">
        <f t="shared" si="85"/>
        <v>40.631578058789046</v>
      </c>
      <c r="BU24" s="40">
        <f t="shared" si="86"/>
        <v>43.15073589843397</v>
      </c>
      <c r="BV24" s="40">
        <f t="shared" si="87"/>
        <v>45.82608152413688</v>
      </c>
      <c r="BW24" s="40">
        <f t="shared" si="88"/>
        <v>48.66729857863337</v>
      </c>
      <c r="BX24" s="40">
        <f t="shared" si="89"/>
        <v>51.684671090508644</v>
      </c>
      <c r="BY24" s="40">
        <f t="shared" si="90"/>
        <v>54.88912069812018</v>
      </c>
      <c r="BZ24" s="40">
        <f t="shared" si="91"/>
        <v>58.292246181403634</v>
      </c>
      <c r="CA24" s="40">
        <f t="shared" si="92"/>
        <v>61.90636544465066</v>
      </c>
      <c r="CB24" s="40">
        <f t="shared" si="93"/>
        <v>65.74456010221901</v>
      </c>
      <c r="CC24" s="40">
        <f t="shared" si="94"/>
        <v>69.8207228285566</v>
      </c>
      <c r="CD24" s="40">
        <f t="shared" si="95"/>
        <v>74.14960764392711</v>
      </c>
      <c r="CE24" s="40">
        <f t="shared" si="96"/>
        <v>78.7468833178506</v>
      </c>
      <c r="CF24" s="40">
        <f t="shared" si="97"/>
        <v>83.62919008355735</v>
      </c>
      <c r="CG24" s="40">
        <f t="shared" si="98"/>
        <v>88.8141998687379</v>
      </c>
      <c r="CH24" s="40">
        <f t="shared" si="99"/>
        <v>94.32068026059966</v>
      </c>
      <c r="CI24" s="40">
        <f t="shared" si="100"/>
        <v>100.16856243675684</v>
      </c>
      <c r="CJ24" s="40">
        <f t="shared" si="101"/>
        <v>106.37901330783578</v>
      </c>
      <c r="CK24" s="40">
        <f t="shared" si="102"/>
        <v>112.9745121329216</v>
      </c>
      <c r="CL24" s="40">
        <f t="shared" si="103"/>
        <v>119.97893188516275</v>
      </c>
      <c r="CM24" s="40">
        <f t="shared" si="104"/>
        <v>127.41762566204285</v>
      </c>
      <c r="CN24" s="40">
        <f t="shared" si="105"/>
        <v>135.31751845308952</v>
      </c>
      <c r="CO24" s="40">
        <f t="shared" si="106"/>
        <v>143.7072045971811</v>
      </c>
      <c r="CP24" s="40">
        <f t="shared" si="107"/>
        <v>152.61705128220632</v>
      </c>
      <c r="CQ24" s="40">
        <f t="shared" si="108"/>
        <v>162.0793084617031</v>
      </c>
      <c r="CR24" s="40">
        <f t="shared" si="109"/>
        <v>172.1282255863287</v>
      </c>
      <c r="CS24" s="40">
        <f t="shared" si="110"/>
        <v>182.8001755726811</v>
      </c>
      <c r="CT24" s="40">
        <f t="shared" si="111"/>
        <v>194.13378645818733</v>
      </c>
      <c r="CU24" s="40">
        <f t="shared" si="112"/>
        <v>206.17008121859496</v>
      </c>
      <c r="CV24" s="40">
        <f t="shared" si="113"/>
        <v>218.95262625414784</v>
      </c>
      <c r="CW24" s="40">
        <f t="shared" si="114"/>
        <v>232.527689081905</v>
      </c>
      <c r="CX24" s="40">
        <f t="shared" si="115"/>
        <v>246.94440580498312</v>
      </c>
      <c r="CY24" s="40">
        <f t="shared" si="116"/>
        <v>262.25495896489207</v>
      </c>
      <c r="CZ24" s="40">
        <f t="shared" si="117"/>
        <v>278.5147664207154</v>
      </c>
      <c r="DA24" s="40">
        <f t="shared" si="118"/>
        <v>295.7826819387997</v>
      </c>
      <c r="DB24" s="40">
        <f t="shared" si="119"/>
        <v>314.1212082190053</v>
      </c>
      <c r="DC24" s="40">
        <f t="shared" si="120"/>
        <v>333.5967231285837</v>
      </c>
      <c r="DD24" s="40">
        <f t="shared" si="121"/>
        <v>354.2797199625559</v>
      </c>
      <c r="DE24" s="40">
        <f t="shared" si="122"/>
        <v>376.24506260023435</v>
      </c>
      <c r="DF24" s="40">
        <f t="shared" si="123"/>
        <v>399.5722564814489</v>
      </c>
      <c r="DG24" s="40">
        <f t="shared" si="124"/>
        <v>424.34573638329874</v>
      </c>
      <c r="DH24" s="40">
        <f t="shared" si="125"/>
        <v>450.6551720390633</v>
      </c>
      <c r="DI24" s="40">
        <f t="shared" si="126"/>
        <v>478.5957927054852</v>
      </c>
      <c r="DJ24" s="40">
        <f t="shared" si="127"/>
        <v>508.26873185322535</v>
      </c>
      <c r="DK24" s="40">
        <f t="shared" si="128"/>
        <v>539.7813932281254</v>
      </c>
      <c r="DL24" s="40">
        <f t="shared" si="129"/>
        <v>573.2478396082691</v>
      </c>
      <c r="DM24" s="40">
        <f t="shared" si="130"/>
        <v>608.7892056639819</v>
      </c>
      <c r="DN24" s="40">
        <f t="shared" si="131"/>
        <v>646.5341364151487</v>
      </c>
      <c r="DO24" s="40">
        <f t="shared" si="132"/>
        <v>686.619252872888</v>
      </c>
      <c r="DP24" s="40">
        <f t="shared" si="133"/>
        <v>729.1896465510071</v>
      </c>
      <c r="DQ24" s="40">
        <f t="shared" si="134"/>
        <v>774.3994046371695</v>
      </c>
      <c r="DR24" s="40">
        <f t="shared" si="135"/>
        <v>822.4121677246741</v>
      </c>
      <c r="DS24" s="40">
        <f t="shared" si="136"/>
        <v>873.4017221236039</v>
      </c>
      <c r="DT24" s="40">
        <f t="shared" si="137"/>
        <v>927.5526288952674</v>
      </c>
      <c r="DU24" s="40">
        <f t="shared" si="138"/>
        <v>985.060891886774</v>
      </c>
      <c r="DV24" s="40">
        <f t="shared" si="139"/>
        <v>1046.1346671837541</v>
      </c>
      <c r="DW24" s="40">
        <f t="shared" si="140"/>
        <v>1110.9950165491468</v>
      </c>
      <c r="DX24" s="40">
        <f t="shared" si="141"/>
        <v>1179.876707575194</v>
      </c>
      <c r="DY24" s="40">
        <f t="shared" si="142"/>
        <v>1253.029063444856</v>
      </c>
      <c r="DZ24" s="40">
        <f t="shared" si="143"/>
        <v>1330.7168653784372</v>
      </c>
      <c r="EA24" s="40">
        <f t="shared" si="144"/>
        <v>1413.2213110319003</v>
      </c>
      <c r="EB24" s="40">
        <f t="shared" si="145"/>
        <v>1500.8410323158782</v>
      </c>
      <c r="EC24" s="40">
        <f t="shared" si="146"/>
        <v>1593.8931763194628</v>
      </c>
      <c r="ED24" s="40">
        <f t="shared" si="147"/>
        <v>1692.7145532512695</v>
      </c>
      <c r="EE24" s="40">
        <f t="shared" si="148"/>
        <v>1797.6628555528484</v>
      </c>
      <c r="EF24" s="40">
        <f t="shared" si="149"/>
        <v>1909.1179525971252</v>
      </c>
      <c r="EG24" s="40">
        <f t="shared" si="150"/>
        <v>2027.483265658147</v>
      </c>
      <c r="EH24" s="40">
        <f t="shared" si="151"/>
        <v>2153.1872281289525</v>
      </c>
      <c r="EI24" s="40">
        <f t="shared" si="152"/>
        <v>2286.6848362729475</v>
      </c>
      <c r="EJ24" s="40">
        <f t="shared" si="153"/>
        <v>2428.4592961218705</v>
      </c>
      <c r="EK24" s="40">
        <f t="shared" si="154"/>
        <v>2579.0237724814265</v>
      </c>
      <c r="EL24" s="40">
        <f t="shared" si="155"/>
        <v>2738.923246375275</v>
      </c>
      <c r="EM24" s="40">
        <f t="shared" si="156"/>
        <v>2908.736487650542</v>
      </c>
      <c r="EN24" s="40">
        <f t="shared" si="157"/>
        <v>3089.078149884876</v>
      </c>
      <c r="EO24" s="40">
        <f t="shared" si="158"/>
        <v>3280.6009951777382</v>
      </c>
      <c r="EP24" s="40">
        <f t="shared" si="159"/>
        <v>3483.998256878758</v>
      </c>
      <c r="EQ24" s="40">
        <f t="shared" si="160"/>
        <v>3700.0061488052415</v>
      </c>
      <c r="ER24" s="40">
        <f t="shared" si="161"/>
        <v>3929.4065300311668</v>
      </c>
      <c r="ES24" s="40">
        <f t="shared" si="162"/>
        <v>4173.029734893099</v>
      </c>
      <c r="ET24" s="40">
        <f t="shared" si="163"/>
        <v>4431.7575784564715</v>
      </c>
      <c r="EU24" s="40">
        <f t="shared" si="164"/>
        <v>4706.526548320773</v>
      </c>
      <c r="EV24" s="40">
        <f t="shared" si="165"/>
        <v>4998.331194316661</v>
      </c>
      <c r="EW24" s="40">
        <f t="shared" si="166"/>
        <v>5308.227728364294</v>
      </c>
      <c r="EX24" s="40">
        <f t="shared" si="167"/>
        <v>5637.337847522881</v>
      </c>
      <c r="EY24" s="40">
        <f t="shared" si="168"/>
        <v>5986.8527940693</v>
      </c>
      <c r="EZ24" s="40">
        <f t="shared" si="169"/>
        <v>6358.037667301597</v>
      </c>
      <c r="FA24" s="40">
        <f t="shared" si="170"/>
        <v>6752.236002674296</v>
      </c>
      <c r="FB24" s="40">
        <f t="shared" si="171"/>
        <v>7170.874634840103</v>
      </c>
    </row>
    <row r="25" spans="1:7" ht="15">
      <c r="A25" s="45"/>
      <c r="B25" s="45"/>
      <c r="C25" s="46"/>
      <c r="D25" s="46"/>
      <c r="E25" s="39"/>
      <c r="F25" s="39"/>
      <c r="G25" s="39"/>
    </row>
    <row r="26" spans="1:8" ht="15.75" thickBot="1">
      <c r="A26" s="45"/>
      <c r="B26" s="50" t="s">
        <v>4</v>
      </c>
      <c r="C26" s="47"/>
      <c r="D26" s="47"/>
      <c r="E26" s="51">
        <f>AVERAGE(E6:E25)</f>
        <v>0.047327262310222384</v>
      </c>
      <c r="F26" s="52"/>
      <c r="G26" s="55">
        <f>AVERAGE(G6:G25)</f>
        <v>0.10984656652634045</v>
      </c>
      <c r="H26" s="54" t="s">
        <v>4</v>
      </c>
    </row>
    <row r="27" spans="1:8" ht="15.75" thickTop="1">
      <c r="A27" s="45"/>
      <c r="B27" s="45"/>
      <c r="C27" s="46"/>
      <c r="D27" s="46"/>
      <c r="E27" s="39"/>
      <c r="F27" s="39"/>
      <c r="G27" s="39">
        <f>MEDIAN(G6:G25)</f>
        <v>0.11036521515407373</v>
      </c>
      <c r="H27" s="54" t="s">
        <v>19</v>
      </c>
    </row>
    <row r="29" ht="15">
      <c r="A29" s="47"/>
    </row>
  </sheetData>
  <sheetProtection/>
  <mergeCells count="1">
    <mergeCell ref="C3:E3"/>
  </mergeCells>
  <printOptions/>
  <pageMargins left="0.75" right="0.75" top="1" bottom="1" header="0.5" footer="0.5"/>
  <pageSetup horizontalDpi="600" verticalDpi="600" orientation="landscape" scale="85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Austin,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FINANCO, Inc.</dc:creator>
  <cp:keywords/>
  <dc:description/>
  <cp:lastModifiedBy>PSC</cp:lastModifiedBy>
  <cp:lastPrinted>2009-10-05T21:50:13Z</cp:lastPrinted>
  <dcterms:created xsi:type="dcterms:W3CDTF">1997-03-17T15:54:26Z</dcterms:created>
  <dcterms:modified xsi:type="dcterms:W3CDTF">2009-10-08T17:26:21Z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ntativeReviewCycleID">
    <vt:i4>669393801</vt:i4>
  </property>
  <property fmtid="{D5CDD505-2E9C-101B-9397-08002B2CF9AE}" pid="3" name="_ReviewCycleID">
    <vt:i4>669393801</vt:i4>
  </property>
  <property fmtid="{D5CDD505-2E9C-101B-9397-08002B2CF9AE}" pid="4" name="_NewReviewCycle">
    <vt:lpwstr/>
  </property>
  <property fmtid="{D5CDD505-2E9C-101B-9397-08002B2CF9AE}" pid="5" name="_EmailEntryID">
    <vt:lpwstr>000000003E82773E44C400478091DF50E7EC006A0700EDCCED75278D1B40A23AABEBD33D69D30000037A059100005EF62B6120D8F146B24BBA1F9EAFBE38001E2DE977110000</vt:lpwstr>
  </property>
  <property fmtid="{D5CDD505-2E9C-101B-9397-08002B2CF9AE}" pid="6" name="_EmailStoreID0">
    <vt:lpwstr>0000000038A1BB1005E5101AA1BB08002B2A56C20000454D534D44422E444C4C00000000000000001B55FA20AA6611CD9BC800AA002FC45A0C000000444D4556533031002F6F3D436F72702F6F753D44534D2F636E3D526563697069656E74732F636E3D33356663383962632D39633363326537392D363235363537322D366</vt:lpwstr>
  </property>
  <property fmtid="{D5CDD505-2E9C-101B-9397-08002B2CF9AE}" pid="7" name="_EmailStoreID1">
    <vt:lpwstr>46438623300</vt:lpwstr>
  </property>
  <property fmtid="{D5CDD505-2E9C-101B-9397-08002B2CF9AE}" pid="8" name="_EmailStoreID">
    <vt:lpwstr>0000000038A1BB1005E5101AA1BB08002B2A56C20000454D534D44422E444C4C00000000000000001B55FA20AA6611CD9BC800AA002FC45A0C0000005044584D41494C002F6F3D706163696669636F72702F6F753D7064782F636E3D536861726564204D61696C626F7865732F636E3D72656766696C696E677300</vt:lpwstr>
  </property>
  <property fmtid="{D5CDD505-2E9C-101B-9397-08002B2CF9AE}" pid="9" name="_ReviewingToolsShownOnce">
    <vt:lpwstr/>
  </property>
</Properties>
</file>