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1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ADEPRAMORT">'[1]JAM'!$G$889:$R$919</definedName>
    <definedName name="ARORCE">'[1]Vars'!$D$46:$D$46</definedName>
    <definedName name="ARORRB">'[1]Vars'!$D$49:$D$49</definedName>
    <definedName name="ASSUMPTIONS">'[1]Vars'!$B$4:$E$108</definedName>
    <definedName name="Demand">'[1]Vars'!$D$35:$D$35</definedName>
    <definedName name="External_Factors">'[1]JAM'!$H$7:$R$41</definedName>
    <definedName name="Factors">'[1]JAM'!$H$7:$R$59</definedName>
    <definedName name="Func_Factors">'[1]FAM'!$F$7:$K$72</definedName>
    <definedName name="GROSSPLANT">'[1]JAM'!$G$854:$R$886</definedName>
    <definedName name="GRTAX">'[1]Vars'!$D$87</definedName>
    <definedName name="IJASUMMARY">'[1]JAM'!$G$2239:$R$2308</definedName>
    <definedName name="INCTAXFEDERAL">'[1]Vars'!$D$65:$D$65</definedName>
    <definedName name="INCTAXSTATE">'[1]Vars'!$D$63:$D$63</definedName>
    <definedName name="INPUT">'[1]Acc''ting'!$A$7:$C$1305</definedName>
    <definedName name="IRMULT">'[1]Vars'!$D$94:$D$94</definedName>
    <definedName name="NETPLANT">'[1]JAM'!$G$921:$R$948</definedName>
    <definedName name="NLD">'[2]Parms'!$D$73</definedName>
    <definedName name="NLDCA">'[1]Vars'!$F$100</definedName>
    <definedName name="NLDFERC">'[1]Vars'!$F$107</definedName>
    <definedName name="NLDID">'[1]Vars'!$F$105</definedName>
    <definedName name="NLDOR">'[1]Vars'!$F$101</definedName>
    <definedName name="NLDUT">'[1]Vars'!$F$104</definedName>
    <definedName name="NLDWA">'[1]Vars'!$F$102</definedName>
    <definedName name="NLDWYP">'[1]Vars'!$F$103</definedName>
    <definedName name="NLDWYU">'[1]Vars'!$F$106</definedName>
    <definedName name="PKAPR">'[1]Vars'!$D$22:$D$22</definedName>
    <definedName name="PKAUG">'[1]Vars'!$D$26:$D$26</definedName>
    <definedName name="PKDEC">'[1]Vars'!$D$30:$D$30</definedName>
    <definedName name="PKFEB">'[1]Vars'!$D$20:$D$20</definedName>
    <definedName name="PKJAN">'[1]Vars'!$D$19:$D$19</definedName>
    <definedName name="PKJUL">'[1]Vars'!$D$25:$D$25</definedName>
    <definedName name="PKJUN">'[1]Vars'!$D$24:$D$24</definedName>
    <definedName name="PKMAR">'[1]Vars'!$D$21:$D$21</definedName>
    <definedName name="PKMAY">'[1]Vars'!$D$23:$D$23</definedName>
    <definedName name="PKNOV">'[1]Vars'!$D$29:$D$29</definedName>
    <definedName name="PKOCT">'[1]Vars'!$D$28:$D$28</definedName>
    <definedName name="PKSEP">'[1]Vars'!$D$27:$D$27</definedName>
    <definedName name="_xlnm.Print_Area" localSheetId="0">'Sheet1'!$B$1:$P$91</definedName>
    <definedName name="RORD">'[1]Vars'!$D$43:$D$43</definedName>
    <definedName name="RORPE">'[1]Vars'!$D$44:$D$44</definedName>
    <definedName name="UNCOLLECTIBLE">'[1]Vars'!$D$75:$D$75</definedName>
    <definedName name="W">'[1]Vars'!$D$32:$D$32</definedName>
    <definedName name="WTCE">'[1]Vars'!$D$40:$D$40</definedName>
    <definedName name="WTD">'[1]Vars'!$D$38:$D$38</definedName>
    <definedName name="WTPE">'[1]Vars'!$D$39:$D$39</definedName>
  </definedNames>
  <calcPr fullCalcOnLoad="1"/>
</workbook>
</file>

<file path=xl/sharedStrings.xml><?xml version="1.0" encoding="utf-8"?>
<sst xmlns="http://schemas.openxmlformats.org/spreadsheetml/2006/main" count="495" uniqueCount="107">
  <si>
    <t>12TS</t>
  </si>
  <si>
    <t>12OL</t>
  </si>
  <si>
    <t>Customer A</t>
  </si>
  <si>
    <t>Customer C</t>
  </si>
  <si>
    <t>Service</t>
  </si>
  <si>
    <t>Residential</t>
  </si>
  <si>
    <t>6</t>
  </si>
  <si>
    <t>23</t>
  </si>
  <si>
    <t>10</t>
  </si>
  <si>
    <t>Irrigation</t>
  </si>
  <si>
    <t>Subsidy distributed per Griffith (HH Exhibit)</t>
  </si>
  <si>
    <t>(7)</t>
  </si>
  <si>
    <t>(9)=(8)/(4)-1</t>
  </si>
  <si>
    <t>(8)=(7)+(3)</t>
  </si>
  <si>
    <t xml:space="preserve">from </t>
  </si>
  <si>
    <t>(9)=(8)/(3)-1</t>
  </si>
  <si>
    <t>(10)=(8)-(4)</t>
  </si>
  <si>
    <t>Paice Exhibit Y (CPP-1)</t>
  </si>
  <si>
    <t>No.</t>
  </si>
  <si>
    <t>9</t>
  </si>
  <si>
    <t>Description</t>
  </si>
  <si>
    <t>1</t>
  </si>
  <si>
    <t>COS</t>
  </si>
  <si>
    <t xml:space="preserve">Contracts </t>
  </si>
  <si>
    <t xml:space="preserve">Allocation </t>
  </si>
  <si>
    <t xml:space="preserve">Allocation of </t>
  </si>
  <si>
    <t>from</t>
  </si>
  <si>
    <t>A, B &amp; C</t>
  </si>
  <si>
    <t>of</t>
  </si>
  <si>
    <t>Subsidy on</t>
  </si>
  <si>
    <t>Subsidy</t>
  </si>
  <si>
    <t>(1)</t>
  </si>
  <si>
    <t>(2)</t>
  </si>
  <si>
    <t>(3)</t>
  </si>
  <si>
    <t>(4)</t>
  </si>
  <si>
    <t>(5)=(3)-(4)</t>
  </si>
  <si>
    <t>(6)=(4)/(3)-1</t>
  </si>
  <si>
    <t>COS Results</t>
  </si>
  <si>
    <t>Proposed</t>
  </si>
  <si>
    <t>Griffith</t>
  </si>
  <si>
    <t>Rate Spread</t>
  </si>
  <si>
    <t>7,11,12,13</t>
  </si>
  <si>
    <t>Difference</t>
  </si>
  <si>
    <t>Griffith Ex HH</t>
  </si>
  <si>
    <t>Line</t>
  </si>
  <si>
    <t>Schedule</t>
  </si>
  <si>
    <t>Annual</t>
  </si>
  <si>
    <t>Cost of</t>
  </si>
  <si>
    <t xml:space="preserve">General Service - Large </t>
  </si>
  <si>
    <t>8</t>
  </si>
  <si>
    <t>General Service - Over 1 MW</t>
  </si>
  <si>
    <t>Street &amp; Area Lighting</t>
  </si>
  <si>
    <t>General Service - High Voltage</t>
  </si>
  <si>
    <t>Traffic Signals</t>
  </si>
  <si>
    <t>Outdoor Lighting</t>
  </si>
  <si>
    <t xml:space="preserve">General Service - Small </t>
  </si>
  <si>
    <t>Mobile Home Parks</t>
  </si>
  <si>
    <t>SpC</t>
  </si>
  <si>
    <t>Total Utah Jurisdiction</t>
  </si>
  <si>
    <t>Customer B</t>
  </si>
  <si>
    <t>25</t>
  </si>
  <si>
    <t>Total</t>
  </si>
  <si>
    <t>Adjusted</t>
  </si>
  <si>
    <t>Cost of Service</t>
  </si>
  <si>
    <t>Revenue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</si>
  <si>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</si>
  <si>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</si>
  <si>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</si>
  <si>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</si>
  <si>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</si>
  <si>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</si>
  <si>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</si>
  <si>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</si>
  <si>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</si>
  <si>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</si>
  <si>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</si>
  <si>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</si>
  <si>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Peak Weighting</t>
  </si>
  <si>
    <t>Seasonal</t>
  </si>
  <si>
    <t>Class A</t>
  </si>
  <si>
    <t>Class B</t>
  </si>
  <si>
    <t>Demand</t>
  </si>
  <si>
    <t>Energy</t>
  </si>
  <si>
    <t>Rocky  Mountain Power</t>
  </si>
  <si>
    <t xml:space="preserve">Utah General Rate Case </t>
  </si>
  <si>
    <t>without</t>
  </si>
  <si>
    <t>Ind. Cust</t>
  </si>
  <si>
    <t>(6)</t>
  </si>
  <si>
    <t>(7)=(5)-(6)</t>
  </si>
  <si>
    <t>(8)=(6)/(5)-1</t>
  </si>
  <si>
    <t>(9)=(7)</t>
  </si>
  <si>
    <t>(10)</t>
  </si>
  <si>
    <t>(11)=(6)+(9)+(10)</t>
  </si>
  <si>
    <t>(12)=(11)-(3)</t>
  </si>
  <si>
    <t>(13)=(11)/(3)-1</t>
  </si>
  <si>
    <t>(15)=(11)/(6)-1</t>
  </si>
  <si>
    <t>(5)=(3)+(4)</t>
  </si>
  <si>
    <t>(14)=(6)</t>
  </si>
  <si>
    <t>Adjustment (1)</t>
  </si>
  <si>
    <t>Subsidy distributed based on COS Results as filed by RMP Witness Mr. Paice without Customer B adjustment</t>
  </si>
  <si>
    <t>Subsidy distributed based on COS Results as adjusted by Mr. Mancinelli without Customer B adjustment</t>
  </si>
  <si>
    <t>Subsidy distributed based on COS Results as adjusted by Mr. Mancinelli with Customer B adjustment and adjustments to Revenue Requirement</t>
  </si>
  <si>
    <t>(12)=(11)-(5)</t>
  </si>
  <si>
    <t>(13)=(11)/(5)-1</t>
  </si>
  <si>
    <t xml:space="preserve">Note 1 - Estimate of Year 1 rate adjustment for Customer B </t>
  </si>
  <si>
    <t>(7)=(6)-(5)</t>
  </si>
  <si>
    <t xml:space="preserve">Subsidy distributed based on COS Results as filed by RMP Witness Mr. Paice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</si>
</sst>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  <numFmt numFmtId="167" formatCode="#,##0.0000"/>
    <numFmt numFmtId="168" formatCode="_(&quot;$&quot;* #,##0_);_(&quot;$&quot;* \(#,##0\);_(&quot;$&quot;* &quot;-&quot;??_);_(@_)"/>
    <numFmt numFmtId="169" formatCode="_(* #,##0.0_);_(* \(#,##0.0\);_(* &quot;-&quot;??_);_(@_)"/>
    <numFmt numFmtId="170" formatCode="#,##0.000"/>
  </numFmts>
  <fonts count="34">
    <font>
      <sz val="10"/>
      <name val="Arial"/>
      <family val="0"/>
    </font>
    <font>
      <u val="single"/>
      <sz val="6.4"/>
      <color indexed="36"/>
      <name val="Arial"/>
      <family val="2"/>
    </font>
    <font>
      <u val="single"/>
      <sz val="6.4"/>
      <color indexed="12"/>
      <name val="Arial"/>
      <family val="2"/>
    </font>
    <font>
      <b/>
      <i/>
      <u val="single"/>
      <sz val="9"/>
      <color indexed="12"/>
      <name val="SWISS"/>
      <family val="0"/>
    </font>
    <font>
      <sz val="8"/>
      <name val="SWISS"/>
      <family val="0"/>
    </font>
    <font>
      <b/>
      <sz val="8"/>
      <name val="SWISS"/>
      <family val="0"/>
    </font>
    <font>
      <sz val="8"/>
      <color indexed="12"/>
      <name val="SWISS"/>
      <family val="0"/>
    </font>
    <font>
      <b/>
      <sz val="8"/>
      <color indexed="55"/>
      <name val="SWISS"/>
      <family val="0"/>
    </font>
    <font>
      <sz val="8"/>
      <color indexed="55"/>
      <name val="SWISS"/>
      <family val="0"/>
    </font>
    <font>
      <b/>
      <sz val="10"/>
      <name val="Arial"/>
      <family val="2"/>
    </font>
    <font>
      <b/>
      <sz val="10"/>
      <color indexed="10"/>
      <name val="SWISS"/>
      <family val="0"/>
    </font>
    <font>
      <sz val="8"/>
      <color indexed="10"/>
      <name val="SWISS"/>
      <family val="0"/>
    </font>
    <font>
      <b/>
      <sz val="9"/>
      <color indexed="10"/>
      <name val="SWIS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.75"/>
      <color indexed="8"/>
      <name val="Arial"/>
      <family val="2"/>
    </font>
    <font>
      <sz val="3.25"/>
      <color indexed="8"/>
      <name val="Arial"/>
      <family val="2"/>
    </font>
    <font>
      <b/>
      <sz val="3.25"/>
      <color indexed="8"/>
      <name val="Arial"/>
      <family val="2"/>
    </font>
    <font>
      <sz val="2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 quotePrefix="1">
      <alignment horizontal="center"/>
    </xf>
    <xf numFmtId="3" fontId="5" fillId="0" borderId="17" xfId="0" applyNumberFormat="1" applyFont="1" applyBorder="1" applyAlignment="1" quotePrefix="1">
      <alignment horizontal="center"/>
    </xf>
    <xf numFmtId="3" fontId="5" fillId="0" borderId="0" xfId="0" applyNumberFormat="1" applyFont="1" applyBorder="1" applyAlignment="1" quotePrefix="1">
      <alignment horizontal="center"/>
    </xf>
    <xf numFmtId="3" fontId="5" fillId="0" borderId="15" xfId="0" applyNumberFormat="1" applyFont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15" xfId="0" applyNumberFormat="1" applyFont="1" applyFill="1" applyBorder="1" applyAlignment="1" quotePrefix="1">
      <alignment horizontal="center"/>
    </xf>
    <xf numFmtId="3" fontId="5" fillId="0" borderId="17" xfId="0" applyNumberFormat="1" applyFont="1" applyFill="1" applyBorder="1" applyAlignment="1" quotePrefix="1">
      <alignment horizontal="center"/>
    </xf>
    <xf numFmtId="3" fontId="4" fillId="0" borderId="13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5" fontId="4" fillId="0" borderId="14" xfId="59" applyNumberFormat="1" applyFont="1" applyBorder="1" applyAlignment="1">
      <alignment horizontal="center"/>
    </xf>
    <xf numFmtId="165" fontId="4" fillId="0" borderId="0" xfId="59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65" fontId="4" fillId="0" borderId="14" xfId="59" applyNumberFormat="1" applyFont="1" applyFill="1" applyBorder="1" applyAlignment="1">
      <alignment horizontal="center"/>
    </xf>
    <xf numFmtId="10" fontId="4" fillId="0" borderId="0" xfId="59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165" fontId="4" fillId="0" borderId="20" xfId="59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165" fontId="4" fillId="0" borderId="20" xfId="59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Continuous"/>
    </xf>
    <xf numFmtId="3" fontId="5" fillId="0" borderId="21" xfId="0" applyNumberFormat="1" applyFont="1" applyFill="1" applyBorder="1" applyAlignment="1">
      <alignment horizontal="centerContinuous"/>
    </xf>
    <xf numFmtId="3" fontId="5" fillId="0" borderId="22" xfId="0" applyNumberFormat="1" applyFont="1" applyBorder="1" applyAlignment="1">
      <alignment horizontal="centerContinuous"/>
    </xf>
    <xf numFmtId="3" fontId="5" fillId="0" borderId="23" xfId="0" applyNumberFormat="1" applyFont="1" applyBorder="1" applyAlignment="1">
      <alignment horizontal="left"/>
    </xf>
    <xf numFmtId="3" fontId="7" fillId="0" borderId="10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 quotePrefix="1">
      <alignment horizontal="center"/>
    </xf>
    <xf numFmtId="3" fontId="7" fillId="0" borderId="15" xfId="0" applyNumberFormat="1" applyFont="1" applyFill="1" applyBorder="1" applyAlignment="1" quotePrefix="1">
      <alignment horizontal="center"/>
    </xf>
    <xf numFmtId="3" fontId="7" fillId="0" borderId="17" xfId="0" applyNumberFormat="1" applyFont="1" applyFill="1" applyBorder="1" applyAlignment="1" quotePrefix="1">
      <alignment horizontal="center"/>
    </xf>
    <xf numFmtId="165" fontId="4" fillId="0" borderId="0" xfId="59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165" fontId="8" fillId="0" borderId="12" xfId="59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right"/>
    </xf>
    <xf numFmtId="165" fontId="8" fillId="0" borderId="14" xfId="59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65" fontId="8" fillId="0" borderId="20" xfId="59" applyNumberFormat="1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24" borderId="0" xfId="0" applyFill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10" fontId="0" fillId="24" borderId="0" xfId="59" applyNumberFormat="1" applyFont="1" applyFill="1" applyAlignment="1">
      <alignment/>
    </xf>
    <xf numFmtId="167" fontId="4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65" fontId="4" fillId="0" borderId="0" xfId="59" applyNumberFormat="1" applyFont="1" applyBorder="1" applyAlignment="1">
      <alignment horizontal="center"/>
    </xf>
    <xf numFmtId="165" fontId="4" fillId="0" borderId="0" xfId="59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0" fontId="4" fillId="0" borderId="14" xfId="59" applyNumberFormat="1" applyFont="1" applyFill="1" applyBorder="1" applyAlignment="1">
      <alignment horizontal="center"/>
    </xf>
    <xf numFmtId="10" fontId="4" fillId="0" borderId="20" xfId="59" applyNumberFormat="1" applyFont="1" applyFill="1" applyBorder="1" applyAlignment="1">
      <alignment horizontal="center"/>
    </xf>
    <xf numFmtId="168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165" fontId="4" fillId="0" borderId="25" xfId="59" applyNumberFormat="1" applyFont="1" applyBorder="1" applyAlignment="1">
      <alignment horizontal="center"/>
    </xf>
    <xf numFmtId="3" fontId="10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/>
    </xf>
    <xf numFmtId="0" fontId="0" fillId="0" borderId="0" xfId="0" applyBorder="1" applyAlignment="1">
      <alignment/>
    </xf>
    <xf numFmtId="10" fontId="4" fillId="0" borderId="17" xfId="59" applyNumberFormat="1" applyFont="1" applyFill="1" applyBorder="1" applyAlignment="1">
      <alignment horizontal="center"/>
    </xf>
    <xf numFmtId="166" fontId="4" fillId="0" borderId="0" xfId="42" applyNumberFormat="1" applyFont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Allocation of Subsidy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'[1]JAS'!$E$107</c:f>
              <c:strCache>
                <c:ptCount val="1"/>
                <c:pt idx="0">
                  <c:v>MWh @ Sales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'[1]JAS'!#REF!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'[1]JAS'!$F$107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'[1]JAS'!#REF!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'[1]JAS'!$G$107</c:f>
              <c:strCache>
                <c:ptCount val="1"/>
                <c:pt idx="0">
                  <c:v>Ratebase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'[1]JAS'!#REF!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'[1]JAS'!$H$107</c:f>
              <c:strCache>
                <c:ptCount val="1"/>
                <c:pt idx="0">
                  <c:v>COS Results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'[1]JAS'!#REF!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'[1]JAS'!$J$107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'[1]JAS'!#REF!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'[1]JAS'!#REF!</c:f>
              <c:numCache>
                <c:ptCount val="1"/>
                <c:pt idx="0">
                  <c:v>0</c:v>
                </c:pt>
              </c:numCache>
            </c:numRef>
          </c:val>
        </c:ser>
        <c:axId val="18093737"/>
        <c:axId val="28625906"/>
      </c:barChart>
      <c:catAx>
        <c:axId val="1809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5906"/>
        <c:crosses val="autoZero"/>
        <c:auto val="1"/>
        <c:lblOffset val="100"/>
        <c:tickLblSkip val="1"/>
        <c:noMultiLvlLbl val="0"/>
      </c:catAx>
      <c:valAx>
        <c:axId val="28625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$1000000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3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Allocation of Subsidy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'[1]JAS'!$E$107</c:f>
              <c:strCache>
                <c:ptCount val="1"/>
                <c:pt idx="0">
                  <c:v>MWh @ Sales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'[1]JAS'!#REF!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'[1]JAS'!$F$107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'[1]JAS'!#REF!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'[1]JAS'!$G$107</c:f>
              <c:strCache>
                <c:ptCount val="1"/>
                <c:pt idx="0">
                  <c:v>Ratebase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'[1]JAS'!#REF!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'[1]JAS'!$H$107</c:f>
              <c:strCache>
                <c:ptCount val="1"/>
                <c:pt idx="0">
                  <c:v>COS Results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'[1]JAS'!#REF!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'[1]JAS'!$J$107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'[1]JAS'!#REF!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'[1]JAS'!#REF!</c:f>
              <c:numCache>
                <c:ptCount val="1"/>
                <c:pt idx="0">
                  <c:v>0</c:v>
                </c:pt>
              </c:numCache>
            </c:numRef>
          </c:val>
        </c:ser>
        <c:axId val="56306563"/>
        <c:axId val="36997020"/>
      </c:barChart>
      <c:catAx>
        <c:axId val="56306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7020"/>
        <c:crosses val="autoZero"/>
        <c:auto val="1"/>
        <c:lblOffset val="100"/>
        <c:tickLblSkip val="1"/>
        <c:noMultiLvlLbl val="0"/>
      </c:catAx>
      <c:valAx>
        <c:axId val="3699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$1000000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0</xdr:rowOff>
    </xdr:from>
    <xdr:to>
      <xdr:col>17</xdr:col>
      <xdr:colOff>47625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23825" y="323850"/>
        <a:ext cx="1383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68</xdr:row>
      <xdr:rowOff>0</xdr:rowOff>
    </xdr:from>
    <xdr:to>
      <xdr:col>17</xdr:col>
      <xdr:colOff>47625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123825" y="3752850"/>
        <a:ext cx="13839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ver\010199\09-035-23%20Docket\Analysis\Modified%20Logan%20model%20with%20different%20allocators_v5b_R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Home\jlogan\_UPL\_04-035-42%20Rate%20Case\A3.%20IFA%20Apr%2003%20-%20Mar%2004,%20Future%20RI%20&amp;%20R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s"/>
      <sheetName val="Acc'ting"/>
      <sheetName val="Jur Fac"/>
      <sheetName val="Func Fac"/>
      <sheetName val="JAM"/>
      <sheetName val="P"/>
      <sheetName val="T"/>
      <sheetName val="D"/>
      <sheetName val="C"/>
      <sheetName val="M"/>
      <sheetName val="Sch Fac"/>
      <sheetName val="FAM"/>
      <sheetName val="SAM"/>
      <sheetName val="Chk"/>
      <sheetName val="JAS"/>
      <sheetName val="Sub Adj"/>
      <sheetName val="P Sub"/>
      <sheetName val="T Sub"/>
      <sheetName val="D Sub"/>
    </sheetNames>
    <sheetDataSet>
      <sheetData sheetId="0">
        <row r="4">
          <cell r="B4" t="str">
            <v>GENERAL ASSUMPTIONS:</v>
          </cell>
        </row>
        <row r="6">
          <cell r="B6" t="str">
            <v>  YEAR OF OPERATIONS (12 Months Ending)</v>
          </cell>
          <cell r="D6">
            <v>40359</v>
          </cell>
        </row>
        <row r="8">
          <cell r="B8" t="str">
            <v>  IJA METHOD: Roll-In, Revised Protocol</v>
          </cell>
        </row>
        <row r="9">
          <cell r="B9" t="str">
            <v>     (1 = Roll-In, 2 = Revised Protocol)</v>
          </cell>
          <cell r="D9">
            <v>2</v>
          </cell>
        </row>
        <row r="11">
          <cell r="B11" t="str">
            <v>  Rounding of Tax Depreciation (TAXDEPR) factor (Jur Fac tab)</v>
          </cell>
        </row>
        <row r="12">
          <cell r="C12" t="str">
            <v>D652:M652</v>
          </cell>
          <cell r="D12">
            <v>1</v>
          </cell>
        </row>
        <row r="14">
          <cell r="B14" t="str">
            <v>  CWC Adjustment under Revised Protocol (JAM tab)</v>
          </cell>
        </row>
        <row r="15">
          <cell r="C15" t="str">
            <v>I1058:P1058, &amp; in iterative scheme</v>
          </cell>
          <cell r="D15">
            <v>1</v>
          </cell>
        </row>
        <row r="17">
          <cell r="B17" t="str">
            <v>  COINCIDENT PEAK MONTHS:</v>
          </cell>
        </row>
        <row r="18">
          <cell r="B18" t="str">
            <v>     (Non-Peak = 0, Peak = 1)</v>
          </cell>
        </row>
        <row r="19">
          <cell r="C19" t="str">
            <v>     January</v>
          </cell>
          <cell r="D19">
            <v>1</v>
          </cell>
        </row>
        <row r="20">
          <cell r="C20" t="str">
            <v>     February</v>
          </cell>
          <cell r="D20">
            <v>1</v>
          </cell>
        </row>
        <row r="21">
          <cell r="C21" t="str">
            <v>     March</v>
          </cell>
          <cell r="D21">
            <v>1</v>
          </cell>
        </row>
        <row r="22">
          <cell r="C22" t="str">
            <v>     April</v>
          </cell>
          <cell r="D22">
            <v>1</v>
          </cell>
        </row>
        <row r="23">
          <cell r="C23" t="str">
            <v>     May</v>
          </cell>
          <cell r="D23">
            <v>1</v>
          </cell>
        </row>
        <row r="24">
          <cell r="C24" t="str">
            <v>     June</v>
          </cell>
          <cell r="D24">
            <v>1</v>
          </cell>
        </row>
        <row r="25">
          <cell r="C25" t="str">
            <v>     July</v>
          </cell>
          <cell r="D25">
            <v>1</v>
          </cell>
        </row>
        <row r="26">
          <cell r="C26" t="str">
            <v>     August</v>
          </cell>
          <cell r="D26">
            <v>1</v>
          </cell>
        </row>
        <row r="27">
          <cell r="C27" t="str">
            <v>     September</v>
          </cell>
          <cell r="D27">
            <v>1</v>
          </cell>
        </row>
        <row r="28">
          <cell r="C28" t="str">
            <v>     October</v>
          </cell>
          <cell r="D28">
            <v>1</v>
          </cell>
        </row>
        <row r="29">
          <cell r="C29" t="str">
            <v>     November</v>
          </cell>
          <cell r="D29">
            <v>1</v>
          </cell>
        </row>
        <row r="30">
          <cell r="C30" t="str">
            <v>     December</v>
          </cell>
          <cell r="D30">
            <v>1</v>
          </cell>
        </row>
        <row r="32">
          <cell r="B32" t="str">
            <v>  WEATHER NORMALIZATION OF LOADS:</v>
          </cell>
          <cell r="D32">
            <v>1</v>
          </cell>
        </row>
        <row r="33">
          <cell r="B33" t="str">
            <v>     (Actual = 0, Normalized = 1)</v>
          </cell>
        </row>
        <row r="35">
          <cell r="B35" t="str">
            <v>  CAPACITY AS A PERCENT OF GENERATION:</v>
          </cell>
          <cell r="D35">
            <v>0.75</v>
          </cell>
        </row>
        <row r="37">
          <cell r="B37" t="str">
            <v>  CAPITAL STRUCTURE WEIGHTS:</v>
          </cell>
        </row>
        <row r="38">
          <cell r="B38" t="str">
            <v>     Debt</v>
          </cell>
          <cell r="D38">
            <v>0.48700000000000004</v>
          </cell>
        </row>
        <row r="39">
          <cell r="B39" t="str">
            <v>     Preferred Equity</v>
          </cell>
          <cell r="D39">
            <v>0.003</v>
          </cell>
        </row>
        <row r="40">
          <cell r="B40" t="str">
            <v>     Common Equity</v>
          </cell>
          <cell r="D40">
            <v>0.51</v>
          </cell>
        </row>
        <row r="42">
          <cell r="B42" t="str">
            <v>  CAPITAL COSTS:</v>
          </cell>
        </row>
        <row r="43">
          <cell r="B43" t="str">
            <v>     Debt</v>
          </cell>
          <cell r="D43">
            <v>0.0598</v>
          </cell>
        </row>
        <row r="44">
          <cell r="B44" t="str">
            <v>     Preferred Equity</v>
          </cell>
          <cell r="D44">
            <v>0.0541</v>
          </cell>
        </row>
        <row r="46">
          <cell r="B46" t="str">
            <v>  ALLOWED RATE OF RETURN ON COMMON EQUITY:</v>
          </cell>
          <cell r="D46">
            <v>0.11</v>
          </cell>
        </row>
        <row r="48">
          <cell r="B48" t="str">
            <v>  ALLOWED RATE OF RETURN ON RATE BASE:</v>
          </cell>
        </row>
        <row r="49">
          <cell r="B49" t="str">
            <v>     (Calculated)</v>
          </cell>
          <cell r="D49">
            <v>0.08538490000000001</v>
          </cell>
        </row>
        <row r="51">
          <cell r="B51" t="str">
            <v>  STATE-SPECIFIC INCOME TAX RATES:</v>
          </cell>
        </row>
        <row r="52">
          <cell r="C52" t="str">
            <v>California</v>
          </cell>
          <cell r="D52">
            <v>0.0884</v>
          </cell>
        </row>
        <row r="53">
          <cell r="C53" t="str">
            <v>Oregon</v>
          </cell>
          <cell r="D53">
            <v>0.066</v>
          </cell>
        </row>
        <row r="54">
          <cell r="C54" t="str">
            <v>Washington</v>
          </cell>
          <cell r="D54">
            <v>0</v>
          </cell>
        </row>
        <row r="55">
          <cell r="C55" t="str">
            <v>Montana</v>
          </cell>
          <cell r="D55">
            <v>0</v>
          </cell>
        </row>
        <row r="56">
          <cell r="C56" t="str">
            <v>Wyoming - Pacifc Division</v>
          </cell>
          <cell r="D56">
            <v>0</v>
          </cell>
        </row>
        <row r="57">
          <cell r="C57" t="str">
            <v>Utah</v>
          </cell>
          <cell r="D57">
            <v>0.05</v>
          </cell>
        </row>
        <row r="58">
          <cell r="C58" t="str">
            <v>Idaho</v>
          </cell>
          <cell r="D58">
            <v>0.076</v>
          </cell>
        </row>
        <row r="59">
          <cell r="C59" t="str">
            <v>Wyoming - Utah Division</v>
          </cell>
          <cell r="D59">
            <v>0</v>
          </cell>
        </row>
        <row r="60">
          <cell r="C60" t="str">
            <v>FERC</v>
          </cell>
          <cell r="D60">
            <v>0.05</v>
          </cell>
        </row>
        <row r="63">
          <cell r="B63" t="str">
            <v>  EFFECTIVE STATE INCOME TAX RATE:</v>
          </cell>
          <cell r="D63">
            <v>0.0454</v>
          </cell>
        </row>
        <row r="65">
          <cell r="B65" t="str">
            <v>  FEDERAL INCOME TAX RATE:</v>
          </cell>
          <cell r="D65">
            <v>0.35</v>
          </cell>
        </row>
        <row r="67">
          <cell r="B67" t="str">
            <v>  STATE-SPECIFIC UNCOLLECTIBLE RATES (Calculated Internally):</v>
          </cell>
        </row>
        <row r="68">
          <cell r="B68" t="str">
            <v>      = Acct 904-Situs: Uncollectible Accounts / (Acct 440:Residential Sales</v>
          </cell>
        </row>
        <row r="69">
          <cell r="B69" t="str">
            <v>          + Acct 422: Commercial &amp; Industrial Sales + Acct 444: Public Street &amp; Highway</v>
          </cell>
        </row>
        <row r="70">
          <cell r="B70" t="str">
            <v>          Lighting Sales + Acct 445: Other Sales to Public Authorities)</v>
          </cell>
        </row>
        <row r="71">
          <cell r="C71" t="str">
            <v>California</v>
          </cell>
          <cell r="D71">
            <v>0.0009687861656527792</v>
          </cell>
        </row>
        <row r="72">
          <cell r="C72" t="str">
            <v>Oregon</v>
          </cell>
          <cell r="D72">
            <v>0.006630494940943676</v>
          </cell>
        </row>
        <row r="73">
          <cell r="C73" t="str">
            <v>Washington</v>
          </cell>
          <cell r="D73">
            <v>0.00662939150338499</v>
          </cell>
        </row>
        <row r="74">
          <cell r="C74" t="str">
            <v>Wyoming - Pacifc Division</v>
          </cell>
          <cell r="D74">
            <v>0.0022096849044399873</v>
          </cell>
        </row>
        <row r="75">
          <cell r="C75" t="str">
            <v>Utah</v>
          </cell>
          <cell r="D75">
            <v>0.003517625646065806</v>
          </cell>
        </row>
        <row r="76">
          <cell r="C76" t="str">
            <v>Idaho</v>
          </cell>
          <cell r="D76">
            <v>0.001494525176151725</v>
          </cell>
        </row>
        <row r="77">
          <cell r="C77" t="str">
            <v>Wyoming - Utah Division</v>
          </cell>
          <cell r="D77">
            <v>0</v>
          </cell>
        </row>
        <row r="78">
          <cell r="C78" t="str">
            <v>FERC</v>
          </cell>
          <cell r="D78">
            <v>0</v>
          </cell>
        </row>
        <row r="80">
          <cell r="B80" t="str">
            <v>  STATE-SPECIFIC OTHER TAXES:</v>
          </cell>
        </row>
        <row r="81">
          <cell r="B81" t="str">
            <v>     (from Variables!AN25:AQ36)</v>
          </cell>
        </row>
        <row r="82">
          <cell r="C82" t="str">
            <v>California Franchise Tax</v>
          </cell>
          <cell r="D82">
            <v>0.013</v>
          </cell>
        </row>
        <row r="83">
          <cell r="C83" t="str">
            <v>Oregon Franchise Tax</v>
          </cell>
          <cell r="D83">
            <v>0.0225</v>
          </cell>
        </row>
        <row r="84">
          <cell r="C84" t="str">
            <v>Oregon Resource Supplier</v>
          </cell>
          <cell r="D84">
            <v>0.0006320171656728995</v>
          </cell>
        </row>
        <row r="85">
          <cell r="C85" t="str">
            <v>Washington Revenue Tax</v>
          </cell>
          <cell r="D85">
            <v>0.03873</v>
          </cell>
        </row>
        <row r="86">
          <cell r="C86" t="str">
            <v>Wyoming Franchise Tax</v>
          </cell>
          <cell r="D86">
            <v>0.0032</v>
          </cell>
        </row>
        <row r="87">
          <cell r="C87" t="str">
            <v>Utah Gross Receipts Tax</v>
          </cell>
          <cell r="D87">
            <v>0</v>
          </cell>
        </row>
        <row r="89">
          <cell r="B89" t="str">
            <v>  STATE-SPECIFIC INCOME-TO-REVENUE MULTIPLIERS (IRM - Calculated):</v>
          </cell>
        </row>
        <row r="90">
          <cell r="C90" t="str">
            <v>California</v>
          </cell>
          <cell r="D90">
            <v>-1.6344609541711892</v>
          </cell>
        </row>
        <row r="91">
          <cell r="C91" t="str">
            <v>Oregon</v>
          </cell>
          <cell r="D91">
            <v>-1.6610670466933763</v>
          </cell>
        </row>
        <row r="92">
          <cell r="C92" t="str">
            <v>Washington</v>
          </cell>
          <cell r="D92">
            <v>-1.688205492477725</v>
          </cell>
        </row>
        <row r="93">
          <cell r="C93" t="str">
            <v>Wyoming - Pacifc Division</v>
          </cell>
          <cell r="D93">
            <v>-1.6203953468533603</v>
          </cell>
        </row>
        <row r="94">
          <cell r="C94" t="str">
            <v>Utah</v>
          </cell>
          <cell r="D94">
            <v>-1.6173186401326538</v>
          </cell>
          <cell r="E94">
            <v>0.6183073484628726</v>
          </cell>
        </row>
        <row r="95">
          <cell r="C95" t="str">
            <v>Idaho</v>
          </cell>
          <cell r="D95">
            <v>-1.6140417446289705</v>
          </cell>
        </row>
        <row r="96">
          <cell r="C96" t="str">
            <v>Wyoming - Utah Division</v>
          </cell>
          <cell r="D96">
            <v>-1.6168032891314834</v>
          </cell>
        </row>
        <row r="97">
          <cell r="C97" t="str">
            <v>FERC</v>
          </cell>
          <cell r="D97">
            <v>-1.6116295186062628</v>
          </cell>
        </row>
        <row r="99">
          <cell r="B99" t="str">
            <v> NET LAG DAYS</v>
          </cell>
          <cell r="D99" t="str">
            <v>Revenue</v>
          </cell>
          <cell r="E99" t="str">
            <v>Expense</v>
          </cell>
        </row>
        <row r="100">
          <cell r="C100" t="str">
            <v>California</v>
          </cell>
          <cell r="D100">
            <v>42.069957366695476</v>
          </cell>
          <cell r="E100">
            <v>37.3961164980503</v>
          </cell>
          <cell r="F100">
            <v>4.673840868645179</v>
          </cell>
        </row>
        <row r="101">
          <cell r="C101" t="str">
            <v>Oregon</v>
          </cell>
          <cell r="D101">
            <v>39.86460824276593</v>
          </cell>
          <cell r="E101">
            <v>34.722860522426956</v>
          </cell>
          <cell r="F101">
            <v>5.1417477203389765</v>
          </cell>
        </row>
        <row r="102">
          <cell r="C102" t="str">
            <v>Washington</v>
          </cell>
          <cell r="D102">
            <v>41.27</v>
          </cell>
          <cell r="E102">
            <v>35.2</v>
          </cell>
          <cell r="F102">
            <v>6.07</v>
          </cell>
        </row>
        <row r="103">
          <cell r="C103" t="str">
            <v>Wyoming - Pacifc Division</v>
          </cell>
          <cell r="D103">
            <v>37.89984957868385</v>
          </cell>
          <cell r="E103">
            <v>34.96879503127088</v>
          </cell>
          <cell r="F103">
            <v>2.9310545474129697</v>
          </cell>
        </row>
        <row r="104">
          <cell r="C104" t="str">
            <v>Utah</v>
          </cell>
          <cell r="D104">
            <v>41.06866040933843</v>
          </cell>
          <cell r="E104">
            <v>35.46468766710671</v>
          </cell>
          <cell r="F104">
            <v>5.6039727422317185</v>
          </cell>
        </row>
        <row r="105">
          <cell r="C105" t="str">
            <v>Idaho</v>
          </cell>
          <cell r="D105">
            <v>39.5791144692942</v>
          </cell>
          <cell r="E105">
            <v>34.8601187023172</v>
          </cell>
          <cell r="F105">
            <v>4.718995766976995</v>
          </cell>
        </row>
        <row r="106">
          <cell r="C106" t="str">
            <v>Wyoming - Utah Division</v>
          </cell>
          <cell r="D106">
            <v>37.89984957868385</v>
          </cell>
          <cell r="E106">
            <v>34.96879503127088</v>
          </cell>
          <cell r="F106">
            <v>2.9310545474129697</v>
          </cell>
        </row>
        <row r="107">
          <cell r="C107" t="str">
            <v>FERC</v>
          </cell>
          <cell r="D107">
            <v>35.624811735377286</v>
          </cell>
          <cell r="E107">
            <v>35.095580480034485</v>
          </cell>
          <cell r="F107">
            <v>0.5292312553428005</v>
          </cell>
        </row>
      </sheetData>
      <sheetData sheetId="1">
        <row r="7">
          <cell r="A7" t="str">
            <v>ACCT &amp; FACTOR ID</v>
          </cell>
          <cell r="B7" t="str">
            <v>ACCOUNT</v>
          </cell>
          <cell r="C7" t="str">
            <v>VALUE</v>
          </cell>
        </row>
        <row r="10">
          <cell r="A10" t="str">
            <v>Gross Plant:</v>
          </cell>
        </row>
        <row r="11">
          <cell r="A11" t="str">
            <v>310DGP</v>
          </cell>
          <cell r="B11" t="str">
            <v>310</v>
          </cell>
          <cell r="C11">
            <v>2329517.46</v>
          </cell>
        </row>
        <row r="12">
          <cell r="A12" t="str">
            <v>310DGU</v>
          </cell>
          <cell r="B12" t="str">
            <v>310</v>
          </cell>
          <cell r="C12">
            <v>34798445.67</v>
          </cell>
        </row>
        <row r="13">
          <cell r="A13" t="str">
            <v>310SG</v>
          </cell>
          <cell r="B13" t="str">
            <v>310</v>
          </cell>
          <cell r="C13">
            <v>56303434.97</v>
          </cell>
        </row>
        <row r="14">
          <cell r="A14" t="str">
            <v>310SSGCH</v>
          </cell>
          <cell r="B14" t="str">
            <v>310</v>
          </cell>
          <cell r="C14">
            <v>2415101.82</v>
          </cell>
        </row>
        <row r="15">
          <cell r="A15" t="str">
            <v>311DGP</v>
          </cell>
          <cell r="B15" t="str">
            <v>311</v>
          </cell>
          <cell r="C15">
            <v>234877017.23</v>
          </cell>
        </row>
        <row r="16">
          <cell r="A16" t="str">
            <v>311DGU</v>
          </cell>
          <cell r="B16" t="str">
            <v>311</v>
          </cell>
          <cell r="C16">
            <v>326027802.31</v>
          </cell>
        </row>
        <row r="17">
          <cell r="A17" t="str">
            <v>311SG</v>
          </cell>
          <cell r="B17" t="str">
            <v>311</v>
          </cell>
          <cell r="C17">
            <v>199554905.18</v>
          </cell>
        </row>
        <row r="18">
          <cell r="A18" t="str">
            <v>311SSGCH</v>
          </cell>
          <cell r="B18" t="str">
            <v>311</v>
          </cell>
          <cell r="C18">
            <v>55364138.88</v>
          </cell>
        </row>
        <row r="19">
          <cell r="A19" t="str">
            <v>312DGP</v>
          </cell>
          <cell r="B19" t="str">
            <v>312</v>
          </cell>
          <cell r="C19">
            <v>702747478.2284899</v>
          </cell>
        </row>
        <row r="20">
          <cell r="A20" t="str">
            <v>312DGU</v>
          </cell>
          <cell r="B20" t="str">
            <v>312</v>
          </cell>
          <cell r="C20">
            <v>651927954.045979</v>
          </cell>
        </row>
        <row r="21">
          <cell r="A21" t="str">
            <v>312SG</v>
          </cell>
          <cell r="B21" t="str">
            <v>312</v>
          </cell>
          <cell r="C21">
            <v>1552107032.3696034</v>
          </cell>
        </row>
        <row r="22">
          <cell r="A22" t="str">
            <v>312SSGCH</v>
          </cell>
          <cell r="B22" t="str">
            <v>312</v>
          </cell>
          <cell r="C22">
            <v>324969775.1530837</v>
          </cell>
        </row>
        <row r="23">
          <cell r="A23" t="str">
            <v>314DGP</v>
          </cell>
          <cell r="B23" t="str">
            <v>314</v>
          </cell>
          <cell r="C23">
            <v>143451708.65</v>
          </cell>
        </row>
        <row r="24">
          <cell r="A24" t="str">
            <v>314DGU</v>
          </cell>
          <cell r="B24" t="str">
            <v>314</v>
          </cell>
          <cell r="C24">
            <v>144201509.99</v>
          </cell>
        </row>
        <row r="25">
          <cell r="A25" t="str">
            <v>314SG</v>
          </cell>
          <cell r="B25" t="str">
            <v>314</v>
          </cell>
          <cell r="C25">
            <v>453192965.38</v>
          </cell>
        </row>
        <row r="26">
          <cell r="A26" t="str">
            <v>314SSGCH</v>
          </cell>
          <cell r="B26" t="str">
            <v>314</v>
          </cell>
          <cell r="C26">
            <v>63438406.38</v>
          </cell>
        </row>
        <row r="27">
          <cell r="A27" t="str">
            <v>315DGP</v>
          </cell>
          <cell r="B27" t="str">
            <v>315</v>
          </cell>
          <cell r="C27">
            <v>87991118.68</v>
          </cell>
        </row>
        <row r="28">
          <cell r="A28" t="str">
            <v>315DGU</v>
          </cell>
          <cell r="B28" t="str">
            <v>315</v>
          </cell>
          <cell r="C28">
            <v>139006394.46</v>
          </cell>
        </row>
        <row r="29">
          <cell r="A29" t="str">
            <v>315SG</v>
          </cell>
          <cell r="B29" t="str">
            <v>315</v>
          </cell>
          <cell r="C29">
            <v>70531111.8</v>
          </cell>
        </row>
        <row r="30">
          <cell r="A30" t="str">
            <v>315SSGCH</v>
          </cell>
          <cell r="B30" t="str">
            <v>315</v>
          </cell>
          <cell r="C30">
            <v>64911564.43</v>
          </cell>
        </row>
        <row r="31">
          <cell r="A31" t="str">
            <v>316DGP</v>
          </cell>
          <cell r="B31" t="str">
            <v>316</v>
          </cell>
          <cell r="C31">
            <v>4915805.96</v>
          </cell>
        </row>
        <row r="32">
          <cell r="A32" t="str">
            <v>316DGU</v>
          </cell>
          <cell r="B32" t="str">
            <v>316</v>
          </cell>
          <cell r="C32">
            <v>5295901</v>
          </cell>
        </row>
        <row r="33">
          <cell r="A33" t="str">
            <v>316SG</v>
          </cell>
          <cell r="B33" t="str">
            <v>316</v>
          </cell>
          <cell r="C33">
            <v>13086245.65</v>
          </cell>
        </row>
        <row r="34">
          <cell r="A34" t="str">
            <v>316SSGCH</v>
          </cell>
          <cell r="B34" t="str">
            <v>316</v>
          </cell>
          <cell r="C34">
            <v>3162939.33</v>
          </cell>
        </row>
        <row r="35">
          <cell r="A35" t="str">
            <v>SPSG</v>
          </cell>
          <cell r="B35" t="str">
            <v>SP</v>
          </cell>
          <cell r="C35">
            <v>3112950.43</v>
          </cell>
        </row>
        <row r="36">
          <cell r="A36" t="str">
            <v>330DGP</v>
          </cell>
          <cell r="B36" t="str">
            <v>330</v>
          </cell>
          <cell r="C36">
            <v>10626875.31</v>
          </cell>
        </row>
        <row r="37">
          <cell r="A37" t="str">
            <v>330DGU</v>
          </cell>
          <cell r="B37" t="str">
            <v>330</v>
          </cell>
          <cell r="C37">
            <v>5307561.53</v>
          </cell>
        </row>
        <row r="38">
          <cell r="A38" t="str">
            <v>330SG-P</v>
          </cell>
          <cell r="B38" t="str">
            <v>330</v>
          </cell>
          <cell r="C38">
            <v>3122698.96</v>
          </cell>
        </row>
        <row r="39">
          <cell r="A39" t="str">
            <v>330SG-U</v>
          </cell>
          <cell r="B39" t="str">
            <v>330</v>
          </cell>
          <cell r="C39">
            <v>635699.65</v>
          </cell>
        </row>
        <row r="40">
          <cell r="A40" t="str">
            <v>331DGP</v>
          </cell>
          <cell r="B40" t="str">
            <v>331</v>
          </cell>
          <cell r="C40">
            <v>21446832.33</v>
          </cell>
        </row>
        <row r="41">
          <cell r="A41" t="str">
            <v>331DGU</v>
          </cell>
          <cell r="B41" t="str">
            <v>331</v>
          </cell>
          <cell r="C41">
            <v>5315406.7</v>
          </cell>
        </row>
        <row r="42">
          <cell r="A42" t="str">
            <v>331SG-P</v>
          </cell>
          <cell r="B42" t="str">
            <v>331</v>
          </cell>
          <cell r="C42">
            <v>52712220.87</v>
          </cell>
        </row>
        <row r="43">
          <cell r="A43" t="str">
            <v>331SG-U</v>
          </cell>
          <cell r="B43" t="str">
            <v>331</v>
          </cell>
          <cell r="C43">
            <v>7393542.75</v>
          </cell>
        </row>
        <row r="44">
          <cell r="A44" t="str">
            <v>332DGP</v>
          </cell>
          <cell r="B44" t="str">
            <v>332</v>
          </cell>
          <cell r="C44">
            <v>150785288.50422004</v>
          </cell>
        </row>
        <row r="45">
          <cell r="A45" t="str">
            <v>332DGU</v>
          </cell>
          <cell r="B45" t="str">
            <v>332</v>
          </cell>
          <cell r="C45">
            <v>20114344.25419077</v>
          </cell>
        </row>
        <row r="46">
          <cell r="A46" t="str">
            <v>332SG-P</v>
          </cell>
          <cell r="B46" t="str">
            <v>332</v>
          </cell>
          <cell r="C46">
            <v>132246241.04372819</v>
          </cell>
        </row>
        <row r="47">
          <cell r="A47" t="str">
            <v>332SG-U</v>
          </cell>
          <cell r="B47" t="str">
            <v>332</v>
          </cell>
          <cell r="C47">
            <v>42556703.8274579</v>
          </cell>
        </row>
        <row r="48">
          <cell r="A48" t="str">
            <v>333DGP</v>
          </cell>
          <cell r="B48" t="str">
            <v>333</v>
          </cell>
          <cell r="C48">
            <v>32897569.19</v>
          </cell>
        </row>
        <row r="49">
          <cell r="A49" t="str">
            <v>333DGU</v>
          </cell>
          <cell r="B49" t="str">
            <v>333</v>
          </cell>
          <cell r="C49">
            <v>8946124.85</v>
          </cell>
        </row>
        <row r="50">
          <cell r="A50" t="str">
            <v>333SG-P</v>
          </cell>
          <cell r="B50" t="str">
            <v>333</v>
          </cell>
          <cell r="C50">
            <v>36001226.08</v>
          </cell>
        </row>
        <row r="51">
          <cell r="A51" t="str">
            <v>333SG-U</v>
          </cell>
          <cell r="B51" t="str">
            <v>333</v>
          </cell>
          <cell r="C51">
            <v>25048207.25</v>
          </cell>
        </row>
        <row r="52">
          <cell r="A52" t="str">
            <v>334DGP</v>
          </cell>
          <cell r="B52" t="str">
            <v>334</v>
          </cell>
          <cell r="C52">
            <v>4694160.98</v>
          </cell>
        </row>
        <row r="53">
          <cell r="A53" t="str">
            <v>334DGU</v>
          </cell>
          <cell r="B53" t="str">
            <v>334</v>
          </cell>
          <cell r="C53">
            <v>3889665.45</v>
          </cell>
        </row>
        <row r="54">
          <cell r="A54" t="str">
            <v>334SG-P</v>
          </cell>
          <cell r="B54" t="str">
            <v>334</v>
          </cell>
          <cell r="C54">
            <v>37854833.14</v>
          </cell>
        </row>
        <row r="55">
          <cell r="A55" t="str">
            <v>334SG-U</v>
          </cell>
          <cell r="B55" t="str">
            <v>334</v>
          </cell>
          <cell r="C55">
            <v>5768179.42</v>
          </cell>
        </row>
        <row r="56">
          <cell r="A56" t="str">
            <v>335DGP</v>
          </cell>
          <cell r="B56" t="str">
            <v>335</v>
          </cell>
          <cell r="C56">
            <v>1173712.57</v>
          </cell>
        </row>
        <row r="57">
          <cell r="A57" t="str">
            <v>335DGU</v>
          </cell>
          <cell r="B57" t="str">
            <v>335</v>
          </cell>
          <cell r="C57">
            <v>194396.5</v>
          </cell>
        </row>
        <row r="58">
          <cell r="A58" t="str">
            <v>335SG-P</v>
          </cell>
          <cell r="B58" t="str">
            <v>335</v>
          </cell>
          <cell r="C58">
            <v>995384.94</v>
          </cell>
        </row>
        <row r="59">
          <cell r="A59" t="str">
            <v>335SG-U</v>
          </cell>
          <cell r="B59" t="str">
            <v>335</v>
          </cell>
          <cell r="C59">
            <v>14473.55</v>
          </cell>
        </row>
        <row r="60">
          <cell r="A60" t="str">
            <v>336DGP</v>
          </cell>
          <cell r="B60" t="str">
            <v>336</v>
          </cell>
          <cell r="C60">
            <v>4689356.86</v>
          </cell>
        </row>
        <row r="61">
          <cell r="A61" t="str">
            <v>336DGU</v>
          </cell>
          <cell r="B61" t="str">
            <v>336</v>
          </cell>
          <cell r="C61">
            <v>828975.78</v>
          </cell>
        </row>
        <row r="62">
          <cell r="A62" t="str">
            <v>336SG-P</v>
          </cell>
          <cell r="B62" t="str">
            <v>336</v>
          </cell>
          <cell r="C62">
            <v>8475746.37</v>
          </cell>
        </row>
        <row r="63">
          <cell r="A63" t="str">
            <v>336SG-U</v>
          </cell>
          <cell r="B63" t="str">
            <v>336</v>
          </cell>
          <cell r="C63">
            <v>624713.51</v>
          </cell>
        </row>
        <row r="64">
          <cell r="A64" t="str">
            <v>340SG</v>
          </cell>
          <cell r="B64" t="str">
            <v>340</v>
          </cell>
          <cell r="C64">
            <v>21542917.13</v>
          </cell>
        </row>
        <row r="65">
          <cell r="A65" t="str">
            <v>341DGU</v>
          </cell>
          <cell r="B65" t="str">
            <v>341</v>
          </cell>
          <cell r="C65">
            <v>166098.77</v>
          </cell>
        </row>
        <row r="66">
          <cell r="A66" t="str">
            <v>341SG</v>
          </cell>
          <cell r="B66" t="str">
            <v>341</v>
          </cell>
          <cell r="C66">
            <v>103830672.36</v>
          </cell>
        </row>
        <row r="67">
          <cell r="A67" t="str">
            <v>341SSGCT</v>
          </cell>
          <cell r="B67" t="str">
            <v>341</v>
          </cell>
          <cell r="C67">
            <v>4121643.1</v>
          </cell>
        </row>
        <row r="68">
          <cell r="A68" t="str">
            <v>342DGU</v>
          </cell>
          <cell r="B68" t="str">
            <v>342</v>
          </cell>
          <cell r="C68">
            <v>121338.9</v>
          </cell>
        </row>
        <row r="69">
          <cell r="A69" t="str">
            <v>342SG</v>
          </cell>
          <cell r="B69" t="str">
            <v>342</v>
          </cell>
          <cell r="C69">
            <v>6788799.17</v>
          </cell>
        </row>
        <row r="70">
          <cell r="A70" t="str">
            <v>342SSGCT</v>
          </cell>
          <cell r="B70" t="str">
            <v>342</v>
          </cell>
          <cell r="C70">
            <v>2284125.76</v>
          </cell>
        </row>
        <row r="71">
          <cell r="A71" t="str">
            <v>343DGU</v>
          </cell>
          <cell r="B71" t="str">
            <v>343</v>
          </cell>
          <cell r="C71">
            <v>746208.8433806818</v>
          </cell>
        </row>
        <row r="72">
          <cell r="A72" t="str">
            <v>343SG</v>
          </cell>
          <cell r="B72" t="str">
            <v>343</v>
          </cell>
          <cell r="C72">
            <v>2099254404.9081287</v>
          </cell>
        </row>
        <row r="73">
          <cell r="A73" t="str">
            <v>343SSGCT</v>
          </cell>
          <cell r="B73" t="str">
            <v>343</v>
          </cell>
          <cell r="C73">
            <v>53331061.81437935</v>
          </cell>
        </row>
        <row r="74">
          <cell r="A74" t="str">
            <v>344SG</v>
          </cell>
          <cell r="B74" t="str">
            <v>344</v>
          </cell>
          <cell r="C74">
            <v>219348068.94</v>
          </cell>
        </row>
        <row r="75">
          <cell r="A75" t="str">
            <v>344SSGCT</v>
          </cell>
          <cell r="B75" t="str">
            <v>344</v>
          </cell>
          <cell r="C75">
            <v>15873643.47</v>
          </cell>
        </row>
        <row r="76">
          <cell r="A76" t="str">
            <v>345DGU</v>
          </cell>
          <cell r="B76" t="str">
            <v>345</v>
          </cell>
          <cell r="C76">
            <v>156586.13</v>
          </cell>
        </row>
        <row r="77">
          <cell r="A77" t="str">
            <v>345SG</v>
          </cell>
          <cell r="B77" t="str">
            <v>345</v>
          </cell>
          <cell r="C77">
            <v>131936991.67</v>
          </cell>
        </row>
        <row r="78">
          <cell r="A78" t="str">
            <v>345SSGCT</v>
          </cell>
          <cell r="B78" t="str">
            <v>345</v>
          </cell>
          <cell r="C78">
            <v>2951100.66</v>
          </cell>
        </row>
        <row r="79">
          <cell r="A79" t="str">
            <v>346DGU</v>
          </cell>
          <cell r="B79" t="str">
            <v>346</v>
          </cell>
          <cell r="C79">
            <v>11813.11</v>
          </cell>
        </row>
        <row r="80">
          <cell r="A80" t="str">
            <v>346SG</v>
          </cell>
          <cell r="B80" t="str">
            <v>346</v>
          </cell>
          <cell r="C80">
            <v>7172206.22</v>
          </cell>
        </row>
        <row r="81">
          <cell r="A81" t="str">
            <v>OPSG</v>
          </cell>
          <cell r="B81" t="str">
            <v>OP</v>
          </cell>
          <cell r="C81">
            <v>300383502.86</v>
          </cell>
        </row>
        <row r="82">
          <cell r="A82" t="str">
            <v>350DGP</v>
          </cell>
          <cell r="B82" t="str">
            <v>350</v>
          </cell>
          <cell r="C82">
            <v>21182942.02</v>
          </cell>
        </row>
        <row r="83">
          <cell r="A83" t="str">
            <v>350DGU</v>
          </cell>
          <cell r="B83" t="str">
            <v>350</v>
          </cell>
          <cell r="C83">
            <v>48519152.91</v>
          </cell>
        </row>
        <row r="84">
          <cell r="A84" t="str">
            <v>350SG</v>
          </cell>
          <cell r="B84" t="str">
            <v>350</v>
          </cell>
          <cell r="C84">
            <v>25215546.62</v>
          </cell>
        </row>
        <row r="85">
          <cell r="A85" t="str">
            <v>352DGP</v>
          </cell>
          <cell r="B85" t="str">
            <v>352</v>
          </cell>
          <cell r="C85">
            <v>7717845.68</v>
          </cell>
        </row>
        <row r="86">
          <cell r="A86" t="str">
            <v>352DGU</v>
          </cell>
          <cell r="B86" t="str">
            <v>352</v>
          </cell>
          <cell r="C86">
            <v>18343016.53</v>
          </cell>
        </row>
        <row r="87">
          <cell r="A87" t="str">
            <v>352SG</v>
          </cell>
          <cell r="B87" t="str">
            <v>352</v>
          </cell>
          <cell r="C87">
            <v>44586897.44</v>
          </cell>
        </row>
        <row r="88">
          <cell r="A88" t="str">
            <v>353DGP</v>
          </cell>
          <cell r="B88" t="str">
            <v>353</v>
          </cell>
          <cell r="C88">
            <v>132310872.95</v>
          </cell>
        </row>
        <row r="89">
          <cell r="A89" t="str">
            <v>353DGU</v>
          </cell>
          <cell r="B89" t="str">
            <v>353</v>
          </cell>
          <cell r="C89">
            <v>192352318.31</v>
          </cell>
        </row>
        <row r="90">
          <cell r="A90" t="str">
            <v>353SG</v>
          </cell>
          <cell r="B90" t="str">
            <v>353</v>
          </cell>
          <cell r="C90">
            <v>824409675.84</v>
          </cell>
        </row>
        <row r="91">
          <cell r="A91" t="str">
            <v>354DGP</v>
          </cell>
          <cell r="B91" t="str">
            <v>354</v>
          </cell>
          <cell r="C91">
            <v>156322773.04</v>
          </cell>
        </row>
        <row r="92">
          <cell r="A92" t="str">
            <v>354DGU</v>
          </cell>
          <cell r="B92" t="str">
            <v>354</v>
          </cell>
          <cell r="C92">
            <v>126427452</v>
          </cell>
        </row>
        <row r="93">
          <cell r="A93" t="str">
            <v>354SG</v>
          </cell>
          <cell r="B93" t="str">
            <v>354</v>
          </cell>
          <cell r="C93">
            <v>147566507.5</v>
          </cell>
        </row>
        <row r="94">
          <cell r="A94" t="str">
            <v>355DGP</v>
          </cell>
          <cell r="B94" t="str">
            <v>355</v>
          </cell>
          <cell r="C94">
            <v>64102654.67627307</v>
          </cell>
        </row>
        <row r="95">
          <cell r="A95" t="str">
            <v>355DGU</v>
          </cell>
          <cell r="B95" t="str">
            <v>355</v>
          </cell>
          <cell r="C95">
            <v>114738068.17826878</v>
          </cell>
        </row>
        <row r="96">
          <cell r="A96" t="str">
            <v>355SG</v>
          </cell>
          <cell r="B96" t="str">
            <v>355</v>
          </cell>
          <cell r="C96">
            <v>557562627.5009772</v>
          </cell>
        </row>
        <row r="97">
          <cell r="A97" t="str">
            <v>356DGP</v>
          </cell>
          <cell r="B97" t="str">
            <v>356</v>
          </cell>
          <cell r="C97">
            <v>197629452.24</v>
          </cell>
        </row>
        <row r="98">
          <cell r="A98" t="str">
            <v>356DGU</v>
          </cell>
          <cell r="B98" t="str">
            <v>356</v>
          </cell>
          <cell r="C98">
            <v>158102507</v>
          </cell>
        </row>
        <row r="99">
          <cell r="A99" t="str">
            <v>356SG</v>
          </cell>
          <cell r="B99" t="str">
            <v>356</v>
          </cell>
          <cell r="C99">
            <v>360143627.78</v>
          </cell>
        </row>
        <row r="100">
          <cell r="A100" t="str">
            <v>357DGP</v>
          </cell>
          <cell r="B100" t="str">
            <v>357</v>
          </cell>
          <cell r="C100">
            <v>6370.99</v>
          </cell>
        </row>
        <row r="101">
          <cell r="A101" t="str">
            <v>357DGU</v>
          </cell>
          <cell r="B101" t="str">
            <v>357</v>
          </cell>
          <cell r="C101">
            <v>91650.59</v>
          </cell>
        </row>
        <row r="102">
          <cell r="A102" t="str">
            <v>357SG</v>
          </cell>
          <cell r="B102" t="str">
            <v>357</v>
          </cell>
          <cell r="C102">
            <v>3111560.47</v>
          </cell>
        </row>
        <row r="103">
          <cell r="A103" t="str">
            <v>358DGU</v>
          </cell>
          <cell r="B103" t="str">
            <v>358</v>
          </cell>
          <cell r="C103">
            <v>1087552.14</v>
          </cell>
        </row>
        <row r="104">
          <cell r="A104" t="str">
            <v>358SG</v>
          </cell>
          <cell r="B104" t="str">
            <v>358</v>
          </cell>
          <cell r="C104">
            <v>6402623.12</v>
          </cell>
        </row>
        <row r="105">
          <cell r="A105" t="str">
            <v>359DGP</v>
          </cell>
          <cell r="B105" t="str">
            <v>359</v>
          </cell>
          <cell r="C105">
            <v>1863031.54</v>
          </cell>
        </row>
        <row r="106">
          <cell r="A106" t="str">
            <v>359DGU</v>
          </cell>
          <cell r="B106" t="str">
            <v>359</v>
          </cell>
          <cell r="C106">
            <v>440513.21</v>
          </cell>
        </row>
        <row r="107">
          <cell r="A107" t="str">
            <v>359SG</v>
          </cell>
          <cell r="B107" t="str">
            <v>359</v>
          </cell>
          <cell r="C107">
            <v>9149901.95</v>
          </cell>
        </row>
        <row r="108">
          <cell r="A108" t="str">
            <v>TPSG</v>
          </cell>
          <cell r="B108" t="str">
            <v>TP</v>
          </cell>
          <cell r="C108">
            <v>33221646.19</v>
          </cell>
        </row>
        <row r="109">
          <cell r="A109" t="str">
            <v>360CA</v>
          </cell>
          <cell r="B109" t="str">
            <v>360</v>
          </cell>
          <cell r="C109">
            <v>1191917.97</v>
          </cell>
        </row>
        <row r="110">
          <cell r="A110" t="str">
            <v>360ID</v>
          </cell>
          <cell r="B110" t="str">
            <v>360</v>
          </cell>
          <cell r="C110">
            <v>1253864.57</v>
          </cell>
        </row>
        <row r="111">
          <cell r="A111" t="str">
            <v>360OR</v>
          </cell>
          <cell r="B111" t="str">
            <v>360</v>
          </cell>
          <cell r="C111">
            <v>8935527.72</v>
          </cell>
        </row>
        <row r="112">
          <cell r="A112" t="str">
            <v>360UT</v>
          </cell>
          <cell r="B112" t="str">
            <v>360</v>
          </cell>
          <cell r="C112">
            <v>29780414.1</v>
          </cell>
        </row>
        <row r="113">
          <cell r="A113" t="str">
            <v>360WA</v>
          </cell>
          <cell r="B113" t="str">
            <v>360</v>
          </cell>
          <cell r="C113">
            <v>1485966.36</v>
          </cell>
        </row>
        <row r="114">
          <cell r="A114" t="str">
            <v>360WYP</v>
          </cell>
          <cell r="B114" t="str">
            <v>360</v>
          </cell>
          <cell r="C114">
            <v>2495451.71</v>
          </cell>
        </row>
        <row r="115">
          <cell r="A115" t="str">
            <v>360WYU</v>
          </cell>
          <cell r="B115" t="str">
            <v>360</v>
          </cell>
          <cell r="C115">
            <v>1383620.87</v>
          </cell>
        </row>
        <row r="116">
          <cell r="A116" t="str">
            <v>361CA</v>
          </cell>
          <cell r="B116" t="str">
            <v>361</v>
          </cell>
          <cell r="C116">
            <v>1480738.79</v>
          </cell>
        </row>
        <row r="117">
          <cell r="A117" t="str">
            <v>361ID</v>
          </cell>
          <cell r="B117" t="str">
            <v>361</v>
          </cell>
          <cell r="C117">
            <v>1494643.96</v>
          </cell>
        </row>
        <row r="118">
          <cell r="A118" t="str">
            <v>361OR</v>
          </cell>
          <cell r="B118" t="str">
            <v>361</v>
          </cell>
          <cell r="C118">
            <v>14744683.66</v>
          </cell>
        </row>
        <row r="119">
          <cell r="A119" t="str">
            <v>361UT</v>
          </cell>
          <cell r="B119" t="str">
            <v>361</v>
          </cell>
          <cell r="C119">
            <v>31236867.6</v>
          </cell>
        </row>
        <row r="120">
          <cell r="A120" t="str">
            <v>361WA</v>
          </cell>
          <cell r="B120" t="str">
            <v>361</v>
          </cell>
          <cell r="C120">
            <v>2238972.08</v>
          </cell>
        </row>
        <row r="121">
          <cell r="A121" t="str">
            <v>361WYP</v>
          </cell>
          <cell r="B121" t="str">
            <v>361</v>
          </cell>
          <cell r="C121">
            <v>6928498.47</v>
          </cell>
        </row>
        <row r="122">
          <cell r="A122" t="str">
            <v>361WYU</v>
          </cell>
          <cell r="B122" t="str">
            <v>361</v>
          </cell>
          <cell r="C122">
            <v>167499.99</v>
          </cell>
        </row>
        <row r="123">
          <cell r="A123" t="str">
            <v>362CA</v>
          </cell>
          <cell r="B123" t="str">
            <v>362</v>
          </cell>
          <cell r="C123">
            <v>20476500.43</v>
          </cell>
        </row>
        <row r="124">
          <cell r="A124" t="str">
            <v>362ID</v>
          </cell>
          <cell r="B124" t="str">
            <v>362</v>
          </cell>
          <cell r="C124">
            <v>26264918.62</v>
          </cell>
        </row>
        <row r="125">
          <cell r="A125" t="str">
            <v>362OR</v>
          </cell>
          <cell r="B125" t="str">
            <v>362</v>
          </cell>
          <cell r="C125">
            <v>177581114.1</v>
          </cell>
        </row>
        <row r="126">
          <cell r="A126" t="str">
            <v>362UT</v>
          </cell>
          <cell r="B126" t="str">
            <v>362</v>
          </cell>
          <cell r="C126">
            <v>354779006.5</v>
          </cell>
        </row>
        <row r="127">
          <cell r="A127" t="str">
            <v>362WA</v>
          </cell>
          <cell r="B127" t="str">
            <v>362</v>
          </cell>
          <cell r="C127">
            <v>46469283.59</v>
          </cell>
        </row>
        <row r="128">
          <cell r="A128" t="str">
            <v>362WYP</v>
          </cell>
          <cell r="B128" t="str">
            <v>362</v>
          </cell>
          <cell r="C128">
            <v>100189206.28</v>
          </cell>
        </row>
        <row r="129">
          <cell r="A129" t="str">
            <v>362WYU</v>
          </cell>
          <cell r="B129" t="str">
            <v>362</v>
          </cell>
          <cell r="C129">
            <v>5880077.71</v>
          </cell>
        </row>
        <row r="130">
          <cell r="A130" t="str">
            <v>363UT</v>
          </cell>
          <cell r="B130" t="str">
            <v>363</v>
          </cell>
          <cell r="C130">
            <v>1457804.66</v>
          </cell>
        </row>
        <row r="131">
          <cell r="A131" t="str">
            <v>364CA</v>
          </cell>
          <cell r="B131" t="str">
            <v>364</v>
          </cell>
          <cell r="C131">
            <v>57403686.07490258</v>
          </cell>
        </row>
        <row r="132">
          <cell r="A132" t="str">
            <v>364ID</v>
          </cell>
          <cell r="B132" t="str">
            <v>364</v>
          </cell>
          <cell r="C132">
            <v>66264866.78132077</v>
          </cell>
        </row>
        <row r="133">
          <cell r="A133" t="str">
            <v>364OR</v>
          </cell>
          <cell r="B133" t="str">
            <v>364</v>
          </cell>
          <cell r="C133">
            <v>363490019.65708</v>
          </cell>
        </row>
        <row r="134">
          <cell r="A134" t="str">
            <v>364UT</v>
          </cell>
          <cell r="B134" t="str">
            <v>364</v>
          </cell>
          <cell r="C134">
            <v>380756609.8382513</v>
          </cell>
        </row>
        <row r="135">
          <cell r="A135" t="str">
            <v>364WA</v>
          </cell>
          <cell r="B135" t="str">
            <v>364</v>
          </cell>
          <cell r="C135">
            <v>95532155.28777389</v>
          </cell>
        </row>
        <row r="136">
          <cell r="A136" t="str">
            <v>364WYP</v>
          </cell>
          <cell r="B136" t="str">
            <v>364</v>
          </cell>
          <cell r="C136">
            <v>95029358.74534461</v>
          </cell>
        </row>
        <row r="137">
          <cell r="A137" t="str">
            <v>364WYU</v>
          </cell>
          <cell r="B137" t="str">
            <v>364</v>
          </cell>
          <cell r="C137">
            <v>15866493.911531901</v>
          </cell>
        </row>
        <row r="138">
          <cell r="A138" t="str">
            <v>365CA</v>
          </cell>
          <cell r="B138" t="str">
            <v>365</v>
          </cell>
          <cell r="C138">
            <v>31785134.41</v>
          </cell>
        </row>
        <row r="139">
          <cell r="A139" t="str">
            <v>365ID</v>
          </cell>
          <cell r="B139" t="str">
            <v>365</v>
          </cell>
          <cell r="C139">
            <v>33199928.32</v>
          </cell>
        </row>
        <row r="140">
          <cell r="A140" t="str">
            <v>365OR</v>
          </cell>
          <cell r="B140" t="str">
            <v>365</v>
          </cell>
          <cell r="C140">
            <v>219470234.49</v>
          </cell>
        </row>
        <row r="141">
          <cell r="A141" t="str">
            <v>365UT</v>
          </cell>
          <cell r="B141" t="str">
            <v>365</v>
          </cell>
          <cell r="C141">
            <v>189408672.46</v>
          </cell>
        </row>
        <row r="142">
          <cell r="A142" t="str">
            <v>365WA</v>
          </cell>
          <cell r="B142" t="str">
            <v>365</v>
          </cell>
          <cell r="C142">
            <v>55518961.51</v>
          </cell>
        </row>
        <row r="143">
          <cell r="A143" t="str">
            <v>365WYP</v>
          </cell>
          <cell r="B143" t="str">
            <v>365</v>
          </cell>
          <cell r="C143">
            <v>77433579.53</v>
          </cell>
        </row>
        <row r="144">
          <cell r="A144" t="str">
            <v>365WYU</v>
          </cell>
          <cell r="B144" t="str">
            <v>365</v>
          </cell>
          <cell r="C144">
            <v>10465606.86</v>
          </cell>
        </row>
        <row r="145">
          <cell r="A145" t="str">
            <v>366CA</v>
          </cell>
          <cell r="B145" t="str">
            <v>366</v>
          </cell>
          <cell r="C145">
            <v>14917811.49</v>
          </cell>
        </row>
        <row r="146">
          <cell r="A146" t="str">
            <v>366ID</v>
          </cell>
          <cell r="B146" t="str">
            <v>366</v>
          </cell>
          <cell r="C146">
            <v>7137490.63</v>
          </cell>
        </row>
        <row r="147">
          <cell r="A147" t="str">
            <v>366OR</v>
          </cell>
          <cell r="B147" t="str">
            <v>366</v>
          </cell>
          <cell r="C147">
            <v>79438345.04</v>
          </cell>
        </row>
        <row r="148">
          <cell r="A148" t="str">
            <v>366UT</v>
          </cell>
          <cell r="B148" t="str">
            <v>366</v>
          </cell>
          <cell r="C148">
            <v>147470112.93</v>
          </cell>
        </row>
        <row r="149">
          <cell r="A149" t="str">
            <v>366WA</v>
          </cell>
          <cell r="B149" t="str">
            <v>366</v>
          </cell>
          <cell r="C149">
            <v>14585657.06</v>
          </cell>
        </row>
        <row r="150">
          <cell r="A150" t="str">
            <v>366WYP</v>
          </cell>
          <cell r="B150" t="str">
            <v>366</v>
          </cell>
          <cell r="C150">
            <v>11051988.57</v>
          </cell>
        </row>
        <row r="151">
          <cell r="A151" t="str">
            <v>366WYU</v>
          </cell>
          <cell r="B151" t="str">
            <v>366</v>
          </cell>
          <cell r="C151">
            <v>3598256.31</v>
          </cell>
        </row>
        <row r="152">
          <cell r="A152" t="str">
            <v>367CA</v>
          </cell>
          <cell r="B152" t="str">
            <v>367</v>
          </cell>
          <cell r="C152">
            <v>16393524.92</v>
          </cell>
        </row>
        <row r="153">
          <cell r="A153" t="str">
            <v>367ID</v>
          </cell>
          <cell r="B153" t="str">
            <v>367</v>
          </cell>
          <cell r="C153">
            <v>23193959.61</v>
          </cell>
        </row>
        <row r="154">
          <cell r="A154" t="str">
            <v>367OR</v>
          </cell>
          <cell r="B154" t="str">
            <v>367</v>
          </cell>
          <cell r="C154">
            <v>144271827.11</v>
          </cell>
        </row>
        <row r="155">
          <cell r="A155" t="str">
            <v>367UT</v>
          </cell>
          <cell r="B155" t="str">
            <v>367</v>
          </cell>
          <cell r="C155">
            <v>426168354.32</v>
          </cell>
        </row>
        <row r="156">
          <cell r="A156" t="str">
            <v>367WA</v>
          </cell>
          <cell r="B156" t="str">
            <v>367</v>
          </cell>
          <cell r="C156">
            <v>19451517.03</v>
          </cell>
        </row>
        <row r="157">
          <cell r="A157" t="str">
            <v>367WYP</v>
          </cell>
          <cell r="B157" t="str">
            <v>367</v>
          </cell>
          <cell r="C157">
            <v>27460289.2</v>
          </cell>
        </row>
        <row r="158">
          <cell r="A158" t="str">
            <v>367WYU</v>
          </cell>
          <cell r="B158" t="str">
            <v>367</v>
          </cell>
          <cell r="C158">
            <v>15670342.1</v>
          </cell>
        </row>
        <row r="159">
          <cell r="A159" t="str">
            <v>368CA</v>
          </cell>
          <cell r="B159" t="str">
            <v>368</v>
          </cell>
          <cell r="C159">
            <v>44506228.31</v>
          </cell>
        </row>
        <row r="160">
          <cell r="A160" t="str">
            <v>368ID</v>
          </cell>
          <cell r="B160" t="str">
            <v>368</v>
          </cell>
          <cell r="C160">
            <v>63512115.14</v>
          </cell>
        </row>
        <row r="161">
          <cell r="A161" t="str">
            <v>368OR</v>
          </cell>
          <cell r="B161" t="str">
            <v>368</v>
          </cell>
          <cell r="C161">
            <v>364484261.67</v>
          </cell>
        </row>
        <row r="162">
          <cell r="A162" t="str">
            <v>368UT</v>
          </cell>
          <cell r="B162" t="str">
            <v>368</v>
          </cell>
          <cell r="C162">
            <v>370913897.55</v>
          </cell>
        </row>
        <row r="163">
          <cell r="A163" t="str">
            <v>368WA</v>
          </cell>
          <cell r="B163" t="str">
            <v>368</v>
          </cell>
          <cell r="C163">
            <v>89292191.74</v>
          </cell>
        </row>
        <row r="164">
          <cell r="A164" t="str">
            <v>368WYP</v>
          </cell>
          <cell r="B164" t="str">
            <v>368</v>
          </cell>
          <cell r="C164">
            <v>70024353.61</v>
          </cell>
        </row>
        <row r="165">
          <cell r="A165" t="str">
            <v>368WYU</v>
          </cell>
          <cell r="B165" t="str">
            <v>368</v>
          </cell>
          <cell r="C165">
            <v>11408928.74</v>
          </cell>
        </row>
        <row r="166">
          <cell r="A166" t="str">
            <v>369CA</v>
          </cell>
          <cell r="B166" t="str">
            <v>369</v>
          </cell>
          <cell r="C166">
            <v>21553108.2</v>
          </cell>
        </row>
        <row r="167">
          <cell r="A167" t="str">
            <v>369ID</v>
          </cell>
          <cell r="B167" t="str">
            <v>369</v>
          </cell>
          <cell r="C167">
            <v>26576634.22</v>
          </cell>
        </row>
        <row r="168">
          <cell r="A168" t="str">
            <v>369OR</v>
          </cell>
          <cell r="B168" t="str">
            <v>369</v>
          </cell>
          <cell r="C168">
            <v>205647718.6</v>
          </cell>
        </row>
        <row r="169">
          <cell r="A169" t="str">
            <v>369UT</v>
          </cell>
          <cell r="B169" t="str">
            <v>369</v>
          </cell>
          <cell r="C169">
            <v>194726412.48</v>
          </cell>
        </row>
        <row r="170">
          <cell r="A170" t="str">
            <v>369WA</v>
          </cell>
          <cell r="B170" t="str">
            <v>369</v>
          </cell>
          <cell r="C170">
            <v>45036420.48</v>
          </cell>
        </row>
        <row r="171">
          <cell r="A171" t="str">
            <v>369WYP</v>
          </cell>
          <cell r="B171" t="str">
            <v>369</v>
          </cell>
          <cell r="C171">
            <v>33268749.26</v>
          </cell>
        </row>
        <row r="172">
          <cell r="A172" t="str">
            <v>369WYU</v>
          </cell>
          <cell r="B172" t="str">
            <v>369</v>
          </cell>
          <cell r="C172">
            <v>8134480.23</v>
          </cell>
        </row>
        <row r="173">
          <cell r="A173" t="str">
            <v>370CA</v>
          </cell>
          <cell r="B173" t="str">
            <v>370</v>
          </cell>
          <cell r="C173">
            <v>3939119.26</v>
          </cell>
        </row>
        <row r="174">
          <cell r="A174" t="str">
            <v>370ID</v>
          </cell>
          <cell r="B174" t="str">
            <v>370</v>
          </cell>
          <cell r="C174">
            <v>13899680.15</v>
          </cell>
        </row>
        <row r="175">
          <cell r="A175" t="str">
            <v>370OR</v>
          </cell>
          <cell r="B175" t="str">
            <v>370</v>
          </cell>
          <cell r="C175">
            <v>60037965.44</v>
          </cell>
        </row>
        <row r="176">
          <cell r="A176" t="str">
            <v>370UT</v>
          </cell>
          <cell r="B176" t="str">
            <v>370</v>
          </cell>
          <cell r="C176">
            <v>80051986.2</v>
          </cell>
        </row>
        <row r="177">
          <cell r="A177" t="str">
            <v>370WA</v>
          </cell>
          <cell r="B177" t="str">
            <v>370</v>
          </cell>
          <cell r="C177">
            <v>13845824.62</v>
          </cell>
        </row>
        <row r="178">
          <cell r="A178" t="str">
            <v>370WYP</v>
          </cell>
          <cell r="B178" t="str">
            <v>370</v>
          </cell>
          <cell r="C178">
            <v>12678086.49</v>
          </cell>
        </row>
        <row r="179">
          <cell r="A179" t="str">
            <v>370WYU</v>
          </cell>
          <cell r="B179" t="str">
            <v>370</v>
          </cell>
          <cell r="C179">
            <v>2890065.14</v>
          </cell>
        </row>
        <row r="180">
          <cell r="A180" t="str">
            <v>371CA</v>
          </cell>
          <cell r="B180" t="str">
            <v>371</v>
          </cell>
          <cell r="C180">
            <v>270707.41</v>
          </cell>
        </row>
        <row r="181">
          <cell r="A181" t="str">
            <v>371ID</v>
          </cell>
          <cell r="B181" t="str">
            <v>371</v>
          </cell>
          <cell r="C181">
            <v>164853.82</v>
          </cell>
        </row>
        <row r="182">
          <cell r="A182" t="str">
            <v>371OR</v>
          </cell>
          <cell r="B182" t="str">
            <v>371</v>
          </cell>
          <cell r="C182">
            <v>2431995.22</v>
          </cell>
        </row>
        <row r="183">
          <cell r="A183" t="str">
            <v>371UT</v>
          </cell>
          <cell r="B183" t="str">
            <v>371</v>
          </cell>
          <cell r="C183">
            <v>4517120.53</v>
          </cell>
        </row>
        <row r="184">
          <cell r="A184" t="str">
            <v>371WA</v>
          </cell>
          <cell r="B184" t="str">
            <v>371</v>
          </cell>
          <cell r="C184">
            <v>526808.76</v>
          </cell>
        </row>
        <row r="185">
          <cell r="A185" t="str">
            <v>371WYP</v>
          </cell>
          <cell r="B185" t="str">
            <v>371</v>
          </cell>
          <cell r="C185">
            <v>761902.9</v>
          </cell>
        </row>
        <row r="186">
          <cell r="A186" t="str">
            <v>371WYU</v>
          </cell>
          <cell r="B186" t="str">
            <v>371</v>
          </cell>
          <cell r="C186">
            <v>140460.43</v>
          </cell>
        </row>
        <row r="187">
          <cell r="A187" t="str">
            <v>373CA</v>
          </cell>
          <cell r="B187" t="str">
            <v>373</v>
          </cell>
          <cell r="C187">
            <v>659639.72</v>
          </cell>
        </row>
        <row r="188">
          <cell r="A188" t="str">
            <v>373ID</v>
          </cell>
          <cell r="B188" t="str">
            <v>373</v>
          </cell>
          <cell r="C188">
            <v>598233.93</v>
          </cell>
        </row>
        <row r="189">
          <cell r="A189" t="str">
            <v>373OR</v>
          </cell>
          <cell r="B189" t="str">
            <v>373</v>
          </cell>
          <cell r="C189">
            <v>21350152.45</v>
          </cell>
        </row>
        <row r="190">
          <cell r="A190" t="str">
            <v>373UT</v>
          </cell>
          <cell r="B190" t="str">
            <v>373</v>
          </cell>
          <cell r="C190">
            <v>26226122.13</v>
          </cell>
        </row>
        <row r="191">
          <cell r="A191" t="str">
            <v>373WA</v>
          </cell>
          <cell r="B191" t="str">
            <v>373</v>
          </cell>
          <cell r="C191">
            <v>3740744.89</v>
          </cell>
        </row>
        <row r="192">
          <cell r="A192" t="str">
            <v>373WYP</v>
          </cell>
          <cell r="B192" t="str">
            <v>373</v>
          </cell>
          <cell r="C192">
            <v>6768660.99</v>
          </cell>
        </row>
        <row r="193">
          <cell r="A193" t="str">
            <v>373WYU</v>
          </cell>
          <cell r="B193" t="str">
            <v>373</v>
          </cell>
          <cell r="C193">
            <v>2152583.84</v>
          </cell>
        </row>
        <row r="194">
          <cell r="A194" t="str">
            <v>DPCA</v>
          </cell>
          <cell r="B194" t="str">
            <v>DP</v>
          </cell>
          <cell r="C194">
            <v>360377.61</v>
          </cell>
        </row>
        <row r="195">
          <cell r="A195" t="str">
            <v>DPID</v>
          </cell>
          <cell r="B195" t="str">
            <v>DP</v>
          </cell>
          <cell r="C195">
            <v>838370.67</v>
          </cell>
        </row>
        <row r="196">
          <cell r="A196" t="str">
            <v>DPOR</v>
          </cell>
          <cell r="B196" t="str">
            <v>DP</v>
          </cell>
          <cell r="C196">
            <v>6817549.19</v>
          </cell>
        </row>
        <row r="197">
          <cell r="A197" t="str">
            <v>DPUT</v>
          </cell>
          <cell r="B197" t="str">
            <v>DP</v>
          </cell>
          <cell r="C197">
            <v>12608876.72</v>
          </cell>
        </row>
        <row r="198">
          <cell r="A198" t="str">
            <v>DPWA</v>
          </cell>
          <cell r="B198" t="str">
            <v>DP</v>
          </cell>
          <cell r="C198">
            <v>2103300.81</v>
          </cell>
        </row>
        <row r="199">
          <cell r="A199" t="str">
            <v>DPWYU</v>
          </cell>
          <cell r="B199" t="str">
            <v>DP</v>
          </cell>
          <cell r="C199">
            <v>2164394.72</v>
          </cell>
        </row>
        <row r="200">
          <cell r="A200" t="str">
            <v>389CA</v>
          </cell>
          <cell r="B200" t="str">
            <v>389</v>
          </cell>
          <cell r="C200">
            <v>217568.45</v>
          </cell>
        </row>
        <row r="201">
          <cell r="A201" t="str">
            <v>389CN</v>
          </cell>
          <cell r="B201" t="str">
            <v>389</v>
          </cell>
          <cell r="C201">
            <v>1128505.79</v>
          </cell>
        </row>
        <row r="202">
          <cell r="A202" t="str">
            <v>389DGU</v>
          </cell>
          <cell r="B202" t="str">
            <v>389</v>
          </cell>
          <cell r="C202">
            <v>332.32</v>
          </cell>
        </row>
        <row r="203">
          <cell r="A203" t="str">
            <v>389ID</v>
          </cell>
          <cell r="B203" t="str">
            <v>389</v>
          </cell>
          <cell r="C203">
            <v>197638.82</v>
          </cell>
        </row>
        <row r="204">
          <cell r="A204" t="str">
            <v>389OR</v>
          </cell>
          <cell r="B204" t="str">
            <v>389</v>
          </cell>
          <cell r="C204">
            <v>3046461.57</v>
          </cell>
        </row>
        <row r="205">
          <cell r="A205" t="str">
            <v>389SG</v>
          </cell>
          <cell r="B205" t="str">
            <v>389</v>
          </cell>
          <cell r="C205">
            <v>1227.55</v>
          </cell>
        </row>
        <row r="206">
          <cell r="A206" t="str">
            <v>389SO</v>
          </cell>
          <cell r="B206" t="str">
            <v>389</v>
          </cell>
          <cell r="C206">
            <v>5598054.86</v>
          </cell>
        </row>
        <row r="207">
          <cell r="A207" t="str">
            <v>389UT</v>
          </cell>
          <cell r="B207" t="str">
            <v>389</v>
          </cell>
          <cell r="C207">
            <v>3912172.9</v>
          </cell>
        </row>
        <row r="208">
          <cell r="A208" t="str">
            <v>389WA</v>
          </cell>
          <cell r="B208" t="str">
            <v>389</v>
          </cell>
          <cell r="C208">
            <v>1098826.35</v>
          </cell>
        </row>
        <row r="209">
          <cell r="A209" t="str">
            <v>389WYP</v>
          </cell>
          <cell r="B209" t="str">
            <v>389</v>
          </cell>
          <cell r="C209">
            <v>365107.63</v>
          </cell>
        </row>
        <row r="210">
          <cell r="A210" t="str">
            <v>389WYU</v>
          </cell>
          <cell r="B210" t="str">
            <v>389</v>
          </cell>
          <cell r="C210">
            <v>528370.07</v>
          </cell>
        </row>
        <row r="211">
          <cell r="A211" t="str">
            <v>390CA</v>
          </cell>
          <cell r="B211" t="str">
            <v>390</v>
          </cell>
          <cell r="C211">
            <v>2806708.79</v>
          </cell>
        </row>
        <row r="212">
          <cell r="A212" t="str">
            <v>390CN</v>
          </cell>
          <cell r="B212" t="str">
            <v>390</v>
          </cell>
          <cell r="C212">
            <v>12129443.38</v>
          </cell>
        </row>
        <row r="213">
          <cell r="A213" t="str">
            <v>390DGP</v>
          </cell>
          <cell r="B213" t="str">
            <v>390</v>
          </cell>
          <cell r="C213">
            <v>358127.47</v>
          </cell>
        </row>
        <row r="214">
          <cell r="A214" t="str">
            <v>390DGU</v>
          </cell>
          <cell r="B214" t="str">
            <v>390</v>
          </cell>
          <cell r="C214">
            <v>1573572.34</v>
          </cell>
        </row>
        <row r="215">
          <cell r="A215" t="str">
            <v>390ID</v>
          </cell>
          <cell r="B215" t="str">
            <v>390</v>
          </cell>
          <cell r="C215">
            <v>9659972.23</v>
          </cell>
        </row>
        <row r="216">
          <cell r="A216" t="str">
            <v>390OR</v>
          </cell>
          <cell r="B216" t="str">
            <v>390</v>
          </cell>
          <cell r="C216">
            <v>33638127.85</v>
          </cell>
        </row>
        <row r="217">
          <cell r="A217" t="str">
            <v>390SG</v>
          </cell>
          <cell r="B217" t="str">
            <v>390</v>
          </cell>
          <cell r="C217">
            <v>3923901.97</v>
          </cell>
        </row>
        <row r="218">
          <cell r="A218" t="str">
            <v>390SO</v>
          </cell>
          <cell r="B218" t="str">
            <v>390</v>
          </cell>
          <cell r="C218">
            <v>101392050.22</v>
          </cell>
        </row>
        <row r="219">
          <cell r="A219" t="str">
            <v>390UT</v>
          </cell>
          <cell r="B219" t="str">
            <v>390</v>
          </cell>
          <cell r="C219">
            <v>36639635.68</v>
          </cell>
        </row>
        <row r="220">
          <cell r="A220" t="str">
            <v>390WA</v>
          </cell>
          <cell r="B220" t="str">
            <v>390</v>
          </cell>
          <cell r="C220">
            <v>13352427.57</v>
          </cell>
        </row>
        <row r="221">
          <cell r="A221" t="str">
            <v>390WYP</v>
          </cell>
          <cell r="B221" t="str">
            <v>390</v>
          </cell>
          <cell r="C221">
            <v>11610521.7</v>
          </cell>
        </row>
        <row r="222">
          <cell r="A222" t="str">
            <v>390WYU</v>
          </cell>
          <cell r="B222" t="str">
            <v>390</v>
          </cell>
          <cell r="C222">
            <v>2353773.84</v>
          </cell>
        </row>
        <row r="223">
          <cell r="A223" t="str">
            <v>391CA</v>
          </cell>
          <cell r="B223" t="str">
            <v>391</v>
          </cell>
          <cell r="C223">
            <v>296681.62</v>
          </cell>
        </row>
        <row r="224">
          <cell r="A224" t="str">
            <v>391CN</v>
          </cell>
          <cell r="B224" t="str">
            <v>391</v>
          </cell>
          <cell r="C224">
            <v>8262759.88</v>
          </cell>
        </row>
        <row r="225">
          <cell r="A225" t="str">
            <v>391DGP</v>
          </cell>
          <cell r="B225" t="str">
            <v>391</v>
          </cell>
          <cell r="C225">
            <v>15878.62</v>
          </cell>
        </row>
        <row r="226">
          <cell r="A226" t="str">
            <v>391DGU</v>
          </cell>
          <cell r="B226" t="str">
            <v>391</v>
          </cell>
          <cell r="C226">
            <v>22267.51</v>
          </cell>
        </row>
        <row r="227">
          <cell r="A227" t="str">
            <v>391ID</v>
          </cell>
          <cell r="B227" t="str">
            <v>391</v>
          </cell>
          <cell r="C227">
            <v>959497.01</v>
          </cell>
        </row>
        <row r="228">
          <cell r="A228" t="str">
            <v>391OR</v>
          </cell>
          <cell r="B228" t="str">
            <v>391</v>
          </cell>
          <cell r="C228">
            <v>4819188.33</v>
          </cell>
        </row>
        <row r="229">
          <cell r="A229" t="str">
            <v>391SE</v>
          </cell>
          <cell r="B229" t="str">
            <v>391</v>
          </cell>
          <cell r="C229">
            <v>111674.93</v>
          </cell>
        </row>
        <row r="230">
          <cell r="A230" t="str">
            <v>391SG</v>
          </cell>
          <cell r="B230" t="str">
            <v>391</v>
          </cell>
          <cell r="C230">
            <v>4661186.44</v>
          </cell>
        </row>
        <row r="231">
          <cell r="A231" t="str">
            <v>391SO</v>
          </cell>
          <cell r="B231" t="str">
            <v>391</v>
          </cell>
          <cell r="C231">
            <v>61775600.64</v>
          </cell>
        </row>
        <row r="232">
          <cell r="A232" t="str">
            <v>391SSGCH</v>
          </cell>
          <cell r="B232" t="str">
            <v>391</v>
          </cell>
          <cell r="C232">
            <v>74351.23</v>
          </cell>
        </row>
        <row r="233">
          <cell r="A233" t="str">
            <v>391UT</v>
          </cell>
          <cell r="B233" t="str">
            <v>391</v>
          </cell>
          <cell r="C233">
            <v>3257958.51</v>
          </cell>
        </row>
        <row r="234">
          <cell r="A234" t="str">
            <v>391WA</v>
          </cell>
          <cell r="B234" t="str">
            <v>391</v>
          </cell>
          <cell r="C234">
            <v>1494077.56</v>
          </cell>
        </row>
        <row r="235">
          <cell r="A235" t="str">
            <v>391WYP</v>
          </cell>
          <cell r="B235" t="str">
            <v>391</v>
          </cell>
          <cell r="C235">
            <v>3103414.55</v>
          </cell>
        </row>
        <row r="236">
          <cell r="A236" t="str">
            <v>391WYU</v>
          </cell>
          <cell r="B236" t="str">
            <v>391</v>
          </cell>
          <cell r="C236">
            <v>187477.93</v>
          </cell>
        </row>
        <row r="237">
          <cell r="A237" t="str">
            <v>392CA</v>
          </cell>
          <cell r="B237" t="str">
            <v>392</v>
          </cell>
          <cell r="C237">
            <v>1671824.98</v>
          </cell>
        </row>
        <row r="238">
          <cell r="A238" t="str">
            <v>392DGP</v>
          </cell>
          <cell r="B238" t="str">
            <v>392</v>
          </cell>
          <cell r="C238">
            <v>120285.85</v>
          </cell>
        </row>
        <row r="239">
          <cell r="A239" t="str">
            <v>392DGU</v>
          </cell>
          <cell r="B239" t="str">
            <v>392</v>
          </cell>
          <cell r="C239">
            <v>930694.72</v>
          </cell>
        </row>
        <row r="240">
          <cell r="A240" t="str">
            <v>392ID</v>
          </cell>
          <cell r="B240" t="str">
            <v>392</v>
          </cell>
          <cell r="C240">
            <v>5073000.1</v>
          </cell>
        </row>
        <row r="241">
          <cell r="A241" t="str">
            <v>392OR</v>
          </cell>
          <cell r="B241" t="str">
            <v>392</v>
          </cell>
          <cell r="C241">
            <v>19935758.14</v>
          </cell>
        </row>
        <row r="242">
          <cell r="A242" t="str">
            <v>392SE</v>
          </cell>
          <cell r="B242" t="str">
            <v>392</v>
          </cell>
          <cell r="C242">
            <v>655378.06</v>
          </cell>
        </row>
        <row r="243">
          <cell r="A243" t="str">
            <v>392SG</v>
          </cell>
          <cell r="B243" t="str">
            <v>392</v>
          </cell>
          <cell r="C243">
            <v>16345083.19</v>
          </cell>
        </row>
        <row r="244">
          <cell r="A244" t="str">
            <v>392SO</v>
          </cell>
          <cell r="B244" t="str">
            <v>392</v>
          </cell>
          <cell r="C244">
            <v>8291073.23</v>
          </cell>
        </row>
        <row r="245">
          <cell r="A245" t="str">
            <v>392SSGCH</v>
          </cell>
          <cell r="B245" t="str">
            <v>392</v>
          </cell>
          <cell r="C245">
            <v>374178.47</v>
          </cell>
        </row>
        <row r="246">
          <cell r="A246" t="str">
            <v>392SSGCT</v>
          </cell>
          <cell r="B246" t="str">
            <v>392</v>
          </cell>
          <cell r="C246">
            <v>44655.09</v>
          </cell>
        </row>
        <row r="247">
          <cell r="A247" t="str">
            <v>392UT</v>
          </cell>
          <cell r="B247" t="str">
            <v>392</v>
          </cell>
          <cell r="C247">
            <v>32334231.07</v>
          </cell>
        </row>
        <row r="248">
          <cell r="A248" t="str">
            <v>392WA</v>
          </cell>
          <cell r="B248" t="str">
            <v>392</v>
          </cell>
          <cell r="C248">
            <v>4856461.85</v>
          </cell>
        </row>
        <row r="249">
          <cell r="A249" t="str">
            <v>392WYP</v>
          </cell>
          <cell r="B249" t="str">
            <v>392</v>
          </cell>
          <cell r="C249">
            <v>7193208.65</v>
          </cell>
        </row>
        <row r="250">
          <cell r="A250" t="str">
            <v>392WYU</v>
          </cell>
          <cell r="B250" t="str">
            <v>392</v>
          </cell>
          <cell r="C250">
            <v>1529271.67</v>
          </cell>
        </row>
        <row r="251">
          <cell r="A251" t="str">
            <v>393CA</v>
          </cell>
          <cell r="B251" t="str">
            <v>393</v>
          </cell>
          <cell r="C251">
            <v>160993.4</v>
          </cell>
        </row>
        <row r="252">
          <cell r="A252" t="str">
            <v>393DGP</v>
          </cell>
          <cell r="B252" t="str">
            <v>393</v>
          </cell>
          <cell r="C252">
            <v>108431.15</v>
          </cell>
        </row>
        <row r="253">
          <cell r="A253" t="str">
            <v>393DGU</v>
          </cell>
          <cell r="B253" t="str">
            <v>393</v>
          </cell>
          <cell r="C253">
            <v>626080.87</v>
          </cell>
        </row>
        <row r="254">
          <cell r="A254" t="str">
            <v>393ID</v>
          </cell>
          <cell r="B254" t="str">
            <v>393</v>
          </cell>
          <cell r="C254">
            <v>550805.24</v>
          </cell>
        </row>
        <row r="255">
          <cell r="A255" t="str">
            <v>393OR</v>
          </cell>
          <cell r="B255" t="str">
            <v>393</v>
          </cell>
          <cell r="C255">
            <v>2484562.69</v>
          </cell>
        </row>
        <row r="256">
          <cell r="A256" t="str">
            <v>393SG</v>
          </cell>
          <cell r="B256" t="str">
            <v>393</v>
          </cell>
          <cell r="C256">
            <v>3726427.16</v>
          </cell>
        </row>
        <row r="257">
          <cell r="A257" t="str">
            <v>393SO</v>
          </cell>
          <cell r="B257" t="str">
            <v>393</v>
          </cell>
          <cell r="C257">
            <v>388792.41</v>
          </cell>
        </row>
        <row r="258">
          <cell r="A258" t="str">
            <v>393SSGCT</v>
          </cell>
          <cell r="B258" t="str">
            <v>393</v>
          </cell>
          <cell r="C258">
            <v>53970.76</v>
          </cell>
        </row>
        <row r="259">
          <cell r="A259" t="str">
            <v>393UT</v>
          </cell>
          <cell r="B259" t="str">
            <v>393</v>
          </cell>
          <cell r="C259">
            <v>3694184.82</v>
          </cell>
        </row>
        <row r="260">
          <cell r="A260" t="str">
            <v>393WA</v>
          </cell>
          <cell r="B260" t="str">
            <v>393</v>
          </cell>
          <cell r="C260">
            <v>507537.05</v>
          </cell>
        </row>
        <row r="261">
          <cell r="A261" t="str">
            <v>393WYP</v>
          </cell>
          <cell r="B261" t="str">
            <v>393</v>
          </cell>
          <cell r="C261">
            <v>1092408.84</v>
          </cell>
        </row>
        <row r="262">
          <cell r="A262" t="str">
            <v>393WYU</v>
          </cell>
          <cell r="B262" t="str">
            <v>393</v>
          </cell>
          <cell r="C262">
            <v>250146.34</v>
          </cell>
        </row>
        <row r="263">
          <cell r="A263" t="str">
            <v>394CA</v>
          </cell>
          <cell r="B263" t="str">
            <v>394</v>
          </cell>
          <cell r="C263">
            <v>701968.3</v>
          </cell>
        </row>
        <row r="264">
          <cell r="A264" t="str">
            <v>394DGP</v>
          </cell>
          <cell r="B264" t="str">
            <v>394</v>
          </cell>
          <cell r="C264">
            <v>2221251.51</v>
          </cell>
        </row>
        <row r="265">
          <cell r="A265" t="str">
            <v>394DGU</v>
          </cell>
          <cell r="B265" t="str">
            <v>394</v>
          </cell>
          <cell r="C265">
            <v>3564506.32</v>
          </cell>
        </row>
        <row r="266">
          <cell r="A266" t="str">
            <v>394ID</v>
          </cell>
          <cell r="B266" t="str">
            <v>394</v>
          </cell>
          <cell r="C266">
            <v>1639949.6</v>
          </cell>
        </row>
        <row r="267">
          <cell r="A267" t="str">
            <v>394OR</v>
          </cell>
          <cell r="B267" t="str">
            <v>394</v>
          </cell>
          <cell r="C267">
            <v>10096663.38</v>
          </cell>
        </row>
        <row r="268">
          <cell r="A268" t="str">
            <v>394SE</v>
          </cell>
          <cell r="B268" t="str">
            <v>394</v>
          </cell>
          <cell r="C268">
            <v>7106.36</v>
          </cell>
        </row>
        <row r="269">
          <cell r="A269" t="str">
            <v>394SG</v>
          </cell>
          <cell r="B269" t="str">
            <v>394</v>
          </cell>
          <cell r="C269">
            <v>19573475.37</v>
          </cell>
        </row>
        <row r="270">
          <cell r="A270" t="str">
            <v>394SO</v>
          </cell>
          <cell r="B270" t="str">
            <v>394</v>
          </cell>
          <cell r="C270">
            <v>4068324.25</v>
          </cell>
        </row>
        <row r="271">
          <cell r="A271" t="str">
            <v>394SSGCH</v>
          </cell>
          <cell r="B271" t="str">
            <v>394</v>
          </cell>
          <cell r="C271">
            <v>1601736.92</v>
          </cell>
        </row>
        <row r="272">
          <cell r="A272" t="str">
            <v>394SSGCT</v>
          </cell>
          <cell r="B272" t="str">
            <v>394</v>
          </cell>
          <cell r="C272">
            <v>86334.01</v>
          </cell>
        </row>
        <row r="273">
          <cell r="A273" t="str">
            <v>394UT</v>
          </cell>
          <cell r="B273" t="str">
            <v>394</v>
          </cell>
          <cell r="C273">
            <v>12214596.92</v>
          </cell>
        </row>
        <row r="274">
          <cell r="A274" t="str">
            <v>394WA</v>
          </cell>
          <cell r="B274" t="str">
            <v>394</v>
          </cell>
          <cell r="C274">
            <v>2553459.13</v>
          </cell>
        </row>
        <row r="275">
          <cell r="A275" t="str">
            <v>394WYP</v>
          </cell>
          <cell r="B275" t="str">
            <v>394</v>
          </cell>
          <cell r="C275">
            <v>3688932.99</v>
          </cell>
        </row>
        <row r="276">
          <cell r="A276" t="str">
            <v>394WYU</v>
          </cell>
          <cell r="B276" t="str">
            <v>394</v>
          </cell>
          <cell r="C276">
            <v>678627.87</v>
          </cell>
        </row>
        <row r="277">
          <cell r="A277" t="str">
            <v>395CA</v>
          </cell>
          <cell r="B277" t="str">
            <v>395</v>
          </cell>
          <cell r="C277">
            <v>402623.17</v>
          </cell>
        </row>
        <row r="278">
          <cell r="A278" t="str">
            <v>395DGP</v>
          </cell>
          <cell r="B278" t="str">
            <v>395</v>
          </cell>
          <cell r="C278">
            <v>165007.63</v>
          </cell>
        </row>
        <row r="279">
          <cell r="A279" t="str">
            <v>395DGU</v>
          </cell>
          <cell r="B279" t="str">
            <v>395</v>
          </cell>
          <cell r="C279">
            <v>179177.93</v>
          </cell>
        </row>
        <row r="280">
          <cell r="A280" t="str">
            <v>395ID</v>
          </cell>
          <cell r="B280" t="str">
            <v>395</v>
          </cell>
          <cell r="C280">
            <v>1329518.61</v>
          </cell>
        </row>
        <row r="281">
          <cell r="A281" t="str">
            <v>395OR</v>
          </cell>
          <cell r="B281" t="str">
            <v>395</v>
          </cell>
          <cell r="C281">
            <v>11063370.1</v>
          </cell>
        </row>
        <row r="282">
          <cell r="A282" t="str">
            <v>395SE</v>
          </cell>
          <cell r="B282" t="str">
            <v>395</v>
          </cell>
          <cell r="C282">
            <v>42438.17</v>
          </cell>
        </row>
        <row r="283">
          <cell r="A283" t="str">
            <v>395SG</v>
          </cell>
          <cell r="B283" t="str">
            <v>395</v>
          </cell>
          <cell r="C283">
            <v>6018295.06</v>
          </cell>
        </row>
        <row r="284">
          <cell r="A284" t="str">
            <v>395SO</v>
          </cell>
          <cell r="B284" t="str">
            <v>395</v>
          </cell>
          <cell r="C284">
            <v>5443121.68</v>
          </cell>
        </row>
        <row r="285">
          <cell r="A285" t="str">
            <v>395SSGCH</v>
          </cell>
          <cell r="B285" t="str">
            <v>395</v>
          </cell>
          <cell r="C285">
            <v>253000.61</v>
          </cell>
        </row>
        <row r="286">
          <cell r="A286" t="str">
            <v>395SSGCT</v>
          </cell>
          <cell r="B286" t="str">
            <v>395</v>
          </cell>
          <cell r="C286">
            <v>14021.51</v>
          </cell>
        </row>
        <row r="287">
          <cell r="A287" t="str">
            <v>395UT</v>
          </cell>
          <cell r="B287" t="str">
            <v>395</v>
          </cell>
          <cell r="C287">
            <v>7551417.43</v>
          </cell>
        </row>
        <row r="288">
          <cell r="A288" t="str">
            <v>395WA</v>
          </cell>
          <cell r="B288" t="str">
            <v>395</v>
          </cell>
          <cell r="C288">
            <v>2061785.97</v>
          </cell>
        </row>
        <row r="289">
          <cell r="A289" t="str">
            <v>395WYP</v>
          </cell>
          <cell r="B289" t="str">
            <v>395</v>
          </cell>
          <cell r="C289">
            <v>3715818.24</v>
          </cell>
        </row>
        <row r="290">
          <cell r="A290" t="str">
            <v>395WYU</v>
          </cell>
          <cell r="B290" t="str">
            <v>395</v>
          </cell>
          <cell r="C290">
            <v>687637.12</v>
          </cell>
        </row>
        <row r="291">
          <cell r="A291" t="str">
            <v>396CA</v>
          </cell>
          <cell r="B291" t="str">
            <v>396</v>
          </cell>
          <cell r="C291">
            <v>3366665.64</v>
          </cell>
        </row>
        <row r="292">
          <cell r="A292" t="str">
            <v>396DGP</v>
          </cell>
          <cell r="B292" t="str">
            <v>396</v>
          </cell>
          <cell r="C292">
            <v>981699.09</v>
          </cell>
        </row>
        <row r="293">
          <cell r="A293" t="str">
            <v>396DGU</v>
          </cell>
          <cell r="B293" t="str">
            <v>396</v>
          </cell>
          <cell r="C293">
            <v>1800488.09</v>
          </cell>
        </row>
        <row r="294">
          <cell r="A294" t="str">
            <v>396ID</v>
          </cell>
          <cell r="B294" t="str">
            <v>396</v>
          </cell>
          <cell r="C294">
            <v>7053669.84</v>
          </cell>
        </row>
        <row r="295">
          <cell r="A295" t="str">
            <v>396OR</v>
          </cell>
          <cell r="B295" t="str">
            <v>396</v>
          </cell>
          <cell r="C295">
            <v>27411124.59</v>
          </cell>
        </row>
        <row r="296">
          <cell r="A296" t="str">
            <v>396SE</v>
          </cell>
          <cell r="B296" t="str">
            <v>396</v>
          </cell>
          <cell r="C296">
            <v>73822.83</v>
          </cell>
        </row>
        <row r="297">
          <cell r="A297" t="str">
            <v>396SG</v>
          </cell>
          <cell r="B297" t="str">
            <v>396</v>
          </cell>
          <cell r="C297">
            <v>28644521.68</v>
          </cell>
        </row>
        <row r="298">
          <cell r="A298" t="str">
            <v>396SO</v>
          </cell>
          <cell r="B298" t="str">
            <v>396</v>
          </cell>
          <cell r="C298">
            <v>1574391.4</v>
          </cell>
        </row>
        <row r="299">
          <cell r="A299" t="str">
            <v>396SSGCH</v>
          </cell>
          <cell r="B299" t="str">
            <v>396</v>
          </cell>
          <cell r="C299">
            <v>968906.09</v>
          </cell>
        </row>
        <row r="300">
          <cell r="A300" t="str">
            <v>396UT</v>
          </cell>
          <cell r="B300" t="str">
            <v>396</v>
          </cell>
          <cell r="C300">
            <v>34586079.38</v>
          </cell>
        </row>
        <row r="301">
          <cell r="A301" t="str">
            <v>396WA</v>
          </cell>
          <cell r="B301" t="str">
            <v>396</v>
          </cell>
          <cell r="C301">
            <v>6541165.24</v>
          </cell>
        </row>
        <row r="302">
          <cell r="A302" t="str">
            <v>396WYP</v>
          </cell>
          <cell r="B302" t="str">
            <v>396</v>
          </cell>
          <cell r="C302">
            <v>11117327.22</v>
          </cell>
        </row>
        <row r="303">
          <cell r="A303" t="str">
            <v>396WYU</v>
          </cell>
          <cell r="B303" t="str">
            <v>396</v>
          </cell>
          <cell r="C303">
            <v>2353630.59</v>
          </cell>
        </row>
        <row r="304">
          <cell r="A304" t="str">
            <v>397CA</v>
          </cell>
          <cell r="B304" t="str">
            <v>397</v>
          </cell>
          <cell r="C304">
            <v>4096374.441668384</v>
          </cell>
        </row>
        <row r="305">
          <cell r="A305" t="str">
            <v>397CN</v>
          </cell>
          <cell r="B305" t="str">
            <v>397</v>
          </cell>
          <cell r="C305">
            <v>3296736.33505531</v>
          </cell>
        </row>
        <row r="306">
          <cell r="A306" t="str">
            <v>397DGP</v>
          </cell>
          <cell r="B306" t="str">
            <v>397</v>
          </cell>
          <cell r="C306">
            <v>4843042.079746102</v>
          </cell>
        </row>
        <row r="307">
          <cell r="A307" t="str">
            <v>397DGU</v>
          </cell>
          <cell r="B307" t="str">
            <v>397</v>
          </cell>
          <cell r="C307">
            <v>8499876.396867521</v>
          </cell>
        </row>
        <row r="308">
          <cell r="A308" t="str">
            <v>397ID</v>
          </cell>
          <cell r="B308" t="str">
            <v>397</v>
          </cell>
          <cell r="C308">
            <v>8350964.01509572</v>
          </cell>
        </row>
        <row r="309">
          <cell r="A309" t="str">
            <v>397OR</v>
          </cell>
          <cell r="B309" t="str">
            <v>397</v>
          </cell>
          <cell r="C309">
            <v>43120517.093096405</v>
          </cell>
        </row>
        <row r="310">
          <cell r="A310" t="str">
            <v>397SE</v>
          </cell>
          <cell r="B310" t="str">
            <v>397</v>
          </cell>
          <cell r="C310">
            <v>222087.69627834</v>
          </cell>
        </row>
        <row r="311">
          <cell r="A311" t="str">
            <v>397SG</v>
          </cell>
          <cell r="B311" t="str">
            <v>397</v>
          </cell>
          <cell r="C311">
            <v>73335934.29658157</v>
          </cell>
        </row>
        <row r="312">
          <cell r="A312" t="str">
            <v>397SO</v>
          </cell>
          <cell r="B312" t="str">
            <v>397</v>
          </cell>
          <cell r="C312">
            <v>54682391.7698538</v>
          </cell>
        </row>
        <row r="313">
          <cell r="A313" t="str">
            <v>397SSGCH</v>
          </cell>
          <cell r="B313" t="str">
            <v>397</v>
          </cell>
          <cell r="C313">
            <v>933764.3691826931</v>
          </cell>
        </row>
        <row r="314">
          <cell r="A314" t="str">
            <v>397SSGCT</v>
          </cell>
          <cell r="B314" t="str">
            <v>397</v>
          </cell>
          <cell r="C314">
            <v>-5718.0381249639</v>
          </cell>
        </row>
        <row r="315">
          <cell r="A315" t="str">
            <v>397UT</v>
          </cell>
          <cell r="B315" t="str">
            <v>397</v>
          </cell>
          <cell r="C315">
            <v>26871543.48536943</v>
          </cell>
        </row>
        <row r="316">
          <cell r="A316" t="str">
            <v>397WA</v>
          </cell>
          <cell r="B316" t="str">
            <v>397</v>
          </cell>
          <cell r="C316">
            <v>9647440.993972441</v>
          </cell>
        </row>
        <row r="317">
          <cell r="A317" t="str">
            <v>397WYP</v>
          </cell>
          <cell r="B317" t="str">
            <v>397</v>
          </cell>
          <cell r="C317">
            <v>16707047.1835628</v>
          </cell>
        </row>
        <row r="318">
          <cell r="A318" t="str">
            <v>397WYU</v>
          </cell>
          <cell r="B318" t="str">
            <v>397</v>
          </cell>
          <cell r="C318">
            <v>2329926.173112637</v>
          </cell>
        </row>
        <row r="319">
          <cell r="A319" t="str">
            <v>398CA</v>
          </cell>
          <cell r="B319" t="str">
            <v>398</v>
          </cell>
          <cell r="C319">
            <v>18598.35</v>
          </cell>
        </row>
        <row r="320">
          <cell r="A320" t="str">
            <v>398CN</v>
          </cell>
          <cell r="B320" t="str">
            <v>398</v>
          </cell>
          <cell r="C320">
            <v>197260.48</v>
          </cell>
        </row>
        <row r="321">
          <cell r="A321" t="str">
            <v>398DGP</v>
          </cell>
          <cell r="B321" t="str">
            <v>398</v>
          </cell>
          <cell r="C321">
            <v>12079</v>
          </cell>
        </row>
        <row r="322">
          <cell r="A322" t="str">
            <v>398DGU</v>
          </cell>
          <cell r="B322" t="str">
            <v>398</v>
          </cell>
          <cell r="C322">
            <v>1996.96</v>
          </cell>
        </row>
        <row r="323">
          <cell r="A323" t="str">
            <v>398ID</v>
          </cell>
          <cell r="B323" t="str">
            <v>398</v>
          </cell>
          <cell r="C323">
            <v>59574.31</v>
          </cell>
        </row>
        <row r="324">
          <cell r="A324" t="str">
            <v>398OR</v>
          </cell>
          <cell r="B324" t="str">
            <v>398</v>
          </cell>
          <cell r="C324">
            <v>482863.02</v>
          </cell>
        </row>
        <row r="325">
          <cell r="A325" t="str">
            <v>398SE</v>
          </cell>
          <cell r="B325" t="str">
            <v>398</v>
          </cell>
          <cell r="C325">
            <v>1667.75</v>
          </cell>
        </row>
        <row r="326">
          <cell r="A326" t="str">
            <v>398SG</v>
          </cell>
          <cell r="B326" t="str">
            <v>398</v>
          </cell>
          <cell r="C326">
            <v>1588847.72</v>
          </cell>
        </row>
        <row r="327">
          <cell r="A327" t="str">
            <v>398SO</v>
          </cell>
          <cell r="B327" t="str">
            <v>398</v>
          </cell>
          <cell r="C327">
            <v>3406366.11</v>
          </cell>
        </row>
        <row r="328">
          <cell r="A328" t="str">
            <v>398UT</v>
          </cell>
          <cell r="B328" t="str">
            <v>398</v>
          </cell>
          <cell r="C328">
            <v>328942.43</v>
          </cell>
        </row>
        <row r="329">
          <cell r="A329" t="str">
            <v>398WA</v>
          </cell>
          <cell r="B329" t="str">
            <v>398</v>
          </cell>
          <cell r="C329">
            <v>85066.49</v>
          </cell>
        </row>
        <row r="330">
          <cell r="A330" t="str">
            <v>398WYP</v>
          </cell>
          <cell r="B330" t="str">
            <v>398</v>
          </cell>
          <cell r="C330">
            <v>154171.11</v>
          </cell>
        </row>
        <row r="331">
          <cell r="A331" t="str">
            <v>398WYU</v>
          </cell>
          <cell r="B331" t="str">
            <v>398</v>
          </cell>
          <cell r="C331">
            <v>19367.76</v>
          </cell>
        </row>
        <row r="332">
          <cell r="A332" t="str">
            <v>399SE</v>
          </cell>
          <cell r="B332" t="str">
            <v>399</v>
          </cell>
          <cell r="C332">
            <v>467212138.4536431</v>
          </cell>
        </row>
        <row r="333">
          <cell r="A333" t="str">
            <v>1011390OR</v>
          </cell>
          <cell r="B333" t="str">
            <v>1011390</v>
          </cell>
          <cell r="C333">
            <v>5882166.41</v>
          </cell>
        </row>
        <row r="334">
          <cell r="A334" t="str">
            <v>1011390SG</v>
          </cell>
          <cell r="B334" t="str">
            <v>1011390</v>
          </cell>
          <cell r="C334">
            <v>17063031.54</v>
          </cell>
        </row>
        <row r="335">
          <cell r="A335" t="str">
            <v>1011390SO</v>
          </cell>
          <cell r="B335" t="str">
            <v>1011390</v>
          </cell>
          <cell r="C335">
            <v>12902450.8</v>
          </cell>
        </row>
        <row r="336">
          <cell r="A336" t="str">
            <v>1011390UT</v>
          </cell>
          <cell r="B336">
            <v>1011390</v>
          </cell>
          <cell r="C336">
            <v>11714234</v>
          </cell>
        </row>
        <row r="337">
          <cell r="A337" t="str">
            <v>1011390WYP</v>
          </cell>
          <cell r="B337" t="str">
            <v>1011390</v>
          </cell>
          <cell r="C337">
            <v>1387755.33</v>
          </cell>
        </row>
        <row r="338">
          <cell r="A338" t="str">
            <v>GPSO</v>
          </cell>
          <cell r="B338" t="str">
            <v>GP</v>
          </cell>
          <cell r="C338">
            <v>206987.86</v>
          </cell>
        </row>
        <row r="339">
          <cell r="A339" t="str">
            <v>302DGP</v>
          </cell>
          <cell r="B339" t="str">
            <v>302</v>
          </cell>
          <cell r="C339">
            <v>-59993.6214141796</v>
          </cell>
        </row>
        <row r="340">
          <cell r="A340" t="str">
            <v>302DGU</v>
          </cell>
          <cell r="B340" t="str">
            <v>302</v>
          </cell>
          <cell r="C340">
            <v>600993.05</v>
          </cell>
        </row>
        <row r="341">
          <cell r="A341" t="str">
            <v>302ID</v>
          </cell>
          <cell r="B341" t="str">
            <v>302</v>
          </cell>
          <cell r="C341">
            <v>2449200.11</v>
          </cell>
        </row>
        <row r="342">
          <cell r="A342" t="str">
            <v>302SG</v>
          </cell>
          <cell r="B342" t="str">
            <v>302</v>
          </cell>
          <cell r="C342">
            <v>15396051.788992941</v>
          </cell>
        </row>
        <row r="343">
          <cell r="A343" t="str">
            <v>302SG-P</v>
          </cell>
          <cell r="B343" t="str">
            <v>302</v>
          </cell>
          <cell r="C343">
            <v>98222740.86920388</v>
          </cell>
        </row>
        <row r="344">
          <cell r="A344" t="str">
            <v>302SG-U</v>
          </cell>
          <cell r="B344" t="str">
            <v>302</v>
          </cell>
          <cell r="C344">
            <v>9240741.61</v>
          </cell>
        </row>
        <row r="345">
          <cell r="A345" t="str">
            <v>303CN</v>
          </cell>
          <cell r="B345" t="str">
            <v>303</v>
          </cell>
          <cell r="C345">
            <v>116827021.46782973</v>
          </cell>
        </row>
        <row r="346">
          <cell r="A346" t="str">
            <v>303DGP</v>
          </cell>
          <cell r="B346" t="str">
            <v>303</v>
          </cell>
          <cell r="C346">
            <v>344575.42</v>
          </cell>
        </row>
        <row r="347">
          <cell r="A347" t="str">
            <v>303ID</v>
          </cell>
          <cell r="B347" t="str">
            <v>303</v>
          </cell>
          <cell r="C347">
            <v>392380.9</v>
          </cell>
        </row>
        <row r="348">
          <cell r="A348" t="str">
            <v>303OR</v>
          </cell>
          <cell r="B348" t="str">
            <v>303</v>
          </cell>
          <cell r="C348">
            <v>439050.74389146204</v>
          </cell>
        </row>
        <row r="349">
          <cell r="A349" t="str">
            <v>303SE</v>
          </cell>
          <cell r="B349" t="str">
            <v>303</v>
          </cell>
          <cell r="C349">
            <v>3773864.69</v>
          </cell>
        </row>
        <row r="350">
          <cell r="A350" t="str">
            <v>303SG</v>
          </cell>
          <cell r="B350" t="str">
            <v>303</v>
          </cell>
          <cell r="C350">
            <v>74975067.73</v>
          </cell>
        </row>
        <row r="351">
          <cell r="A351" t="str">
            <v>303SO</v>
          </cell>
          <cell r="B351" t="str">
            <v>303</v>
          </cell>
          <cell r="C351">
            <v>378519224.1765185</v>
          </cell>
        </row>
        <row r="352">
          <cell r="A352" t="str">
            <v>303UT</v>
          </cell>
          <cell r="B352" t="str">
            <v>303</v>
          </cell>
          <cell r="C352">
            <v>889858.7642461873</v>
          </cell>
        </row>
        <row r="353">
          <cell r="A353" t="str">
            <v>303WA</v>
          </cell>
          <cell r="B353" t="str">
            <v>303</v>
          </cell>
          <cell r="C353">
            <v>1628.430649715197</v>
          </cell>
        </row>
        <row r="354">
          <cell r="A354" t="str">
            <v>303WYP</v>
          </cell>
          <cell r="B354" t="str">
            <v>303</v>
          </cell>
          <cell r="C354">
            <v>246393.75</v>
          </cell>
        </row>
        <row r="355">
          <cell r="A355" t="str">
            <v>Accumulated Depreciation &amp; Amortization:</v>
          </cell>
        </row>
        <row r="356">
          <cell r="A356" t="str">
            <v>108SPDGP</v>
          </cell>
          <cell r="B356" t="str">
            <v>108SP</v>
          </cell>
          <cell r="C356">
            <v>-855264829.6674271</v>
          </cell>
        </row>
        <row r="357">
          <cell r="A357" t="str">
            <v>108SPDGU</v>
          </cell>
          <cell r="B357" t="str">
            <v>108SP</v>
          </cell>
          <cell r="C357">
            <v>-944996202.1205525</v>
          </cell>
        </row>
        <row r="358">
          <cell r="A358" t="str">
            <v>108SPSG</v>
          </cell>
          <cell r="B358" t="str">
            <v>108SP</v>
          </cell>
          <cell r="C358">
            <v>-553385188.3292756</v>
          </cell>
        </row>
        <row r="359">
          <cell r="A359" t="str">
            <v>108SPSSGCH</v>
          </cell>
          <cell r="B359" t="str">
            <v>108SP</v>
          </cell>
          <cell r="C359">
            <v>-152318445.11565802</v>
          </cell>
        </row>
        <row r="360">
          <cell r="A360" t="str">
            <v>108HPDGP</v>
          </cell>
          <cell r="B360" t="str">
            <v>108HP</v>
          </cell>
          <cell r="C360">
            <v>-150173626.3960467</v>
          </cell>
        </row>
        <row r="361">
          <cell r="A361" t="str">
            <v>108HPDGU</v>
          </cell>
          <cell r="B361" t="str">
            <v>108HP</v>
          </cell>
          <cell r="C361">
            <v>-29190498.044014934</v>
          </cell>
        </row>
        <row r="362">
          <cell r="A362" t="str">
            <v>108HPSG-P</v>
          </cell>
          <cell r="B362" t="str">
            <v>108HP</v>
          </cell>
          <cell r="C362">
            <v>-62130334.94175474</v>
          </cell>
        </row>
        <row r="363">
          <cell r="A363" t="str">
            <v>108HPSG-U</v>
          </cell>
          <cell r="B363" t="str">
            <v>108HP</v>
          </cell>
          <cell r="C363">
            <v>-13869302.13816749</v>
          </cell>
        </row>
        <row r="364">
          <cell r="A364" t="str">
            <v>108OPDGU</v>
          </cell>
          <cell r="B364" t="str">
            <v>108OP</v>
          </cell>
          <cell r="C364">
            <v>-1352981.011087845</v>
          </cell>
        </row>
        <row r="365">
          <cell r="A365" t="str">
            <v>108OPSG</v>
          </cell>
          <cell r="B365" t="str">
            <v>108OP</v>
          </cell>
          <cell r="C365">
            <v>-201063089.0265836</v>
          </cell>
        </row>
        <row r="366">
          <cell r="A366" t="str">
            <v>108OPSSGCT</v>
          </cell>
          <cell r="B366" t="str">
            <v>108OP</v>
          </cell>
          <cell r="C366">
            <v>-20555097.32863797</v>
          </cell>
        </row>
        <row r="367">
          <cell r="A367" t="str">
            <v>108TPDGP</v>
          </cell>
          <cell r="B367" t="str">
            <v>108TP</v>
          </cell>
          <cell r="C367">
            <v>-389961689.76536846</v>
          </cell>
        </row>
        <row r="368">
          <cell r="A368" t="str">
            <v>108TPDGU</v>
          </cell>
          <cell r="B368" t="str">
            <v>108TP</v>
          </cell>
          <cell r="C368">
            <v>-390225241.8169354</v>
          </cell>
        </row>
        <row r="369">
          <cell r="A369" t="str">
            <v>108TPSG</v>
          </cell>
          <cell r="B369" t="str">
            <v>108TP</v>
          </cell>
          <cell r="C369">
            <v>-367744170.19570935</v>
          </cell>
        </row>
        <row r="370">
          <cell r="A370" t="str">
            <v>108360CA</v>
          </cell>
          <cell r="B370" t="str">
            <v>108360</v>
          </cell>
          <cell r="C370">
            <v>-454978.43</v>
          </cell>
        </row>
        <row r="371">
          <cell r="A371" t="str">
            <v>108360ID</v>
          </cell>
          <cell r="B371" t="str">
            <v>108360</v>
          </cell>
          <cell r="C371">
            <v>-241758.99</v>
          </cell>
        </row>
        <row r="372">
          <cell r="A372" t="str">
            <v>108360OR</v>
          </cell>
          <cell r="B372" t="str">
            <v>108360</v>
          </cell>
          <cell r="C372">
            <v>-1630701.17</v>
          </cell>
        </row>
        <row r="373">
          <cell r="A373" t="str">
            <v>108360UT</v>
          </cell>
          <cell r="B373" t="str">
            <v>108360</v>
          </cell>
          <cell r="C373">
            <v>-1563621.9</v>
          </cell>
        </row>
        <row r="374">
          <cell r="A374" t="str">
            <v>108360WA</v>
          </cell>
          <cell r="B374" t="str">
            <v>108360</v>
          </cell>
          <cell r="C374">
            <v>-129648.94</v>
          </cell>
        </row>
        <row r="375">
          <cell r="A375" t="str">
            <v>108360WYP</v>
          </cell>
          <cell r="B375" t="str">
            <v>108360</v>
          </cell>
          <cell r="C375">
            <v>-1068404.38</v>
          </cell>
        </row>
        <row r="376">
          <cell r="A376" t="str">
            <v>108360WYU</v>
          </cell>
          <cell r="B376" t="str">
            <v>108360</v>
          </cell>
          <cell r="C376">
            <v>-349620.2</v>
          </cell>
        </row>
        <row r="377">
          <cell r="A377" t="str">
            <v>108361CA</v>
          </cell>
          <cell r="B377" t="str">
            <v>108361</v>
          </cell>
          <cell r="C377">
            <v>-467612.27</v>
          </cell>
        </row>
        <row r="378">
          <cell r="A378" t="str">
            <v>108361ID</v>
          </cell>
          <cell r="B378" t="str">
            <v>108361</v>
          </cell>
          <cell r="C378">
            <v>-429596.05</v>
          </cell>
        </row>
        <row r="379">
          <cell r="A379" t="str">
            <v>108361OR</v>
          </cell>
          <cell r="B379" t="str">
            <v>108361</v>
          </cell>
          <cell r="C379">
            <v>-2974247.94</v>
          </cell>
        </row>
        <row r="380">
          <cell r="A380" t="str">
            <v>108361UT</v>
          </cell>
          <cell r="B380" t="str">
            <v>108361</v>
          </cell>
          <cell r="C380">
            <v>-6179519.12</v>
          </cell>
        </row>
        <row r="381">
          <cell r="A381" t="str">
            <v>108361WA</v>
          </cell>
          <cell r="B381" t="str">
            <v>108361</v>
          </cell>
          <cell r="C381">
            <v>-565561.65</v>
          </cell>
        </row>
        <row r="382">
          <cell r="A382" t="str">
            <v>108361WYP</v>
          </cell>
          <cell r="B382" t="str">
            <v>108361</v>
          </cell>
          <cell r="C382">
            <v>-1942275.26</v>
          </cell>
        </row>
        <row r="383">
          <cell r="A383" t="str">
            <v>108361WYU</v>
          </cell>
          <cell r="B383" t="str">
            <v>108361</v>
          </cell>
          <cell r="C383">
            <v>-64406.05</v>
          </cell>
        </row>
        <row r="384">
          <cell r="A384" t="str">
            <v>108362CA</v>
          </cell>
          <cell r="B384" t="str">
            <v>108362</v>
          </cell>
          <cell r="C384">
            <v>-3962896.85</v>
          </cell>
        </row>
        <row r="385">
          <cell r="A385" t="str">
            <v>108362ID</v>
          </cell>
          <cell r="B385" t="str">
            <v>108362</v>
          </cell>
          <cell r="C385">
            <v>-9055212.83</v>
          </cell>
        </row>
        <row r="386">
          <cell r="A386" t="str">
            <v>108362OR</v>
          </cell>
          <cell r="B386" t="str">
            <v>108362</v>
          </cell>
          <cell r="C386">
            <v>-52145653.99</v>
          </cell>
        </row>
        <row r="387">
          <cell r="A387" t="str">
            <v>108362UT</v>
          </cell>
          <cell r="B387" t="str">
            <v>108362</v>
          </cell>
          <cell r="C387">
            <v>-80074275.72</v>
          </cell>
        </row>
        <row r="388">
          <cell r="A388" t="str">
            <v>108362WA</v>
          </cell>
          <cell r="B388" t="str">
            <v>108362</v>
          </cell>
          <cell r="C388">
            <v>-13758180.15</v>
          </cell>
        </row>
        <row r="389">
          <cell r="A389" t="str">
            <v>108362WYP</v>
          </cell>
          <cell r="B389" t="str">
            <v>108362</v>
          </cell>
          <cell r="C389">
            <v>-36777390.63</v>
          </cell>
        </row>
        <row r="390">
          <cell r="A390" t="str">
            <v>108362WYU</v>
          </cell>
          <cell r="B390" t="str">
            <v>108362</v>
          </cell>
          <cell r="C390">
            <v>-2270267.77</v>
          </cell>
        </row>
        <row r="391">
          <cell r="A391" t="str">
            <v>108363UT</v>
          </cell>
          <cell r="B391" t="str">
            <v>108363</v>
          </cell>
          <cell r="C391">
            <v>-670026.59</v>
          </cell>
        </row>
        <row r="392">
          <cell r="A392" t="str">
            <v>108364CA</v>
          </cell>
          <cell r="B392" t="str">
            <v>108364</v>
          </cell>
          <cell r="C392">
            <v>-30472549.154319618</v>
          </cell>
        </row>
        <row r="393">
          <cell r="A393" t="str">
            <v>108364ID</v>
          </cell>
          <cell r="B393" t="str">
            <v>108364</v>
          </cell>
          <cell r="C393">
            <v>-35861319.49999415</v>
          </cell>
        </row>
        <row r="394">
          <cell r="A394" t="str">
            <v>108364OR</v>
          </cell>
          <cell r="B394" t="str">
            <v>108364</v>
          </cell>
          <cell r="C394">
            <v>-221773530.732124</v>
          </cell>
        </row>
        <row r="395">
          <cell r="A395" t="str">
            <v>108364UT</v>
          </cell>
          <cell r="B395" t="str">
            <v>108364</v>
          </cell>
          <cell r="C395">
            <v>-163840598.80545032</v>
          </cell>
        </row>
        <row r="396">
          <cell r="A396" t="str">
            <v>108364WA</v>
          </cell>
          <cell r="B396" t="str">
            <v>108364</v>
          </cell>
          <cell r="C396">
            <v>-51616057.19661044</v>
          </cell>
        </row>
        <row r="397">
          <cell r="A397" t="str">
            <v>108364WYP</v>
          </cell>
          <cell r="B397" t="str">
            <v>108364</v>
          </cell>
          <cell r="C397">
            <v>-41231034.81108339</v>
          </cell>
        </row>
        <row r="398">
          <cell r="A398" t="str">
            <v>108364WYU</v>
          </cell>
          <cell r="B398" t="str">
            <v>108364</v>
          </cell>
          <cell r="C398">
            <v>-7394303.40044431</v>
          </cell>
        </row>
        <row r="399">
          <cell r="A399" t="str">
            <v>108365CA</v>
          </cell>
          <cell r="B399" t="str">
            <v>108365</v>
          </cell>
          <cell r="C399">
            <v>-11601595.53</v>
          </cell>
        </row>
        <row r="400">
          <cell r="A400" t="str">
            <v>108365ID</v>
          </cell>
          <cell r="B400" t="str">
            <v>108365</v>
          </cell>
          <cell r="C400">
            <v>-9793802.04</v>
          </cell>
        </row>
        <row r="401">
          <cell r="A401" t="str">
            <v>108365OR</v>
          </cell>
          <cell r="B401" t="str">
            <v>108365</v>
          </cell>
          <cell r="C401">
            <v>-114529490.9</v>
          </cell>
        </row>
        <row r="402">
          <cell r="A402" t="str">
            <v>108365UT</v>
          </cell>
          <cell r="B402" t="str">
            <v>108365</v>
          </cell>
          <cell r="C402">
            <v>-47926746.93</v>
          </cell>
        </row>
        <row r="403">
          <cell r="A403" t="str">
            <v>108365WA</v>
          </cell>
          <cell r="B403" t="str">
            <v>108365</v>
          </cell>
          <cell r="C403">
            <v>-25830319.05</v>
          </cell>
        </row>
        <row r="404">
          <cell r="A404" t="str">
            <v>108365WYP</v>
          </cell>
          <cell r="B404" t="str">
            <v>108365</v>
          </cell>
          <cell r="C404">
            <v>-32565512.18</v>
          </cell>
        </row>
        <row r="405">
          <cell r="A405" t="str">
            <v>108365WYU</v>
          </cell>
          <cell r="B405" t="str">
            <v>108365</v>
          </cell>
          <cell r="C405">
            <v>-2891538.88</v>
          </cell>
        </row>
        <row r="406">
          <cell r="A406" t="str">
            <v>108366CA</v>
          </cell>
          <cell r="B406" t="str">
            <v>108366</v>
          </cell>
          <cell r="C406">
            <v>-7015339.49</v>
          </cell>
        </row>
        <row r="407">
          <cell r="A407" t="str">
            <v>108366ID</v>
          </cell>
          <cell r="B407" t="str">
            <v>108366</v>
          </cell>
          <cell r="C407">
            <v>-3250816.97</v>
          </cell>
        </row>
        <row r="408">
          <cell r="A408" t="str">
            <v>108366OR</v>
          </cell>
          <cell r="B408" t="str">
            <v>108366</v>
          </cell>
          <cell r="C408">
            <v>-30956308.82</v>
          </cell>
        </row>
        <row r="409">
          <cell r="A409" t="str">
            <v>108366UT</v>
          </cell>
          <cell r="B409" t="str">
            <v>108366</v>
          </cell>
          <cell r="C409">
            <v>-57241371.55</v>
          </cell>
        </row>
        <row r="410">
          <cell r="A410" t="str">
            <v>108366WA</v>
          </cell>
          <cell r="B410" t="str">
            <v>108366</v>
          </cell>
          <cell r="C410">
            <v>-8995821.29</v>
          </cell>
        </row>
        <row r="411">
          <cell r="A411" t="str">
            <v>108366WYP</v>
          </cell>
          <cell r="B411" t="str">
            <v>108366</v>
          </cell>
          <cell r="C411">
            <v>-6137256.67</v>
          </cell>
        </row>
        <row r="412">
          <cell r="A412" t="str">
            <v>108366WYU</v>
          </cell>
          <cell r="B412" t="str">
            <v>108366</v>
          </cell>
          <cell r="C412">
            <v>-2277515.53</v>
          </cell>
        </row>
        <row r="413">
          <cell r="A413" t="str">
            <v>108367CA</v>
          </cell>
          <cell r="B413" t="str">
            <v>108367</v>
          </cell>
          <cell r="C413">
            <v>-12543002.74</v>
          </cell>
        </row>
        <row r="414">
          <cell r="A414" t="str">
            <v>108367ID</v>
          </cell>
          <cell r="B414" t="str">
            <v>108367</v>
          </cell>
          <cell r="C414">
            <v>-10634170.3</v>
          </cell>
        </row>
        <row r="415">
          <cell r="A415" t="str">
            <v>108367OR</v>
          </cell>
          <cell r="B415" t="str">
            <v>108367</v>
          </cell>
          <cell r="C415">
            <v>-50613611.99</v>
          </cell>
        </row>
        <row r="416">
          <cell r="A416" t="str">
            <v>108367UT</v>
          </cell>
          <cell r="B416" t="str">
            <v>108367</v>
          </cell>
          <cell r="C416">
            <v>-157412896.01</v>
          </cell>
        </row>
        <row r="417">
          <cell r="A417" t="str">
            <v>108367WA</v>
          </cell>
          <cell r="B417" t="str">
            <v>108367</v>
          </cell>
          <cell r="C417">
            <v>-7626087.25</v>
          </cell>
        </row>
        <row r="418">
          <cell r="A418" t="str">
            <v>108367WYP</v>
          </cell>
          <cell r="B418" t="str">
            <v>108367</v>
          </cell>
          <cell r="C418">
            <v>-15244994.02</v>
          </cell>
        </row>
        <row r="419">
          <cell r="A419" t="str">
            <v>108367WYU</v>
          </cell>
          <cell r="B419" t="str">
            <v>108367</v>
          </cell>
          <cell r="C419">
            <v>-11465383.73</v>
          </cell>
        </row>
        <row r="420">
          <cell r="A420" t="str">
            <v>108368CA</v>
          </cell>
          <cell r="B420" t="str">
            <v>108368</v>
          </cell>
          <cell r="C420">
            <v>-20139473.07</v>
          </cell>
        </row>
        <row r="421">
          <cell r="A421" t="str">
            <v>108368ID</v>
          </cell>
          <cell r="B421" t="str">
            <v>108368</v>
          </cell>
          <cell r="C421">
            <v>-23032191.05</v>
          </cell>
        </row>
        <row r="422">
          <cell r="A422" t="str">
            <v>108368OR</v>
          </cell>
          <cell r="B422" t="str">
            <v>108368</v>
          </cell>
          <cell r="C422">
            <v>-149259309.45</v>
          </cell>
        </row>
        <row r="423">
          <cell r="A423" t="str">
            <v>108368UT</v>
          </cell>
          <cell r="B423" t="str">
            <v>108368</v>
          </cell>
          <cell r="C423">
            <v>-85064497.12</v>
          </cell>
        </row>
        <row r="424">
          <cell r="A424" t="str">
            <v>108368WA</v>
          </cell>
          <cell r="B424" t="str">
            <v>108368</v>
          </cell>
          <cell r="C424">
            <v>-38790923.02</v>
          </cell>
        </row>
        <row r="425">
          <cell r="A425" t="str">
            <v>108368WYP</v>
          </cell>
          <cell r="B425" t="str">
            <v>108368</v>
          </cell>
          <cell r="C425">
            <v>-24743392.34</v>
          </cell>
        </row>
        <row r="426">
          <cell r="A426" t="str">
            <v>108368WYU</v>
          </cell>
          <cell r="B426" t="str">
            <v>108368</v>
          </cell>
          <cell r="C426">
            <v>-4632138.13</v>
          </cell>
        </row>
        <row r="427">
          <cell r="A427" t="str">
            <v>108369CA</v>
          </cell>
          <cell r="B427" t="str">
            <v>108369</v>
          </cell>
          <cell r="C427">
            <v>-7819692.73</v>
          </cell>
        </row>
        <row r="428">
          <cell r="A428" t="str">
            <v>108369ID</v>
          </cell>
          <cell r="B428" t="str">
            <v>108369</v>
          </cell>
          <cell r="C428">
            <v>-10148387.79</v>
          </cell>
        </row>
        <row r="429">
          <cell r="A429" t="str">
            <v>108369OR</v>
          </cell>
          <cell r="B429" t="str">
            <v>108369</v>
          </cell>
          <cell r="C429">
            <v>-56394359.92</v>
          </cell>
        </row>
        <row r="430">
          <cell r="A430" t="str">
            <v>108369UT</v>
          </cell>
          <cell r="B430" t="str">
            <v>108369</v>
          </cell>
          <cell r="C430">
            <v>-50484588.06</v>
          </cell>
        </row>
        <row r="431">
          <cell r="A431" t="str">
            <v>108369WA</v>
          </cell>
          <cell r="B431" t="str">
            <v>108369</v>
          </cell>
          <cell r="C431">
            <v>-14899509.66</v>
          </cell>
        </row>
        <row r="432">
          <cell r="A432" t="str">
            <v>108369WYP</v>
          </cell>
          <cell r="B432" t="str">
            <v>108369</v>
          </cell>
          <cell r="C432">
            <v>-11429955.26</v>
          </cell>
        </row>
        <row r="433">
          <cell r="A433" t="str">
            <v>108369WYU</v>
          </cell>
          <cell r="B433" t="str">
            <v>108369</v>
          </cell>
          <cell r="C433">
            <v>-2076241.85</v>
          </cell>
        </row>
        <row r="434">
          <cell r="A434" t="str">
            <v>108370CA</v>
          </cell>
          <cell r="B434" t="str">
            <v>108370</v>
          </cell>
          <cell r="C434">
            <v>-1719796.49</v>
          </cell>
        </row>
        <row r="435">
          <cell r="A435" t="str">
            <v>108370ID</v>
          </cell>
          <cell r="B435" t="str">
            <v>108370</v>
          </cell>
          <cell r="C435">
            <v>-8251690.13</v>
          </cell>
        </row>
        <row r="436">
          <cell r="A436" t="str">
            <v>108370OR</v>
          </cell>
          <cell r="B436" t="str">
            <v>108370</v>
          </cell>
          <cell r="C436">
            <v>-31050428.79</v>
          </cell>
        </row>
        <row r="437">
          <cell r="A437" t="str">
            <v>108370UT</v>
          </cell>
          <cell r="B437" t="str">
            <v>108370</v>
          </cell>
          <cell r="C437">
            <v>-26971415.15</v>
          </cell>
        </row>
        <row r="438">
          <cell r="A438" t="str">
            <v>108370WA</v>
          </cell>
          <cell r="B438" t="str">
            <v>108370</v>
          </cell>
          <cell r="C438">
            <v>-7724478.78</v>
          </cell>
        </row>
        <row r="439">
          <cell r="A439" t="str">
            <v>108370WYP</v>
          </cell>
          <cell r="B439" t="str">
            <v>108370</v>
          </cell>
          <cell r="C439">
            <v>-6659091.89</v>
          </cell>
        </row>
        <row r="440">
          <cell r="A440" t="str">
            <v>108370WYU</v>
          </cell>
          <cell r="B440" t="str">
            <v>108370</v>
          </cell>
          <cell r="C440">
            <v>-1621744.28</v>
          </cell>
        </row>
        <row r="441">
          <cell r="A441" t="str">
            <v>108371CA</v>
          </cell>
          <cell r="B441" t="str">
            <v>108371</v>
          </cell>
          <cell r="C441">
            <v>-206439.03</v>
          </cell>
        </row>
        <row r="442">
          <cell r="A442" t="str">
            <v>108371ID</v>
          </cell>
          <cell r="B442" t="str">
            <v>108371</v>
          </cell>
          <cell r="C442">
            <v>-136956.1</v>
          </cell>
        </row>
        <row r="443">
          <cell r="A443" t="str">
            <v>108371OR</v>
          </cell>
          <cell r="B443" t="str">
            <v>108371</v>
          </cell>
          <cell r="C443">
            <v>-2388941.84</v>
          </cell>
        </row>
        <row r="444">
          <cell r="A444" t="str">
            <v>108371UT</v>
          </cell>
          <cell r="B444" t="str">
            <v>108371</v>
          </cell>
          <cell r="C444">
            <v>-3698143.03</v>
          </cell>
        </row>
        <row r="445">
          <cell r="A445" t="str">
            <v>108371WA</v>
          </cell>
          <cell r="B445" t="str">
            <v>108371</v>
          </cell>
          <cell r="C445">
            <v>-274956.99</v>
          </cell>
        </row>
        <row r="446">
          <cell r="A446" t="str">
            <v>108371WYP</v>
          </cell>
          <cell r="B446" t="str">
            <v>108371</v>
          </cell>
          <cell r="C446">
            <v>-923778.79</v>
          </cell>
        </row>
        <row r="447">
          <cell r="A447" t="str">
            <v>108371WYU</v>
          </cell>
          <cell r="B447" t="str">
            <v>108371</v>
          </cell>
          <cell r="C447">
            <v>-147928.83</v>
          </cell>
        </row>
        <row r="448">
          <cell r="A448" t="str">
            <v>108373CA</v>
          </cell>
          <cell r="B448" t="str">
            <v>108373</v>
          </cell>
          <cell r="C448">
            <v>-535470.06</v>
          </cell>
        </row>
        <row r="449">
          <cell r="A449" t="str">
            <v>108373ID</v>
          </cell>
          <cell r="B449" t="str">
            <v>108373</v>
          </cell>
          <cell r="C449">
            <v>-485500.59</v>
          </cell>
        </row>
        <row r="450">
          <cell r="A450" t="str">
            <v>108373OR</v>
          </cell>
          <cell r="B450" t="str">
            <v>108373</v>
          </cell>
          <cell r="C450">
            <v>-7660732.7</v>
          </cell>
        </row>
        <row r="451">
          <cell r="A451" t="str">
            <v>108373UT</v>
          </cell>
          <cell r="B451" t="str">
            <v>108373</v>
          </cell>
          <cell r="C451">
            <v>-13632458.01</v>
          </cell>
        </row>
        <row r="452">
          <cell r="A452" t="str">
            <v>108373WA</v>
          </cell>
          <cell r="B452" t="str">
            <v>108373</v>
          </cell>
          <cell r="C452">
            <v>-1988742.26</v>
          </cell>
        </row>
        <row r="453">
          <cell r="A453" t="str">
            <v>108373WYP</v>
          </cell>
          <cell r="B453" t="str">
            <v>108373</v>
          </cell>
          <cell r="C453">
            <v>-2360104.32</v>
          </cell>
        </row>
        <row r="454">
          <cell r="A454" t="str">
            <v>108373WYU</v>
          </cell>
          <cell r="B454" t="str">
            <v>108373</v>
          </cell>
          <cell r="C454">
            <v>-880472.11</v>
          </cell>
        </row>
        <row r="455">
          <cell r="A455" t="str">
            <v>108DPCA</v>
          </cell>
          <cell r="B455" t="str">
            <v>108DP</v>
          </cell>
          <cell r="C455">
            <v>290000</v>
          </cell>
        </row>
        <row r="456">
          <cell r="A456" t="str">
            <v>108DPID</v>
          </cell>
          <cell r="B456" t="str">
            <v>108DP</v>
          </cell>
          <cell r="C456">
            <v>15000</v>
          </cell>
        </row>
        <row r="457">
          <cell r="A457" t="str">
            <v>108DPOR</v>
          </cell>
          <cell r="B457" t="str">
            <v>108DP</v>
          </cell>
          <cell r="C457">
            <v>84858.37</v>
          </cell>
        </row>
        <row r="458">
          <cell r="A458" t="str">
            <v>108DPUT</v>
          </cell>
          <cell r="B458" t="str">
            <v>108DP</v>
          </cell>
          <cell r="C458">
            <v>110000</v>
          </cell>
        </row>
        <row r="459">
          <cell r="A459" t="str">
            <v>108DPWA</v>
          </cell>
          <cell r="B459" t="str">
            <v>108DP</v>
          </cell>
          <cell r="C459">
            <v>25000</v>
          </cell>
        </row>
        <row r="460">
          <cell r="A460" t="str">
            <v>108DPWYU</v>
          </cell>
          <cell r="B460" t="str">
            <v>108DP</v>
          </cell>
          <cell r="C460">
            <v>5000</v>
          </cell>
        </row>
        <row r="461">
          <cell r="A461" t="str">
            <v>108GPCA</v>
          </cell>
          <cell r="B461" t="str">
            <v>108GP</v>
          </cell>
          <cell r="C461">
            <v>-4140449.081449777</v>
          </cell>
        </row>
        <row r="462">
          <cell r="A462" t="str">
            <v>108GPCN</v>
          </cell>
          <cell r="B462" t="str">
            <v>108GP</v>
          </cell>
          <cell r="C462">
            <v>-6954542.9518649345</v>
          </cell>
        </row>
        <row r="463">
          <cell r="A463" t="str">
            <v>108GPDGP</v>
          </cell>
          <cell r="B463" t="str">
            <v>108GP</v>
          </cell>
          <cell r="C463">
            <v>-6521458.258514278</v>
          </cell>
        </row>
        <row r="464">
          <cell r="A464" t="str">
            <v>108GPDGU</v>
          </cell>
          <cell r="B464" t="str">
            <v>108GP</v>
          </cell>
          <cell r="C464">
            <v>-12397725.65565906</v>
          </cell>
        </row>
        <row r="465">
          <cell r="A465" t="str">
            <v>108GPID</v>
          </cell>
          <cell r="B465" t="str">
            <v>108GP</v>
          </cell>
          <cell r="C465">
            <v>-12376834.43613758</v>
          </cell>
        </row>
        <row r="466">
          <cell r="A466" t="str">
            <v>108GPOR</v>
          </cell>
          <cell r="B466" t="str">
            <v>108GP</v>
          </cell>
          <cell r="C466">
            <v>-48177579.677968435</v>
          </cell>
        </row>
        <row r="467">
          <cell r="A467" t="str">
            <v>108GPSE</v>
          </cell>
          <cell r="B467" t="str">
            <v>108GP</v>
          </cell>
          <cell r="C467">
            <v>-396053.97767035547</v>
          </cell>
        </row>
        <row r="468">
          <cell r="A468" t="str">
            <v>108GPSG</v>
          </cell>
          <cell r="B468" t="str">
            <v>108GP</v>
          </cell>
          <cell r="C468">
            <v>-46029478.58431828</v>
          </cell>
        </row>
        <row r="469">
          <cell r="A469" t="str">
            <v>108GPSO</v>
          </cell>
          <cell r="B469" t="str">
            <v>108GP</v>
          </cell>
          <cell r="C469">
            <v>-83827254.62454629</v>
          </cell>
        </row>
        <row r="470">
          <cell r="A470" t="str">
            <v>108GPSSGCH</v>
          </cell>
          <cell r="B470" t="str">
            <v>108GP</v>
          </cell>
          <cell r="C470">
            <v>-2224115.232017369</v>
          </cell>
        </row>
        <row r="471">
          <cell r="A471" t="str">
            <v>108GPSSGCT</v>
          </cell>
          <cell r="B471" t="str">
            <v>108GP</v>
          </cell>
          <cell r="C471">
            <v>-27140.37476566696</v>
          </cell>
        </row>
        <row r="472">
          <cell r="A472" t="str">
            <v>108GPUT</v>
          </cell>
          <cell r="B472" t="str">
            <v>108GP</v>
          </cell>
          <cell r="C472">
            <v>-52155084.2313398</v>
          </cell>
        </row>
        <row r="473">
          <cell r="A473" t="str">
            <v>108GPWA</v>
          </cell>
          <cell r="B473" t="str">
            <v>108GP</v>
          </cell>
          <cell r="C473">
            <v>-15667031.204640953</v>
          </cell>
        </row>
        <row r="474">
          <cell r="A474" t="str">
            <v>108GPWYP</v>
          </cell>
          <cell r="B474" t="str">
            <v>108GP</v>
          </cell>
          <cell r="C474">
            <v>-17239287.96982005</v>
          </cell>
        </row>
        <row r="475">
          <cell r="A475" t="str">
            <v>108GPWYU</v>
          </cell>
          <cell r="B475" t="str">
            <v>108GP</v>
          </cell>
          <cell r="C475">
            <v>-3931049.5213791523</v>
          </cell>
        </row>
        <row r="476">
          <cell r="A476" t="str">
            <v>108MPSE</v>
          </cell>
          <cell r="B476" t="str">
            <v>108MP</v>
          </cell>
          <cell r="C476">
            <v>-170313955.73009202</v>
          </cell>
        </row>
        <row r="477">
          <cell r="A477" t="str">
            <v>111HPDGP</v>
          </cell>
          <cell r="B477" t="str">
            <v>111HP</v>
          </cell>
          <cell r="C477">
            <v>-344575.42</v>
          </cell>
        </row>
        <row r="478">
          <cell r="A478" t="str">
            <v>111HPSG-P</v>
          </cell>
          <cell r="B478" t="str">
            <v>111HP</v>
          </cell>
          <cell r="C478">
            <v>-8721.080228308001</v>
          </cell>
        </row>
        <row r="479">
          <cell r="A479" t="str">
            <v>111HPSG-U</v>
          </cell>
          <cell r="B479" t="str">
            <v>111HP</v>
          </cell>
          <cell r="C479">
            <v>-389566.49393217085</v>
          </cell>
        </row>
        <row r="480">
          <cell r="A480" t="str">
            <v>111GPCA</v>
          </cell>
          <cell r="B480" t="str">
            <v>111GP</v>
          </cell>
          <cell r="C480">
            <v>-864518</v>
          </cell>
        </row>
        <row r="481">
          <cell r="A481" t="str">
            <v>111GPCN</v>
          </cell>
          <cell r="B481" t="str">
            <v>111GP</v>
          </cell>
          <cell r="C481">
            <v>-2443972.2192394207</v>
          </cell>
        </row>
        <row r="482">
          <cell r="A482" t="str">
            <v>111GPOR</v>
          </cell>
          <cell r="B482" t="str">
            <v>111GP</v>
          </cell>
          <cell r="C482">
            <v>-8096015.504904326</v>
          </cell>
        </row>
        <row r="483">
          <cell r="A483" t="str">
            <v>111GPSG</v>
          </cell>
          <cell r="B483" t="str">
            <v>111GP</v>
          </cell>
          <cell r="C483">
            <v>0</v>
          </cell>
        </row>
        <row r="484">
          <cell r="A484" t="str">
            <v>111GPSO</v>
          </cell>
          <cell r="B484" t="str">
            <v>111GP</v>
          </cell>
          <cell r="C484">
            <v>-10056667.538538342</v>
          </cell>
        </row>
        <row r="485">
          <cell r="A485" t="str">
            <v>111GPUT</v>
          </cell>
          <cell r="B485" t="str">
            <v>111GP</v>
          </cell>
          <cell r="C485">
            <v>-11016.460000000048</v>
          </cell>
        </row>
        <row r="486">
          <cell r="A486" t="str">
            <v>111GPWA</v>
          </cell>
          <cell r="B486" t="str">
            <v>111GP</v>
          </cell>
          <cell r="C486">
            <v>-1434396.7382453554</v>
          </cell>
        </row>
        <row r="487">
          <cell r="A487" t="str">
            <v>111GPWYP</v>
          </cell>
          <cell r="B487" t="str">
            <v>111GP</v>
          </cell>
          <cell r="C487">
            <v>-6588084.376486499</v>
          </cell>
        </row>
        <row r="488">
          <cell r="A488" t="str">
            <v>111GPWYU</v>
          </cell>
          <cell r="B488" t="str">
            <v>111GP</v>
          </cell>
          <cell r="C488">
            <v>-29591.76</v>
          </cell>
        </row>
        <row r="489">
          <cell r="A489" t="str">
            <v>111IPCN</v>
          </cell>
          <cell r="B489" t="str">
            <v>111IP</v>
          </cell>
          <cell r="C489">
            <v>-89135475.69629359</v>
          </cell>
        </row>
        <row r="490">
          <cell r="A490" t="str">
            <v>111IPDGP</v>
          </cell>
          <cell r="B490" t="str">
            <v>111IP</v>
          </cell>
          <cell r="C490">
            <v>59993.6214141796</v>
          </cell>
        </row>
        <row r="491">
          <cell r="A491" t="str">
            <v>111IPDGU</v>
          </cell>
          <cell r="B491" t="str">
            <v>111IP</v>
          </cell>
          <cell r="C491">
            <v>-332637.9352417887</v>
          </cell>
        </row>
        <row r="492">
          <cell r="A492" t="str">
            <v>111IPID</v>
          </cell>
          <cell r="B492" t="str">
            <v>111IP</v>
          </cell>
          <cell r="C492">
            <v>-771109.442654377</v>
          </cell>
        </row>
        <row r="493">
          <cell r="A493" t="str">
            <v>111IPOR</v>
          </cell>
          <cell r="B493" t="str">
            <v>111IP</v>
          </cell>
          <cell r="C493">
            <v>66976.085254959</v>
          </cell>
        </row>
        <row r="494">
          <cell r="A494" t="str">
            <v>111IPSE</v>
          </cell>
          <cell r="B494" t="str">
            <v>111IP</v>
          </cell>
          <cell r="C494">
            <v>-1364125.223319127</v>
          </cell>
        </row>
        <row r="495">
          <cell r="A495" t="str">
            <v>111IPSG</v>
          </cell>
          <cell r="B495" t="str">
            <v>111IP</v>
          </cell>
          <cell r="C495">
            <v>-41849947.79597385</v>
          </cell>
        </row>
        <row r="496">
          <cell r="A496" t="str">
            <v>111IPSG-P</v>
          </cell>
          <cell r="B496" t="str">
            <v>111IP</v>
          </cell>
          <cell r="C496">
            <v>-10191671.78564873</v>
          </cell>
        </row>
        <row r="497">
          <cell r="A497" t="str">
            <v>111IPSG-U</v>
          </cell>
          <cell r="B497" t="str">
            <v>111IP</v>
          </cell>
          <cell r="C497">
            <v>-3111806.6747582178</v>
          </cell>
        </row>
        <row r="498">
          <cell r="A498" t="str">
            <v>111IPSO</v>
          </cell>
          <cell r="B498" t="str">
            <v>111IP</v>
          </cell>
          <cell r="C498">
            <v>-261507129.8115788</v>
          </cell>
        </row>
        <row r="499">
          <cell r="A499" t="str">
            <v>111IPSSGCH</v>
          </cell>
          <cell r="B499" t="str">
            <v>111IP</v>
          </cell>
          <cell r="C499">
            <v>-41829.48</v>
          </cell>
        </row>
        <row r="500">
          <cell r="A500" t="str">
            <v>111IPUT</v>
          </cell>
          <cell r="B500" t="str">
            <v>111IP</v>
          </cell>
          <cell r="C500">
            <v>-11200.39820508783</v>
          </cell>
        </row>
        <row r="501">
          <cell r="A501" t="str">
            <v>111IPWA</v>
          </cell>
          <cell r="B501" t="str">
            <v>111IP</v>
          </cell>
          <cell r="C501">
            <v>-690.453536340555</v>
          </cell>
        </row>
        <row r="502">
          <cell r="A502" t="str">
            <v>111IPWYP</v>
          </cell>
          <cell r="B502" t="str">
            <v>111IP</v>
          </cell>
          <cell r="C502">
            <v>-36941.100000000006</v>
          </cell>
        </row>
        <row r="503">
          <cell r="A503" t="str">
            <v>111390OR</v>
          </cell>
          <cell r="B503">
            <v>111390</v>
          </cell>
          <cell r="C503">
            <v>-1110361.41</v>
          </cell>
        </row>
        <row r="504">
          <cell r="A504" t="str">
            <v>111390SG</v>
          </cell>
          <cell r="B504">
            <v>111390</v>
          </cell>
          <cell r="C504">
            <v>-995266.75</v>
          </cell>
        </row>
        <row r="505">
          <cell r="A505" t="str">
            <v>111390SO</v>
          </cell>
          <cell r="B505">
            <v>111390</v>
          </cell>
          <cell r="C505">
            <v>2259196.74</v>
          </cell>
        </row>
        <row r="506">
          <cell r="A506" t="str">
            <v>111390UT</v>
          </cell>
          <cell r="B506">
            <v>111390</v>
          </cell>
          <cell r="C506">
            <v>701024.65</v>
          </cell>
        </row>
        <row r="507">
          <cell r="A507" t="str">
            <v>111390WYP</v>
          </cell>
          <cell r="B507">
            <v>111390</v>
          </cell>
          <cell r="C507">
            <v>-429570.21</v>
          </cell>
        </row>
        <row r="508">
          <cell r="A508" t="str">
            <v>Rate Base Additions:</v>
          </cell>
        </row>
        <row r="509">
          <cell r="A509" t="str">
            <v>105OR</v>
          </cell>
          <cell r="B509" t="str">
            <v>105</v>
          </cell>
          <cell r="C509">
            <v>746267.77</v>
          </cell>
        </row>
        <row r="510">
          <cell r="A510" t="str">
            <v>105SE</v>
          </cell>
          <cell r="B510" t="str">
            <v>105</v>
          </cell>
          <cell r="C510">
            <v>953013.91</v>
          </cell>
        </row>
        <row r="511">
          <cell r="A511" t="str">
            <v>105SNPP</v>
          </cell>
          <cell r="B511" t="str">
            <v>105</v>
          </cell>
          <cell r="C511">
            <v>8923301.54</v>
          </cell>
        </row>
        <row r="512">
          <cell r="A512" t="str">
            <v>105SNPT</v>
          </cell>
          <cell r="B512" t="str">
            <v>105</v>
          </cell>
          <cell r="C512">
            <v>3662319.31</v>
          </cell>
        </row>
        <row r="513">
          <cell r="A513" t="str">
            <v>105UT</v>
          </cell>
          <cell r="B513" t="str">
            <v>105</v>
          </cell>
          <cell r="C513">
            <v>1881046.09</v>
          </cell>
        </row>
        <row r="514">
          <cell r="A514" t="str">
            <v>114DGP</v>
          </cell>
          <cell r="B514" t="str">
            <v>114</v>
          </cell>
          <cell r="C514">
            <v>14560710.68</v>
          </cell>
        </row>
        <row r="515">
          <cell r="A515" t="str">
            <v>114SG</v>
          </cell>
          <cell r="B515" t="str">
            <v>114</v>
          </cell>
          <cell r="C515">
            <v>142633069.07</v>
          </cell>
        </row>
        <row r="516">
          <cell r="A516" t="str">
            <v>115DGP</v>
          </cell>
          <cell r="B516" t="str">
            <v>115</v>
          </cell>
          <cell r="C516">
            <v>-11564315.57</v>
          </cell>
        </row>
        <row r="517">
          <cell r="A517" t="str">
            <v>115SG</v>
          </cell>
          <cell r="B517" t="str">
            <v>115</v>
          </cell>
          <cell r="C517">
            <v>-79283204.4</v>
          </cell>
        </row>
        <row r="518">
          <cell r="A518" t="str">
            <v>124CA</v>
          </cell>
          <cell r="B518" t="str">
            <v>124</v>
          </cell>
          <cell r="C518">
            <v>400445.39</v>
          </cell>
        </row>
        <row r="519">
          <cell r="A519" t="str">
            <v>124ID</v>
          </cell>
          <cell r="B519" t="str">
            <v>124</v>
          </cell>
          <cell r="C519">
            <v>36640.9</v>
          </cell>
        </row>
        <row r="520">
          <cell r="A520" t="str">
            <v>124OR</v>
          </cell>
          <cell r="B520" t="str">
            <v>124</v>
          </cell>
          <cell r="C520">
            <v>0.17</v>
          </cell>
        </row>
        <row r="521">
          <cell r="A521" t="str">
            <v>124OTHER</v>
          </cell>
          <cell r="B521" t="str">
            <v>124</v>
          </cell>
          <cell r="C521">
            <v>-4520401.8</v>
          </cell>
        </row>
        <row r="522">
          <cell r="A522" t="str">
            <v>124SO</v>
          </cell>
          <cell r="B522" t="str">
            <v>124</v>
          </cell>
          <cell r="C522">
            <v>-2464.18</v>
          </cell>
        </row>
        <row r="523">
          <cell r="A523" t="str">
            <v>124UT</v>
          </cell>
          <cell r="B523" t="str">
            <v>124</v>
          </cell>
          <cell r="C523">
            <v>5234832.94</v>
          </cell>
        </row>
        <row r="524">
          <cell r="A524" t="str">
            <v>124WA</v>
          </cell>
          <cell r="B524" t="str">
            <v>124</v>
          </cell>
          <cell r="C524">
            <v>2063755.6</v>
          </cell>
        </row>
        <row r="525">
          <cell r="A525" t="str">
            <v>124WYP</v>
          </cell>
          <cell r="B525" t="str">
            <v>124</v>
          </cell>
          <cell r="C525">
            <v>117215.94</v>
          </cell>
        </row>
        <row r="526">
          <cell r="A526" t="str">
            <v>124WYU</v>
          </cell>
          <cell r="B526" t="str">
            <v>124</v>
          </cell>
          <cell r="C526">
            <v>11717.03</v>
          </cell>
        </row>
        <row r="527">
          <cell r="A527" t="str">
            <v>182WCA</v>
          </cell>
          <cell r="B527" t="str">
            <v>182W</v>
          </cell>
          <cell r="C527">
            <v>0.01</v>
          </cell>
        </row>
        <row r="528">
          <cell r="A528" t="str">
            <v>182WID</v>
          </cell>
          <cell r="B528" t="str">
            <v>182W</v>
          </cell>
          <cell r="C528">
            <v>4512561.11</v>
          </cell>
        </row>
        <row r="529">
          <cell r="A529" t="str">
            <v>182WOTHER</v>
          </cell>
          <cell r="B529" t="str">
            <v>182W</v>
          </cell>
          <cell r="C529">
            <v>10615397.52</v>
          </cell>
        </row>
        <row r="530">
          <cell r="A530" t="str">
            <v>182WUT</v>
          </cell>
          <cell r="B530" t="str">
            <v>182W</v>
          </cell>
          <cell r="C530">
            <v>644362.65</v>
          </cell>
        </row>
        <row r="531">
          <cell r="A531" t="str">
            <v>182WWYP</v>
          </cell>
          <cell r="B531" t="str">
            <v>182W</v>
          </cell>
          <cell r="C531">
            <v>250357.18</v>
          </cell>
        </row>
        <row r="532">
          <cell r="A532" t="str">
            <v>182WWYU</v>
          </cell>
          <cell r="B532" t="str">
            <v>182W</v>
          </cell>
          <cell r="C532">
            <v>208.82</v>
          </cell>
        </row>
        <row r="533">
          <cell r="A533" t="str">
            <v>151SE</v>
          </cell>
          <cell r="B533" t="str">
            <v>151</v>
          </cell>
          <cell r="C533">
            <v>160345599.92000002</v>
          </cell>
        </row>
        <row r="534">
          <cell r="A534" t="str">
            <v>151SSECH</v>
          </cell>
          <cell r="B534" t="str">
            <v>151</v>
          </cell>
          <cell r="C534">
            <v>10465252.46</v>
          </cell>
        </row>
        <row r="535">
          <cell r="A535" t="str">
            <v>25316SE</v>
          </cell>
          <cell r="B535" t="str">
            <v>25316</v>
          </cell>
          <cell r="C535">
            <v>-1859500</v>
          </cell>
        </row>
        <row r="536">
          <cell r="A536" t="str">
            <v>25317SE</v>
          </cell>
          <cell r="B536" t="str">
            <v>25317</v>
          </cell>
          <cell r="C536">
            <v>-1826722.5</v>
          </cell>
        </row>
        <row r="537">
          <cell r="A537" t="str">
            <v>154CA</v>
          </cell>
          <cell r="B537" t="str">
            <v>154</v>
          </cell>
          <cell r="C537">
            <v>1311795.65</v>
          </cell>
        </row>
        <row r="538">
          <cell r="A538" t="str">
            <v>154ID</v>
          </cell>
          <cell r="B538" t="str">
            <v>154</v>
          </cell>
          <cell r="C538">
            <v>5101210.43</v>
          </cell>
        </row>
        <row r="539">
          <cell r="A539" t="str">
            <v>154OR</v>
          </cell>
          <cell r="B539" t="str">
            <v>154</v>
          </cell>
          <cell r="C539">
            <v>27830344.58</v>
          </cell>
        </row>
        <row r="540">
          <cell r="A540" t="str">
            <v>154SE</v>
          </cell>
          <cell r="B540" t="str">
            <v>154</v>
          </cell>
          <cell r="C540">
            <v>4656652.15</v>
          </cell>
        </row>
        <row r="541">
          <cell r="A541" t="str">
            <v>154SG</v>
          </cell>
          <cell r="B541" t="str">
            <v>154</v>
          </cell>
          <cell r="C541">
            <v>2224313.18</v>
          </cell>
        </row>
        <row r="542">
          <cell r="A542" t="str">
            <v>154SNPD</v>
          </cell>
          <cell r="B542" t="str">
            <v>154</v>
          </cell>
          <cell r="C542">
            <v>-4383329.34</v>
          </cell>
        </row>
        <row r="543">
          <cell r="A543" t="str">
            <v>154SNPPH</v>
          </cell>
          <cell r="B543" t="str">
            <v>154</v>
          </cell>
          <cell r="C543">
            <v>-1859.7</v>
          </cell>
        </row>
        <row r="544">
          <cell r="A544" t="str">
            <v>154SNPPO</v>
          </cell>
          <cell r="B544" t="str">
            <v>154</v>
          </cell>
          <cell r="C544">
            <v>802285.5</v>
          </cell>
        </row>
        <row r="545">
          <cell r="A545" t="str">
            <v>154SNPPS</v>
          </cell>
          <cell r="B545" t="str">
            <v>154</v>
          </cell>
          <cell r="C545">
            <v>76721286.92</v>
          </cell>
        </row>
        <row r="546">
          <cell r="A546" t="str">
            <v>154SO</v>
          </cell>
          <cell r="B546" t="str">
            <v>154</v>
          </cell>
          <cell r="C546">
            <v>-138028</v>
          </cell>
        </row>
        <row r="547">
          <cell r="A547" t="str">
            <v>154UT</v>
          </cell>
          <cell r="B547" t="str">
            <v>154</v>
          </cell>
          <cell r="C547">
            <v>39220820.79</v>
          </cell>
        </row>
        <row r="548">
          <cell r="A548" t="str">
            <v>154WA</v>
          </cell>
          <cell r="B548" t="str">
            <v>154</v>
          </cell>
          <cell r="C548">
            <v>6697755.35</v>
          </cell>
        </row>
        <row r="549">
          <cell r="A549" t="str">
            <v>154WYP</v>
          </cell>
          <cell r="B549" t="str">
            <v>154</v>
          </cell>
          <cell r="C549">
            <v>8476768.09</v>
          </cell>
        </row>
        <row r="550">
          <cell r="A550" t="str">
            <v>154WYU</v>
          </cell>
          <cell r="B550" t="str">
            <v>154</v>
          </cell>
          <cell r="C550">
            <v>1555352.99</v>
          </cell>
        </row>
        <row r="551">
          <cell r="A551" t="str">
            <v>25318SNPPS</v>
          </cell>
          <cell r="B551" t="str">
            <v>25318</v>
          </cell>
          <cell r="C551">
            <v>-273000</v>
          </cell>
        </row>
        <row r="552">
          <cell r="A552" t="str">
            <v>165GPS</v>
          </cell>
          <cell r="B552" t="str">
            <v>165</v>
          </cell>
          <cell r="C552">
            <v>8912909.75</v>
          </cell>
        </row>
        <row r="553">
          <cell r="A553" t="str">
            <v>165ID</v>
          </cell>
          <cell r="B553" t="str">
            <v>165</v>
          </cell>
          <cell r="C553">
            <v>230636.42</v>
          </cell>
        </row>
        <row r="554">
          <cell r="A554" t="str">
            <v>165OR</v>
          </cell>
          <cell r="B554" t="str">
            <v>165</v>
          </cell>
          <cell r="C554">
            <v>1075194.72</v>
          </cell>
        </row>
        <row r="555">
          <cell r="A555" t="str">
            <v>165SE</v>
          </cell>
          <cell r="B555" t="str">
            <v>165</v>
          </cell>
          <cell r="C555">
            <v>2880957.96</v>
          </cell>
        </row>
        <row r="556">
          <cell r="A556" t="str">
            <v>165SG</v>
          </cell>
          <cell r="B556" t="str">
            <v>165</v>
          </cell>
          <cell r="C556">
            <v>3813910.32</v>
          </cell>
        </row>
        <row r="557">
          <cell r="A557" t="str">
            <v>165SO</v>
          </cell>
          <cell r="B557" t="str">
            <v>165</v>
          </cell>
          <cell r="C557">
            <v>19788881.63</v>
          </cell>
        </row>
        <row r="558">
          <cell r="A558" t="str">
            <v>165UT</v>
          </cell>
          <cell r="B558" t="str">
            <v>165</v>
          </cell>
          <cell r="C558">
            <v>1975368</v>
          </cell>
        </row>
        <row r="559">
          <cell r="A559" t="str">
            <v>182MID</v>
          </cell>
          <cell r="B559" t="str">
            <v>182M</v>
          </cell>
          <cell r="C559">
            <v>-247861.13</v>
          </cell>
        </row>
        <row r="560">
          <cell r="A560" t="str">
            <v>182MOR</v>
          </cell>
          <cell r="B560" t="str">
            <v>182M</v>
          </cell>
          <cell r="C560">
            <v>5699976.73</v>
          </cell>
        </row>
        <row r="561">
          <cell r="A561" t="str">
            <v>182MOTHER</v>
          </cell>
          <cell r="B561" t="str">
            <v>182M</v>
          </cell>
          <cell r="C561">
            <v>68507151.53</v>
          </cell>
        </row>
        <row r="562">
          <cell r="A562" t="str">
            <v>182MSG</v>
          </cell>
          <cell r="B562" t="str">
            <v>182M</v>
          </cell>
          <cell r="C562">
            <v>5309283.32</v>
          </cell>
        </row>
        <row r="563">
          <cell r="A563" t="str">
            <v>182MSGCT</v>
          </cell>
          <cell r="B563" t="str">
            <v>182M</v>
          </cell>
          <cell r="C563">
            <v>9634148.26</v>
          </cell>
        </row>
        <row r="564">
          <cell r="A564" t="str">
            <v>182MSG-P</v>
          </cell>
          <cell r="B564" t="str">
            <v>182M</v>
          </cell>
          <cell r="C564">
            <v>-4633613.73333333</v>
          </cell>
        </row>
        <row r="565">
          <cell r="A565" t="str">
            <v>182MSO</v>
          </cell>
          <cell r="B565" t="str">
            <v>182M</v>
          </cell>
          <cell r="C565">
            <v>7034874.2</v>
          </cell>
        </row>
        <row r="566">
          <cell r="A566" t="str">
            <v>182MUT</v>
          </cell>
          <cell r="B566" t="str">
            <v>182M</v>
          </cell>
          <cell r="C566">
            <v>1033173.98</v>
          </cell>
        </row>
        <row r="567">
          <cell r="A567" t="str">
            <v>182MWA</v>
          </cell>
          <cell r="B567" t="str">
            <v>182M</v>
          </cell>
          <cell r="C567">
            <v>205468.69</v>
          </cell>
        </row>
        <row r="568">
          <cell r="A568" t="str">
            <v>182MWYP</v>
          </cell>
          <cell r="B568" t="str">
            <v>182M</v>
          </cell>
          <cell r="C568">
            <v>-2455286.64</v>
          </cell>
        </row>
        <row r="569">
          <cell r="A569" t="str">
            <v>186MOTHER</v>
          </cell>
          <cell r="B569" t="str">
            <v>186M</v>
          </cell>
          <cell r="C569">
            <v>23164554.57</v>
          </cell>
        </row>
        <row r="570">
          <cell r="A570" t="str">
            <v>186MSE</v>
          </cell>
          <cell r="B570" t="str">
            <v>186M</v>
          </cell>
          <cell r="C570">
            <v>8204289.83847894</v>
          </cell>
        </row>
        <row r="571">
          <cell r="A571" t="str">
            <v>186MSG</v>
          </cell>
          <cell r="B571" t="str">
            <v>186M</v>
          </cell>
          <cell r="C571">
            <v>41402192.38408249</v>
          </cell>
        </row>
        <row r="572">
          <cell r="A572" t="str">
            <v>186MSO</v>
          </cell>
          <cell r="B572" t="str">
            <v>186M</v>
          </cell>
          <cell r="C572">
            <v>56186.25</v>
          </cell>
        </row>
        <row r="573">
          <cell r="A573" t="str">
            <v>186MWA</v>
          </cell>
          <cell r="B573" t="str">
            <v>186M</v>
          </cell>
          <cell r="C573">
            <v>117352.2</v>
          </cell>
        </row>
        <row r="574">
          <cell r="A574" t="str">
            <v>131SNP</v>
          </cell>
          <cell r="B574" t="str">
            <v>131</v>
          </cell>
          <cell r="C574">
            <v>0.14333329908549786</v>
          </cell>
        </row>
        <row r="575">
          <cell r="A575" t="str">
            <v>135SG</v>
          </cell>
          <cell r="B575" t="str">
            <v>135</v>
          </cell>
          <cell r="C575">
            <v>2150.916666667</v>
          </cell>
        </row>
        <row r="576">
          <cell r="A576" t="str">
            <v>141SO</v>
          </cell>
          <cell r="B576" t="str">
            <v>141</v>
          </cell>
          <cell r="C576">
            <v>190712.758333333</v>
          </cell>
        </row>
        <row r="577">
          <cell r="A577" t="str">
            <v>143SO</v>
          </cell>
          <cell r="B577" t="str">
            <v>143</v>
          </cell>
          <cell r="C577">
            <v>26532240.2958333</v>
          </cell>
        </row>
        <row r="578">
          <cell r="A578" t="str">
            <v>230SE</v>
          </cell>
          <cell r="B578" t="str">
            <v>230</v>
          </cell>
          <cell r="C578">
            <v>-2460800.29833333</v>
          </cell>
        </row>
        <row r="579">
          <cell r="A579" t="str">
            <v>232SE</v>
          </cell>
          <cell r="B579" t="str">
            <v>232</v>
          </cell>
          <cell r="C579">
            <v>-1332965.50666666</v>
          </cell>
        </row>
        <row r="580">
          <cell r="A580" t="str">
            <v>232SO</v>
          </cell>
          <cell r="B580" t="str">
            <v>232</v>
          </cell>
          <cell r="C580">
            <v>-5452206.09666666</v>
          </cell>
        </row>
        <row r="581">
          <cell r="A581" t="str">
            <v>2533SE</v>
          </cell>
          <cell r="B581" t="str">
            <v>2533</v>
          </cell>
          <cell r="C581">
            <v>-5835724.94</v>
          </cell>
        </row>
        <row r="582">
          <cell r="A582" t="str">
            <v>254105SE</v>
          </cell>
          <cell r="B582" t="str">
            <v>254105</v>
          </cell>
          <cell r="C582">
            <v>-546811.875833333</v>
          </cell>
        </row>
        <row r="583">
          <cell r="A583" t="str">
            <v>18222OR</v>
          </cell>
          <cell r="B583" t="str">
            <v>18222</v>
          </cell>
          <cell r="C583">
            <v>-141569.69</v>
          </cell>
        </row>
        <row r="584">
          <cell r="A584" t="str">
            <v>18222TROJD</v>
          </cell>
          <cell r="B584" t="str">
            <v>18222</v>
          </cell>
          <cell r="C584">
            <v>2492828.42</v>
          </cell>
        </row>
        <row r="585">
          <cell r="A585" t="str">
            <v>18222TROJP</v>
          </cell>
          <cell r="B585" t="str">
            <v>18222</v>
          </cell>
          <cell r="C585">
            <v>1702432.37</v>
          </cell>
        </row>
        <row r="586">
          <cell r="A586" t="str">
            <v>18222WA</v>
          </cell>
          <cell r="B586" t="str">
            <v>18222</v>
          </cell>
          <cell r="C586">
            <v>-574512.06</v>
          </cell>
        </row>
        <row r="587">
          <cell r="A587" t="str">
            <v>Rate Base Deductions:</v>
          </cell>
        </row>
        <row r="588">
          <cell r="A588" t="str">
            <v>235UT</v>
          </cell>
          <cell r="B588" t="str">
            <v>235</v>
          </cell>
          <cell r="C588">
            <v>-10056592</v>
          </cell>
        </row>
        <row r="589">
          <cell r="A589" t="str">
            <v>2282SO</v>
          </cell>
          <cell r="B589" t="str">
            <v>2282</v>
          </cell>
          <cell r="C589">
            <v>-8501564.8</v>
          </cell>
        </row>
        <row r="590">
          <cell r="A590" t="str">
            <v>2283SO</v>
          </cell>
          <cell r="B590" t="str">
            <v>2283</v>
          </cell>
          <cell r="C590">
            <v>-20844951.11</v>
          </cell>
        </row>
        <row r="591">
          <cell r="A591" t="str">
            <v>254SE</v>
          </cell>
          <cell r="B591">
            <v>254</v>
          </cell>
          <cell r="C591">
            <v>-1345692.48182005</v>
          </cell>
        </row>
        <row r="592">
          <cell r="A592" t="str">
            <v>254SG</v>
          </cell>
          <cell r="B592">
            <v>254</v>
          </cell>
          <cell r="C592">
            <v>0</v>
          </cell>
        </row>
        <row r="593">
          <cell r="A593" t="str">
            <v>22842TROJD</v>
          </cell>
          <cell r="B593" t="str">
            <v>22842</v>
          </cell>
          <cell r="C593">
            <v>0</v>
          </cell>
        </row>
        <row r="594">
          <cell r="A594" t="str">
            <v>230TROJP</v>
          </cell>
          <cell r="B594" t="str">
            <v>230</v>
          </cell>
          <cell r="C594">
            <v>-2044863.87</v>
          </cell>
        </row>
        <row r="595">
          <cell r="A595" t="str">
            <v>254105TROJP</v>
          </cell>
          <cell r="B595" t="str">
            <v>254105</v>
          </cell>
          <cell r="C595">
            <v>-3373343.47</v>
          </cell>
        </row>
        <row r="596">
          <cell r="A596" t="str">
            <v>254CA</v>
          </cell>
          <cell r="B596" t="str">
            <v>254</v>
          </cell>
          <cell r="C596">
            <v>-45034.49</v>
          </cell>
        </row>
        <row r="597">
          <cell r="A597" t="str">
            <v>254ID</v>
          </cell>
          <cell r="B597" t="str">
            <v>254</v>
          </cell>
          <cell r="C597">
            <v>-156434.3</v>
          </cell>
        </row>
        <row r="598">
          <cell r="A598" t="str">
            <v>254OTHER</v>
          </cell>
          <cell r="B598" t="str">
            <v>254</v>
          </cell>
          <cell r="C598">
            <v>-775874.22</v>
          </cell>
        </row>
        <row r="599">
          <cell r="A599" t="str">
            <v>254UT</v>
          </cell>
          <cell r="B599" t="str">
            <v>254</v>
          </cell>
          <cell r="C599">
            <v>0.2600000000093132</v>
          </cell>
        </row>
        <row r="600">
          <cell r="A600" t="str">
            <v>254WA</v>
          </cell>
          <cell r="B600" t="str">
            <v>254</v>
          </cell>
          <cell r="C600">
            <v>-479.73</v>
          </cell>
        </row>
        <row r="601">
          <cell r="A601" t="str">
            <v>254WYP</v>
          </cell>
          <cell r="B601" t="str">
            <v>254</v>
          </cell>
          <cell r="C601">
            <v>-352888.37</v>
          </cell>
        </row>
        <row r="602">
          <cell r="A602" t="str">
            <v>25398SE</v>
          </cell>
          <cell r="B602" t="str">
            <v>25398</v>
          </cell>
          <cell r="C602">
            <v>-16895232</v>
          </cell>
        </row>
        <row r="603">
          <cell r="A603" t="str">
            <v>25399CA</v>
          </cell>
          <cell r="B603" t="str">
            <v>25399</v>
          </cell>
          <cell r="C603">
            <v>-228796.23</v>
          </cell>
        </row>
        <row r="604">
          <cell r="A604" t="str">
            <v>25399ID</v>
          </cell>
          <cell r="B604" t="str">
            <v>25399</v>
          </cell>
          <cell r="C604">
            <v>-78142.07</v>
          </cell>
        </row>
        <row r="605">
          <cell r="A605" t="str">
            <v>25399OR</v>
          </cell>
          <cell r="B605" t="str">
            <v>25399</v>
          </cell>
          <cell r="C605">
            <v>-1902634.64</v>
          </cell>
        </row>
        <row r="606">
          <cell r="A606" t="str">
            <v>25399OTHER</v>
          </cell>
          <cell r="B606" t="str">
            <v>25399</v>
          </cell>
          <cell r="C606">
            <v>-716516.17</v>
          </cell>
        </row>
        <row r="607">
          <cell r="A607" t="str">
            <v>25399SE</v>
          </cell>
          <cell r="B607" t="str">
            <v>25399</v>
          </cell>
          <cell r="C607">
            <v>-1957748.51</v>
          </cell>
        </row>
        <row r="608">
          <cell r="A608" t="str">
            <v>25399SG</v>
          </cell>
          <cell r="B608" t="str">
            <v>25399</v>
          </cell>
          <cell r="C608">
            <v>-10798076.716666665</v>
          </cell>
        </row>
        <row r="609">
          <cell r="A609" t="str">
            <v>25399SO</v>
          </cell>
          <cell r="B609" t="str">
            <v>25399</v>
          </cell>
          <cell r="C609">
            <v>-4492061.62633334</v>
          </cell>
        </row>
        <row r="610">
          <cell r="A610" t="str">
            <v>25399UT</v>
          </cell>
          <cell r="B610" t="str">
            <v>25399</v>
          </cell>
          <cell r="C610">
            <v>-747107.74</v>
          </cell>
        </row>
        <row r="611">
          <cell r="A611" t="str">
            <v>25399WA</v>
          </cell>
          <cell r="B611" t="str">
            <v>25399</v>
          </cell>
          <cell r="C611">
            <v>-389363.13</v>
          </cell>
        </row>
        <row r="612">
          <cell r="A612" t="str">
            <v>25399WYP</v>
          </cell>
          <cell r="B612" t="str">
            <v>25399</v>
          </cell>
          <cell r="C612">
            <v>-170779.32</v>
          </cell>
        </row>
        <row r="613">
          <cell r="A613" t="str">
            <v>25399WYU</v>
          </cell>
          <cell r="B613" t="str">
            <v>25399</v>
          </cell>
          <cell r="C613">
            <v>-4793.94</v>
          </cell>
        </row>
        <row r="614">
          <cell r="A614" t="str">
            <v>252CA</v>
          </cell>
          <cell r="B614" t="str">
            <v>252</v>
          </cell>
          <cell r="C614">
            <v>-52327.25</v>
          </cell>
        </row>
        <row r="615">
          <cell r="A615" t="str">
            <v>252CN</v>
          </cell>
          <cell r="B615" t="str">
            <v>252</v>
          </cell>
          <cell r="C615">
            <v>-0.6000000000931323</v>
          </cell>
        </row>
        <row r="616">
          <cell r="A616" t="str">
            <v>252ID</v>
          </cell>
          <cell r="B616" t="str">
            <v>252</v>
          </cell>
          <cell r="C616">
            <v>-150326.45</v>
          </cell>
        </row>
        <row r="617">
          <cell r="A617" t="str">
            <v>252OR</v>
          </cell>
          <cell r="B617" t="str">
            <v>252</v>
          </cell>
          <cell r="C617">
            <v>-1071230.58</v>
          </cell>
        </row>
        <row r="618">
          <cell r="A618" t="str">
            <v>252SG</v>
          </cell>
          <cell r="B618" t="str">
            <v>252</v>
          </cell>
          <cell r="C618">
            <v>-8565696.65</v>
          </cell>
        </row>
        <row r="619">
          <cell r="A619" t="str">
            <v>252UT</v>
          </cell>
          <cell r="B619" t="str">
            <v>252</v>
          </cell>
          <cell r="C619">
            <v>-7273701.41</v>
          </cell>
        </row>
        <row r="620">
          <cell r="A620" t="str">
            <v>252WA</v>
          </cell>
          <cell r="B620" t="str">
            <v>252</v>
          </cell>
          <cell r="C620">
            <v>-366063.5</v>
          </cell>
        </row>
        <row r="621">
          <cell r="A621" t="str">
            <v>252WYP</v>
          </cell>
          <cell r="B621" t="str">
            <v>252</v>
          </cell>
          <cell r="C621">
            <v>-2841030.36</v>
          </cell>
        </row>
        <row r="622">
          <cell r="A622" t="str">
            <v>252WYU</v>
          </cell>
          <cell r="B622" t="str">
            <v>252</v>
          </cell>
          <cell r="C622">
            <v>-0.33999999999650754</v>
          </cell>
        </row>
        <row r="623">
          <cell r="A623" t="str">
            <v>190BADDEBT</v>
          </cell>
          <cell r="B623" t="str">
            <v>190</v>
          </cell>
          <cell r="C623">
            <v>3174264.74</v>
          </cell>
        </row>
        <row r="624">
          <cell r="A624" t="str">
            <v>190CA</v>
          </cell>
          <cell r="B624" t="str">
            <v>190</v>
          </cell>
          <cell r="C624">
            <v>16234.309999999998</v>
          </cell>
        </row>
        <row r="625">
          <cell r="A625" t="str">
            <v>190CN</v>
          </cell>
          <cell r="B625" t="str">
            <v>190</v>
          </cell>
          <cell r="C625">
            <v>88380.67</v>
          </cell>
        </row>
        <row r="626">
          <cell r="A626" t="str">
            <v>190DGP</v>
          </cell>
          <cell r="B626" t="str">
            <v>190</v>
          </cell>
          <cell r="C626">
            <v>0.04</v>
          </cell>
        </row>
        <row r="627">
          <cell r="A627" t="str">
            <v>190IBT</v>
          </cell>
          <cell r="B627" t="str">
            <v>190</v>
          </cell>
          <cell r="C627">
            <v>0</v>
          </cell>
        </row>
        <row r="628">
          <cell r="A628" t="str">
            <v>190ID</v>
          </cell>
          <cell r="B628" t="str">
            <v>190</v>
          </cell>
          <cell r="C628">
            <v>44525.919999999984</v>
          </cell>
        </row>
        <row r="629">
          <cell r="A629" t="str">
            <v>190OR</v>
          </cell>
          <cell r="B629" t="str">
            <v>190</v>
          </cell>
          <cell r="C629">
            <v>0.010000000009313226</v>
          </cell>
        </row>
        <row r="630">
          <cell r="A630" t="str">
            <v>190OTHER</v>
          </cell>
          <cell r="B630" t="str">
            <v>190</v>
          </cell>
          <cell r="C630">
            <v>13467530.88</v>
          </cell>
        </row>
        <row r="631">
          <cell r="A631" t="str">
            <v>190SE</v>
          </cell>
          <cell r="B631" t="str">
            <v>190</v>
          </cell>
          <cell r="C631">
            <v>16661709.45</v>
          </cell>
        </row>
        <row r="632">
          <cell r="A632" t="str">
            <v>190SG</v>
          </cell>
          <cell r="B632" t="str">
            <v>190</v>
          </cell>
          <cell r="C632">
            <v>40540072.55</v>
          </cell>
        </row>
        <row r="633">
          <cell r="A633" t="str">
            <v>190SNP</v>
          </cell>
          <cell r="B633" t="str">
            <v>190</v>
          </cell>
          <cell r="C633">
            <v>-0.37</v>
          </cell>
        </row>
        <row r="634">
          <cell r="A634" t="str">
            <v>190SNPD</v>
          </cell>
          <cell r="B634" t="str">
            <v>190</v>
          </cell>
          <cell r="C634">
            <v>703232.29</v>
          </cell>
        </row>
        <row r="635">
          <cell r="A635" t="str">
            <v>190SO</v>
          </cell>
          <cell r="B635" t="str">
            <v>190</v>
          </cell>
          <cell r="C635">
            <v>27988109.009999998</v>
          </cell>
        </row>
        <row r="636">
          <cell r="A636" t="str">
            <v>190SSGCT</v>
          </cell>
          <cell r="B636" t="str">
            <v>190</v>
          </cell>
          <cell r="C636">
            <v>-0.11</v>
          </cell>
        </row>
        <row r="637">
          <cell r="A637" t="str">
            <v>190TROJD</v>
          </cell>
          <cell r="B637" t="str">
            <v>190</v>
          </cell>
          <cell r="C637">
            <v>-0.28999999999999204</v>
          </cell>
        </row>
        <row r="638">
          <cell r="A638" t="str">
            <v>190UT</v>
          </cell>
          <cell r="B638" t="str">
            <v>190</v>
          </cell>
          <cell r="C638">
            <v>225624.02000000002</v>
          </cell>
        </row>
        <row r="639">
          <cell r="A639" t="str">
            <v>190WA</v>
          </cell>
          <cell r="B639" t="str">
            <v>190</v>
          </cell>
          <cell r="C639">
            <v>208010.45</v>
          </cell>
        </row>
        <row r="640">
          <cell r="A640" t="str">
            <v>190WYP</v>
          </cell>
          <cell r="B640" t="str">
            <v>190</v>
          </cell>
          <cell r="C640">
            <v>171549.67999999993</v>
          </cell>
        </row>
        <row r="641">
          <cell r="A641" t="str">
            <v>282CA</v>
          </cell>
          <cell r="B641" t="str">
            <v>282</v>
          </cell>
          <cell r="C641">
            <v>-40616007</v>
          </cell>
        </row>
        <row r="642">
          <cell r="A642" t="str">
            <v>282CIAC</v>
          </cell>
          <cell r="B642" t="str">
            <v>282</v>
          </cell>
          <cell r="C642">
            <v>25274347</v>
          </cell>
        </row>
        <row r="643">
          <cell r="A643" t="str">
            <v>282DGP</v>
          </cell>
          <cell r="B643" t="str">
            <v>282</v>
          </cell>
          <cell r="C643">
            <v>-20</v>
          </cell>
        </row>
        <row r="644">
          <cell r="A644" t="str">
            <v>282DITBAL</v>
          </cell>
          <cell r="B644" t="str">
            <v>282</v>
          </cell>
          <cell r="C644">
            <v>-0.4200000762939453</v>
          </cell>
        </row>
        <row r="645">
          <cell r="A645" t="str">
            <v>282FERC</v>
          </cell>
          <cell r="B645" t="str">
            <v>282</v>
          </cell>
          <cell r="C645">
            <v>3689188</v>
          </cell>
        </row>
        <row r="646">
          <cell r="A646" t="str">
            <v>282GPS</v>
          </cell>
          <cell r="B646" t="str">
            <v>282</v>
          </cell>
          <cell r="C646">
            <v>-11333358</v>
          </cell>
        </row>
        <row r="647">
          <cell r="A647" t="str">
            <v>282ID</v>
          </cell>
          <cell r="B647" t="str">
            <v>282</v>
          </cell>
          <cell r="C647">
            <v>-93167093.64</v>
          </cell>
        </row>
        <row r="648">
          <cell r="A648" t="str">
            <v>282OR</v>
          </cell>
          <cell r="B648" t="str">
            <v>282</v>
          </cell>
          <cell r="C648">
            <v>-461536206</v>
          </cell>
        </row>
        <row r="649">
          <cell r="A649" t="str">
            <v>282OTHER</v>
          </cell>
          <cell r="B649" t="str">
            <v>282</v>
          </cell>
          <cell r="C649">
            <v>9071997.58</v>
          </cell>
        </row>
        <row r="650">
          <cell r="A650" t="str">
            <v>282SCHMDEXP</v>
          </cell>
          <cell r="B650" t="str">
            <v>282</v>
          </cell>
          <cell r="C650">
            <v>200636284</v>
          </cell>
        </row>
        <row r="651">
          <cell r="A651" t="str">
            <v>282SE</v>
          </cell>
          <cell r="B651" t="str">
            <v>282</v>
          </cell>
          <cell r="C651">
            <v>-16624294.11</v>
          </cell>
        </row>
        <row r="652">
          <cell r="A652" t="str">
            <v>282SG</v>
          </cell>
          <cell r="B652" t="str">
            <v>282</v>
          </cell>
          <cell r="C652">
            <v>-7359114.85</v>
          </cell>
        </row>
        <row r="653">
          <cell r="A653" t="str">
            <v>282SNP</v>
          </cell>
          <cell r="B653" t="str">
            <v>282</v>
          </cell>
          <cell r="C653">
            <v>-12772819</v>
          </cell>
        </row>
        <row r="654">
          <cell r="A654" t="str">
            <v>282SO</v>
          </cell>
          <cell r="B654" t="str">
            <v>282</v>
          </cell>
          <cell r="C654">
            <v>-12326961.58</v>
          </cell>
        </row>
        <row r="655">
          <cell r="A655" t="str">
            <v>282SSGCH</v>
          </cell>
          <cell r="B655" t="str">
            <v>282</v>
          </cell>
          <cell r="C655">
            <v>-5948588</v>
          </cell>
        </row>
        <row r="656">
          <cell r="A656" t="str">
            <v>282TAXDEPR</v>
          </cell>
          <cell r="B656" t="str">
            <v>282</v>
          </cell>
          <cell r="C656">
            <v>-582879921</v>
          </cell>
        </row>
        <row r="657">
          <cell r="A657" t="str">
            <v>282UT</v>
          </cell>
          <cell r="B657" t="str">
            <v>282</v>
          </cell>
          <cell r="C657">
            <v>-683825006</v>
          </cell>
        </row>
        <row r="658">
          <cell r="A658" t="str">
            <v>282WA</v>
          </cell>
          <cell r="B658" t="str">
            <v>282</v>
          </cell>
          <cell r="C658">
            <v>-110490162</v>
          </cell>
        </row>
        <row r="659">
          <cell r="A659" t="str">
            <v>282WYP</v>
          </cell>
          <cell r="B659" t="str">
            <v>282</v>
          </cell>
          <cell r="C659">
            <v>-204491215</v>
          </cell>
        </row>
        <row r="660">
          <cell r="A660" t="str">
            <v>282WYU</v>
          </cell>
          <cell r="B660" t="str">
            <v>282</v>
          </cell>
          <cell r="C660">
            <v>0</v>
          </cell>
        </row>
        <row r="661">
          <cell r="A661" t="str">
            <v>283CA</v>
          </cell>
          <cell r="B661" t="str">
            <v>283</v>
          </cell>
          <cell r="C661">
            <v>187630.44999999995</v>
          </cell>
        </row>
        <row r="662">
          <cell r="A662" t="str">
            <v>283GPS</v>
          </cell>
          <cell r="B662" t="str">
            <v>283</v>
          </cell>
          <cell r="C662">
            <v>-15874138.16</v>
          </cell>
        </row>
        <row r="663">
          <cell r="A663" t="str">
            <v>283ID</v>
          </cell>
          <cell r="B663" t="str">
            <v>283</v>
          </cell>
          <cell r="C663">
            <v>-481784.6499999999</v>
          </cell>
        </row>
        <row r="664">
          <cell r="A664" t="str">
            <v>283OR</v>
          </cell>
          <cell r="B664" t="str">
            <v>283</v>
          </cell>
          <cell r="C664">
            <v>1761881.8399999999</v>
          </cell>
        </row>
        <row r="665">
          <cell r="A665" t="str">
            <v>283OTHER</v>
          </cell>
          <cell r="B665" t="str">
            <v>283</v>
          </cell>
          <cell r="C665">
            <v>-5269723.199999999</v>
          </cell>
        </row>
        <row r="666">
          <cell r="A666" t="str">
            <v>283SE</v>
          </cell>
          <cell r="B666" t="str">
            <v>283</v>
          </cell>
          <cell r="C666">
            <v>-31369962.46</v>
          </cell>
        </row>
        <row r="667">
          <cell r="A667" t="str">
            <v>283SG</v>
          </cell>
          <cell r="B667" t="str">
            <v>283</v>
          </cell>
          <cell r="C667">
            <v>-2593769.289999999</v>
          </cell>
        </row>
        <row r="668">
          <cell r="A668" t="str">
            <v>283SGCT</v>
          </cell>
          <cell r="B668" t="str">
            <v>283</v>
          </cell>
          <cell r="C668">
            <v>-2195325</v>
          </cell>
        </row>
        <row r="669">
          <cell r="A669" t="str">
            <v>283SNP</v>
          </cell>
          <cell r="B669" t="str">
            <v>283</v>
          </cell>
          <cell r="C669">
            <v>-6341086.42</v>
          </cell>
        </row>
        <row r="670">
          <cell r="A670" t="str">
            <v>283SO</v>
          </cell>
          <cell r="B670" t="str">
            <v>283</v>
          </cell>
          <cell r="C670">
            <v>-10880750.84</v>
          </cell>
        </row>
        <row r="671">
          <cell r="A671" t="str">
            <v>283TROJD</v>
          </cell>
          <cell r="B671" t="str">
            <v>283</v>
          </cell>
          <cell r="C671">
            <v>1369665.17</v>
          </cell>
        </row>
        <row r="672">
          <cell r="A672" t="str">
            <v>283UT</v>
          </cell>
          <cell r="B672" t="str">
            <v>283</v>
          </cell>
          <cell r="C672">
            <v>1701368.0699999998</v>
          </cell>
        </row>
        <row r="673">
          <cell r="A673" t="str">
            <v>283WA</v>
          </cell>
          <cell r="B673" t="str">
            <v>283</v>
          </cell>
          <cell r="C673">
            <v>820364.8999999999</v>
          </cell>
        </row>
        <row r="674">
          <cell r="A674" t="str">
            <v>283WYP</v>
          </cell>
          <cell r="B674" t="str">
            <v>283</v>
          </cell>
          <cell r="C674">
            <v>9864206.45</v>
          </cell>
        </row>
        <row r="675">
          <cell r="A675" t="str">
            <v>283WYU</v>
          </cell>
          <cell r="B675" t="str">
            <v>283</v>
          </cell>
          <cell r="C675">
            <v>-8932400</v>
          </cell>
        </row>
        <row r="676">
          <cell r="A676" t="str">
            <v>255ITC84</v>
          </cell>
          <cell r="B676" t="str">
            <v>255</v>
          </cell>
          <cell r="C676">
            <v>-1454405</v>
          </cell>
        </row>
        <row r="677">
          <cell r="A677" t="str">
            <v>255ITC85</v>
          </cell>
          <cell r="B677" t="str">
            <v>255</v>
          </cell>
          <cell r="C677">
            <v>-2704876</v>
          </cell>
        </row>
        <row r="678">
          <cell r="A678" t="str">
            <v>255ITC86</v>
          </cell>
          <cell r="B678" t="str">
            <v>255</v>
          </cell>
          <cell r="C678">
            <v>-1356447</v>
          </cell>
        </row>
        <row r="679">
          <cell r="A679" t="str">
            <v>255ITC88</v>
          </cell>
          <cell r="B679" t="str">
            <v>255</v>
          </cell>
          <cell r="C679">
            <v>-207432</v>
          </cell>
        </row>
        <row r="680">
          <cell r="A680" t="str">
            <v>255ITC89</v>
          </cell>
          <cell r="B680" t="str">
            <v>255</v>
          </cell>
          <cell r="C680">
            <v>-457318</v>
          </cell>
        </row>
        <row r="681">
          <cell r="A681" t="str">
            <v>255ITC90</v>
          </cell>
          <cell r="B681" t="str">
            <v>255</v>
          </cell>
          <cell r="C681">
            <v>-301518</v>
          </cell>
        </row>
        <row r="682">
          <cell r="A682" t="str">
            <v>Revenues:</v>
          </cell>
        </row>
        <row r="683">
          <cell r="A683" t="str">
            <v>440CA</v>
          </cell>
          <cell r="B683" t="str">
            <v>440</v>
          </cell>
          <cell r="C683">
            <v>43371389.88</v>
          </cell>
        </row>
        <row r="684">
          <cell r="A684" t="str">
            <v>440ID</v>
          </cell>
          <cell r="B684" t="str">
            <v>440</v>
          </cell>
          <cell r="C684">
            <v>59716345.85771636</v>
          </cell>
        </row>
        <row r="685">
          <cell r="A685" t="str">
            <v>440OR</v>
          </cell>
          <cell r="B685" t="str">
            <v>440</v>
          </cell>
          <cell r="C685">
            <v>471102019.95999986</v>
          </cell>
        </row>
        <row r="686">
          <cell r="A686" t="str">
            <v>440UT</v>
          </cell>
          <cell r="B686" t="str">
            <v>440</v>
          </cell>
          <cell r="C686">
            <v>572600312.4282411</v>
          </cell>
        </row>
        <row r="687">
          <cell r="A687" t="str">
            <v>440WA</v>
          </cell>
          <cell r="B687" t="str">
            <v>440</v>
          </cell>
          <cell r="C687">
            <v>126004903.1614781</v>
          </cell>
        </row>
        <row r="688">
          <cell r="A688" t="str">
            <v>440WYP</v>
          </cell>
          <cell r="B688" t="str">
            <v>440</v>
          </cell>
          <cell r="C688">
            <v>74978198.9345337</v>
          </cell>
        </row>
        <row r="689">
          <cell r="A689" t="str">
            <v>440WYU</v>
          </cell>
          <cell r="B689" t="str">
            <v>440</v>
          </cell>
          <cell r="C689">
            <v>11078991.7</v>
          </cell>
        </row>
        <row r="690">
          <cell r="A690" t="str">
            <v>442CA</v>
          </cell>
          <cell r="B690" t="str">
            <v>442</v>
          </cell>
          <cell r="C690">
            <v>43460351.66</v>
          </cell>
        </row>
        <row r="691">
          <cell r="A691" t="str">
            <v>442ID</v>
          </cell>
          <cell r="B691" t="str">
            <v>442</v>
          </cell>
          <cell r="C691">
            <v>143380564.3485318</v>
          </cell>
        </row>
        <row r="692">
          <cell r="A692" t="str">
            <v>442OR</v>
          </cell>
          <cell r="B692" t="str">
            <v>442</v>
          </cell>
          <cell r="C692">
            <v>472303224.1999999</v>
          </cell>
        </row>
        <row r="693">
          <cell r="A693" t="str">
            <v>442UT</v>
          </cell>
          <cell r="B693" t="str">
            <v>442</v>
          </cell>
          <cell r="C693">
            <v>869905797.5370328</v>
          </cell>
        </row>
        <row r="694">
          <cell r="A694" t="str">
            <v>442WA</v>
          </cell>
          <cell r="B694" t="str">
            <v>442</v>
          </cell>
          <cell r="C694">
            <v>156785441.6824176</v>
          </cell>
        </row>
        <row r="695">
          <cell r="A695" t="str">
            <v>442WYP</v>
          </cell>
          <cell r="B695" t="str">
            <v>442</v>
          </cell>
          <cell r="C695">
            <v>361416785.29369104</v>
          </cell>
        </row>
        <row r="696">
          <cell r="A696" t="str">
            <v>442WYU</v>
          </cell>
          <cell r="B696" t="str">
            <v>442</v>
          </cell>
          <cell r="C696">
            <v>65411961.95</v>
          </cell>
        </row>
        <row r="697">
          <cell r="A697" t="str">
            <v>444CA</v>
          </cell>
          <cell r="B697" t="str">
            <v>444</v>
          </cell>
          <cell r="C697">
            <v>402486.5</v>
          </cell>
        </row>
        <row r="698">
          <cell r="A698" t="str">
            <v>444ID</v>
          </cell>
          <cell r="B698" t="str">
            <v>444</v>
          </cell>
          <cell r="C698">
            <v>474582.7378341058</v>
          </cell>
        </row>
        <row r="699">
          <cell r="A699" t="str">
            <v>444OR</v>
          </cell>
          <cell r="B699" t="str">
            <v>444</v>
          </cell>
          <cell r="C699">
            <v>4724484.8</v>
          </cell>
        </row>
        <row r="700">
          <cell r="A700" t="str">
            <v>444UT</v>
          </cell>
          <cell r="B700" t="str">
            <v>444</v>
          </cell>
          <cell r="C700">
            <v>10690707.779359551</v>
          </cell>
        </row>
        <row r="701">
          <cell r="A701" t="str">
            <v>444WA</v>
          </cell>
          <cell r="B701" t="str">
            <v>444</v>
          </cell>
          <cell r="C701">
            <v>1090093.5931451693</v>
          </cell>
        </row>
        <row r="702">
          <cell r="A702" t="str">
            <v>444WYP</v>
          </cell>
          <cell r="B702" t="str">
            <v>444</v>
          </cell>
          <cell r="C702">
            <v>1681061.9364771056</v>
          </cell>
        </row>
        <row r="703">
          <cell r="A703" t="str">
            <v>444WYU</v>
          </cell>
          <cell r="B703" t="str">
            <v>444</v>
          </cell>
          <cell r="C703">
            <v>274114.44</v>
          </cell>
        </row>
        <row r="704">
          <cell r="A704" t="str">
            <v>445UT</v>
          </cell>
          <cell r="B704" t="str">
            <v>445</v>
          </cell>
          <cell r="C704">
            <v>18894263.798054997</v>
          </cell>
        </row>
        <row r="705">
          <cell r="A705" t="str">
            <v>447FERC</v>
          </cell>
          <cell r="B705" t="str">
            <v>447</v>
          </cell>
          <cell r="C705">
            <v>7616877.73999999</v>
          </cell>
        </row>
        <row r="706">
          <cell r="A706" t="str">
            <v>447NPCSE</v>
          </cell>
          <cell r="B706" t="str">
            <v>447</v>
          </cell>
          <cell r="C706">
            <v>-0.04570299998158589</v>
          </cell>
        </row>
        <row r="707">
          <cell r="A707" t="str">
            <v>447NPCSG</v>
          </cell>
          <cell r="B707" t="str">
            <v>447</v>
          </cell>
          <cell r="C707">
            <v>763787328.521833</v>
          </cell>
        </row>
        <row r="708">
          <cell r="A708" t="str">
            <v>447OR</v>
          </cell>
          <cell r="B708" t="str">
            <v>447</v>
          </cell>
          <cell r="C708">
            <v>975764.81</v>
          </cell>
        </row>
        <row r="709">
          <cell r="A709" t="str">
            <v>447WYP</v>
          </cell>
          <cell r="B709" t="str">
            <v>447</v>
          </cell>
          <cell r="C709">
            <v>33484.63</v>
          </cell>
        </row>
        <row r="710">
          <cell r="A710" t="str">
            <v>450CA</v>
          </cell>
          <cell r="B710" t="str">
            <v>450</v>
          </cell>
          <cell r="C710">
            <v>208846.78</v>
          </cell>
        </row>
        <row r="711">
          <cell r="A711" t="str">
            <v>450ID</v>
          </cell>
          <cell r="B711" t="str">
            <v>450</v>
          </cell>
          <cell r="C711">
            <v>458581.74</v>
          </cell>
        </row>
        <row r="712">
          <cell r="A712" t="str">
            <v>450OR</v>
          </cell>
          <cell r="B712" t="str">
            <v>450</v>
          </cell>
          <cell r="C712">
            <v>2787706.19999999</v>
          </cell>
        </row>
        <row r="713">
          <cell r="A713" t="str">
            <v>450UT</v>
          </cell>
          <cell r="B713" t="str">
            <v>450</v>
          </cell>
          <cell r="C713">
            <v>2900903.68</v>
          </cell>
        </row>
        <row r="714">
          <cell r="A714" t="str">
            <v>450WA</v>
          </cell>
          <cell r="B714" t="str">
            <v>450</v>
          </cell>
          <cell r="C714">
            <v>519827.02</v>
          </cell>
        </row>
        <row r="715">
          <cell r="A715" t="str">
            <v>450WYP</v>
          </cell>
          <cell r="B715" t="str">
            <v>450</v>
          </cell>
          <cell r="C715">
            <v>496669.64</v>
          </cell>
        </row>
        <row r="716">
          <cell r="A716" t="str">
            <v>450WYU</v>
          </cell>
          <cell r="B716" t="str">
            <v>450</v>
          </cell>
          <cell r="C716">
            <v>114201.16</v>
          </cell>
        </row>
        <row r="717">
          <cell r="A717" t="str">
            <v>451CA</v>
          </cell>
          <cell r="B717" t="str">
            <v>451</v>
          </cell>
          <cell r="C717">
            <v>128895.07</v>
          </cell>
        </row>
        <row r="718">
          <cell r="A718" t="str">
            <v>451ID</v>
          </cell>
          <cell r="B718" t="str">
            <v>451</v>
          </cell>
          <cell r="C718">
            <v>159519.91</v>
          </cell>
        </row>
        <row r="719">
          <cell r="A719" t="str">
            <v>451OR</v>
          </cell>
          <cell r="B719" t="str">
            <v>451</v>
          </cell>
          <cell r="C719">
            <v>2068655.49</v>
          </cell>
        </row>
        <row r="720">
          <cell r="A720" t="str">
            <v>451SO</v>
          </cell>
          <cell r="B720" t="str">
            <v>451</v>
          </cell>
          <cell r="C720">
            <v>28158.35</v>
          </cell>
        </row>
        <row r="721">
          <cell r="A721" t="str">
            <v>451UT</v>
          </cell>
          <cell r="B721" t="str">
            <v>451</v>
          </cell>
          <cell r="C721">
            <v>3794961.2</v>
          </cell>
        </row>
        <row r="722">
          <cell r="A722" t="str">
            <v>451WA</v>
          </cell>
          <cell r="B722" t="str">
            <v>451</v>
          </cell>
          <cell r="C722">
            <v>254086.02</v>
          </cell>
        </row>
        <row r="723">
          <cell r="A723" t="str">
            <v>451WYP</v>
          </cell>
          <cell r="B723" t="str">
            <v>451</v>
          </cell>
          <cell r="C723">
            <v>360131.19</v>
          </cell>
        </row>
        <row r="724">
          <cell r="A724" t="str">
            <v>451WYU</v>
          </cell>
          <cell r="B724" t="str">
            <v>451</v>
          </cell>
          <cell r="C724">
            <v>285362.65</v>
          </cell>
        </row>
        <row r="725">
          <cell r="A725" t="str">
            <v>453SG</v>
          </cell>
          <cell r="B725" t="str">
            <v>453</v>
          </cell>
          <cell r="C725">
            <v>26405.42</v>
          </cell>
        </row>
        <row r="726">
          <cell r="A726" t="str">
            <v>454CA</v>
          </cell>
          <cell r="B726" t="str">
            <v>454</v>
          </cell>
          <cell r="C726">
            <v>802741.76</v>
          </cell>
        </row>
        <row r="727">
          <cell r="A727" t="str">
            <v>454ID</v>
          </cell>
          <cell r="B727" t="str">
            <v>454</v>
          </cell>
          <cell r="C727">
            <v>310816.78</v>
          </cell>
        </row>
        <row r="728">
          <cell r="A728" t="str">
            <v>454OR</v>
          </cell>
          <cell r="B728" t="str">
            <v>454</v>
          </cell>
          <cell r="C728">
            <v>5228469.06999999</v>
          </cell>
        </row>
        <row r="729">
          <cell r="A729" t="str">
            <v>454SG</v>
          </cell>
          <cell r="B729" t="str">
            <v>454</v>
          </cell>
          <cell r="C729">
            <v>5426451.19</v>
          </cell>
        </row>
        <row r="730">
          <cell r="A730" t="str">
            <v>454SO</v>
          </cell>
          <cell r="B730" t="str">
            <v>454</v>
          </cell>
          <cell r="C730">
            <v>3262547.42</v>
          </cell>
        </row>
        <row r="731">
          <cell r="A731" t="str">
            <v>454UT</v>
          </cell>
          <cell r="B731" t="str">
            <v>454</v>
          </cell>
          <cell r="C731">
            <v>3475404.14</v>
          </cell>
        </row>
        <row r="732">
          <cell r="A732" t="str">
            <v>454WA</v>
          </cell>
          <cell r="B732" t="str">
            <v>454</v>
          </cell>
          <cell r="C732">
            <v>1650153.73</v>
          </cell>
        </row>
        <row r="733">
          <cell r="A733" t="str">
            <v>454WYP</v>
          </cell>
          <cell r="B733" t="str">
            <v>454</v>
          </cell>
          <cell r="C733">
            <v>445998.72</v>
          </cell>
        </row>
        <row r="734">
          <cell r="A734" t="str">
            <v>454WYU</v>
          </cell>
          <cell r="B734" t="str">
            <v>454</v>
          </cell>
          <cell r="C734">
            <v>-23157.47</v>
          </cell>
        </row>
        <row r="735">
          <cell r="A735" t="str">
            <v>456CA</v>
          </cell>
          <cell r="B735" t="str">
            <v>456</v>
          </cell>
          <cell r="C735">
            <v>-159827</v>
          </cell>
        </row>
        <row r="736">
          <cell r="A736" t="str">
            <v>456ID</v>
          </cell>
          <cell r="B736" t="str">
            <v>456</v>
          </cell>
          <cell r="C736">
            <v>965.83</v>
          </cell>
        </row>
        <row r="737">
          <cell r="A737" t="str">
            <v>456OR</v>
          </cell>
          <cell r="B737" t="str">
            <v>456</v>
          </cell>
          <cell r="C737">
            <v>-2412048.87</v>
          </cell>
        </row>
        <row r="738">
          <cell r="A738" t="str">
            <v>456OTHER</v>
          </cell>
          <cell r="B738" t="str">
            <v>456</v>
          </cell>
          <cell r="C738">
            <v>37347659.1399999</v>
          </cell>
        </row>
        <row r="739">
          <cell r="A739" t="str">
            <v>456SE</v>
          </cell>
          <cell r="B739" t="str">
            <v>456</v>
          </cell>
          <cell r="C739">
            <v>16855924.289999902</v>
          </cell>
        </row>
        <row r="740">
          <cell r="A740" t="str">
            <v>456SG</v>
          </cell>
          <cell r="B740" t="str">
            <v>456</v>
          </cell>
          <cell r="C740">
            <v>106509049.0291831</v>
          </cell>
        </row>
        <row r="741">
          <cell r="A741" t="str">
            <v>456SO</v>
          </cell>
          <cell r="B741" t="str">
            <v>456</v>
          </cell>
          <cell r="C741">
            <v>469412.13</v>
          </cell>
        </row>
        <row r="742">
          <cell r="A742" t="str">
            <v>456UT</v>
          </cell>
          <cell r="B742" t="str">
            <v>456</v>
          </cell>
          <cell r="C742">
            <v>-443752.06</v>
          </cell>
        </row>
        <row r="743">
          <cell r="A743" t="str">
            <v>456WA</v>
          </cell>
          <cell r="B743" t="str">
            <v>456</v>
          </cell>
          <cell r="C743">
            <v>-52188.18</v>
          </cell>
        </row>
        <row r="744">
          <cell r="A744" t="str">
            <v>456WYP</v>
          </cell>
          <cell r="B744" t="str">
            <v>456</v>
          </cell>
          <cell r="C744">
            <v>205820</v>
          </cell>
        </row>
        <row r="745">
          <cell r="A745" t="str">
            <v>Miscellaneous Revenues &amp; Expense:</v>
          </cell>
        </row>
        <row r="746">
          <cell r="A746" t="str">
            <v>4118SE</v>
          </cell>
          <cell r="B746" t="str">
            <v>4118</v>
          </cell>
          <cell r="C746">
            <v>-10505103.379999999</v>
          </cell>
        </row>
        <row r="747">
          <cell r="A747" t="str">
            <v>421CN</v>
          </cell>
          <cell r="B747" t="str">
            <v>421</v>
          </cell>
          <cell r="C747">
            <v>2168.93</v>
          </cell>
        </row>
        <row r="748">
          <cell r="A748" t="str">
            <v>421DGU</v>
          </cell>
          <cell r="B748" t="str">
            <v>421</v>
          </cell>
          <cell r="C748">
            <v>-378094.13</v>
          </cell>
        </row>
        <row r="749">
          <cell r="A749" t="str">
            <v>421OR</v>
          </cell>
          <cell r="B749" t="str">
            <v>421</v>
          </cell>
          <cell r="C749">
            <v>632763.39</v>
          </cell>
        </row>
        <row r="750">
          <cell r="A750" t="str">
            <v>421SG</v>
          </cell>
          <cell r="B750" t="str">
            <v>421</v>
          </cell>
          <cell r="C750">
            <v>-1911593.5</v>
          </cell>
        </row>
        <row r="751">
          <cell r="A751" t="str">
            <v>421SO</v>
          </cell>
          <cell r="B751" t="str">
            <v>421</v>
          </cell>
          <cell r="C751">
            <v>43844.31</v>
          </cell>
        </row>
        <row r="752">
          <cell r="A752" t="str">
            <v>421UT</v>
          </cell>
          <cell r="B752" t="str">
            <v>421</v>
          </cell>
          <cell r="C752">
            <v>-310282.49</v>
          </cell>
        </row>
        <row r="753">
          <cell r="A753" t="str">
            <v>421WA</v>
          </cell>
          <cell r="B753" t="str">
            <v>421</v>
          </cell>
          <cell r="C753">
            <v>968.74</v>
          </cell>
        </row>
        <row r="754">
          <cell r="A754" t="str">
            <v>421WYP</v>
          </cell>
          <cell r="B754" t="str">
            <v>421</v>
          </cell>
          <cell r="C754">
            <v>-195000.16</v>
          </cell>
        </row>
        <row r="755">
          <cell r="A755" t="str">
            <v>4311UT</v>
          </cell>
          <cell r="B755">
            <v>4311</v>
          </cell>
          <cell r="C755">
            <v>608561</v>
          </cell>
        </row>
        <row r="756">
          <cell r="A756" t="str">
            <v>O&amp;M Expenses:</v>
          </cell>
        </row>
        <row r="757">
          <cell r="A757" t="str">
            <v>500SNPPS</v>
          </cell>
          <cell r="B757" t="str">
            <v>500</v>
          </cell>
          <cell r="C757">
            <v>21177226.004628897</v>
          </cell>
        </row>
        <row r="758">
          <cell r="A758" t="str">
            <v>500SSGCH</v>
          </cell>
          <cell r="B758" t="str">
            <v>500</v>
          </cell>
          <cell r="C758">
            <v>1423375.6430724298</v>
          </cell>
        </row>
        <row r="759">
          <cell r="A759" t="str">
            <v>501NPCSE</v>
          </cell>
          <cell r="B759" t="str">
            <v>501NPC</v>
          </cell>
          <cell r="C759">
            <v>576147261.9814388</v>
          </cell>
        </row>
        <row r="760">
          <cell r="A760" t="str">
            <v>501NPCSSECH</v>
          </cell>
          <cell r="B760" t="str">
            <v>501NPC</v>
          </cell>
          <cell r="C760">
            <v>54384462.1840089</v>
          </cell>
        </row>
        <row r="761">
          <cell r="A761" t="str">
            <v>501SE</v>
          </cell>
          <cell r="B761" t="str">
            <v>501</v>
          </cell>
          <cell r="C761">
            <v>13067908.408596694</v>
          </cell>
        </row>
        <row r="762">
          <cell r="A762" t="str">
            <v>501SSECH</v>
          </cell>
          <cell r="B762" t="str">
            <v>501</v>
          </cell>
          <cell r="C762">
            <v>2169932.975</v>
          </cell>
        </row>
        <row r="763">
          <cell r="A763" t="str">
            <v>502SNPPS</v>
          </cell>
          <cell r="B763" t="str">
            <v>502</v>
          </cell>
          <cell r="C763">
            <v>33760346.24498754</v>
          </cell>
        </row>
        <row r="764">
          <cell r="A764" t="str">
            <v>502SSGCH</v>
          </cell>
          <cell r="B764" t="str">
            <v>502</v>
          </cell>
          <cell r="C764">
            <v>4620898.2296904195</v>
          </cell>
        </row>
        <row r="765">
          <cell r="A765" t="str">
            <v>503NPCSE</v>
          </cell>
          <cell r="B765" t="str">
            <v>503NPC</v>
          </cell>
          <cell r="C765">
            <v>3897089.077139001</v>
          </cell>
        </row>
        <row r="766">
          <cell r="A766" t="str">
            <v>503SE</v>
          </cell>
          <cell r="B766" t="str">
            <v>503</v>
          </cell>
          <cell r="C766">
            <v>4259.931623300405</v>
          </cell>
        </row>
        <row r="767">
          <cell r="A767" t="str">
            <v>505SNPPS</v>
          </cell>
          <cell r="B767" t="str">
            <v>505</v>
          </cell>
          <cell r="C767">
            <v>2812424.456199752</v>
          </cell>
        </row>
        <row r="768">
          <cell r="A768" t="str">
            <v>505SSGCH</v>
          </cell>
          <cell r="B768" t="str">
            <v>505</v>
          </cell>
          <cell r="C768">
            <v>1565258.7689778036</v>
          </cell>
        </row>
        <row r="769">
          <cell r="A769" t="str">
            <v>506SNPPS</v>
          </cell>
          <cell r="B769" t="str">
            <v>506</v>
          </cell>
          <cell r="C769">
            <v>42071859.78503404</v>
          </cell>
        </row>
        <row r="770">
          <cell r="A770" t="str">
            <v>506SSGCH</v>
          </cell>
          <cell r="B770" t="str">
            <v>506</v>
          </cell>
          <cell r="C770">
            <v>3271108.8285996</v>
          </cell>
        </row>
        <row r="771">
          <cell r="A771" t="str">
            <v>507SNPPS</v>
          </cell>
          <cell r="B771" t="str">
            <v>507</v>
          </cell>
          <cell r="C771">
            <v>277448.3843107476</v>
          </cell>
        </row>
        <row r="772">
          <cell r="A772" t="str">
            <v>507SSGCH</v>
          </cell>
          <cell r="B772" t="str">
            <v>507</v>
          </cell>
          <cell r="C772">
            <v>3768.027762850467</v>
          </cell>
        </row>
        <row r="773">
          <cell r="A773" t="str">
            <v>510SNPPS</v>
          </cell>
          <cell r="B773" t="str">
            <v>510</v>
          </cell>
          <cell r="C773">
            <v>12463234.504023446</v>
          </cell>
        </row>
        <row r="774">
          <cell r="A774" t="str">
            <v>510SSGCH</v>
          </cell>
          <cell r="B774" t="str">
            <v>510</v>
          </cell>
          <cell r="C774">
            <v>2002077.7637649276</v>
          </cell>
        </row>
        <row r="775">
          <cell r="A775" t="str">
            <v>511SNPPS</v>
          </cell>
          <cell r="B775" t="str">
            <v>511</v>
          </cell>
          <cell r="C775">
            <v>23958057.196027096</v>
          </cell>
        </row>
        <row r="776">
          <cell r="A776" t="str">
            <v>511SSGCH</v>
          </cell>
          <cell r="B776" t="str">
            <v>511</v>
          </cell>
          <cell r="C776">
            <v>1109481.6714646935</v>
          </cell>
        </row>
        <row r="777">
          <cell r="A777" t="str">
            <v>512SNPPS</v>
          </cell>
          <cell r="B777" t="str">
            <v>512</v>
          </cell>
          <cell r="C777">
            <v>81585194.67834394</v>
          </cell>
        </row>
        <row r="778">
          <cell r="A778" t="str">
            <v>512SSGCH</v>
          </cell>
          <cell r="B778" t="str">
            <v>512</v>
          </cell>
          <cell r="C778">
            <v>6017129.778636397</v>
          </cell>
        </row>
        <row r="779">
          <cell r="A779" t="str">
            <v>513SNPPS</v>
          </cell>
          <cell r="B779" t="str">
            <v>513</v>
          </cell>
          <cell r="C779">
            <v>27667776.45723325</v>
          </cell>
        </row>
        <row r="780">
          <cell r="A780" t="str">
            <v>513SSGCH</v>
          </cell>
          <cell r="B780" t="str">
            <v>513</v>
          </cell>
          <cell r="C780">
            <v>1603340.2423099154</v>
          </cell>
        </row>
        <row r="781">
          <cell r="A781" t="str">
            <v>514SNPPS</v>
          </cell>
          <cell r="B781" t="str">
            <v>514</v>
          </cell>
          <cell r="C781">
            <v>9298843.264613174</v>
          </cell>
        </row>
        <row r="782">
          <cell r="A782" t="str">
            <v>514SSGCH</v>
          </cell>
          <cell r="B782" t="str">
            <v>514</v>
          </cell>
          <cell r="C782">
            <v>3508950.9082061304</v>
          </cell>
        </row>
        <row r="783">
          <cell r="A783" t="str">
            <v>535SNPPH-P</v>
          </cell>
          <cell r="B783" t="str">
            <v>535</v>
          </cell>
          <cell r="C783">
            <v>8014523.434741494</v>
          </cell>
        </row>
        <row r="784">
          <cell r="A784" t="str">
            <v>535SNPPH-U</v>
          </cell>
          <cell r="B784" t="str">
            <v>535</v>
          </cell>
          <cell r="C784">
            <v>1194382.9665829432</v>
          </cell>
        </row>
        <row r="785">
          <cell r="A785" t="str">
            <v>536SNPPH-P</v>
          </cell>
          <cell r="B785" t="str">
            <v>536</v>
          </cell>
          <cell r="C785">
            <v>291210.8121170167</v>
          </cell>
        </row>
        <row r="786">
          <cell r="A786" t="str">
            <v>536SNPPH-U</v>
          </cell>
          <cell r="B786" t="str">
            <v>536</v>
          </cell>
          <cell r="C786">
            <v>8706.028973309729</v>
          </cell>
        </row>
        <row r="787">
          <cell r="A787" t="str">
            <v>537SNPPH-P</v>
          </cell>
          <cell r="B787" t="str">
            <v>537</v>
          </cell>
          <cell r="C787">
            <v>3638906.9524594457</v>
          </cell>
        </row>
        <row r="788">
          <cell r="A788" t="str">
            <v>537SNPPH-U</v>
          </cell>
          <cell r="B788" t="str">
            <v>537</v>
          </cell>
          <cell r="C788">
            <v>392033.2765483327</v>
          </cell>
        </row>
        <row r="789">
          <cell r="A789" t="str">
            <v>539SNPPH-P</v>
          </cell>
          <cell r="B789" t="str">
            <v>539</v>
          </cell>
          <cell r="C789">
            <v>11954405.073476348</v>
          </cell>
        </row>
        <row r="790">
          <cell r="A790" t="str">
            <v>539SNPPH-U</v>
          </cell>
          <cell r="B790" t="str">
            <v>539</v>
          </cell>
          <cell r="C790">
            <v>5962459.348013002</v>
          </cell>
        </row>
        <row r="791">
          <cell r="A791" t="str">
            <v>540SNPPH-P</v>
          </cell>
          <cell r="B791" t="str">
            <v>540</v>
          </cell>
          <cell r="C791">
            <v>137740.69894076395</v>
          </cell>
        </row>
        <row r="792">
          <cell r="A792" t="str">
            <v>540SNPPH-U</v>
          </cell>
          <cell r="B792" t="str">
            <v>540</v>
          </cell>
          <cell r="C792">
            <v>-629.6868231268435</v>
          </cell>
        </row>
        <row r="793">
          <cell r="A793" t="str">
            <v>541SNPPH-P</v>
          </cell>
          <cell r="B793">
            <v>541</v>
          </cell>
          <cell r="C793">
            <v>2688.3628024491745</v>
          </cell>
        </row>
        <row r="794">
          <cell r="A794" t="str">
            <v>542SNPPH-P</v>
          </cell>
          <cell r="B794" t="str">
            <v>542</v>
          </cell>
          <cell r="C794">
            <v>1143137.2951530376</v>
          </cell>
        </row>
        <row r="795">
          <cell r="A795" t="str">
            <v>542SNPPH-U</v>
          </cell>
          <cell r="B795" t="str">
            <v>542</v>
          </cell>
          <cell r="C795">
            <v>90220.12974527024</v>
          </cell>
        </row>
        <row r="796">
          <cell r="A796" t="str">
            <v>543SNPPH-P</v>
          </cell>
          <cell r="B796" t="str">
            <v>543</v>
          </cell>
          <cell r="C796">
            <v>1004732.7013192214</v>
          </cell>
        </row>
        <row r="797">
          <cell r="A797" t="str">
            <v>543SNPPH-U</v>
          </cell>
          <cell r="B797" t="str">
            <v>543</v>
          </cell>
          <cell r="C797">
            <v>455062.387505753</v>
          </cell>
        </row>
        <row r="798">
          <cell r="A798" t="str">
            <v>544SNPPH-P</v>
          </cell>
          <cell r="B798" t="str">
            <v>544</v>
          </cell>
          <cell r="C798">
            <v>1088739.5780329066</v>
          </cell>
        </row>
        <row r="799">
          <cell r="A799" t="str">
            <v>544SNPPH-U</v>
          </cell>
          <cell r="B799" t="str">
            <v>544</v>
          </cell>
          <cell r="C799">
            <v>526647.8797602669</v>
          </cell>
        </row>
        <row r="800">
          <cell r="A800" t="str">
            <v>545SNPPH-P</v>
          </cell>
          <cell r="B800" t="str">
            <v>545</v>
          </cell>
          <cell r="C800">
            <v>1463939.3228420804</v>
          </cell>
        </row>
        <row r="801">
          <cell r="A801" t="str">
            <v>545SNPPH-U</v>
          </cell>
          <cell r="B801" t="str">
            <v>545</v>
          </cell>
          <cell r="C801">
            <v>707825.2519060243</v>
          </cell>
        </row>
        <row r="802">
          <cell r="A802" t="str">
            <v>546SNPPO</v>
          </cell>
          <cell r="B802" t="str">
            <v>546</v>
          </cell>
          <cell r="C802">
            <v>223743.49611476125</v>
          </cell>
        </row>
        <row r="803">
          <cell r="A803" t="str">
            <v>547NPCSE</v>
          </cell>
          <cell r="B803" t="str">
            <v>547NPC</v>
          </cell>
          <cell r="C803">
            <v>454528115.4638741</v>
          </cell>
        </row>
        <row r="804">
          <cell r="A804" t="str">
            <v>547NPCSSECT</v>
          </cell>
          <cell r="B804" t="str">
            <v>547NPC</v>
          </cell>
          <cell r="C804">
            <v>12350504.136639599</v>
          </cell>
        </row>
        <row r="805">
          <cell r="A805" t="str">
            <v>548SNPPO</v>
          </cell>
          <cell r="B805" t="str">
            <v>548</v>
          </cell>
          <cell r="C805">
            <v>13662196.273095941</v>
          </cell>
        </row>
        <row r="806">
          <cell r="A806" t="str">
            <v>548SSGCT</v>
          </cell>
          <cell r="B806" t="str">
            <v>548</v>
          </cell>
          <cell r="C806">
            <v>1633469.5840770723</v>
          </cell>
        </row>
        <row r="807">
          <cell r="A807" t="str">
            <v>549SNPPO</v>
          </cell>
          <cell r="B807" t="str">
            <v>549</v>
          </cell>
          <cell r="C807">
            <v>27600535.99034124</v>
          </cell>
        </row>
        <row r="808">
          <cell r="A808" t="str">
            <v>550SNPPO</v>
          </cell>
          <cell r="B808" t="str">
            <v>550</v>
          </cell>
          <cell r="C808">
            <v>2201166.4662883845</v>
          </cell>
        </row>
        <row r="809">
          <cell r="A809" t="str">
            <v>550SSGCT</v>
          </cell>
          <cell r="B809" t="str">
            <v>550</v>
          </cell>
          <cell r="C809">
            <v>0.1531041283160448</v>
          </cell>
        </row>
        <row r="810">
          <cell r="A810" t="str">
            <v>552SNPPO</v>
          </cell>
          <cell r="B810" t="str">
            <v>552</v>
          </cell>
          <cell r="C810">
            <v>1000413.5471753887</v>
          </cell>
        </row>
        <row r="811">
          <cell r="A811" t="str">
            <v>552SSGCT</v>
          </cell>
          <cell r="B811" t="str">
            <v>552</v>
          </cell>
          <cell r="C811">
            <v>120458.4091285161</v>
          </cell>
        </row>
        <row r="812">
          <cell r="A812" t="str">
            <v>553SNPPO</v>
          </cell>
          <cell r="B812" t="str">
            <v>553</v>
          </cell>
          <cell r="C812">
            <v>9045595.44290644</v>
          </cell>
        </row>
        <row r="813">
          <cell r="A813" t="str">
            <v>553SSGCT</v>
          </cell>
          <cell r="B813" t="str">
            <v>553</v>
          </cell>
          <cell r="C813">
            <v>706580.9579843836</v>
          </cell>
        </row>
        <row r="814">
          <cell r="A814" t="str">
            <v>554SNPPO</v>
          </cell>
          <cell r="B814" t="str">
            <v>554</v>
          </cell>
          <cell r="C814">
            <v>140455.8533087532</v>
          </cell>
        </row>
        <row r="815">
          <cell r="A815" t="str">
            <v>554SSGCT</v>
          </cell>
          <cell r="B815" t="str">
            <v>554</v>
          </cell>
          <cell r="C815">
            <v>224643.6240653732</v>
          </cell>
        </row>
        <row r="816">
          <cell r="A816" t="str">
            <v>555ID</v>
          </cell>
          <cell r="B816">
            <v>555</v>
          </cell>
          <cell r="C816">
            <v>553731</v>
          </cell>
        </row>
        <row r="817">
          <cell r="A817" t="str">
            <v>555NPCSE</v>
          </cell>
          <cell r="B817" t="str">
            <v>555NPC</v>
          </cell>
          <cell r="C817">
            <v>61045449.6370238</v>
          </cell>
        </row>
        <row r="818">
          <cell r="A818" t="str">
            <v>555NPCSG</v>
          </cell>
          <cell r="B818" t="str">
            <v>555NPC</v>
          </cell>
          <cell r="C818">
            <v>451260979.86235595</v>
          </cell>
        </row>
        <row r="819">
          <cell r="A819" t="str">
            <v>555NPCSSGC</v>
          </cell>
          <cell r="B819" t="str">
            <v>555NPC</v>
          </cell>
          <cell r="C819">
            <v>7467740</v>
          </cell>
        </row>
        <row r="820">
          <cell r="A820" t="str">
            <v>555OR</v>
          </cell>
          <cell r="B820">
            <v>555</v>
          </cell>
          <cell r="C820">
            <v>-4162064</v>
          </cell>
        </row>
        <row r="821">
          <cell r="A821" t="str">
            <v>555WA</v>
          </cell>
          <cell r="B821">
            <v>555</v>
          </cell>
          <cell r="C821">
            <v>-1269727</v>
          </cell>
        </row>
        <row r="822">
          <cell r="A822" t="str">
            <v>556SG</v>
          </cell>
          <cell r="B822" t="str">
            <v>556</v>
          </cell>
          <cell r="C822">
            <v>2059609.876368898</v>
          </cell>
        </row>
        <row r="823">
          <cell r="A823" t="str">
            <v>557ID</v>
          </cell>
          <cell r="B823" t="str">
            <v>557</v>
          </cell>
          <cell r="C823">
            <v>6096180.9346061405</v>
          </cell>
        </row>
        <row r="824">
          <cell r="A824" t="str">
            <v>557OR</v>
          </cell>
          <cell r="B824" t="str">
            <v>557</v>
          </cell>
          <cell r="C824">
            <v>-54926.66098798398</v>
          </cell>
        </row>
        <row r="825">
          <cell r="A825" t="str">
            <v>557SG</v>
          </cell>
          <cell r="B825" t="str">
            <v>557</v>
          </cell>
          <cell r="C825">
            <v>48694228.951620996</v>
          </cell>
        </row>
        <row r="826">
          <cell r="A826" t="str">
            <v>557SGCT</v>
          </cell>
          <cell r="B826" t="str">
            <v>557</v>
          </cell>
          <cell r="C826">
            <v>1145652.7944993326</v>
          </cell>
        </row>
        <row r="827">
          <cell r="A827" t="str">
            <v>557SSGCT</v>
          </cell>
          <cell r="B827" t="str">
            <v>557</v>
          </cell>
          <cell r="C827">
            <v>1034.0001395930376</v>
          </cell>
        </row>
        <row r="828">
          <cell r="A828" t="str">
            <v>557WA</v>
          </cell>
          <cell r="B828" t="str">
            <v>557</v>
          </cell>
          <cell r="C828">
            <v>-99013.67142857141</v>
          </cell>
        </row>
        <row r="829">
          <cell r="A829" t="str">
            <v>560SNPT</v>
          </cell>
          <cell r="B829" t="str">
            <v>560</v>
          </cell>
          <cell r="C829">
            <v>8097499.316889232</v>
          </cell>
        </row>
        <row r="830">
          <cell r="A830" t="str">
            <v>561SNPT</v>
          </cell>
          <cell r="B830" t="str">
            <v>561</v>
          </cell>
          <cell r="C830">
            <v>8900190.381416406</v>
          </cell>
        </row>
        <row r="831">
          <cell r="A831" t="str">
            <v>562SNPT</v>
          </cell>
          <cell r="B831" t="str">
            <v>562</v>
          </cell>
          <cell r="C831">
            <v>1934397.479845892</v>
          </cell>
        </row>
        <row r="832">
          <cell r="A832" t="str">
            <v>563SNPT</v>
          </cell>
          <cell r="B832" t="str">
            <v>563</v>
          </cell>
          <cell r="C832">
            <v>97266.88505013929</v>
          </cell>
        </row>
        <row r="833">
          <cell r="A833" t="str">
            <v>565NPCSE</v>
          </cell>
          <cell r="B833" t="str">
            <v>565NPC</v>
          </cell>
          <cell r="C833">
            <v>952117.1069630003</v>
          </cell>
        </row>
        <row r="834">
          <cell r="A834" t="str">
            <v>565NPCSG</v>
          </cell>
          <cell r="B834" t="str">
            <v>565NPC</v>
          </cell>
          <cell r="C834">
            <v>140897456.660243</v>
          </cell>
        </row>
        <row r="835">
          <cell r="A835" t="str">
            <v>566SNPT</v>
          </cell>
          <cell r="B835" t="str">
            <v>566</v>
          </cell>
          <cell r="C835">
            <v>1126411.0325003793</v>
          </cell>
        </row>
        <row r="836">
          <cell r="A836" t="str">
            <v>567SNPT</v>
          </cell>
          <cell r="B836" t="str">
            <v>567</v>
          </cell>
          <cell r="C836">
            <v>844180.0247293686</v>
          </cell>
        </row>
        <row r="837">
          <cell r="A837" t="str">
            <v>568SNPT</v>
          </cell>
          <cell r="B837" t="str">
            <v>568</v>
          </cell>
          <cell r="C837">
            <v>10590.340092085218</v>
          </cell>
        </row>
        <row r="838">
          <cell r="A838" t="str">
            <v>569SNPT</v>
          </cell>
          <cell r="B838" t="str">
            <v>569</v>
          </cell>
          <cell r="C838">
            <v>4203219.844037513</v>
          </cell>
        </row>
        <row r="839">
          <cell r="A839" t="str">
            <v>570SNPT</v>
          </cell>
          <cell r="B839" t="str">
            <v>570</v>
          </cell>
          <cell r="C839">
            <v>11317057.032198885</v>
          </cell>
        </row>
        <row r="840">
          <cell r="A840" t="str">
            <v>571SNPT</v>
          </cell>
          <cell r="B840" t="str">
            <v>571</v>
          </cell>
          <cell r="C840">
            <v>15864334.018906891</v>
          </cell>
        </row>
        <row r="841">
          <cell r="A841" t="str">
            <v>573SNPT</v>
          </cell>
          <cell r="B841" t="str">
            <v>573</v>
          </cell>
          <cell r="C841">
            <v>468451.8736797062</v>
          </cell>
        </row>
        <row r="842">
          <cell r="A842" t="str">
            <v>580CA</v>
          </cell>
          <cell r="B842" t="str">
            <v>580</v>
          </cell>
          <cell r="C842">
            <v>22623.043490884535</v>
          </cell>
        </row>
        <row r="843">
          <cell r="A843" t="str">
            <v>580ID</v>
          </cell>
          <cell r="B843" t="str">
            <v>580</v>
          </cell>
          <cell r="C843">
            <v>-43066.13713706955</v>
          </cell>
        </row>
        <row r="844">
          <cell r="A844" t="str">
            <v>580OR</v>
          </cell>
          <cell r="B844" t="str">
            <v>580</v>
          </cell>
          <cell r="C844">
            <v>-20.47923700202566</v>
          </cell>
        </row>
        <row r="845">
          <cell r="A845" t="str">
            <v>580SNPD</v>
          </cell>
          <cell r="B845" t="str">
            <v>580</v>
          </cell>
          <cell r="C845">
            <v>21155980.540341448</v>
          </cell>
        </row>
        <row r="846">
          <cell r="A846" t="str">
            <v>580UT</v>
          </cell>
          <cell r="B846" t="str">
            <v>580</v>
          </cell>
          <cell r="C846">
            <v>108066.7355331184</v>
          </cell>
        </row>
        <row r="847">
          <cell r="A847" t="str">
            <v>580WA</v>
          </cell>
          <cell r="B847" t="str">
            <v>580</v>
          </cell>
          <cell r="C847">
            <v>68331.18201890615</v>
          </cell>
        </row>
        <row r="848">
          <cell r="A848" t="str">
            <v>580WYP</v>
          </cell>
          <cell r="B848" t="str">
            <v>580</v>
          </cell>
          <cell r="C848">
            <v>20408.76355477143</v>
          </cell>
        </row>
        <row r="849">
          <cell r="A849" t="str">
            <v>581SNPD</v>
          </cell>
          <cell r="B849" t="str">
            <v>581</v>
          </cell>
          <cell r="C849">
            <v>13379322.364396114</v>
          </cell>
        </row>
        <row r="850">
          <cell r="A850" t="str">
            <v>582CA</v>
          </cell>
          <cell r="B850" t="str">
            <v>582</v>
          </cell>
          <cell r="C850">
            <v>98636.0532890321</v>
          </cell>
        </row>
        <row r="851">
          <cell r="A851" t="str">
            <v>582ID</v>
          </cell>
          <cell r="B851" t="str">
            <v>582</v>
          </cell>
          <cell r="C851">
            <v>259591.991397632</v>
          </cell>
        </row>
        <row r="852">
          <cell r="A852" t="str">
            <v>582OR</v>
          </cell>
          <cell r="B852" t="str">
            <v>582</v>
          </cell>
          <cell r="C852">
            <v>1315296.0963817863</v>
          </cell>
        </row>
        <row r="853">
          <cell r="A853" t="str">
            <v>582SNPD</v>
          </cell>
          <cell r="B853" t="str">
            <v>582</v>
          </cell>
          <cell r="C853">
            <v>26910.138578879076</v>
          </cell>
        </row>
        <row r="854">
          <cell r="A854" t="str">
            <v>582UT</v>
          </cell>
          <cell r="B854" t="str">
            <v>582</v>
          </cell>
          <cell r="C854">
            <v>2000626.9082392987</v>
          </cell>
        </row>
        <row r="855">
          <cell r="A855" t="str">
            <v>582WA</v>
          </cell>
          <cell r="B855" t="str">
            <v>582</v>
          </cell>
          <cell r="C855">
            <v>335550.2697461381</v>
          </cell>
        </row>
        <row r="856">
          <cell r="A856" t="str">
            <v>582WYP</v>
          </cell>
          <cell r="B856" t="str">
            <v>582</v>
          </cell>
          <cell r="C856">
            <v>653829.4817901549</v>
          </cell>
        </row>
        <row r="857">
          <cell r="A857" t="str">
            <v>583CA</v>
          </cell>
          <cell r="B857" t="str">
            <v>583</v>
          </cell>
          <cell r="C857">
            <v>352955.8830843112</v>
          </cell>
        </row>
        <row r="858">
          <cell r="A858" t="str">
            <v>583ID</v>
          </cell>
          <cell r="B858" t="str">
            <v>583</v>
          </cell>
          <cell r="C858">
            <v>168459.2341370334</v>
          </cell>
        </row>
        <row r="859">
          <cell r="A859" t="str">
            <v>583OR</v>
          </cell>
          <cell r="B859" t="str">
            <v>583</v>
          </cell>
          <cell r="C859">
            <v>2654316.8838616433</v>
          </cell>
        </row>
        <row r="860">
          <cell r="A860" t="str">
            <v>583SNPD</v>
          </cell>
          <cell r="B860" t="str">
            <v>583</v>
          </cell>
          <cell r="C860">
            <v>13941.237006863194</v>
          </cell>
        </row>
        <row r="861">
          <cell r="A861" t="str">
            <v>583UT</v>
          </cell>
          <cell r="B861" t="str">
            <v>583</v>
          </cell>
          <cell r="C861">
            <v>1490908.0255086743</v>
          </cell>
        </row>
        <row r="862">
          <cell r="A862" t="str">
            <v>583WA</v>
          </cell>
          <cell r="B862" t="str">
            <v>583</v>
          </cell>
          <cell r="C862">
            <v>400970.11287287093</v>
          </cell>
        </row>
        <row r="863">
          <cell r="A863" t="str">
            <v>583WYP</v>
          </cell>
          <cell r="B863" t="str">
            <v>583</v>
          </cell>
          <cell r="C863">
            <v>359327.8672920638</v>
          </cell>
        </row>
        <row r="864">
          <cell r="A864" t="str">
            <v>583WYU</v>
          </cell>
          <cell r="B864" t="str">
            <v>583</v>
          </cell>
          <cell r="C864">
            <v>164035.020517282</v>
          </cell>
        </row>
        <row r="865">
          <cell r="A865" t="str">
            <v>584WYP</v>
          </cell>
          <cell r="B865" t="str">
            <v>584</v>
          </cell>
          <cell r="C865">
            <v>402.59182984469953</v>
          </cell>
        </row>
        <row r="866">
          <cell r="A866" t="str">
            <v>585SNPD</v>
          </cell>
          <cell r="B866" t="str">
            <v>585</v>
          </cell>
          <cell r="C866">
            <v>236474.80279741707</v>
          </cell>
        </row>
        <row r="867">
          <cell r="A867" t="str">
            <v>586CA</v>
          </cell>
          <cell r="B867" t="str">
            <v>586</v>
          </cell>
          <cell r="C867">
            <v>224026.19309303619</v>
          </cell>
        </row>
        <row r="868">
          <cell r="A868" t="str">
            <v>586ID</v>
          </cell>
          <cell r="B868" t="str">
            <v>586</v>
          </cell>
          <cell r="C868">
            <v>355859.6954400197</v>
          </cell>
        </row>
        <row r="869">
          <cell r="A869" t="str">
            <v>586OR</v>
          </cell>
          <cell r="B869" t="str">
            <v>586</v>
          </cell>
          <cell r="C869">
            <v>2605570.556338058</v>
          </cell>
        </row>
        <row r="870">
          <cell r="A870" t="str">
            <v>586SNPD</v>
          </cell>
          <cell r="B870" t="str">
            <v>586</v>
          </cell>
          <cell r="C870">
            <v>1216399.0319502389</v>
          </cell>
        </row>
        <row r="871">
          <cell r="A871" t="str">
            <v>586UT</v>
          </cell>
          <cell r="B871" t="str">
            <v>586</v>
          </cell>
          <cell r="C871">
            <v>1666294.221486706</v>
          </cell>
        </row>
        <row r="872">
          <cell r="A872" t="str">
            <v>586WA</v>
          </cell>
          <cell r="B872" t="str">
            <v>586</v>
          </cell>
          <cell r="C872">
            <v>780803.3566422166</v>
          </cell>
        </row>
        <row r="873">
          <cell r="A873" t="str">
            <v>586WYP</v>
          </cell>
          <cell r="B873" t="str">
            <v>586</v>
          </cell>
          <cell r="C873">
            <v>589775.6511667534</v>
          </cell>
        </row>
        <row r="874">
          <cell r="A874" t="str">
            <v>586WYU</v>
          </cell>
          <cell r="B874" t="str">
            <v>586</v>
          </cell>
          <cell r="C874">
            <v>49282.080543620345</v>
          </cell>
        </row>
        <row r="875">
          <cell r="A875" t="str">
            <v>587CA</v>
          </cell>
          <cell r="B875" t="str">
            <v>587</v>
          </cell>
          <cell r="C875">
            <v>642183.3576389374</v>
          </cell>
        </row>
        <row r="876">
          <cell r="A876" t="str">
            <v>587ID</v>
          </cell>
          <cell r="B876" t="str">
            <v>587</v>
          </cell>
          <cell r="C876">
            <v>738093.48968865</v>
          </cell>
        </row>
        <row r="877">
          <cell r="A877" t="str">
            <v>587OR</v>
          </cell>
          <cell r="B877" t="str">
            <v>587</v>
          </cell>
          <cell r="C877">
            <v>3713977.0476916805</v>
          </cell>
        </row>
        <row r="878">
          <cell r="A878" t="str">
            <v>587UT</v>
          </cell>
          <cell r="B878" t="str">
            <v>587</v>
          </cell>
          <cell r="C878">
            <v>4817767.624268707</v>
          </cell>
        </row>
        <row r="879">
          <cell r="A879" t="str">
            <v>587WA</v>
          </cell>
          <cell r="B879" t="str">
            <v>587</v>
          </cell>
          <cell r="C879">
            <v>815710.8238961786</v>
          </cell>
        </row>
        <row r="880">
          <cell r="A880" t="str">
            <v>587WYP</v>
          </cell>
          <cell r="B880" t="str">
            <v>587</v>
          </cell>
          <cell r="C880">
            <v>703057.7490968396</v>
          </cell>
        </row>
        <row r="881">
          <cell r="A881" t="str">
            <v>587WYU</v>
          </cell>
          <cell r="B881" t="str">
            <v>587</v>
          </cell>
          <cell r="C881">
            <v>76582.19557416913</v>
          </cell>
        </row>
        <row r="882">
          <cell r="A882" t="str">
            <v>588CA</v>
          </cell>
          <cell r="B882" t="str">
            <v>588</v>
          </cell>
          <cell r="C882">
            <v>77022.38787415129</v>
          </cell>
        </row>
        <row r="883">
          <cell r="A883" t="str">
            <v>588ID</v>
          </cell>
          <cell r="B883" t="str">
            <v>588</v>
          </cell>
          <cell r="C883">
            <v>117212.33477681631</v>
          </cell>
        </row>
        <row r="884">
          <cell r="A884" t="str">
            <v>588OR</v>
          </cell>
          <cell r="B884" t="str">
            <v>588</v>
          </cell>
          <cell r="C884">
            <v>932476.6933590885</v>
          </cell>
        </row>
        <row r="885">
          <cell r="A885" t="str">
            <v>588SNPD</v>
          </cell>
          <cell r="B885" t="str">
            <v>588</v>
          </cell>
          <cell r="C885">
            <v>4458125.070433687</v>
          </cell>
        </row>
        <row r="886">
          <cell r="A886" t="str">
            <v>588UT</v>
          </cell>
          <cell r="B886" t="str">
            <v>588</v>
          </cell>
          <cell r="C886">
            <v>1460881.4546473075</v>
          </cell>
        </row>
        <row r="887">
          <cell r="A887" t="str">
            <v>588WA</v>
          </cell>
          <cell r="B887" t="str">
            <v>588</v>
          </cell>
          <cell r="C887">
            <v>176376.64185941243</v>
          </cell>
        </row>
        <row r="888">
          <cell r="A888" t="str">
            <v>588WYP</v>
          </cell>
          <cell r="B888" t="str">
            <v>588</v>
          </cell>
          <cell r="C888">
            <v>196100.56413971644</v>
          </cell>
        </row>
        <row r="889">
          <cell r="A889" t="str">
            <v>588WYU</v>
          </cell>
          <cell r="B889" t="str">
            <v>588</v>
          </cell>
          <cell r="C889">
            <v>16667.983077043962</v>
          </cell>
        </row>
        <row r="890">
          <cell r="A890" t="str">
            <v>589CA</v>
          </cell>
          <cell r="B890" t="str">
            <v>589</v>
          </cell>
          <cell r="C890">
            <v>34003.44186684694</v>
          </cell>
        </row>
        <row r="891">
          <cell r="A891" t="str">
            <v>589ID</v>
          </cell>
          <cell r="B891" t="str">
            <v>589</v>
          </cell>
          <cell r="C891">
            <v>15188.570159503595</v>
          </cell>
        </row>
        <row r="892">
          <cell r="A892" t="str">
            <v>589OR</v>
          </cell>
          <cell r="B892" t="str">
            <v>589</v>
          </cell>
          <cell r="C892">
            <v>1758763.104989747</v>
          </cell>
        </row>
        <row r="893">
          <cell r="A893" t="str">
            <v>589SNPD</v>
          </cell>
          <cell r="B893" t="str">
            <v>589</v>
          </cell>
          <cell r="C893">
            <v>262452.201252532</v>
          </cell>
        </row>
        <row r="894">
          <cell r="A894" t="str">
            <v>589UT</v>
          </cell>
          <cell r="B894" t="str">
            <v>589</v>
          </cell>
          <cell r="C894">
            <v>342285.98691809695</v>
          </cell>
        </row>
        <row r="895">
          <cell r="A895" t="str">
            <v>589WA</v>
          </cell>
          <cell r="B895" t="str">
            <v>589</v>
          </cell>
          <cell r="C895">
            <v>149052.95334761665</v>
          </cell>
        </row>
        <row r="896">
          <cell r="A896" t="str">
            <v>589WYP</v>
          </cell>
          <cell r="B896" t="str">
            <v>589</v>
          </cell>
          <cell r="C896">
            <v>472296.48516352434</v>
          </cell>
        </row>
        <row r="897">
          <cell r="A897" t="str">
            <v>589WYU</v>
          </cell>
          <cell r="B897" t="str">
            <v>589</v>
          </cell>
          <cell r="C897">
            <v>6886.751032372667</v>
          </cell>
        </row>
        <row r="898">
          <cell r="A898" t="str">
            <v>590CA</v>
          </cell>
          <cell r="B898" t="str">
            <v>590</v>
          </cell>
          <cell r="C898">
            <v>38928.06542870459</v>
          </cell>
        </row>
        <row r="899">
          <cell r="A899" t="str">
            <v>590ID</v>
          </cell>
          <cell r="B899" t="str">
            <v>590</v>
          </cell>
          <cell r="C899">
            <v>34956.65055681973</v>
          </cell>
        </row>
        <row r="900">
          <cell r="A900" t="str">
            <v>590OR</v>
          </cell>
          <cell r="B900" t="str">
            <v>590</v>
          </cell>
          <cell r="C900">
            <v>301439.9998236778</v>
          </cell>
        </row>
        <row r="901">
          <cell r="A901" t="str">
            <v>590SNPD</v>
          </cell>
          <cell r="B901" t="str">
            <v>590</v>
          </cell>
          <cell r="C901">
            <v>6221913.39365992</v>
          </cell>
        </row>
        <row r="902">
          <cell r="A902" t="str">
            <v>590UT</v>
          </cell>
          <cell r="B902" t="str">
            <v>590</v>
          </cell>
          <cell r="C902">
            <v>187116.34872918852</v>
          </cell>
        </row>
        <row r="903">
          <cell r="A903" t="str">
            <v>590WA</v>
          </cell>
          <cell r="B903" t="str">
            <v>590</v>
          </cell>
          <cell r="C903">
            <v>12749.124633850613</v>
          </cell>
        </row>
        <row r="904">
          <cell r="A904" t="str">
            <v>590WYP</v>
          </cell>
          <cell r="B904" t="str">
            <v>590</v>
          </cell>
          <cell r="C904">
            <v>96531.02444504888</v>
          </cell>
        </row>
        <row r="905">
          <cell r="A905" t="str">
            <v>591CA</v>
          </cell>
          <cell r="B905" t="str">
            <v>591</v>
          </cell>
          <cell r="C905">
            <v>21737.31694718514</v>
          </cell>
        </row>
        <row r="906">
          <cell r="A906" t="str">
            <v>591ID</v>
          </cell>
          <cell r="B906" t="str">
            <v>591</v>
          </cell>
          <cell r="C906">
            <v>101945.21147707486</v>
          </cell>
        </row>
        <row r="907">
          <cell r="A907" t="str">
            <v>591OR</v>
          </cell>
          <cell r="B907" t="str">
            <v>591</v>
          </cell>
          <cell r="C907">
            <v>552852.795443993</v>
          </cell>
        </row>
        <row r="908">
          <cell r="A908" t="str">
            <v>591SNPD</v>
          </cell>
          <cell r="B908" t="str">
            <v>591</v>
          </cell>
          <cell r="C908">
            <v>222685.9698926291</v>
          </cell>
        </row>
        <row r="909">
          <cell r="A909" t="str">
            <v>591UT</v>
          </cell>
          <cell r="B909" t="str">
            <v>591</v>
          </cell>
          <cell r="C909">
            <v>684617.1318195008</v>
          </cell>
        </row>
        <row r="910">
          <cell r="A910" t="str">
            <v>591WA</v>
          </cell>
          <cell r="B910" t="str">
            <v>591</v>
          </cell>
          <cell r="C910">
            <v>121772.56318920487</v>
          </cell>
        </row>
        <row r="911">
          <cell r="A911" t="str">
            <v>591WYP</v>
          </cell>
          <cell r="B911" t="str">
            <v>591</v>
          </cell>
          <cell r="C911">
            <v>179983.02414393498</v>
          </cell>
        </row>
        <row r="912">
          <cell r="A912" t="str">
            <v>591WYU</v>
          </cell>
          <cell r="B912" t="str">
            <v>591</v>
          </cell>
          <cell r="C912">
            <v>32042.206775972143</v>
          </cell>
        </row>
        <row r="913">
          <cell r="A913" t="str">
            <v>592CA</v>
          </cell>
          <cell r="B913" t="str">
            <v>592</v>
          </cell>
          <cell r="C913">
            <v>1085216.3212479756</v>
          </cell>
        </row>
        <row r="914">
          <cell r="A914" t="str">
            <v>592ID</v>
          </cell>
          <cell r="B914" t="str">
            <v>592</v>
          </cell>
          <cell r="C914">
            <v>585986.4701848543</v>
          </cell>
        </row>
        <row r="915">
          <cell r="A915" t="str">
            <v>592OR</v>
          </cell>
          <cell r="B915" t="str">
            <v>592</v>
          </cell>
          <cell r="C915">
            <v>3009057.6360375634</v>
          </cell>
        </row>
        <row r="916">
          <cell r="A916" t="str">
            <v>592SNPD</v>
          </cell>
          <cell r="B916" t="str">
            <v>592</v>
          </cell>
          <cell r="C916">
            <v>2064334.246899281</v>
          </cell>
        </row>
        <row r="917">
          <cell r="A917" t="str">
            <v>592UT</v>
          </cell>
          <cell r="B917" t="str">
            <v>592</v>
          </cell>
          <cell r="C917">
            <v>3722834.459568803</v>
          </cell>
        </row>
        <row r="918">
          <cell r="A918" t="str">
            <v>592WA</v>
          </cell>
          <cell r="B918" t="str">
            <v>592</v>
          </cell>
          <cell r="C918">
            <v>622880.047959893</v>
          </cell>
        </row>
        <row r="919">
          <cell r="A919" t="str">
            <v>592WYP</v>
          </cell>
          <cell r="B919" t="str">
            <v>592</v>
          </cell>
          <cell r="C919">
            <v>1088016.2823320106</v>
          </cell>
        </row>
        <row r="920">
          <cell r="A920" t="str">
            <v>592WYU</v>
          </cell>
          <cell r="B920" t="str">
            <v>592</v>
          </cell>
          <cell r="C920">
            <v>500.4321193365487</v>
          </cell>
        </row>
        <row r="921">
          <cell r="A921" t="str">
            <v>593CA</v>
          </cell>
          <cell r="B921" t="str">
            <v>593</v>
          </cell>
          <cell r="C921">
            <v>5552470.88173643</v>
          </cell>
        </row>
        <row r="922">
          <cell r="A922" t="str">
            <v>593ID</v>
          </cell>
          <cell r="B922" t="str">
            <v>593</v>
          </cell>
          <cell r="C922">
            <v>4388639.073803011</v>
          </cell>
        </row>
        <row r="923">
          <cell r="A923" t="str">
            <v>593OR</v>
          </cell>
          <cell r="B923" t="str">
            <v>593</v>
          </cell>
          <cell r="C923">
            <v>29589314.25535981</v>
          </cell>
        </row>
        <row r="924">
          <cell r="A924" t="str">
            <v>593SNPD</v>
          </cell>
          <cell r="B924" t="str">
            <v>593</v>
          </cell>
          <cell r="C924">
            <v>1506423.5971606334</v>
          </cell>
        </row>
        <row r="925">
          <cell r="A925" t="str">
            <v>593UT</v>
          </cell>
          <cell r="B925" t="str">
            <v>593</v>
          </cell>
          <cell r="C925">
            <v>32494387.601344075</v>
          </cell>
        </row>
        <row r="926">
          <cell r="A926" t="str">
            <v>593WA</v>
          </cell>
          <cell r="B926" t="str">
            <v>593</v>
          </cell>
          <cell r="C926">
            <v>5497758.070305258</v>
          </cell>
        </row>
        <row r="927">
          <cell r="A927" t="str">
            <v>593WYP</v>
          </cell>
          <cell r="B927" t="str">
            <v>593</v>
          </cell>
          <cell r="C927">
            <v>5220084.841068724</v>
          </cell>
        </row>
        <row r="928">
          <cell r="A928" t="str">
            <v>593WYU</v>
          </cell>
          <cell r="B928" t="str">
            <v>593</v>
          </cell>
          <cell r="C928">
            <v>802521.9879596804</v>
          </cell>
        </row>
        <row r="929">
          <cell r="A929" t="str">
            <v>594CA</v>
          </cell>
          <cell r="B929" t="str">
            <v>594</v>
          </cell>
          <cell r="C929">
            <v>670507.1643430395</v>
          </cell>
        </row>
        <row r="930">
          <cell r="A930" t="str">
            <v>594ID</v>
          </cell>
          <cell r="B930" t="str">
            <v>594</v>
          </cell>
          <cell r="C930">
            <v>650055.6945965572</v>
          </cell>
        </row>
        <row r="931">
          <cell r="A931" t="str">
            <v>594OR</v>
          </cell>
          <cell r="B931" t="str">
            <v>594</v>
          </cell>
          <cell r="C931">
            <v>6377852.760710677</v>
          </cell>
        </row>
        <row r="932">
          <cell r="A932" t="str">
            <v>594SNPD</v>
          </cell>
          <cell r="B932" t="str">
            <v>594</v>
          </cell>
          <cell r="C932">
            <v>17879.81213011812</v>
          </cell>
        </row>
        <row r="933">
          <cell r="A933" t="str">
            <v>594UT</v>
          </cell>
          <cell r="B933" t="str">
            <v>594</v>
          </cell>
          <cell r="C933">
            <v>13237598.689299166</v>
          </cell>
        </row>
        <row r="934">
          <cell r="A934" t="str">
            <v>594WA</v>
          </cell>
          <cell r="B934" t="str">
            <v>594</v>
          </cell>
          <cell r="C934">
            <v>1160971.831928621</v>
          </cell>
        </row>
        <row r="935">
          <cell r="A935" t="str">
            <v>594WYP</v>
          </cell>
          <cell r="B935" t="str">
            <v>594</v>
          </cell>
          <cell r="C935">
            <v>1604203.4759493817</v>
          </cell>
        </row>
        <row r="936">
          <cell r="A936" t="str">
            <v>594WYU</v>
          </cell>
          <cell r="B936" t="str">
            <v>594</v>
          </cell>
          <cell r="C936">
            <v>333418.43934044044</v>
          </cell>
        </row>
        <row r="937">
          <cell r="A937" t="str">
            <v>595SNPD</v>
          </cell>
          <cell r="B937" t="str">
            <v>595</v>
          </cell>
          <cell r="C937">
            <v>1135285.9739338032</v>
          </cell>
        </row>
        <row r="938">
          <cell r="A938" t="str">
            <v>595UT</v>
          </cell>
          <cell r="B938" t="str">
            <v>595</v>
          </cell>
          <cell r="C938">
            <v>-42.702788447999</v>
          </cell>
        </row>
        <row r="939">
          <cell r="A939" t="str">
            <v>596CA</v>
          </cell>
          <cell r="B939" t="str">
            <v>596</v>
          </cell>
          <cell r="C939">
            <v>122169.24018049079</v>
          </cell>
        </row>
        <row r="940">
          <cell r="A940" t="str">
            <v>596ID</v>
          </cell>
          <cell r="B940" t="str">
            <v>596</v>
          </cell>
          <cell r="C940">
            <v>167479.41771673964</v>
          </cell>
        </row>
        <row r="941">
          <cell r="A941" t="str">
            <v>596OR</v>
          </cell>
          <cell r="B941" t="str">
            <v>596</v>
          </cell>
          <cell r="C941">
            <v>931790.203408035</v>
          </cell>
        </row>
        <row r="942">
          <cell r="A942" t="str">
            <v>596UT</v>
          </cell>
          <cell r="B942" t="str">
            <v>596</v>
          </cell>
          <cell r="C942">
            <v>2326152.4238020093</v>
          </cell>
        </row>
        <row r="943">
          <cell r="A943" t="str">
            <v>596WA</v>
          </cell>
          <cell r="B943" t="str">
            <v>596</v>
          </cell>
          <cell r="C943">
            <v>209951.87569546525</v>
          </cell>
        </row>
        <row r="944">
          <cell r="A944" t="str">
            <v>596WYP</v>
          </cell>
          <cell r="B944" t="str">
            <v>596</v>
          </cell>
          <cell r="C944">
            <v>257345.85686615104</v>
          </cell>
        </row>
        <row r="945">
          <cell r="A945" t="str">
            <v>596WYU</v>
          </cell>
          <cell r="B945" t="str">
            <v>596</v>
          </cell>
          <cell r="C945">
            <v>64561.098803844325</v>
          </cell>
        </row>
        <row r="946">
          <cell r="A946" t="str">
            <v>597CA</v>
          </cell>
          <cell r="B946" t="str">
            <v>597</v>
          </cell>
          <cell r="C946">
            <v>62750.2468172713</v>
          </cell>
        </row>
        <row r="947">
          <cell r="A947" t="str">
            <v>597ID</v>
          </cell>
          <cell r="B947" t="str">
            <v>597</v>
          </cell>
          <cell r="C947">
            <v>280767.30225583306</v>
          </cell>
        </row>
        <row r="948">
          <cell r="A948" t="str">
            <v>597OR</v>
          </cell>
          <cell r="B948" t="str">
            <v>597</v>
          </cell>
          <cell r="C948">
            <v>1182479.2833661041</v>
          </cell>
        </row>
        <row r="949">
          <cell r="A949" t="str">
            <v>597SNPD</v>
          </cell>
          <cell r="B949" t="str">
            <v>597</v>
          </cell>
          <cell r="C949">
            <v>985184.6736547702</v>
          </cell>
        </row>
        <row r="950">
          <cell r="A950" t="str">
            <v>597UT</v>
          </cell>
          <cell r="B950" t="str">
            <v>597</v>
          </cell>
          <cell r="C950">
            <v>1679748.959085212</v>
          </cell>
        </row>
        <row r="951">
          <cell r="A951" t="str">
            <v>597WA</v>
          </cell>
          <cell r="B951" t="str">
            <v>597</v>
          </cell>
          <cell r="C951">
            <v>394604.21645431075</v>
          </cell>
        </row>
        <row r="952">
          <cell r="A952" t="str">
            <v>597WYP</v>
          </cell>
          <cell r="B952" t="str">
            <v>597</v>
          </cell>
          <cell r="C952">
            <v>657225.876254994</v>
          </cell>
        </row>
        <row r="953">
          <cell r="A953" t="str">
            <v>597WYU</v>
          </cell>
          <cell r="B953" t="str">
            <v>597</v>
          </cell>
          <cell r="C953">
            <v>99164.88201703787</v>
          </cell>
        </row>
        <row r="954">
          <cell r="A954" t="str">
            <v>598CA</v>
          </cell>
          <cell r="B954" t="str">
            <v>598</v>
          </cell>
          <cell r="C954">
            <v>231837.16813149594</v>
          </cell>
        </row>
        <row r="955">
          <cell r="A955" t="str">
            <v>598ID</v>
          </cell>
          <cell r="B955" t="str">
            <v>598</v>
          </cell>
          <cell r="C955">
            <v>102654.39431835273</v>
          </cell>
        </row>
        <row r="956">
          <cell r="A956" t="str">
            <v>598OR</v>
          </cell>
          <cell r="B956" t="str">
            <v>598</v>
          </cell>
          <cell r="C956">
            <v>1373607.889844686</v>
          </cell>
        </row>
        <row r="957">
          <cell r="A957" t="str">
            <v>598SNPD</v>
          </cell>
          <cell r="B957" t="str">
            <v>598</v>
          </cell>
          <cell r="C957">
            <v>-339604.8175804452</v>
          </cell>
        </row>
        <row r="958">
          <cell r="A958" t="str">
            <v>598UT</v>
          </cell>
          <cell r="B958" t="str">
            <v>598</v>
          </cell>
          <cell r="C958">
            <v>1421701.4323007916</v>
          </cell>
        </row>
        <row r="959">
          <cell r="A959" t="str">
            <v>598WA</v>
          </cell>
          <cell r="B959" t="str">
            <v>598</v>
          </cell>
          <cell r="C959">
            <v>183737.39215451997</v>
          </cell>
        </row>
        <row r="960">
          <cell r="A960" t="str">
            <v>598WYP</v>
          </cell>
          <cell r="B960" t="str">
            <v>598</v>
          </cell>
          <cell r="C960">
            <v>343535.5229401844</v>
          </cell>
        </row>
        <row r="961">
          <cell r="A961" t="str">
            <v>598WYU</v>
          </cell>
          <cell r="B961" t="str">
            <v>598</v>
          </cell>
          <cell r="C961">
            <v>2511.20156633583</v>
          </cell>
        </row>
        <row r="962">
          <cell r="A962" t="str">
            <v>901CA</v>
          </cell>
          <cell r="B962" t="str">
            <v>901</v>
          </cell>
          <cell r="C962">
            <v>319.4337884605772</v>
          </cell>
        </row>
        <row r="963">
          <cell r="A963" t="str">
            <v>901CN</v>
          </cell>
          <cell r="B963" t="str">
            <v>901</v>
          </cell>
          <cell r="C963">
            <v>2387189.3115934334</v>
          </cell>
        </row>
        <row r="964">
          <cell r="A964" t="str">
            <v>901ID</v>
          </cell>
          <cell r="B964" t="str">
            <v>901</v>
          </cell>
          <cell r="C964">
            <v>2673.4699540991837</v>
          </cell>
        </row>
        <row r="965">
          <cell r="A965" t="str">
            <v>901OR</v>
          </cell>
          <cell r="B965" t="str">
            <v>901</v>
          </cell>
          <cell r="C965">
            <v>46360.20559200035</v>
          </cell>
        </row>
        <row r="966">
          <cell r="A966" t="str">
            <v>901UT</v>
          </cell>
          <cell r="B966" t="str">
            <v>901</v>
          </cell>
          <cell r="C966">
            <v>8054.910672692715</v>
          </cell>
        </row>
        <row r="967">
          <cell r="A967" t="str">
            <v>901WA</v>
          </cell>
          <cell r="B967" t="str">
            <v>901</v>
          </cell>
          <cell r="C967">
            <v>93431.74853554594</v>
          </cell>
        </row>
        <row r="968">
          <cell r="A968" t="str">
            <v>901WYP</v>
          </cell>
          <cell r="B968" t="str">
            <v>901</v>
          </cell>
          <cell r="C968">
            <v>19574.081737301665</v>
          </cell>
        </row>
        <row r="969">
          <cell r="A969" t="str">
            <v>901WYU</v>
          </cell>
          <cell r="B969" t="str">
            <v>901</v>
          </cell>
          <cell r="C969">
            <v>0</v>
          </cell>
        </row>
        <row r="970">
          <cell r="A970" t="str">
            <v>902CA</v>
          </cell>
          <cell r="B970" t="str">
            <v>902</v>
          </cell>
          <cell r="C970">
            <v>888998.8995105264</v>
          </cell>
        </row>
        <row r="971">
          <cell r="A971" t="str">
            <v>902CN</v>
          </cell>
          <cell r="B971" t="str">
            <v>902</v>
          </cell>
          <cell r="C971">
            <v>1588952.1815566637</v>
          </cell>
        </row>
        <row r="972">
          <cell r="A972" t="str">
            <v>902ID</v>
          </cell>
          <cell r="B972" t="str">
            <v>902</v>
          </cell>
          <cell r="C972">
            <v>1815926.7905048784</v>
          </cell>
        </row>
        <row r="973">
          <cell r="A973" t="str">
            <v>902OR</v>
          </cell>
          <cell r="B973" t="str">
            <v>902</v>
          </cell>
          <cell r="C973">
            <v>9069741.474362811</v>
          </cell>
        </row>
        <row r="974">
          <cell r="A974" t="str">
            <v>902UT</v>
          </cell>
          <cell r="B974" t="str">
            <v>902</v>
          </cell>
          <cell r="C974">
            <v>5558152.008191331</v>
          </cell>
        </row>
        <row r="975">
          <cell r="A975" t="str">
            <v>902WA</v>
          </cell>
          <cell r="B975" t="str">
            <v>902</v>
          </cell>
          <cell r="C975">
            <v>2158037.633567746</v>
          </cell>
        </row>
        <row r="976">
          <cell r="A976" t="str">
            <v>902WYP</v>
          </cell>
          <cell r="B976" t="str">
            <v>902</v>
          </cell>
          <cell r="C976">
            <v>2589609.0755940853</v>
          </cell>
        </row>
        <row r="977">
          <cell r="A977" t="str">
            <v>902WYU</v>
          </cell>
          <cell r="B977" t="str">
            <v>902</v>
          </cell>
          <cell r="C977">
            <v>351539.9904813408</v>
          </cell>
        </row>
        <row r="978">
          <cell r="A978" t="str">
            <v>903CA</v>
          </cell>
          <cell r="B978" t="str">
            <v>903</v>
          </cell>
          <cell r="C978">
            <v>186746.69354138986</v>
          </cell>
        </row>
        <row r="979">
          <cell r="A979" t="str">
            <v>903CN</v>
          </cell>
          <cell r="B979" t="str">
            <v>903</v>
          </cell>
          <cell r="C979">
            <v>51881631.4397381</v>
          </cell>
        </row>
        <row r="980">
          <cell r="A980" t="str">
            <v>903ID</v>
          </cell>
          <cell r="B980" t="str">
            <v>903</v>
          </cell>
          <cell r="C980">
            <v>214874.9782356258</v>
          </cell>
        </row>
        <row r="981">
          <cell r="A981" t="str">
            <v>903OR</v>
          </cell>
          <cell r="B981" t="str">
            <v>903</v>
          </cell>
          <cell r="C981">
            <v>2081046.7360607851</v>
          </cell>
        </row>
        <row r="982">
          <cell r="A982" t="str">
            <v>903UT</v>
          </cell>
          <cell r="B982" t="str">
            <v>903</v>
          </cell>
          <cell r="C982">
            <v>2850586.5978742978</v>
          </cell>
        </row>
        <row r="983">
          <cell r="A983" t="str">
            <v>903WA</v>
          </cell>
          <cell r="B983" t="str">
            <v>903</v>
          </cell>
          <cell r="C983">
            <v>515408.3074739637</v>
          </cell>
        </row>
        <row r="984">
          <cell r="A984" t="str">
            <v>903WYP</v>
          </cell>
          <cell r="B984" t="str">
            <v>903</v>
          </cell>
          <cell r="C984">
            <v>447975.55897139286</v>
          </cell>
        </row>
        <row r="985">
          <cell r="A985" t="str">
            <v>903WYU</v>
          </cell>
          <cell r="B985" t="str">
            <v>903</v>
          </cell>
          <cell r="C985">
            <v>50743.644185677425</v>
          </cell>
        </row>
        <row r="986">
          <cell r="A986" t="str">
            <v>904CA</v>
          </cell>
          <cell r="B986" t="str">
            <v>904</v>
          </cell>
          <cell r="C986">
            <v>84511.31329655174</v>
          </cell>
        </row>
        <row r="987">
          <cell r="A987" t="str">
            <v>904CN</v>
          </cell>
          <cell r="B987" t="str">
            <v>904</v>
          </cell>
          <cell r="C987">
            <v>11643.110565517243</v>
          </cell>
        </row>
        <row r="988">
          <cell r="A988" t="str">
            <v>904ID</v>
          </cell>
          <cell r="B988" t="str">
            <v>904</v>
          </cell>
          <cell r="C988">
            <v>304242.7213517242</v>
          </cell>
        </row>
        <row r="989">
          <cell r="A989" t="str">
            <v>904OR</v>
          </cell>
          <cell r="B989" t="str">
            <v>904</v>
          </cell>
          <cell r="C989">
            <v>6286569.371227577</v>
          </cell>
        </row>
        <row r="990">
          <cell r="A990" t="str">
            <v>904UT</v>
          </cell>
          <cell r="B990" t="str">
            <v>904</v>
          </cell>
          <cell r="C990">
            <v>5178265.34177931</v>
          </cell>
        </row>
        <row r="991">
          <cell r="A991" t="str">
            <v>904WA</v>
          </cell>
          <cell r="B991" t="str">
            <v>904</v>
          </cell>
          <cell r="C991">
            <v>1881954.5665517244</v>
          </cell>
        </row>
        <row r="992">
          <cell r="A992" t="str">
            <v>904WYP</v>
          </cell>
          <cell r="B992" t="str">
            <v>904</v>
          </cell>
          <cell r="C992">
            <v>968010.0262068968</v>
          </cell>
        </row>
        <row r="993">
          <cell r="A993" t="str">
            <v>905CN</v>
          </cell>
          <cell r="B993" t="str">
            <v>905</v>
          </cell>
          <cell r="C993">
            <v>-753453.3866588529</v>
          </cell>
        </row>
        <row r="994">
          <cell r="A994" t="str">
            <v>905OR</v>
          </cell>
          <cell r="B994" t="str">
            <v>905</v>
          </cell>
          <cell r="C994">
            <v>8990.854124137933</v>
          </cell>
        </row>
        <row r="995">
          <cell r="A995" t="str">
            <v>907CN</v>
          </cell>
          <cell r="B995" t="str">
            <v>907</v>
          </cell>
          <cell r="C995">
            <v>259135.73387258194</v>
          </cell>
        </row>
        <row r="996">
          <cell r="A996" t="str">
            <v>908CA</v>
          </cell>
          <cell r="B996" t="str">
            <v>908</v>
          </cell>
          <cell r="C996">
            <v>111515.1722731517</v>
          </cell>
        </row>
        <row r="997">
          <cell r="A997" t="str">
            <v>908CN</v>
          </cell>
          <cell r="B997" t="str">
            <v>908</v>
          </cell>
          <cell r="C997">
            <v>2645651.569802249</v>
          </cell>
        </row>
        <row r="998">
          <cell r="A998" t="str">
            <v>908ID</v>
          </cell>
          <cell r="B998" t="str">
            <v>908</v>
          </cell>
          <cell r="C998">
            <v>1482285.2010913664</v>
          </cell>
        </row>
        <row r="999">
          <cell r="A999" t="str">
            <v>908OR</v>
          </cell>
          <cell r="B999" t="str">
            <v>908</v>
          </cell>
          <cell r="C999">
            <v>1164299.8451351824</v>
          </cell>
        </row>
        <row r="1000">
          <cell r="A1000" t="str">
            <v>908OTHER</v>
          </cell>
          <cell r="B1000" t="str">
            <v>908</v>
          </cell>
          <cell r="C1000">
            <v>35403.51384247405</v>
          </cell>
        </row>
        <row r="1001">
          <cell r="A1001" t="str">
            <v>908UT</v>
          </cell>
          <cell r="B1001" t="str">
            <v>908</v>
          </cell>
          <cell r="C1001">
            <v>3585760.685887726</v>
          </cell>
        </row>
        <row r="1002">
          <cell r="A1002" t="str">
            <v>908WYP</v>
          </cell>
          <cell r="B1002" t="str">
            <v>908</v>
          </cell>
          <cell r="C1002">
            <v>848576.5892594414</v>
          </cell>
        </row>
        <row r="1003">
          <cell r="A1003" t="str">
            <v>909CA</v>
          </cell>
          <cell r="B1003" t="str">
            <v>909</v>
          </cell>
          <cell r="C1003">
            <v>19483.151474103586</v>
          </cell>
        </row>
        <row r="1004">
          <cell r="A1004" t="str">
            <v>909CN</v>
          </cell>
          <cell r="B1004" t="str">
            <v>909</v>
          </cell>
          <cell r="C1004">
            <v>3509028.832583749</v>
          </cell>
        </row>
        <row r="1005">
          <cell r="A1005" t="str">
            <v>909ID</v>
          </cell>
          <cell r="B1005" t="str">
            <v>909</v>
          </cell>
          <cell r="C1005">
            <v>3211.3900398406377</v>
          </cell>
        </row>
        <row r="1006">
          <cell r="A1006" t="str">
            <v>909OR</v>
          </cell>
          <cell r="B1006" t="str">
            <v>909</v>
          </cell>
          <cell r="C1006">
            <v>142468.6314741036</v>
          </cell>
        </row>
        <row r="1007">
          <cell r="A1007" t="str">
            <v>909UT</v>
          </cell>
          <cell r="B1007" t="str">
            <v>909</v>
          </cell>
          <cell r="C1007">
            <v>-1688.6494422310757</v>
          </cell>
        </row>
        <row r="1008">
          <cell r="A1008" t="str">
            <v>909WA</v>
          </cell>
          <cell r="B1008" t="str">
            <v>909</v>
          </cell>
          <cell r="C1008">
            <v>20637.068247011954</v>
          </cell>
        </row>
        <row r="1009">
          <cell r="A1009" t="str">
            <v>909WYP</v>
          </cell>
          <cell r="B1009" t="str">
            <v>909</v>
          </cell>
          <cell r="C1009">
            <v>90738.63496015937</v>
          </cell>
        </row>
        <row r="1010">
          <cell r="A1010" t="str">
            <v>910CN</v>
          </cell>
          <cell r="B1010" t="str">
            <v>910</v>
          </cell>
          <cell r="C1010">
            <v>63770.64384964137</v>
          </cell>
        </row>
        <row r="1011">
          <cell r="A1011" t="str">
            <v>920ID</v>
          </cell>
          <cell r="B1011" t="str">
            <v>920</v>
          </cell>
          <cell r="C1011">
            <v>639758.8238975282</v>
          </cell>
        </row>
        <row r="1012">
          <cell r="A1012" t="str">
            <v>920SO</v>
          </cell>
          <cell r="B1012" t="str">
            <v>920</v>
          </cell>
          <cell r="C1012">
            <v>73893360.61237787</v>
          </cell>
        </row>
        <row r="1013">
          <cell r="A1013" t="str">
            <v>920UT</v>
          </cell>
          <cell r="B1013" t="str">
            <v>920</v>
          </cell>
          <cell r="C1013">
            <v>-4927034.639439462</v>
          </cell>
        </row>
        <row r="1014">
          <cell r="A1014" t="str">
            <v>920WA</v>
          </cell>
          <cell r="B1014" t="str">
            <v>920</v>
          </cell>
          <cell r="C1014">
            <v>626064.0815383556</v>
          </cell>
        </row>
        <row r="1015">
          <cell r="A1015" t="str">
            <v>920WYP</v>
          </cell>
          <cell r="B1015" t="str">
            <v>920</v>
          </cell>
          <cell r="C1015">
            <v>2227426.189759665</v>
          </cell>
        </row>
        <row r="1016">
          <cell r="A1016" t="str">
            <v>921CA</v>
          </cell>
          <cell r="B1016" t="str">
            <v>921</v>
          </cell>
          <cell r="C1016">
            <v>0</v>
          </cell>
        </row>
        <row r="1017">
          <cell r="A1017" t="str">
            <v>921ID</v>
          </cell>
          <cell r="B1017" t="str">
            <v>921</v>
          </cell>
          <cell r="C1017">
            <v>154.5403587443946</v>
          </cell>
        </row>
        <row r="1018">
          <cell r="A1018" t="str">
            <v>921OR</v>
          </cell>
          <cell r="B1018" t="str">
            <v>921</v>
          </cell>
          <cell r="C1018">
            <v>0</v>
          </cell>
        </row>
        <row r="1019">
          <cell r="A1019" t="str">
            <v>921SO</v>
          </cell>
          <cell r="B1019" t="str">
            <v>921</v>
          </cell>
          <cell r="C1019">
            <v>12839509.389524598</v>
          </cell>
        </row>
        <row r="1020">
          <cell r="A1020" t="str">
            <v>921UT</v>
          </cell>
          <cell r="B1020" t="str">
            <v>921</v>
          </cell>
          <cell r="C1020">
            <v>-1034751.3674663677</v>
          </cell>
        </row>
        <row r="1021">
          <cell r="A1021" t="str">
            <v>921WA</v>
          </cell>
          <cell r="B1021" t="str">
            <v>921</v>
          </cell>
          <cell r="C1021">
            <v>458.9745627802691</v>
          </cell>
        </row>
        <row r="1022">
          <cell r="A1022" t="str">
            <v>921WYP</v>
          </cell>
          <cell r="B1022" t="str">
            <v>921</v>
          </cell>
          <cell r="C1022">
            <v>0</v>
          </cell>
        </row>
        <row r="1023">
          <cell r="A1023" t="str">
            <v>922SO</v>
          </cell>
          <cell r="B1023" t="str">
            <v>922</v>
          </cell>
          <cell r="C1023">
            <v>-22197055.731510457</v>
          </cell>
        </row>
        <row r="1024">
          <cell r="A1024" t="str">
            <v>923SO</v>
          </cell>
          <cell r="B1024" t="str">
            <v>923</v>
          </cell>
          <cell r="C1024">
            <v>12004722.811383441</v>
          </cell>
        </row>
        <row r="1025">
          <cell r="A1025" t="str">
            <v>923UT</v>
          </cell>
          <cell r="B1025" t="str">
            <v>923</v>
          </cell>
          <cell r="C1025">
            <v>2515.9170403587445</v>
          </cell>
        </row>
        <row r="1026">
          <cell r="A1026" t="str">
            <v>924SO</v>
          </cell>
          <cell r="B1026" t="str">
            <v>924</v>
          </cell>
          <cell r="C1026">
            <v>33276674.65071749</v>
          </cell>
        </row>
        <row r="1027">
          <cell r="A1027" t="str">
            <v>925SO</v>
          </cell>
          <cell r="B1027" t="str">
            <v>925</v>
          </cell>
          <cell r="C1027">
            <v>10789976.801042601</v>
          </cell>
        </row>
        <row r="1028">
          <cell r="A1028" t="str">
            <v>928CA</v>
          </cell>
          <cell r="B1028" t="str">
            <v>928</v>
          </cell>
          <cell r="C1028">
            <v>73472.11309417042</v>
          </cell>
        </row>
        <row r="1029">
          <cell r="A1029" t="str">
            <v>928ID</v>
          </cell>
          <cell r="B1029" t="str">
            <v>928</v>
          </cell>
          <cell r="C1029">
            <v>446109.9124327354</v>
          </cell>
        </row>
        <row r="1030">
          <cell r="A1030" t="str">
            <v>928OR</v>
          </cell>
          <cell r="B1030" t="str">
            <v>928</v>
          </cell>
          <cell r="C1030">
            <v>4004517.217197299</v>
          </cell>
        </row>
        <row r="1031">
          <cell r="A1031" t="str">
            <v>928SG</v>
          </cell>
          <cell r="B1031" t="str">
            <v>928</v>
          </cell>
          <cell r="C1031">
            <v>1957447.7667937218</v>
          </cell>
        </row>
        <row r="1032">
          <cell r="A1032" t="str">
            <v>928SO</v>
          </cell>
          <cell r="B1032" t="str">
            <v>928</v>
          </cell>
          <cell r="C1032">
            <v>2904.1739349775785</v>
          </cell>
        </row>
        <row r="1033">
          <cell r="A1033" t="str">
            <v>928UT</v>
          </cell>
          <cell r="B1033" t="str">
            <v>928</v>
          </cell>
          <cell r="C1033">
            <v>3867344.083363229</v>
          </cell>
        </row>
        <row r="1034">
          <cell r="A1034" t="str">
            <v>928WA</v>
          </cell>
          <cell r="B1034" t="str">
            <v>928</v>
          </cell>
          <cell r="C1034">
            <v>497949.68246636767</v>
          </cell>
        </row>
        <row r="1035">
          <cell r="A1035" t="str">
            <v>928WYP</v>
          </cell>
          <cell r="B1035" t="str">
            <v>928</v>
          </cell>
          <cell r="C1035">
            <v>1132554.5000896861</v>
          </cell>
        </row>
        <row r="1036">
          <cell r="A1036" t="str">
            <v>929SO</v>
          </cell>
          <cell r="B1036" t="str">
            <v>929</v>
          </cell>
          <cell r="C1036">
            <v>-4115191.10549876</v>
          </cell>
        </row>
        <row r="1037">
          <cell r="A1037" t="str">
            <v>930CN</v>
          </cell>
          <cell r="B1037" t="str">
            <v>930</v>
          </cell>
          <cell r="C1037">
            <v>4636.210762331839</v>
          </cell>
        </row>
        <row r="1038">
          <cell r="A1038" t="str">
            <v>930ID</v>
          </cell>
          <cell r="B1038" t="str">
            <v>930</v>
          </cell>
          <cell r="C1038">
            <v>6181.614349775785</v>
          </cell>
        </row>
        <row r="1039">
          <cell r="A1039" t="str">
            <v>930OR</v>
          </cell>
          <cell r="B1039" t="str">
            <v>930</v>
          </cell>
          <cell r="C1039">
            <v>4056373.39941704</v>
          </cell>
        </row>
        <row r="1040">
          <cell r="A1040" t="str">
            <v>930SO</v>
          </cell>
          <cell r="B1040" t="str">
            <v>930</v>
          </cell>
          <cell r="C1040">
            <v>12150195.612959642</v>
          </cell>
        </row>
        <row r="1041">
          <cell r="A1041" t="str">
            <v>930UT</v>
          </cell>
          <cell r="B1041" t="str">
            <v>930</v>
          </cell>
          <cell r="C1041">
            <v>1549392.3050112107</v>
          </cell>
        </row>
        <row r="1042">
          <cell r="A1042" t="str">
            <v>930WA</v>
          </cell>
          <cell r="B1042" t="str">
            <v>930</v>
          </cell>
          <cell r="C1042">
            <v>7727.069450672646</v>
          </cell>
        </row>
        <row r="1043">
          <cell r="A1043" t="str">
            <v>930WYP</v>
          </cell>
          <cell r="B1043" t="str">
            <v>930</v>
          </cell>
          <cell r="C1043">
            <v>11609.89596412556</v>
          </cell>
        </row>
        <row r="1044">
          <cell r="A1044" t="str">
            <v>931OR</v>
          </cell>
          <cell r="B1044" t="str">
            <v>931</v>
          </cell>
          <cell r="C1044">
            <v>961579.4026569508</v>
          </cell>
        </row>
        <row r="1045">
          <cell r="A1045" t="str">
            <v>931SO</v>
          </cell>
          <cell r="B1045" t="str">
            <v>931</v>
          </cell>
          <cell r="C1045">
            <v>5527919.347085192</v>
          </cell>
        </row>
        <row r="1046">
          <cell r="A1046" t="str">
            <v>931UT</v>
          </cell>
          <cell r="B1046" t="str">
            <v>931</v>
          </cell>
          <cell r="C1046">
            <v>-284.35426008968614</v>
          </cell>
        </row>
        <row r="1047">
          <cell r="A1047" t="str">
            <v>931WA</v>
          </cell>
          <cell r="B1047" t="str">
            <v>931</v>
          </cell>
          <cell r="C1047">
            <v>-515.1345291479821</v>
          </cell>
        </row>
        <row r="1048">
          <cell r="A1048" t="str">
            <v>931WYP</v>
          </cell>
          <cell r="B1048" t="str">
            <v>931</v>
          </cell>
          <cell r="C1048">
            <v>1947.6000224215247</v>
          </cell>
        </row>
        <row r="1049">
          <cell r="A1049" t="str">
            <v>935OR</v>
          </cell>
          <cell r="B1049" t="str">
            <v>935</v>
          </cell>
          <cell r="C1049">
            <v>23985.544468708966</v>
          </cell>
        </row>
        <row r="1050">
          <cell r="A1050" t="str">
            <v>935SO</v>
          </cell>
          <cell r="B1050" t="str">
            <v>935</v>
          </cell>
          <cell r="C1050">
            <v>27327198.187809087</v>
          </cell>
        </row>
        <row r="1051">
          <cell r="A1051" t="str">
            <v>Remaining Expenses:</v>
          </cell>
        </row>
        <row r="1052">
          <cell r="A1052" t="str">
            <v>403SPDGP</v>
          </cell>
          <cell r="B1052" t="str">
            <v>403SP</v>
          </cell>
          <cell r="C1052">
            <v>22975358.810334474</v>
          </cell>
        </row>
        <row r="1053">
          <cell r="A1053" t="str">
            <v>403SPDGU</v>
          </cell>
          <cell r="B1053" t="str">
            <v>403SP</v>
          </cell>
          <cell r="C1053">
            <v>25838693.77008727</v>
          </cell>
        </row>
        <row r="1054">
          <cell r="A1054" t="str">
            <v>403SPSG</v>
          </cell>
          <cell r="B1054" t="str">
            <v>403SP</v>
          </cell>
          <cell r="C1054">
            <v>54977226.752637334</v>
          </cell>
        </row>
        <row r="1055">
          <cell r="A1055" t="str">
            <v>403SPSSGCH</v>
          </cell>
          <cell r="B1055" t="str">
            <v>403SP</v>
          </cell>
          <cell r="C1055">
            <v>7754903.821699449</v>
          </cell>
        </row>
        <row r="1056">
          <cell r="A1056" t="str">
            <v>403HPDGP</v>
          </cell>
          <cell r="B1056" t="str">
            <v>403HP</v>
          </cell>
          <cell r="C1056">
            <v>3906746.246656958</v>
          </cell>
        </row>
        <row r="1057">
          <cell r="A1057" t="str">
            <v>403HPDGU</v>
          </cell>
          <cell r="B1057" t="str">
            <v>403HP</v>
          </cell>
          <cell r="C1057">
            <v>998211.7433615285</v>
          </cell>
        </row>
        <row r="1058">
          <cell r="A1058" t="str">
            <v>403HPSG-P</v>
          </cell>
          <cell r="B1058" t="str">
            <v>403HP</v>
          </cell>
          <cell r="C1058">
            <v>8141277.57086191</v>
          </cell>
        </row>
        <row r="1059">
          <cell r="A1059" t="str">
            <v>403HPSG-U</v>
          </cell>
          <cell r="B1059" t="str">
            <v>403HP</v>
          </cell>
          <cell r="C1059">
            <v>3573695.478408312</v>
          </cell>
        </row>
        <row r="1060">
          <cell r="A1060" t="str">
            <v>403OPDGU</v>
          </cell>
          <cell r="B1060" t="str">
            <v>403OP</v>
          </cell>
          <cell r="C1060">
            <v>123149.17499920898</v>
          </cell>
        </row>
        <row r="1061">
          <cell r="A1061" t="str">
            <v>403OPSG</v>
          </cell>
          <cell r="B1061" t="str">
            <v>403OP</v>
          </cell>
          <cell r="C1061">
            <v>100169950.1652678</v>
          </cell>
        </row>
        <row r="1062">
          <cell r="A1062" t="str">
            <v>403OPSSGCT</v>
          </cell>
          <cell r="B1062" t="str">
            <v>403OP</v>
          </cell>
          <cell r="C1062">
            <v>2607303.4911330673</v>
          </cell>
        </row>
        <row r="1063">
          <cell r="A1063" t="str">
            <v>403TPDGP</v>
          </cell>
          <cell r="B1063" t="str">
            <v>403TP</v>
          </cell>
          <cell r="C1063">
            <v>11245129.52177859</v>
          </cell>
        </row>
        <row r="1064">
          <cell r="A1064" t="str">
            <v>403TPDGU</v>
          </cell>
          <cell r="B1064" t="str">
            <v>403TP</v>
          </cell>
          <cell r="C1064">
            <v>12535912.050079536</v>
          </cell>
        </row>
        <row r="1065">
          <cell r="A1065" t="str">
            <v>403TPSG</v>
          </cell>
          <cell r="B1065" t="str">
            <v>403TP</v>
          </cell>
          <cell r="C1065">
            <v>40862600.394560486</v>
          </cell>
        </row>
        <row r="1066">
          <cell r="A1066" t="str">
            <v>403360CA</v>
          </cell>
          <cell r="B1066" t="str">
            <v>403360</v>
          </cell>
          <cell r="C1066">
            <v>21086.64</v>
          </cell>
        </row>
        <row r="1067">
          <cell r="A1067" t="str">
            <v>403360ID</v>
          </cell>
          <cell r="B1067" t="str">
            <v>403360</v>
          </cell>
          <cell r="C1067">
            <v>16256.59</v>
          </cell>
        </row>
        <row r="1068">
          <cell r="A1068" t="str">
            <v>403360OR</v>
          </cell>
          <cell r="B1068" t="str">
            <v>403360</v>
          </cell>
          <cell r="C1068">
            <v>57624.44</v>
          </cell>
        </row>
        <row r="1069">
          <cell r="A1069" t="str">
            <v>403360UT</v>
          </cell>
          <cell r="B1069" t="str">
            <v>403360</v>
          </cell>
          <cell r="C1069">
            <v>119334.57</v>
          </cell>
        </row>
        <row r="1070">
          <cell r="A1070" t="str">
            <v>403360WA</v>
          </cell>
          <cell r="B1070" t="str">
            <v>403360</v>
          </cell>
          <cell r="C1070">
            <v>4434.86</v>
          </cell>
        </row>
        <row r="1071">
          <cell r="A1071" t="str">
            <v>403360WYP</v>
          </cell>
          <cell r="B1071" t="str">
            <v>403360</v>
          </cell>
          <cell r="C1071">
            <v>35541.47</v>
          </cell>
        </row>
        <row r="1072">
          <cell r="A1072" t="str">
            <v>403360WYU</v>
          </cell>
          <cell r="B1072" t="str">
            <v>403360</v>
          </cell>
          <cell r="C1072">
            <v>23852.14</v>
          </cell>
        </row>
        <row r="1073">
          <cell r="A1073" t="str">
            <v>403361CA</v>
          </cell>
          <cell r="B1073" t="str">
            <v>403361</v>
          </cell>
          <cell r="C1073">
            <v>30059.92</v>
          </cell>
        </row>
        <row r="1074">
          <cell r="A1074" t="str">
            <v>403361ID</v>
          </cell>
          <cell r="B1074" t="str">
            <v>403361</v>
          </cell>
          <cell r="C1074">
            <v>12904.42</v>
          </cell>
        </row>
        <row r="1075">
          <cell r="A1075" t="str">
            <v>403361OR</v>
          </cell>
          <cell r="B1075" t="str">
            <v>403361</v>
          </cell>
          <cell r="C1075">
            <v>229294.39</v>
          </cell>
        </row>
        <row r="1076">
          <cell r="A1076" t="str">
            <v>403361UT</v>
          </cell>
          <cell r="B1076" t="str">
            <v>403361</v>
          </cell>
          <cell r="C1076">
            <v>471597.73</v>
          </cell>
        </row>
        <row r="1077">
          <cell r="A1077" t="str">
            <v>403361WA</v>
          </cell>
          <cell r="B1077" t="str">
            <v>403361</v>
          </cell>
          <cell r="C1077">
            <v>38067.86</v>
          </cell>
        </row>
        <row r="1078">
          <cell r="A1078" t="str">
            <v>403361WYP</v>
          </cell>
          <cell r="B1078" t="str">
            <v>403361</v>
          </cell>
          <cell r="C1078">
            <v>121183.23</v>
          </cell>
        </row>
        <row r="1079">
          <cell r="A1079" t="str">
            <v>403361WYU</v>
          </cell>
          <cell r="B1079" t="str">
            <v>403361</v>
          </cell>
          <cell r="C1079">
            <v>3196.16</v>
          </cell>
        </row>
        <row r="1080">
          <cell r="A1080" t="str">
            <v>403362CA</v>
          </cell>
          <cell r="B1080" t="str">
            <v>403362</v>
          </cell>
          <cell r="C1080">
            <v>429613.33</v>
          </cell>
        </row>
        <row r="1081">
          <cell r="A1081" t="str">
            <v>403362ID</v>
          </cell>
          <cell r="B1081" t="str">
            <v>403362</v>
          </cell>
          <cell r="C1081">
            <v>619061.74</v>
          </cell>
        </row>
        <row r="1082">
          <cell r="A1082" t="str">
            <v>403362OR</v>
          </cell>
          <cell r="B1082" t="str">
            <v>403362</v>
          </cell>
          <cell r="C1082">
            <v>3838936.81</v>
          </cell>
        </row>
        <row r="1083">
          <cell r="A1083" t="str">
            <v>403362UT</v>
          </cell>
          <cell r="B1083" t="str">
            <v>403362</v>
          </cell>
          <cell r="C1083">
            <v>8191424.91</v>
          </cell>
        </row>
        <row r="1084">
          <cell r="A1084" t="str">
            <v>403362WA</v>
          </cell>
          <cell r="B1084" t="str">
            <v>403362</v>
          </cell>
          <cell r="C1084">
            <v>971089.74</v>
          </cell>
        </row>
        <row r="1085">
          <cell r="A1085" t="str">
            <v>403362WYP</v>
          </cell>
          <cell r="B1085" t="str">
            <v>403362</v>
          </cell>
          <cell r="C1085">
            <v>2175895.08</v>
          </cell>
        </row>
        <row r="1086">
          <cell r="A1086" t="str">
            <v>403362WYU</v>
          </cell>
          <cell r="B1086" t="str">
            <v>403362</v>
          </cell>
          <cell r="C1086">
            <v>121138.36</v>
          </cell>
        </row>
        <row r="1087">
          <cell r="A1087" t="str">
            <v>403363UT</v>
          </cell>
          <cell r="B1087" t="str">
            <v>403363</v>
          </cell>
          <cell r="C1087">
            <v>91112.79</v>
          </cell>
        </row>
        <row r="1088">
          <cell r="A1088" t="str">
            <v>403364CA</v>
          </cell>
          <cell r="B1088">
            <v>403364</v>
          </cell>
          <cell r="C1088">
            <v>2758766.912231905</v>
          </cell>
        </row>
        <row r="1089">
          <cell r="A1089" t="str">
            <v>403364ID</v>
          </cell>
          <cell r="B1089">
            <v>403364</v>
          </cell>
          <cell r="C1089">
            <v>2255481.126002804</v>
          </cell>
        </row>
        <row r="1090">
          <cell r="A1090" t="str">
            <v>403364OR</v>
          </cell>
          <cell r="B1090">
            <v>403364</v>
          </cell>
          <cell r="C1090">
            <v>14164735.66713638</v>
          </cell>
        </row>
        <row r="1091">
          <cell r="A1091" t="str">
            <v>403364UT</v>
          </cell>
          <cell r="B1091">
            <v>403364</v>
          </cell>
          <cell r="C1091">
            <v>13482859.90927331</v>
          </cell>
        </row>
        <row r="1092">
          <cell r="A1092" t="str">
            <v>403364WA</v>
          </cell>
          <cell r="B1092">
            <v>403364</v>
          </cell>
          <cell r="C1092">
            <v>4033390.7686704597</v>
          </cell>
        </row>
        <row r="1093">
          <cell r="A1093" t="str">
            <v>403364WYP</v>
          </cell>
          <cell r="B1093">
            <v>403364</v>
          </cell>
          <cell r="C1093">
            <v>3241792.2514237966</v>
          </cell>
        </row>
        <row r="1094">
          <cell r="A1094" t="str">
            <v>403364WYU</v>
          </cell>
          <cell r="B1094">
            <v>403364</v>
          </cell>
          <cell r="C1094">
            <v>646703.878135565</v>
          </cell>
        </row>
        <row r="1095">
          <cell r="A1095" t="str">
            <v>403365CA</v>
          </cell>
          <cell r="B1095" t="str">
            <v>403365</v>
          </cell>
          <cell r="C1095">
            <v>987647.52</v>
          </cell>
        </row>
        <row r="1096">
          <cell r="A1096" t="str">
            <v>403365ID</v>
          </cell>
          <cell r="B1096" t="str">
            <v>403365</v>
          </cell>
          <cell r="C1096">
            <v>938071.74</v>
          </cell>
        </row>
        <row r="1097">
          <cell r="A1097" t="str">
            <v>403365OR</v>
          </cell>
          <cell r="B1097" t="str">
            <v>403365</v>
          </cell>
          <cell r="C1097">
            <v>6548533.05</v>
          </cell>
        </row>
        <row r="1098">
          <cell r="A1098" t="str">
            <v>403365UT</v>
          </cell>
          <cell r="B1098" t="str">
            <v>403365</v>
          </cell>
          <cell r="C1098">
            <v>5880588.72</v>
          </cell>
        </row>
        <row r="1099">
          <cell r="A1099" t="str">
            <v>403365WA</v>
          </cell>
          <cell r="B1099" t="str">
            <v>403365</v>
          </cell>
          <cell r="C1099">
            <v>1622378.27</v>
          </cell>
        </row>
        <row r="1100">
          <cell r="A1100" t="str">
            <v>403365WYP</v>
          </cell>
          <cell r="B1100" t="str">
            <v>403365</v>
          </cell>
          <cell r="C1100">
            <v>2076038.97</v>
          </cell>
        </row>
        <row r="1101">
          <cell r="A1101" t="str">
            <v>403365WYU</v>
          </cell>
          <cell r="B1101" t="str">
            <v>403365</v>
          </cell>
          <cell r="C1101">
            <v>274996.99</v>
          </cell>
        </row>
        <row r="1102">
          <cell r="A1102" t="str">
            <v>403366CA</v>
          </cell>
          <cell r="B1102" t="str">
            <v>403366</v>
          </cell>
          <cell r="C1102">
            <v>506038.29</v>
          </cell>
        </row>
        <row r="1103">
          <cell r="A1103" t="str">
            <v>403366ID</v>
          </cell>
          <cell r="B1103" t="str">
            <v>403366</v>
          </cell>
          <cell r="C1103">
            <v>151145.02</v>
          </cell>
        </row>
        <row r="1104">
          <cell r="A1104" t="str">
            <v>403366OR</v>
          </cell>
          <cell r="B1104" t="str">
            <v>403366</v>
          </cell>
          <cell r="C1104">
            <v>2058590.55</v>
          </cell>
        </row>
        <row r="1105">
          <cell r="A1105" t="str">
            <v>403366UT</v>
          </cell>
          <cell r="B1105" t="str">
            <v>403366</v>
          </cell>
          <cell r="C1105">
            <v>3316413.62</v>
          </cell>
        </row>
        <row r="1106">
          <cell r="A1106" t="str">
            <v>403366WA</v>
          </cell>
          <cell r="B1106" t="str">
            <v>403366</v>
          </cell>
          <cell r="C1106">
            <v>634636.76</v>
          </cell>
        </row>
        <row r="1107">
          <cell r="A1107" t="str">
            <v>403366WYP</v>
          </cell>
          <cell r="B1107" t="str">
            <v>403366</v>
          </cell>
          <cell r="C1107">
            <v>411379.3</v>
          </cell>
        </row>
        <row r="1108">
          <cell r="A1108" t="str">
            <v>403366WYU</v>
          </cell>
          <cell r="B1108" t="str">
            <v>403366</v>
          </cell>
          <cell r="C1108">
            <v>135333.84</v>
          </cell>
        </row>
        <row r="1109">
          <cell r="A1109" t="str">
            <v>403367CA</v>
          </cell>
          <cell r="B1109" t="str">
            <v>403367</v>
          </cell>
          <cell r="C1109">
            <v>918894.89</v>
          </cell>
        </row>
        <row r="1110">
          <cell r="A1110" t="str">
            <v>403367ID</v>
          </cell>
          <cell r="B1110" t="str">
            <v>403367</v>
          </cell>
          <cell r="C1110">
            <v>458835</v>
          </cell>
        </row>
        <row r="1111">
          <cell r="A1111" t="str">
            <v>403367OR</v>
          </cell>
          <cell r="B1111" t="str">
            <v>403367</v>
          </cell>
          <cell r="C1111">
            <v>3475562.73</v>
          </cell>
        </row>
        <row r="1112">
          <cell r="A1112" t="str">
            <v>403367UT</v>
          </cell>
          <cell r="B1112" t="str">
            <v>403367</v>
          </cell>
          <cell r="C1112">
            <v>9818072.52</v>
          </cell>
        </row>
        <row r="1113">
          <cell r="A1113" t="str">
            <v>403367WA</v>
          </cell>
          <cell r="B1113" t="str">
            <v>403367</v>
          </cell>
          <cell r="C1113">
            <v>561381.47</v>
          </cell>
        </row>
        <row r="1114">
          <cell r="A1114" t="str">
            <v>403367WYP</v>
          </cell>
          <cell r="B1114" t="str">
            <v>403367</v>
          </cell>
          <cell r="C1114">
            <v>924453.37</v>
          </cell>
        </row>
        <row r="1115">
          <cell r="A1115" t="str">
            <v>403367WYU</v>
          </cell>
          <cell r="B1115" t="str">
            <v>403367</v>
          </cell>
          <cell r="C1115">
            <v>535067.42</v>
          </cell>
        </row>
        <row r="1116">
          <cell r="A1116" t="str">
            <v>403368CA</v>
          </cell>
          <cell r="B1116" t="str">
            <v>403368</v>
          </cell>
          <cell r="C1116">
            <v>1379195.42</v>
          </cell>
        </row>
        <row r="1117">
          <cell r="A1117" t="str">
            <v>403368ID</v>
          </cell>
          <cell r="B1117" t="str">
            <v>403368</v>
          </cell>
          <cell r="C1117">
            <v>1359063.71</v>
          </cell>
        </row>
        <row r="1118">
          <cell r="A1118" t="str">
            <v>403368OR</v>
          </cell>
          <cell r="B1118" t="str">
            <v>403368</v>
          </cell>
          <cell r="C1118">
            <v>10327445.76</v>
          </cell>
        </row>
        <row r="1119">
          <cell r="A1119" t="str">
            <v>403368UT</v>
          </cell>
          <cell r="B1119" t="str">
            <v>403368</v>
          </cell>
          <cell r="C1119">
            <v>7565700.06</v>
          </cell>
        </row>
        <row r="1120">
          <cell r="A1120" t="str">
            <v>403368WA</v>
          </cell>
          <cell r="B1120" t="str">
            <v>403368</v>
          </cell>
          <cell r="C1120">
            <v>2534354.79</v>
          </cell>
        </row>
        <row r="1121">
          <cell r="A1121" t="str">
            <v>403368WYP</v>
          </cell>
          <cell r="B1121" t="str">
            <v>403368</v>
          </cell>
          <cell r="C1121">
            <v>2041320.7</v>
          </cell>
        </row>
        <row r="1122">
          <cell r="A1122" t="str">
            <v>403368WYU</v>
          </cell>
          <cell r="B1122" t="str">
            <v>403368</v>
          </cell>
          <cell r="C1122">
            <v>324609.76</v>
          </cell>
        </row>
        <row r="1123">
          <cell r="A1123" t="str">
            <v>403369CA</v>
          </cell>
          <cell r="B1123" t="str">
            <v>403369</v>
          </cell>
          <cell r="C1123">
            <v>786168.28</v>
          </cell>
        </row>
        <row r="1124">
          <cell r="A1124" t="str">
            <v>403369ID</v>
          </cell>
          <cell r="B1124" t="str">
            <v>403369</v>
          </cell>
          <cell r="C1124">
            <v>488129.56</v>
          </cell>
        </row>
        <row r="1125">
          <cell r="A1125" t="str">
            <v>403369OR</v>
          </cell>
          <cell r="B1125" t="str">
            <v>403369</v>
          </cell>
          <cell r="C1125">
            <v>4129027.22</v>
          </cell>
        </row>
        <row r="1126">
          <cell r="A1126" t="str">
            <v>403369UT</v>
          </cell>
          <cell r="B1126" t="str">
            <v>403369</v>
          </cell>
          <cell r="C1126">
            <v>3435887.48</v>
          </cell>
        </row>
        <row r="1127">
          <cell r="A1127" t="str">
            <v>403369WA</v>
          </cell>
          <cell r="B1127" t="str">
            <v>403369</v>
          </cell>
          <cell r="C1127">
            <v>1085680.33</v>
          </cell>
        </row>
        <row r="1128">
          <cell r="A1128" t="str">
            <v>403369WYP</v>
          </cell>
          <cell r="B1128" t="str">
            <v>403369</v>
          </cell>
          <cell r="C1128">
            <v>808910.07</v>
          </cell>
        </row>
        <row r="1129">
          <cell r="A1129" t="str">
            <v>403369WYU</v>
          </cell>
          <cell r="B1129" t="str">
            <v>403369</v>
          </cell>
          <cell r="C1129">
            <v>202919.81</v>
          </cell>
        </row>
        <row r="1130">
          <cell r="A1130" t="str">
            <v>403370CA</v>
          </cell>
          <cell r="B1130" t="str">
            <v>403370</v>
          </cell>
          <cell r="C1130">
            <v>180716.15</v>
          </cell>
        </row>
        <row r="1131">
          <cell r="A1131" t="str">
            <v>403370ID</v>
          </cell>
          <cell r="B1131" t="str">
            <v>403370</v>
          </cell>
          <cell r="C1131">
            <v>442218.97</v>
          </cell>
        </row>
        <row r="1132">
          <cell r="A1132" t="str">
            <v>403370OR</v>
          </cell>
          <cell r="B1132" t="str">
            <v>403370</v>
          </cell>
          <cell r="C1132">
            <v>2171204.47</v>
          </cell>
        </row>
        <row r="1133">
          <cell r="A1133" t="str">
            <v>403370UT</v>
          </cell>
          <cell r="B1133" t="str">
            <v>403370</v>
          </cell>
          <cell r="C1133">
            <v>2574142.32</v>
          </cell>
        </row>
        <row r="1134">
          <cell r="A1134" t="str">
            <v>403370WA</v>
          </cell>
          <cell r="B1134" t="str">
            <v>403370</v>
          </cell>
          <cell r="C1134">
            <v>529320.81</v>
          </cell>
        </row>
        <row r="1135">
          <cell r="A1135" t="str">
            <v>403370WYP</v>
          </cell>
          <cell r="B1135" t="str">
            <v>403370</v>
          </cell>
          <cell r="C1135">
            <v>443192.16</v>
          </cell>
        </row>
        <row r="1136">
          <cell r="A1136" t="str">
            <v>403370WYU</v>
          </cell>
          <cell r="B1136" t="str">
            <v>403370</v>
          </cell>
          <cell r="C1136">
            <v>104455.46</v>
          </cell>
        </row>
        <row r="1137">
          <cell r="A1137" t="str">
            <v>403371CA</v>
          </cell>
          <cell r="B1137" t="str">
            <v>403371</v>
          </cell>
          <cell r="C1137">
            <v>23747.52</v>
          </cell>
        </row>
        <row r="1138">
          <cell r="A1138" t="str">
            <v>403371ID</v>
          </cell>
          <cell r="B1138" t="str">
            <v>403371</v>
          </cell>
          <cell r="C1138">
            <v>7505.33</v>
          </cell>
        </row>
        <row r="1139">
          <cell r="A1139" t="str">
            <v>403371OR</v>
          </cell>
          <cell r="B1139" t="str">
            <v>403371</v>
          </cell>
          <cell r="C1139">
            <v>116998.93</v>
          </cell>
        </row>
        <row r="1140">
          <cell r="A1140" t="str">
            <v>403371UT</v>
          </cell>
          <cell r="B1140" t="str">
            <v>403371</v>
          </cell>
          <cell r="C1140">
            <v>276347.47</v>
          </cell>
        </row>
        <row r="1141">
          <cell r="A1141" t="str">
            <v>403371WA</v>
          </cell>
          <cell r="B1141" t="str">
            <v>403371</v>
          </cell>
          <cell r="C1141">
            <v>19529.3</v>
          </cell>
        </row>
        <row r="1142">
          <cell r="A1142" t="str">
            <v>403371WYP</v>
          </cell>
          <cell r="B1142" t="str">
            <v>403371</v>
          </cell>
          <cell r="C1142">
            <v>45139.77</v>
          </cell>
        </row>
        <row r="1143">
          <cell r="A1143" t="str">
            <v>403371WYU</v>
          </cell>
          <cell r="B1143" t="str">
            <v>403371</v>
          </cell>
          <cell r="C1143">
            <v>8318.25</v>
          </cell>
        </row>
        <row r="1144">
          <cell r="A1144" t="str">
            <v>403372ID</v>
          </cell>
          <cell r="B1144" t="str">
            <v>403372</v>
          </cell>
          <cell r="C1144">
            <v>15.86</v>
          </cell>
        </row>
        <row r="1145">
          <cell r="A1145" t="str">
            <v>403372UT</v>
          </cell>
          <cell r="B1145" t="str">
            <v>403372</v>
          </cell>
          <cell r="C1145">
            <v>145.74</v>
          </cell>
        </row>
        <row r="1146">
          <cell r="A1146" t="str">
            <v>403373CA</v>
          </cell>
          <cell r="B1146" t="str">
            <v>403373</v>
          </cell>
          <cell r="C1146">
            <v>37689.27</v>
          </cell>
        </row>
        <row r="1147">
          <cell r="A1147" t="str">
            <v>403373ID</v>
          </cell>
          <cell r="B1147" t="str">
            <v>403373</v>
          </cell>
          <cell r="C1147">
            <v>28473.55</v>
          </cell>
        </row>
        <row r="1148">
          <cell r="A1148" t="str">
            <v>403373OR</v>
          </cell>
          <cell r="B1148" t="str">
            <v>403373</v>
          </cell>
          <cell r="C1148">
            <v>645774.81</v>
          </cell>
        </row>
        <row r="1149">
          <cell r="A1149" t="str">
            <v>403373UT</v>
          </cell>
          <cell r="B1149" t="str">
            <v>403373</v>
          </cell>
          <cell r="C1149">
            <v>1119407.2</v>
          </cell>
        </row>
        <row r="1150">
          <cell r="A1150" t="str">
            <v>403373WA</v>
          </cell>
          <cell r="B1150" t="str">
            <v>403373</v>
          </cell>
          <cell r="C1150">
            <v>116737.62</v>
          </cell>
        </row>
        <row r="1151">
          <cell r="A1151" t="str">
            <v>403373WYP</v>
          </cell>
          <cell r="B1151" t="str">
            <v>403373</v>
          </cell>
          <cell r="C1151">
            <v>185709.3</v>
          </cell>
        </row>
        <row r="1152">
          <cell r="A1152" t="str">
            <v>403373WYU</v>
          </cell>
          <cell r="B1152" t="str">
            <v>403373</v>
          </cell>
          <cell r="C1152">
            <v>59000.52</v>
          </cell>
        </row>
        <row r="1153">
          <cell r="A1153" t="str">
            <v>403GPCA</v>
          </cell>
          <cell r="B1153" t="str">
            <v>403GP</v>
          </cell>
          <cell r="C1153">
            <v>291042.3616272211</v>
          </cell>
        </row>
        <row r="1154">
          <cell r="A1154" t="str">
            <v>403GPCN</v>
          </cell>
          <cell r="B1154" t="str">
            <v>403GP</v>
          </cell>
          <cell r="C1154">
            <v>1687374.2271925958</v>
          </cell>
        </row>
        <row r="1155">
          <cell r="A1155" t="str">
            <v>403GPDGP</v>
          </cell>
          <cell r="B1155" t="str">
            <v>403GP</v>
          </cell>
          <cell r="C1155">
            <v>330584.31714147294</v>
          </cell>
        </row>
        <row r="1156">
          <cell r="A1156" t="str">
            <v>403GPDGU</v>
          </cell>
          <cell r="B1156" t="str">
            <v>403GP</v>
          </cell>
          <cell r="C1156">
            <v>583816.237677715</v>
          </cell>
        </row>
        <row r="1157">
          <cell r="A1157" t="str">
            <v>403GPID</v>
          </cell>
          <cell r="B1157" t="str">
            <v>403GP</v>
          </cell>
          <cell r="C1157">
            <v>843933.7210154517</v>
          </cell>
        </row>
        <row r="1158">
          <cell r="A1158" t="str">
            <v>403GPOR</v>
          </cell>
          <cell r="B1158" t="str">
            <v>403GP</v>
          </cell>
          <cell r="C1158">
            <v>3898837.687524235</v>
          </cell>
        </row>
        <row r="1159">
          <cell r="A1159" t="str">
            <v>403GPSE</v>
          </cell>
          <cell r="B1159" t="str">
            <v>403GP</v>
          </cell>
          <cell r="C1159">
            <v>31583.71923005753</v>
          </cell>
        </row>
        <row r="1160">
          <cell r="A1160" t="str">
            <v>403GPSG</v>
          </cell>
          <cell r="B1160" t="str">
            <v>403GP</v>
          </cell>
          <cell r="C1160">
            <v>5031456.028233641</v>
          </cell>
        </row>
        <row r="1161">
          <cell r="A1161" t="str">
            <v>403GPSO</v>
          </cell>
          <cell r="B1161" t="str">
            <v>403GP</v>
          </cell>
          <cell r="C1161">
            <v>15396234.93437595</v>
          </cell>
        </row>
        <row r="1162">
          <cell r="A1162" t="str">
            <v>403GPSSGCH</v>
          </cell>
          <cell r="B1162" t="str">
            <v>403GP</v>
          </cell>
          <cell r="C1162">
            <v>113715.39239991891</v>
          </cell>
        </row>
        <row r="1163">
          <cell r="A1163" t="str">
            <v>403GPSSGCT</v>
          </cell>
          <cell r="B1163" t="str">
            <v>403GP</v>
          </cell>
          <cell r="C1163">
            <v>6322.7093021072</v>
          </cell>
        </row>
        <row r="1164">
          <cell r="A1164" t="str">
            <v>403GPUT</v>
          </cell>
          <cell r="B1164" t="str">
            <v>403GP</v>
          </cell>
          <cell r="C1164">
            <v>3612074.471894782</v>
          </cell>
        </row>
        <row r="1165">
          <cell r="A1165" t="str">
            <v>403GPWA</v>
          </cell>
          <cell r="B1165" t="str">
            <v>403GP</v>
          </cell>
          <cell r="C1165">
            <v>1345427.6917163671</v>
          </cell>
        </row>
        <row r="1166">
          <cell r="A1166" t="str">
            <v>403GPWYP</v>
          </cell>
          <cell r="B1166" t="str">
            <v>403GP</v>
          </cell>
          <cell r="C1166">
            <v>1861472.9123999984</v>
          </cell>
        </row>
        <row r="1167">
          <cell r="A1167" t="str">
            <v>403GPWYU</v>
          </cell>
          <cell r="B1167" t="str">
            <v>403GP</v>
          </cell>
          <cell r="C1167">
            <v>314851.33695363475</v>
          </cell>
        </row>
        <row r="1168">
          <cell r="A1168" t="str">
            <v>404HPSG-P</v>
          </cell>
          <cell r="B1168" t="str">
            <v>404HP</v>
          </cell>
          <cell r="C1168">
            <v>2282.980228308001</v>
          </cell>
        </row>
        <row r="1169">
          <cell r="A1169" t="str">
            <v>404HPSG-U</v>
          </cell>
          <cell r="B1169" t="str">
            <v>404HP</v>
          </cell>
          <cell r="C1169">
            <v>39321.46393217069</v>
          </cell>
        </row>
        <row r="1170">
          <cell r="A1170" t="str">
            <v>404OPSSGCT</v>
          </cell>
          <cell r="B1170" t="str">
            <v>404OP</v>
          </cell>
          <cell r="C1170">
            <v>0</v>
          </cell>
        </row>
        <row r="1171">
          <cell r="A1171" t="str">
            <v>404GPCA</v>
          </cell>
          <cell r="B1171" t="str">
            <v>404GP</v>
          </cell>
          <cell r="C1171">
            <v>158390.5500000001</v>
          </cell>
        </row>
        <row r="1172">
          <cell r="A1172" t="str">
            <v>404GPCN</v>
          </cell>
          <cell r="B1172" t="str">
            <v>404GP</v>
          </cell>
          <cell r="C1172">
            <v>240237.81923942154</v>
          </cell>
        </row>
        <row r="1173">
          <cell r="A1173" t="str">
            <v>404GPOR</v>
          </cell>
          <cell r="B1173" t="str">
            <v>404GP</v>
          </cell>
          <cell r="C1173">
            <v>602273.3649043301</v>
          </cell>
        </row>
        <row r="1174">
          <cell r="A1174" t="str">
            <v>404GPSO</v>
          </cell>
          <cell r="B1174" t="str">
            <v>404GP</v>
          </cell>
          <cell r="C1174">
            <v>883805.1185383501</v>
          </cell>
        </row>
        <row r="1175">
          <cell r="A1175" t="str">
            <v>404GPUT</v>
          </cell>
          <cell r="B1175" t="str">
            <v>404GP</v>
          </cell>
          <cell r="C1175">
            <v>729.04</v>
          </cell>
        </row>
        <row r="1176">
          <cell r="A1176" t="str">
            <v>404GPWA</v>
          </cell>
          <cell r="B1176" t="str">
            <v>404GP</v>
          </cell>
          <cell r="C1176">
            <v>90336.4282453554</v>
          </cell>
        </row>
        <row r="1177">
          <cell r="A1177" t="str">
            <v>404GPWYP</v>
          </cell>
          <cell r="B1177" t="str">
            <v>404GP</v>
          </cell>
          <cell r="C1177">
            <v>462317.94648649497</v>
          </cell>
        </row>
        <row r="1178">
          <cell r="A1178" t="str">
            <v>404GPWYU</v>
          </cell>
          <cell r="B1178" t="str">
            <v>404GP</v>
          </cell>
          <cell r="C1178">
            <v>1727.0699999999995</v>
          </cell>
        </row>
        <row r="1179">
          <cell r="A1179" t="str">
            <v>404IPCN</v>
          </cell>
          <cell r="B1179" t="str">
            <v>404IP</v>
          </cell>
          <cell r="C1179">
            <v>4893261.824252762</v>
          </cell>
        </row>
        <row r="1180">
          <cell r="A1180" t="str">
            <v>404IPDGU</v>
          </cell>
          <cell r="B1180" t="str">
            <v>404IP</v>
          </cell>
          <cell r="C1180">
            <v>16758.325241788774</v>
          </cell>
        </row>
        <row r="1181">
          <cell r="A1181" t="str">
            <v>404IPID</v>
          </cell>
          <cell r="B1181" t="str">
            <v>404IP</v>
          </cell>
          <cell r="C1181">
            <v>49705.222654377</v>
          </cell>
        </row>
        <row r="1182">
          <cell r="A1182" t="str">
            <v>404IPOR</v>
          </cell>
          <cell r="B1182" t="str">
            <v>404IP</v>
          </cell>
          <cell r="C1182">
            <v>10042.1538007995</v>
          </cell>
        </row>
        <row r="1183">
          <cell r="A1183" t="str">
            <v>404IPSE</v>
          </cell>
          <cell r="B1183" t="str">
            <v>404IP</v>
          </cell>
          <cell r="C1183">
            <v>262062.013108162</v>
          </cell>
        </row>
        <row r="1184">
          <cell r="A1184" t="str">
            <v>404IPSG</v>
          </cell>
          <cell r="B1184" t="str">
            <v>404IP</v>
          </cell>
          <cell r="C1184">
            <v>3358715.14348106</v>
          </cell>
        </row>
        <row r="1185">
          <cell r="A1185" t="str">
            <v>404IPSG-P</v>
          </cell>
          <cell r="B1185" t="str">
            <v>404IP</v>
          </cell>
          <cell r="C1185">
            <v>7368933.191260967</v>
          </cell>
        </row>
        <row r="1186">
          <cell r="A1186" t="str">
            <v>404IPSG-U</v>
          </cell>
          <cell r="B1186" t="str">
            <v>404IP</v>
          </cell>
          <cell r="C1186">
            <v>310431.7347582199</v>
          </cell>
        </row>
        <row r="1187">
          <cell r="A1187" t="str">
            <v>404IPSO</v>
          </cell>
          <cell r="B1187" t="str">
            <v>404IP</v>
          </cell>
          <cell r="C1187">
            <v>24470416.909779612</v>
          </cell>
        </row>
        <row r="1188">
          <cell r="A1188" t="str">
            <v>404IPSSGCH</v>
          </cell>
          <cell r="B1188" t="str">
            <v>404IP</v>
          </cell>
          <cell r="C1188">
            <v>0</v>
          </cell>
        </row>
        <row r="1189">
          <cell r="A1189" t="str">
            <v>404IPUT</v>
          </cell>
          <cell r="B1189" t="str">
            <v>404IP</v>
          </cell>
          <cell r="C1189">
            <v>3080.411290916269</v>
          </cell>
        </row>
        <row r="1190">
          <cell r="A1190" t="str">
            <v>404IPWA</v>
          </cell>
          <cell r="B1190" t="str">
            <v>404IP</v>
          </cell>
          <cell r="C1190">
            <v>325.25339618292105</v>
          </cell>
        </row>
        <row r="1191">
          <cell r="A1191" t="str">
            <v>404IPWYP</v>
          </cell>
          <cell r="B1191" t="str">
            <v>404IP</v>
          </cell>
          <cell r="C1191">
            <v>10675.79</v>
          </cell>
        </row>
        <row r="1192">
          <cell r="A1192" t="str">
            <v>406SG</v>
          </cell>
          <cell r="B1192">
            <v>406</v>
          </cell>
          <cell r="C1192">
            <v>5479352.92</v>
          </cell>
        </row>
        <row r="1193">
          <cell r="A1193" t="str">
            <v>407OR</v>
          </cell>
          <cell r="B1193">
            <v>407</v>
          </cell>
          <cell r="C1193">
            <v>-67953.12</v>
          </cell>
        </row>
        <row r="1194">
          <cell r="A1194" t="str">
            <v>407OTHER</v>
          </cell>
          <cell r="B1194" t="str">
            <v>407</v>
          </cell>
          <cell r="C1194">
            <v>5519072.83</v>
          </cell>
        </row>
        <row r="1195">
          <cell r="A1195" t="str">
            <v>407SG</v>
          </cell>
          <cell r="B1195" t="str">
            <v>407</v>
          </cell>
          <cell r="C1195">
            <v>305346.1</v>
          </cell>
        </row>
        <row r="1196">
          <cell r="A1196" t="str">
            <v>407SG-P</v>
          </cell>
          <cell r="B1196">
            <v>407</v>
          </cell>
          <cell r="C1196">
            <v>0.12000000011175871</v>
          </cell>
        </row>
        <row r="1197">
          <cell r="A1197" t="str">
            <v>407TROJP</v>
          </cell>
          <cell r="B1197">
            <v>407</v>
          </cell>
          <cell r="C1197">
            <v>2013725.28</v>
          </cell>
        </row>
        <row r="1198">
          <cell r="A1198" t="str">
            <v>407WA</v>
          </cell>
          <cell r="B1198">
            <v>407</v>
          </cell>
          <cell r="C1198">
            <v>-275765.4</v>
          </cell>
        </row>
        <row r="1199">
          <cell r="A1199" t="str">
            <v>408CA</v>
          </cell>
          <cell r="B1199" t="str">
            <v>408</v>
          </cell>
          <cell r="C1199">
            <v>1110884.63</v>
          </cell>
        </row>
        <row r="1200">
          <cell r="A1200" t="str">
            <v>408GPS</v>
          </cell>
          <cell r="B1200" t="str">
            <v>408</v>
          </cell>
          <cell r="C1200">
            <v>91061000</v>
          </cell>
        </row>
        <row r="1201">
          <cell r="A1201" t="str">
            <v>408OR</v>
          </cell>
          <cell r="B1201" t="str">
            <v>408</v>
          </cell>
          <cell r="C1201">
            <v>22416584.27</v>
          </cell>
        </row>
        <row r="1202">
          <cell r="A1202" t="str">
            <v>408SE</v>
          </cell>
          <cell r="B1202" t="str">
            <v>408</v>
          </cell>
          <cell r="C1202">
            <v>834427.46</v>
          </cell>
        </row>
        <row r="1203">
          <cell r="A1203" t="str">
            <v>408SO</v>
          </cell>
          <cell r="B1203" t="str">
            <v>408</v>
          </cell>
          <cell r="C1203">
            <v>8932611.9</v>
          </cell>
        </row>
        <row r="1204">
          <cell r="A1204" t="str">
            <v>408UT</v>
          </cell>
          <cell r="B1204" t="str">
            <v>408</v>
          </cell>
          <cell r="C1204">
            <v>62241</v>
          </cell>
        </row>
        <row r="1205">
          <cell r="A1205" t="str">
            <v>408WA</v>
          </cell>
          <cell r="B1205" t="str">
            <v>408</v>
          </cell>
          <cell r="C1205">
            <v>6828.94</v>
          </cell>
        </row>
        <row r="1206">
          <cell r="A1206" t="str">
            <v>408WYP</v>
          </cell>
          <cell r="B1206" t="str">
            <v>408</v>
          </cell>
          <cell r="C1206">
            <v>1531632.64</v>
          </cell>
        </row>
        <row r="1207">
          <cell r="A1207" t="str">
            <v>41140DGU</v>
          </cell>
          <cell r="B1207" t="str">
            <v>41140</v>
          </cell>
          <cell r="C1207">
            <v>-1874204</v>
          </cell>
        </row>
        <row r="1208">
          <cell r="A1208" t="str">
            <v>427SNP</v>
          </cell>
          <cell r="B1208" t="str">
            <v>427</v>
          </cell>
          <cell r="C1208">
            <v>0</v>
          </cell>
        </row>
        <row r="1209">
          <cell r="A1209" t="str">
            <v>428SNP</v>
          </cell>
          <cell r="B1209" t="str">
            <v>428</v>
          </cell>
          <cell r="C1209">
            <v>0</v>
          </cell>
        </row>
        <row r="1210">
          <cell r="A1210" t="str">
            <v>429SNP</v>
          </cell>
          <cell r="B1210" t="str">
            <v>429</v>
          </cell>
          <cell r="C1210">
            <v>0</v>
          </cell>
        </row>
        <row r="1211">
          <cell r="A1211" t="str">
            <v>431SNP</v>
          </cell>
          <cell r="B1211" t="str">
            <v>431</v>
          </cell>
          <cell r="C1211">
            <v>0</v>
          </cell>
        </row>
        <row r="1212">
          <cell r="A1212" t="str">
            <v>432SNP</v>
          </cell>
          <cell r="B1212" t="str">
            <v>432</v>
          </cell>
          <cell r="C1212">
            <v>0</v>
          </cell>
        </row>
        <row r="1213">
          <cell r="A1213" t="str">
            <v>419SNP</v>
          </cell>
          <cell r="B1213" t="str">
            <v>419</v>
          </cell>
          <cell r="C1213">
            <v>-114549555</v>
          </cell>
        </row>
        <row r="1214">
          <cell r="A1214" t="str">
            <v>41010BADDEBT</v>
          </cell>
          <cell r="B1214" t="str">
            <v>41010</v>
          </cell>
          <cell r="C1214">
            <v>0</v>
          </cell>
        </row>
        <row r="1215">
          <cell r="A1215" t="str">
            <v>41010CA</v>
          </cell>
          <cell r="B1215" t="str">
            <v>41010</v>
          </cell>
          <cell r="C1215">
            <v>206387.58999999985</v>
          </cell>
        </row>
        <row r="1216">
          <cell r="A1216" t="str">
            <v>41010CN</v>
          </cell>
          <cell r="B1216" t="str">
            <v>41010</v>
          </cell>
          <cell r="C1216">
            <v>-0.36238199999934295</v>
          </cell>
        </row>
        <row r="1217">
          <cell r="A1217" t="str">
            <v>41010DGP</v>
          </cell>
          <cell r="B1217" t="str">
            <v>41010</v>
          </cell>
          <cell r="C1217">
            <v>0.12000000000000455</v>
          </cell>
        </row>
        <row r="1218">
          <cell r="A1218" t="str">
            <v>41010FERC</v>
          </cell>
          <cell r="B1218" t="str">
            <v>41010</v>
          </cell>
          <cell r="C1218">
            <v>68853</v>
          </cell>
        </row>
        <row r="1219">
          <cell r="A1219" t="str">
            <v>41010GPS</v>
          </cell>
          <cell r="B1219" t="str">
            <v>41010</v>
          </cell>
          <cell r="C1219">
            <v>10893374.75</v>
          </cell>
        </row>
        <row r="1220">
          <cell r="A1220" t="str">
            <v>41010IBT</v>
          </cell>
          <cell r="B1220" t="str">
            <v>41010</v>
          </cell>
          <cell r="C1220">
            <v>0.021437999996123835</v>
          </cell>
        </row>
        <row r="1221">
          <cell r="A1221" t="str">
            <v>41010ID</v>
          </cell>
          <cell r="B1221" t="str">
            <v>41010</v>
          </cell>
          <cell r="C1221">
            <v>201967.8200000003</v>
          </cell>
        </row>
        <row r="1222">
          <cell r="A1222" t="str">
            <v>41010OR</v>
          </cell>
          <cell r="B1222" t="str">
            <v>41010</v>
          </cell>
          <cell r="C1222">
            <v>0.03999999165534973</v>
          </cell>
        </row>
        <row r="1223">
          <cell r="A1223" t="str">
            <v>41010OTHER</v>
          </cell>
          <cell r="B1223">
            <v>41010</v>
          </cell>
          <cell r="C1223">
            <v>277030.450000003</v>
          </cell>
        </row>
        <row r="1224">
          <cell r="A1224" t="str">
            <v>41010SE</v>
          </cell>
          <cell r="B1224" t="str">
            <v>41010</v>
          </cell>
          <cell r="C1224">
            <v>5358618.800313005</v>
          </cell>
        </row>
        <row r="1225">
          <cell r="A1225" t="str">
            <v>41010SG</v>
          </cell>
          <cell r="B1225" t="str">
            <v>41010</v>
          </cell>
          <cell r="C1225">
            <v>533358.2650969978</v>
          </cell>
        </row>
        <row r="1226">
          <cell r="A1226" t="str">
            <v>41010SNP</v>
          </cell>
          <cell r="B1226" t="str">
            <v>41010</v>
          </cell>
          <cell r="C1226">
            <v>66040214</v>
          </cell>
        </row>
        <row r="1227">
          <cell r="A1227" t="str">
            <v>41010SNPD</v>
          </cell>
          <cell r="B1227" t="str">
            <v>41010</v>
          </cell>
          <cell r="C1227">
            <v>-0.4499999999970896</v>
          </cell>
        </row>
        <row r="1228">
          <cell r="A1228" t="str">
            <v>41010SO</v>
          </cell>
          <cell r="B1228" t="str">
            <v>41010</v>
          </cell>
          <cell r="C1228">
            <v>0.21000000089406967</v>
          </cell>
        </row>
        <row r="1229">
          <cell r="A1229" t="str">
            <v>41010TAXDEPR</v>
          </cell>
          <cell r="B1229" t="str">
            <v>41010</v>
          </cell>
          <cell r="C1229">
            <v>505993500</v>
          </cell>
        </row>
        <row r="1230">
          <cell r="A1230" t="str">
            <v>41010TROJD</v>
          </cell>
          <cell r="B1230" t="str">
            <v>41010</v>
          </cell>
          <cell r="C1230">
            <v>0</v>
          </cell>
        </row>
        <row r="1231">
          <cell r="A1231" t="str">
            <v>41010UT</v>
          </cell>
          <cell r="B1231" t="str">
            <v>41010</v>
          </cell>
          <cell r="C1231">
            <v>3684247.3400000036</v>
          </cell>
        </row>
        <row r="1232">
          <cell r="A1232" t="str">
            <v>41010WA</v>
          </cell>
          <cell r="B1232" t="str">
            <v>41010</v>
          </cell>
          <cell r="C1232">
            <v>0.2200000062584877</v>
          </cell>
        </row>
        <row r="1233">
          <cell r="A1233" t="str">
            <v>41010WYP</v>
          </cell>
          <cell r="B1233" t="str">
            <v>41010</v>
          </cell>
          <cell r="C1233">
            <v>-4745959.079999998</v>
          </cell>
        </row>
        <row r="1234">
          <cell r="A1234" t="str">
            <v>41010WYU</v>
          </cell>
          <cell r="B1234" t="str">
            <v>41010</v>
          </cell>
          <cell r="C1234">
            <v>8115872</v>
          </cell>
        </row>
        <row r="1235">
          <cell r="A1235" t="str">
            <v>41110BADDEBT</v>
          </cell>
          <cell r="B1235" t="str">
            <v>41110</v>
          </cell>
          <cell r="C1235">
            <v>0.25</v>
          </cell>
        </row>
        <row r="1236">
          <cell r="A1236" t="str">
            <v>41110CA</v>
          </cell>
          <cell r="B1236" t="str">
            <v>41110</v>
          </cell>
          <cell r="C1236">
            <v>-882288.9699999997</v>
          </cell>
        </row>
        <row r="1237">
          <cell r="A1237" t="str">
            <v>41110CIAC</v>
          </cell>
          <cell r="B1237" t="str">
            <v>41110</v>
          </cell>
          <cell r="C1237">
            <v>-22908101</v>
          </cell>
        </row>
        <row r="1238">
          <cell r="A1238" t="str">
            <v>41110DGP</v>
          </cell>
          <cell r="B1238" t="str">
            <v>41110</v>
          </cell>
          <cell r="C1238">
            <v>0</v>
          </cell>
        </row>
        <row r="1239">
          <cell r="A1239" t="str">
            <v>41110FERC</v>
          </cell>
          <cell r="B1239" t="str">
            <v>41110</v>
          </cell>
          <cell r="C1239">
            <v>-130932.10999999999</v>
          </cell>
        </row>
        <row r="1240">
          <cell r="A1240" t="str">
            <v>41110GPS</v>
          </cell>
          <cell r="B1240">
            <v>41110</v>
          </cell>
          <cell r="C1240">
            <v>0</v>
          </cell>
        </row>
        <row r="1241">
          <cell r="A1241" t="str">
            <v>41110IBT</v>
          </cell>
          <cell r="B1241">
            <v>41110</v>
          </cell>
          <cell r="C1241">
            <v>-0.029129000031389296</v>
          </cell>
        </row>
        <row r="1242">
          <cell r="A1242" t="str">
            <v>41110ID</v>
          </cell>
          <cell r="B1242" t="str">
            <v>41110</v>
          </cell>
          <cell r="C1242">
            <v>-3373864.59</v>
          </cell>
        </row>
        <row r="1243">
          <cell r="A1243" t="str">
            <v>41110OR</v>
          </cell>
          <cell r="B1243" t="str">
            <v>41110</v>
          </cell>
          <cell r="C1243">
            <v>-4709114.860000014</v>
          </cell>
        </row>
        <row r="1244">
          <cell r="A1244" t="str">
            <v>41110OTHER</v>
          </cell>
          <cell r="B1244">
            <v>41110</v>
          </cell>
          <cell r="C1244">
            <v>-2455803.42</v>
          </cell>
        </row>
        <row r="1245">
          <cell r="A1245" t="str">
            <v>41110SCHMDEXP</v>
          </cell>
          <cell r="B1245">
            <v>41110</v>
          </cell>
          <cell r="C1245">
            <v>-202245120</v>
          </cell>
        </row>
        <row r="1246">
          <cell r="A1246" t="str">
            <v>41110SE</v>
          </cell>
          <cell r="B1246" t="str">
            <v>41110</v>
          </cell>
          <cell r="C1246">
            <v>-3898250.4634109978</v>
          </cell>
        </row>
        <row r="1247">
          <cell r="A1247" t="str">
            <v>41110SG</v>
          </cell>
          <cell r="B1247" t="str">
            <v>41110</v>
          </cell>
          <cell r="C1247">
            <v>-2667846.2349639996</v>
          </cell>
        </row>
        <row r="1248">
          <cell r="A1248" t="str">
            <v>41110SGCT</v>
          </cell>
          <cell r="B1248" t="str">
            <v>41110</v>
          </cell>
          <cell r="C1248">
            <v>-356221.475622</v>
          </cell>
        </row>
        <row r="1249">
          <cell r="A1249" t="str">
            <v>41110SNP</v>
          </cell>
          <cell r="B1249" t="str">
            <v>41110</v>
          </cell>
          <cell r="C1249">
            <v>-51074990.95</v>
          </cell>
        </row>
        <row r="1250">
          <cell r="A1250" t="str">
            <v>41110SNPD</v>
          </cell>
          <cell r="B1250" t="str">
            <v>41110</v>
          </cell>
          <cell r="C1250">
            <v>0</v>
          </cell>
        </row>
        <row r="1251">
          <cell r="A1251" t="str">
            <v>41110SO</v>
          </cell>
          <cell r="B1251" t="str">
            <v>41110</v>
          </cell>
          <cell r="C1251">
            <v>-507050.01999999955</v>
          </cell>
        </row>
        <row r="1252">
          <cell r="A1252" t="str">
            <v>41110TROJD</v>
          </cell>
          <cell r="B1252" t="str">
            <v>41110</v>
          </cell>
          <cell r="C1252">
            <v>-633784.194417</v>
          </cell>
        </row>
        <row r="1253">
          <cell r="A1253" t="str">
            <v>41110UT</v>
          </cell>
          <cell r="B1253" t="str">
            <v>41110</v>
          </cell>
          <cell r="C1253">
            <v>-17229819.67</v>
          </cell>
        </row>
        <row r="1254">
          <cell r="A1254" t="str">
            <v>41110WA</v>
          </cell>
          <cell r="B1254" t="str">
            <v>41110</v>
          </cell>
          <cell r="C1254">
            <v>-2840434.4099999964</v>
          </cell>
        </row>
        <row r="1255">
          <cell r="A1255" t="str">
            <v>41110WYP</v>
          </cell>
          <cell r="B1255" t="str">
            <v>41110</v>
          </cell>
          <cell r="C1255">
            <v>-4289919.880000003</v>
          </cell>
        </row>
        <row r="1256">
          <cell r="A1256" t="str">
            <v>41110WYU</v>
          </cell>
          <cell r="B1256" t="str">
            <v>41110</v>
          </cell>
          <cell r="C1256">
            <v>-3943454</v>
          </cell>
        </row>
        <row r="1257">
          <cell r="A1257" t="str">
            <v>40910SG</v>
          </cell>
          <cell r="B1257" t="str">
            <v>40910</v>
          </cell>
          <cell r="C1257">
            <v>-58493457</v>
          </cell>
        </row>
        <row r="1258">
          <cell r="A1258" t="str">
            <v>40911SG</v>
          </cell>
          <cell r="B1258">
            <v>40911</v>
          </cell>
          <cell r="C1258">
            <v>-1686185.0135</v>
          </cell>
        </row>
        <row r="1259">
          <cell r="A1259" t="str">
            <v>SCHMAPSE</v>
          </cell>
          <cell r="B1259" t="str">
            <v>SCHMAP</v>
          </cell>
          <cell r="C1259">
            <v>45000.341581</v>
          </cell>
        </row>
        <row r="1260">
          <cell r="A1260" t="str">
            <v>SCHMAPSG</v>
          </cell>
          <cell r="B1260" t="str">
            <v>SCHMAP</v>
          </cell>
          <cell r="C1260">
            <v>0</v>
          </cell>
        </row>
        <row r="1261">
          <cell r="A1261" t="str">
            <v>SCHMAPSNP</v>
          </cell>
          <cell r="B1261" t="str">
            <v>SCHMAP</v>
          </cell>
          <cell r="C1261">
            <v>0</v>
          </cell>
        </row>
        <row r="1262">
          <cell r="A1262" t="str">
            <v>SCHMAPSO</v>
          </cell>
          <cell r="B1262" t="str">
            <v>SCHMAP</v>
          </cell>
          <cell r="C1262">
            <v>9133450.200000001</v>
          </cell>
        </row>
        <row r="1263">
          <cell r="A1263" t="str">
            <v>SCHMATBADDEBT</v>
          </cell>
          <cell r="B1263" t="str">
            <v>SCHMAT</v>
          </cell>
          <cell r="C1263">
            <v>-0.14000000001396984</v>
          </cell>
        </row>
        <row r="1264">
          <cell r="A1264" t="str">
            <v>SCHMATCA</v>
          </cell>
          <cell r="B1264" t="str">
            <v>SCHMAT</v>
          </cell>
          <cell r="C1264">
            <v>2324811.36</v>
          </cell>
        </row>
        <row r="1265">
          <cell r="A1265" t="str">
            <v>SCHMATCIAC</v>
          </cell>
          <cell r="B1265" t="str">
            <v>SCHMAT</v>
          </cell>
          <cell r="C1265">
            <v>60362313.339999996</v>
          </cell>
        </row>
        <row r="1266">
          <cell r="A1266" t="str">
            <v>SCHMATGPS</v>
          </cell>
          <cell r="B1266" t="str">
            <v>SCHMAT</v>
          </cell>
          <cell r="C1266">
            <v>0</v>
          </cell>
        </row>
        <row r="1267">
          <cell r="A1267" t="str">
            <v>SCHMATID</v>
          </cell>
          <cell r="B1267" t="str">
            <v>SCHMAT</v>
          </cell>
          <cell r="C1267">
            <v>636969.9</v>
          </cell>
        </row>
        <row r="1268">
          <cell r="A1268" t="str">
            <v>SCHMATOR</v>
          </cell>
          <cell r="B1268" t="str">
            <v>SCHMAT</v>
          </cell>
          <cell r="C1268">
            <v>16274242.59</v>
          </cell>
        </row>
        <row r="1269">
          <cell r="A1269" t="str">
            <v>SCHMATOTHER</v>
          </cell>
          <cell r="B1269" t="str">
            <v>SCHMAT</v>
          </cell>
          <cell r="C1269">
            <v>550514.4600000009</v>
          </cell>
        </row>
        <row r="1270">
          <cell r="A1270" t="str">
            <v>SCHMATSCHMDEXP</v>
          </cell>
          <cell r="B1270" t="str">
            <v>SCHMAT</v>
          </cell>
          <cell r="C1270">
            <v>532911174.418994</v>
          </cell>
        </row>
        <row r="1271">
          <cell r="A1271" t="str">
            <v>SCHMATSE</v>
          </cell>
          <cell r="B1271" t="str">
            <v>SCHMAT</v>
          </cell>
          <cell r="C1271">
            <v>10271795.839800999</v>
          </cell>
        </row>
        <row r="1272">
          <cell r="A1272" t="str">
            <v>SCHMATSG</v>
          </cell>
          <cell r="B1272" t="str">
            <v>SCHMAT</v>
          </cell>
          <cell r="C1272">
            <v>2654641.2359850006</v>
          </cell>
        </row>
        <row r="1273">
          <cell r="A1273" t="str">
            <v>SCHMATSGCT</v>
          </cell>
          <cell r="B1273" t="str">
            <v>SCHMAT</v>
          </cell>
          <cell r="C1273">
            <v>938633.466137</v>
          </cell>
        </row>
        <row r="1274">
          <cell r="A1274" t="str">
            <v>SCHMATSNP</v>
          </cell>
          <cell r="B1274" t="str">
            <v>SCHMAT</v>
          </cell>
          <cell r="C1274">
            <v>134581408.76</v>
          </cell>
        </row>
        <row r="1275">
          <cell r="A1275" t="str">
            <v>SCHMATSNPD</v>
          </cell>
          <cell r="B1275" t="str">
            <v>SCHMAT</v>
          </cell>
          <cell r="C1275">
            <v>0</v>
          </cell>
        </row>
        <row r="1276">
          <cell r="A1276" t="str">
            <v>SCHMATSO</v>
          </cell>
          <cell r="B1276" t="str">
            <v>SCHMAT</v>
          </cell>
          <cell r="C1276">
            <v>1336066.290000001</v>
          </cell>
        </row>
        <row r="1277">
          <cell r="A1277" t="str">
            <v>SCHMATTROJD</v>
          </cell>
          <cell r="B1277" t="str">
            <v>SCHMAT</v>
          </cell>
          <cell r="C1277">
            <v>1670005.61354</v>
          </cell>
        </row>
        <row r="1278">
          <cell r="A1278" t="str">
            <v>SCHMATUT</v>
          </cell>
          <cell r="B1278" t="str">
            <v>SCHMAT</v>
          </cell>
          <cell r="C1278">
            <v>1339419.3699999973</v>
          </cell>
        </row>
        <row r="1279">
          <cell r="A1279" t="str">
            <v>SCHMATWA</v>
          </cell>
          <cell r="B1279" t="str">
            <v>SCHMAT</v>
          </cell>
          <cell r="C1279">
            <v>530415.75</v>
          </cell>
        </row>
        <row r="1280">
          <cell r="A1280" t="str">
            <v>SCHMATWYP</v>
          </cell>
          <cell r="B1280" t="str">
            <v>SCHMAT</v>
          </cell>
          <cell r="C1280">
            <v>21694747.81</v>
          </cell>
        </row>
        <row r="1281">
          <cell r="A1281" t="str">
            <v>SCHMATWYU</v>
          </cell>
          <cell r="B1281" t="str">
            <v>SCHMAT</v>
          </cell>
          <cell r="C1281">
            <v>0</v>
          </cell>
        </row>
        <row r="1282">
          <cell r="A1282" t="str">
            <v>SCHMDPSE</v>
          </cell>
          <cell r="B1282" t="str">
            <v>SCHMDP</v>
          </cell>
          <cell r="C1282">
            <v>282083.99077999964</v>
          </cell>
        </row>
        <row r="1283">
          <cell r="A1283" t="str">
            <v>SCHMDPSG</v>
          </cell>
          <cell r="B1283" t="str">
            <v>SCHMDP</v>
          </cell>
          <cell r="C1283">
            <v>-0.24</v>
          </cell>
        </row>
        <row r="1284">
          <cell r="A1284" t="str">
            <v>SCHMDPSNP</v>
          </cell>
          <cell r="B1284" t="str">
            <v>SCHMDP</v>
          </cell>
          <cell r="C1284">
            <v>381062.7</v>
          </cell>
        </row>
        <row r="1285">
          <cell r="A1285" t="str">
            <v>SCHMDPSO</v>
          </cell>
          <cell r="B1285" t="str">
            <v>SCHMDP</v>
          </cell>
          <cell r="C1285">
            <v>14400500.260000002</v>
          </cell>
        </row>
        <row r="1286">
          <cell r="A1286" t="str">
            <v>SCHMDTBADDEBT</v>
          </cell>
          <cell r="B1286" t="str">
            <v>SCHMDT</v>
          </cell>
          <cell r="C1286">
            <v>0</v>
          </cell>
        </row>
        <row r="1287">
          <cell r="A1287" t="str">
            <v>SCHMDTCA</v>
          </cell>
          <cell r="B1287" t="str">
            <v>SCHMDT</v>
          </cell>
          <cell r="C1287">
            <v>59326.179999999935</v>
          </cell>
        </row>
        <row r="1288">
          <cell r="A1288" t="str">
            <v>SCHMDTCN</v>
          </cell>
          <cell r="B1288" t="str">
            <v>SCHMDT</v>
          </cell>
          <cell r="C1288">
            <v>0.273724000006041</v>
          </cell>
        </row>
        <row r="1289">
          <cell r="A1289" t="str">
            <v>SCHMDTDGP</v>
          </cell>
          <cell r="B1289" t="str">
            <v>SCHMDT</v>
          </cell>
          <cell r="C1289">
            <v>0</v>
          </cell>
        </row>
        <row r="1290">
          <cell r="A1290" t="str">
            <v>SCHMDTGPS</v>
          </cell>
          <cell r="B1290" t="str">
            <v>SCHMDT</v>
          </cell>
          <cell r="C1290">
            <v>28703790.85000001</v>
          </cell>
        </row>
        <row r="1291">
          <cell r="A1291" t="str">
            <v>SCHMDTID</v>
          </cell>
          <cell r="B1291" t="str">
            <v>SCHMDT</v>
          </cell>
          <cell r="C1291">
            <v>532180.23</v>
          </cell>
        </row>
        <row r="1292">
          <cell r="A1292" t="str">
            <v>SCHMDTOR</v>
          </cell>
          <cell r="B1292" t="str">
            <v>SCHMDT</v>
          </cell>
          <cell r="C1292">
            <v>0.07000000029802322</v>
          </cell>
        </row>
        <row r="1293">
          <cell r="A1293" t="str">
            <v>SCHMDTOTHER</v>
          </cell>
          <cell r="B1293" t="str">
            <v>SCHMDT</v>
          </cell>
          <cell r="C1293">
            <v>729966.6000000001</v>
          </cell>
        </row>
        <row r="1294">
          <cell r="A1294" t="str">
            <v>SCHMDTSE</v>
          </cell>
          <cell r="B1294" t="str">
            <v>SCHMDT</v>
          </cell>
          <cell r="C1294">
            <v>14119832.857638009</v>
          </cell>
        </row>
        <row r="1295">
          <cell r="A1295" t="str">
            <v>SCHMDTSG</v>
          </cell>
          <cell r="B1295" t="str">
            <v>SCHMDT</v>
          </cell>
          <cell r="C1295">
            <v>1405387.168074999</v>
          </cell>
        </row>
        <row r="1296">
          <cell r="A1296" t="str">
            <v>SCHMDTSNP</v>
          </cell>
          <cell r="B1296" t="str">
            <v>SCHMDT</v>
          </cell>
          <cell r="C1296">
            <v>174014422.75</v>
          </cell>
        </row>
        <row r="1297">
          <cell r="A1297" t="str">
            <v>SCHMDTSNPD</v>
          </cell>
          <cell r="B1297" t="str">
            <v>SCHMDT</v>
          </cell>
          <cell r="C1297">
            <v>0.11999999999534339</v>
          </cell>
        </row>
        <row r="1298">
          <cell r="A1298" t="str">
            <v>SCHMDTSO</v>
          </cell>
          <cell r="B1298" t="str">
            <v>SCHMDT</v>
          </cell>
          <cell r="C1298">
            <v>-0.08000000566244125</v>
          </cell>
        </row>
        <row r="1299">
          <cell r="A1299" t="str">
            <v>SCHMDTTAXDEPR</v>
          </cell>
          <cell r="B1299" t="str">
            <v>SCHMDT</v>
          </cell>
          <cell r="C1299">
            <v>1333281074.3999999</v>
          </cell>
        </row>
        <row r="1300">
          <cell r="A1300" t="str">
            <v>SCHMDTTROJD</v>
          </cell>
          <cell r="B1300" t="str">
            <v>SCHMDT</v>
          </cell>
          <cell r="C1300">
            <v>0</v>
          </cell>
        </row>
        <row r="1301">
          <cell r="A1301" t="str">
            <v>SCHMDTUT</v>
          </cell>
          <cell r="B1301" t="str">
            <v>SCHMDT</v>
          </cell>
          <cell r="C1301">
            <v>9707904.63</v>
          </cell>
        </row>
        <row r="1302">
          <cell r="A1302" t="str">
            <v>SCHMDTWA</v>
          </cell>
          <cell r="B1302" t="str">
            <v>SCHMDT</v>
          </cell>
          <cell r="C1302">
            <v>0.7999999998137355</v>
          </cell>
        </row>
        <row r="1303">
          <cell r="A1303" t="str">
            <v>SCHMDTWYP</v>
          </cell>
          <cell r="B1303" t="str">
            <v>SCHMDT</v>
          </cell>
          <cell r="C1303">
            <v>1080937.0599999987</v>
          </cell>
        </row>
        <row r="1305">
          <cell r="A1305" t="str">
            <v>END OF RANGE NAMED "INPUT"</v>
          </cell>
        </row>
      </sheetData>
      <sheetData sheetId="4">
        <row r="7">
          <cell r="H7" t="str">
            <v>Z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H8" t="str">
            <v>OTH</v>
          </cell>
          <cell r="Q8">
            <v>1</v>
          </cell>
        </row>
        <row r="9">
          <cell r="H9" t="str">
            <v>NUTIL</v>
          </cell>
          <cell r="R9">
            <v>1</v>
          </cell>
        </row>
        <row r="11">
          <cell r="H11" t="str">
            <v>SC</v>
          </cell>
          <cell r="I11">
            <v>0.018337698378302646</v>
          </cell>
          <cell r="J11">
            <v>0.2768517178484266</v>
          </cell>
          <cell r="K11">
            <v>0.08198946151056612</v>
          </cell>
          <cell r="L11">
            <v>0.12319194614726264</v>
          </cell>
          <cell r="M11">
            <v>0.41173665580654056</v>
          </cell>
          <cell r="N11">
            <v>0.054677919397341616</v>
          </cell>
          <cell r="O11">
            <v>0.029457010935850094</v>
          </cell>
          <cell r="P11">
            <v>0.003757589975709631</v>
          </cell>
          <cell r="Q11">
            <v>0</v>
          </cell>
          <cell r="R11">
            <v>0</v>
          </cell>
        </row>
        <row r="12">
          <cell r="H12" t="str">
            <v>SE</v>
          </cell>
          <cell r="I12">
            <v>0.016487366157520153</v>
          </cell>
          <cell r="J12">
            <v>0.25179559650782957</v>
          </cell>
          <cell r="K12">
            <v>0.07400698689103306</v>
          </cell>
          <cell r="L12">
            <v>0.14324025931426843</v>
          </cell>
          <cell r="M12">
            <v>0.4100070689105177</v>
          </cell>
          <cell r="N12">
            <v>0.06467572672734298</v>
          </cell>
          <cell r="O12">
            <v>0.035658552652491175</v>
          </cell>
          <cell r="P12">
            <v>0.004128442838997004</v>
          </cell>
          <cell r="Q12">
            <v>0</v>
          </cell>
          <cell r="R12">
            <v>0</v>
          </cell>
        </row>
        <row r="13">
          <cell r="H13" t="str">
            <v>SG</v>
          </cell>
          <cell r="I13">
            <v>0.017875115323107024</v>
          </cell>
          <cell r="J13">
            <v>0.27058768751327733</v>
          </cell>
          <cell r="K13">
            <v>0.07999384285568285</v>
          </cell>
          <cell r="L13">
            <v>0.12820402443901407</v>
          </cell>
          <cell r="M13">
            <v>0.4113042590825349</v>
          </cell>
          <cell r="N13">
            <v>0.057177371229841956</v>
          </cell>
          <cell r="O13">
            <v>0.031007396365010362</v>
          </cell>
          <cell r="P13">
            <v>0.003850303191531474</v>
          </cell>
          <cell r="Q13">
            <v>0</v>
          </cell>
          <cell r="R13">
            <v>0</v>
          </cell>
        </row>
        <row r="14">
          <cell r="H14" t="str">
            <v>DGP</v>
          </cell>
          <cell r="I14">
            <v>0.035990599614802055</v>
          </cell>
          <cell r="J14">
            <v>0.5448140023687852</v>
          </cell>
          <cell r="K14">
            <v>0.1610633731770435</v>
          </cell>
          <cell r="L14">
            <v>0.2581320248393693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H15" t="str">
            <v>DGU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0.8171510443852025</v>
          </cell>
          <cell r="N15">
            <v>0.1135960729409567</v>
          </cell>
          <cell r="O15">
            <v>0.06160336481769746</v>
          </cell>
          <cell r="P15">
            <v>0.007649517856143256</v>
          </cell>
          <cell r="Q15">
            <v>0</v>
          </cell>
          <cell r="R15">
            <v>0</v>
          </cell>
        </row>
        <row r="16">
          <cell r="H16" t="str">
            <v>SGCT</v>
          </cell>
          <cell r="I16">
            <v>0.01794420595657111</v>
          </cell>
          <cell r="J16">
            <v>0.27163355907270204</v>
          </cell>
          <cell r="K16">
            <v>0.08030303388333351</v>
          </cell>
          <cell r="L16">
            <v>0.12869955675312936</v>
          </cell>
          <cell r="M16">
            <v>0.4128940262696452</v>
          </cell>
          <cell r="N16">
            <v>0.05739837236615207</v>
          </cell>
          <cell r="O16">
            <v>0.031127245698466754</v>
          </cell>
          <cell r="P16">
            <v>0</v>
          </cell>
          <cell r="Q16">
            <v>0</v>
          </cell>
          <cell r="R16">
            <v>0</v>
          </cell>
        </row>
        <row r="19">
          <cell r="H19" t="str">
            <v>SSCCT</v>
          </cell>
          <cell r="I19">
            <v>0.017013963811235985</v>
          </cell>
          <cell r="J19">
            <v>0.259206920605784</v>
          </cell>
          <cell r="K19">
            <v>0.07797773186534504</v>
          </cell>
          <cell r="L19">
            <v>0.11260123384656129</v>
          </cell>
          <cell r="M19">
            <v>0.45204783619172195</v>
          </cell>
          <cell r="N19">
            <v>0.05011199360646269</v>
          </cell>
          <cell r="O19">
            <v>0.026514842205030996</v>
          </cell>
          <cell r="P19">
            <v>0.004525477867858048</v>
          </cell>
          <cell r="Q19">
            <v>0</v>
          </cell>
          <cell r="R19">
            <v>0</v>
          </cell>
        </row>
        <row r="20">
          <cell r="H20" t="str">
            <v>SSECT</v>
          </cell>
          <cell r="I20">
            <v>0.016485227663597696</v>
          </cell>
          <cell r="J20">
            <v>0.2370396101565176</v>
          </cell>
          <cell r="K20">
            <v>0.07097258844648625</v>
          </cell>
          <cell r="L20">
            <v>0.13364997918430027</v>
          </cell>
          <cell r="M20">
            <v>0.4291030366173836</v>
          </cell>
          <cell r="N20">
            <v>0.07446275728669176</v>
          </cell>
          <cell r="O20">
            <v>0.033558532209125046</v>
          </cell>
          <cell r="P20">
            <v>0.004728268435897891</v>
          </cell>
          <cell r="Q20">
            <v>0</v>
          </cell>
          <cell r="R20">
            <v>0</v>
          </cell>
        </row>
        <row r="21">
          <cell r="H21" t="str">
            <v>SSGCT</v>
          </cell>
          <cell r="I21">
            <v>0.01688177977432641</v>
          </cell>
          <cell r="J21">
            <v>0.2536650929934674</v>
          </cell>
          <cell r="K21">
            <v>0.07622644601063035</v>
          </cell>
          <cell r="L21">
            <v>0.11786342018099603</v>
          </cell>
          <cell r="M21">
            <v>0.44631163629813736</v>
          </cell>
          <cell r="N21">
            <v>0.056199684526519966</v>
          </cell>
          <cell r="O21">
            <v>0.02827576470605451</v>
          </cell>
          <cell r="P21">
            <v>0.004576175509868009</v>
          </cell>
          <cell r="Q21">
            <v>0</v>
          </cell>
          <cell r="R21">
            <v>0</v>
          </cell>
        </row>
        <row r="22">
          <cell r="H22" t="str">
            <v>SSCCH</v>
          </cell>
          <cell r="I22">
            <v>0.018605090601346755</v>
          </cell>
          <cell r="J22">
            <v>0.28477817107050446</v>
          </cell>
          <cell r="K22">
            <v>0.0841085615136877</v>
          </cell>
          <cell r="L22">
            <v>0.12515218176012272</v>
          </cell>
          <cell r="M22">
            <v>0.39881993323247605</v>
          </cell>
          <cell r="N22">
            <v>0.0549212161903325</v>
          </cell>
          <cell r="O22">
            <v>0.03009251222890792</v>
          </cell>
          <cell r="P22">
            <v>0.003522333402621701</v>
          </cell>
          <cell r="Q22">
            <v>0</v>
          </cell>
          <cell r="R22">
            <v>0</v>
          </cell>
        </row>
        <row r="23">
          <cell r="H23" t="str">
            <v>SSECH</v>
          </cell>
          <cell r="I23">
            <v>0.016378135922982484</v>
          </cell>
          <cell r="J23">
            <v>0.2564335722062204</v>
          </cell>
          <cell r="K23">
            <v>0.07619739249354603</v>
          </cell>
          <cell r="L23">
            <v>0.14487515835361756</v>
          </cell>
          <cell r="M23">
            <v>0.4050823349609817</v>
          </cell>
          <cell r="N23">
            <v>0.06125031397761173</v>
          </cell>
          <cell r="O23">
            <v>0.035821892671645574</v>
          </cell>
          <cell r="P23">
            <v>0.003961199413394555</v>
          </cell>
          <cell r="Q23">
            <v>0</v>
          </cell>
          <cell r="R23">
            <v>0</v>
          </cell>
        </row>
        <row r="24">
          <cell r="H24" t="str">
            <v>SSGCH</v>
          </cell>
          <cell r="I24">
            <v>0.018048351931755687</v>
          </cell>
          <cell r="J24">
            <v>0.27769202135443344</v>
          </cell>
          <cell r="K24">
            <v>0.08213076925865227</v>
          </cell>
          <cell r="L24">
            <v>0.13008292590849643</v>
          </cell>
          <cell r="M24">
            <v>0.4003855336646025</v>
          </cell>
          <cell r="N24">
            <v>0.05650349063715231</v>
          </cell>
          <cell r="O24">
            <v>0.03152485733959233</v>
          </cell>
          <cell r="P24">
            <v>0.0036320499053149147</v>
          </cell>
          <cell r="Q24">
            <v>0</v>
          </cell>
          <cell r="R24">
            <v>0</v>
          </cell>
        </row>
        <row r="25">
          <cell r="H25" t="str">
            <v>SSCP</v>
          </cell>
          <cell r="I25">
            <v>0.017295374552809734</v>
          </cell>
          <cell r="J25">
            <v>0.25963131968943753</v>
          </cell>
          <cell r="K25">
            <v>0.0789241565304965</v>
          </cell>
          <cell r="L25">
            <v>0.11185548242101687</v>
          </cell>
          <cell r="M25">
            <v>0.4529411387706975</v>
          </cell>
          <cell r="N25">
            <v>0.04868169049843947</v>
          </cell>
          <cell r="O25">
            <v>0.026038791473890023</v>
          </cell>
          <cell r="P25">
            <v>0.004632046063212149</v>
          </cell>
          <cell r="Q25">
            <v>0</v>
          </cell>
          <cell r="R25">
            <v>0</v>
          </cell>
        </row>
        <row r="26">
          <cell r="H26" t="str">
            <v>SSEP</v>
          </cell>
          <cell r="I26">
            <v>0.01663088880462769</v>
          </cell>
          <cell r="J26">
            <v>0.23511173424136328</v>
          </cell>
          <cell r="K26">
            <v>0.07025046730666007</v>
          </cell>
          <cell r="L26">
            <v>0.13069938145845963</v>
          </cell>
          <cell r="M26">
            <v>0.43115028804798977</v>
          </cell>
          <cell r="N26">
            <v>0.07849241157395939</v>
          </cell>
          <cell r="O26">
            <v>0.03276660833436174</v>
          </cell>
          <cell r="P26">
            <v>0.004898220232578538</v>
          </cell>
          <cell r="Q26">
            <v>0</v>
          </cell>
          <cell r="R26">
            <v>0</v>
          </cell>
        </row>
        <row r="27">
          <cell r="H27" t="str">
            <v>SSGP</v>
          </cell>
          <cell r="I27">
            <v>0.017129253115764225</v>
          </cell>
          <cell r="J27">
            <v>0.253501423327419</v>
          </cell>
          <cell r="K27">
            <v>0.0767557342245374</v>
          </cell>
          <cell r="L27">
            <v>0.11656645718037756</v>
          </cell>
          <cell r="M27">
            <v>0.4474934260900206</v>
          </cell>
          <cell r="N27">
            <v>0.056134370767319454</v>
          </cell>
          <cell r="O27">
            <v>0.027720745689007953</v>
          </cell>
          <cell r="P27">
            <v>0.0046985896055537464</v>
          </cell>
          <cell r="Q27">
            <v>0</v>
          </cell>
          <cell r="R27">
            <v>0</v>
          </cell>
        </row>
        <row r="28">
          <cell r="H28" t="str">
            <v>MC</v>
          </cell>
          <cell r="I28">
            <v>0.007420790567243784</v>
          </cell>
          <cell r="J28">
            <v>0.6971870720668392</v>
          </cell>
          <cell r="K28">
            <v>0.033209159424760076</v>
          </cell>
          <cell r="L28">
            <v>0.05322344488652848</v>
          </cell>
          <cell r="M28">
            <v>0.17075150066983394</v>
          </cell>
          <cell r="N28">
            <v>0.023736982358581838</v>
          </cell>
          <cell r="O28">
            <v>0.012872610346899994</v>
          </cell>
          <cell r="P28">
            <v>0.001598439679312738</v>
          </cell>
          <cell r="Q28">
            <v>0</v>
          </cell>
          <cell r="R28">
            <v>0</v>
          </cell>
        </row>
        <row r="31">
          <cell r="H31" t="str">
            <v>CN</v>
          </cell>
          <cell r="I31">
            <v>0.025622570419392577</v>
          </cell>
          <cell r="J31">
            <v>0.31067767194972074</v>
          </cell>
          <cell r="K31">
            <v>0.07057184634906648</v>
          </cell>
          <cell r="L31">
            <v>0.06703674521566617</v>
          </cell>
          <cell r="M31">
            <v>0.4781353955716365</v>
          </cell>
          <cell r="N31">
            <v>0.03933427509889823</v>
          </cell>
          <cell r="O31">
            <v>0.008621495395619298</v>
          </cell>
          <cell r="P31">
            <v>0</v>
          </cell>
          <cell r="Q31">
            <v>0</v>
          </cell>
          <cell r="R31">
            <v>0</v>
          </cell>
        </row>
        <row r="32">
          <cell r="H32" t="str">
            <v>DITEXP</v>
          </cell>
          <cell r="I32">
            <v>0.024061298197267506</v>
          </cell>
          <cell r="J32">
            <v>0.3029889132494507</v>
          </cell>
          <cell r="K32">
            <v>0.11635035289415781</v>
          </cell>
          <cell r="L32">
            <v>0.1226845038531815</v>
          </cell>
          <cell r="M32">
            <v>0.3995774372953471</v>
          </cell>
          <cell r="N32">
            <v>0.05533866835485889</v>
          </cell>
          <cell r="O32">
            <v>0.016287834292724124</v>
          </cell>
          <cell r="P32">
            <v>0.0029222507968744175</v>
          </cell>
          <cell r="Q32">
            <v>0</v>
          </cell>
          <cell r="R32">
            <v>-0.04021125893386204</v>
          </cell>
        </row>
        <row r="33">
          <cell r="H33" t="str">
            <v>DITBAL</v>
          </cell>
          <cell r="I33">
            <v>0.025669711907681175</v>
          </cell>
          <cell r="J33">
            <v>0.28761000168089934</v>
          </cell>
          <cell r="K33">
            <v>0.07635616869786961</v>
          </cell>
          <cell r="L33">
            <v>0.10405476077417572</v>
          </cell>
          <cell r="M33">
            <v>0.4370130664553874</v>
          </cell>
          <cell r="N33">
            <v>0.06148057700641638</v>
          </cell>
          <cell r="O33">
            <v>0.019557920576390178</v>
          </cell>
          <cell r="P33">
            <v>0.0023820708473146104</v>
          </cell>
          <cell r="Q33">
            <v>0</v>
          </cell>
          <cell r="R33">
            <v>-0.014124277946134441</v>
          </cell>
        </row>
        <row r="34">
          <cell r="H34" t="str">
            <v>TAXDEPR</v>
          </cell>
          <cell r="I34">
            <v>0.018942</v>
          </cell>
          <cell r="J34">
            <v>0.277431</v>
          </cell>
          <cell r="K34">
            <v>0.062503</v>
          </cell>
          <cell r="L34">
            <v>0.119323</v>
          </cell>
          <cell r="M34">
            <v>0.411816</v>
          </cell>
          <cell r="N34">
            <v>0.055566</v>
          </cell>
          <cell r="O34">
            <v>0.02447</v>
          </cell>
          <cell r="P34">
            <v>0.003267</v>
          </cell>
          <cell r="Q34">
            <v>0</v>
          </cell>
          <cell r="R34">
            <v>0.02668</v>
          </cell>
        </row>
        <row r="35">
          <cell r="H35" t="str">
            <v>ITC84</v>
          </cell>
          <cell r="I35">
            <v>0.03287</v>
          </cell>
          <cell r="J35">
            <v>0.70976</v>
          </cell>
          <cell r="K35">
            <v>0.1418</v>
          </cell>
          <cell r="L35">
            <v>0.10946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0.00611</v>
          </cell>
        </row>
        <row r="36">
          <cell r="H36" t="str">
            <v>ITC85</v>
          </cell>
          <cell r="I36">
            <v>0.0542</v>
          </cell>
          <cell r="J36">
            <v>0.6769</v>
          </cell>
          <cell r="K36">
            <v>0.1336</v>
          </cell>
          <cell r="L36">
            <v>0.1161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0.0192</v>
          </cell>
        </row>
        <row r="37">
          <cell r="H37" t="str">
            <v>ITC86</v>
          </cell>
          <cell r="I37">
            <v>0.04789</v>
          </cell>
          <cell r="J37">
            <v>0.64608</v>
          </cell>
          <cell r="K37">
            <v>0.13126</v>
          </cell>
          <cell r="L37">
            <v>0.155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0.01977</v>
          </cell>
        </row>
        <row r="38">
          <cell r="H38" t="str">
            <v>ITC88</v>
          </cell>
          <cell r="I38">
            <v>0.0427</v>
          </cell>
          <cell r="J38">
            <v>0.612</v>
          </cell>
          <cell r="K38">
            <v>0.1496</v>
          </cell>
          <cell r="L38">
            <v>0.1671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0.0286</v>
          </cell>
        </row>
        <row r="39">
          <cell r="H39" t="str">
            <v>ITC89</v>
          </cell>
          <cell r="I39">
            <v>0.048806</v>
          </cell>
          <cell r="J39">
            <v>0.563558</v>
          </cell>
          <cell r="K39">
            <v>0.152688</v>
          </cell>
          <cell r="L39">
            <v>0.206776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0.028172</v>
          </cell>
        </row>
        <row r="40">
          <cell r="H40" t="str">
            <v>ITC90</v>
          </cell>
          <cell r="I40">
            <v>0.015047</v>
          </cell>
          <cell r="J40">
            <v>0.159356</v>
          </cell>
          <cell r="K40">
            <v>0.039132</v>
          </cell>
          <cell r="L40">
            <v>0.038051</v>
          </cell>
          <cell r="M40">
            <v>0.469355</v>
          </cell>
          <cell r="N40">
            <v>0.139815</v>
          </cell>
          <cell r="O40">
            <v>0.135384</v>
          </cell>
          <cell r="P40">
            <v>0</v>
          </cell>
          <cell r="Q40">
            <v>0</v>
          </cell>
          <cell r="R40">
            <v>0.00386</v>
          </cell>
        </row>
        <row r="43">
          <cell r="H43" t="str">
            <v>SO</v>
          </cell>
          <cell r="I43">
            <v>0.02448974594864255</v>
          </cell>
          <cell r="J43">
            <v>0.2841015204084315</v>
          </cell>
          <cell r="K43">
            <v>0.07815853460974653</v>
          </cell>
          <cell r="L43">
            <v>0.11549752011274847</v>
          </cell>
          <cell r="M43">
            <v>0.413153228002658</v>
          </cell>
          <cell r="N43">
            <v>0.055670237959413796</v>
          </cell>
          <cell r="O43">
            <v>0.026279042068410276</v>
          </cell>
          <cell r="P43">
            <v>0.002650170889948803</v>
          </cell>
          <cell r="Q43">
            <v>0</v>
          </cell>
          <cell r="R43">
            <v>0</v>
          </cell>
        </row>
        <row r="44">
          <cell r="H44" t="str">
            <v>SGP</v>
          </cell>
          <cell r="I44">
            <v>0.024489745948642554</v>
          </cell>
          <cell r="J44">
            <v>0.2841015204084316</v>
          </cell>
          <cell r="K44">
            <v>0.07815853460974655</v>
          </cell>
          <cell r="L44">
            <v>0.11549752011274847</v>
          </cell>
          <cell r="M44">
            <v>0.4131532280026581</v>
          </cell>
          <cell r="N44">
            <v>0.0556702379594138</v>
          </cell>
          <cell r="O44">
            <v>0.02627904206841028</v>
          </cell>
          <cell r="P44">
            <v>0.0026501708899488038</v>
          </cell>
          <cell r="Q44">
            <v>0</v>
          </cell>
          <cell r="R44">
            <v>0</v>
          </cell>
        </row>
        <row r="45">
          <cell r="H45" t="str">
            <v>SNPPS</v>
          </cell>
          <cell r="I45">
            <v>0.017897242086580573</v>
          </cell>
          <cell r="J45">
            <v>0.27149509337723765</v>
          </cell>
          <cell r="K45">
            <v>0.08026678323155213</v>
          </cell>
          <cell r="L45">
            <v>0.12844400840504547</v>
          </cell>
          <cell r="M45">
            <v>0.40990965746432145</v>
          </cell>
          <cell r="N45">
            <v>0.05709129937355147</v>
          </cell>
          <cell r="O45">
            <v>0.031073489419363484</v>
          </cell>
          <cell r="P45">
            <v>0.0038224266423476203</v>
          </cell>
          <cell r="Q45">
            <v>0</v>
          </cell>
          <cell r="R45">
            <v>0</v>
          </cell>
        </row>
        <row r="46">
          <cell r="H46" t="str">
            <v>SNPPH</v>
          </cell>
          <cell r="I46">
            <v>0.017875115323107024</v>
          </cell>
          <cell r="J46">
            <v>0.2705876875132773</v>
          </cell>
          <cell r="K46">
            <v>0.07999384285568287</v>
          </cell>
          <cell r="L46">
            <v>0.12820402443901405</v>
          </cell>
          <cell r="M46">
            <v>0.411304259082535</v>
          </cell>
          <cell r="N46">
            <v>0.057177371229841976</v>
          </cell>
          <cell r="O46">
            <v>0.03100739636501037</v>
          </cell>
          <cell r="P46">
            <v>0.003850303191531475</v>
          </cell>
          <cell r="Q46">
            <v>0</v>
          </cell>
          <cell r="R46">
            <v>0</v>
          </cell>
        </row>
        <row r="47">
          <cell r="H47" t="str">
            <v>SNPPO</v>
          </cell>
          <cell r="I47">
            <v>0.01785414013307002</v>
          </cell>
          <cell r="J47">
            <v>0.2702303514283986</v>
          </cell>
          <cell r="K47">
            <v>0.07991429082025353</v>
          </cell>
          <cell r="L47">
            <v>0.12798567310780914</v>
          </cell>
          <cell r="M47">
            <v>0.4120434719202269</v>
          </cell>
          <cell r="N47">
            <v>0.057156726479511616</v>
          </cell>
          <cell r="O47">
            <v>0.030949715460276767</v>
          </cell>
          <cell r="P47">
            <v>0.003865630650453489</v>
          </cell>
          <cell r="Q47">
            <v>0</v>
          </cell>
          <cell r="R47">
            <v>0</v>
          </cell>
        </row>
        <row r="48">
          <cell r="H48" t="str">
            <v>SNPP</v>
          </cell>
          <cell r="I48">
            <v>0.017875969569817084</v>
          </cell>
          <cell r="J48">
            <v>0.2708549141334042</v>
          </cell>
          <cell r="K48">
            <v>0.0800871203065131</v>
          </cell>
          <cell r="L48">
            <v>0.12821751129388523</v>
          </cell>
          <cell r="M48">
            <v>0.4109812993517362</v>
          </cell>
          <cell r="N48">
            <v>0.05712683907108383</v>
          </cell>
          <cell r="O48">
            <v>0.031012244071304113</v>
          </cell>
          <cell r="P48">
            <v>0.0038441022022563</v>
          </cell>
          <cell r="Q48">
            <v>0</v>
          </cell>
          <cell r="R48">
            <v>0</v>
          </cell>
        </row>
        <row r="49">
          <cell r="H49" t="str">
            <v>SNPT</v>
          </cell>
          <cell r="I49">
            <v>0.01787511532310703</v>
          </cell>
          <cell r="J49">
            <v>0.27058768751327733</v>
          </cell>
          <cell r="K49">
            <v>0.07999384285568284</v>
          </cell>
          <cell r="L49">
            <v>0.1282040244390141</v>
          </cell>
          <cell r="M49">
            <v>0.4113042590825349</v>
          </cell>
          <cell r="N49">
            <v>0.057177371229841956</v>
          </cell>
          <cell r="O49">
            <v>0.03100739636501037</v>
          </cell>
          <cell r="P49">
            <v>0.0038503031915314754</v>
          </cell>
          <cell r="Q49">
            <v>0</v>
          </cell>
          <cell r="R49">
            <v>0</v>
          </cell>
        </row>
        <row r="50">
          <cell r="H50" t="str">
            <v>SNPD</v>
          </cell>
          <cell r="I50">
            <v>0.035858827280696774</v>
          </cell>
          <cell r="J50">
            <v>0.2872015743081577</v>
          </cell>
          <cell r="K50">
            <v>0.06598011011049541</v>
          </cell>
          <cell r="L50">
            <v>0.079729041067666</v>
          </cell>
          <cell r="M50">
            <v>0.47152636589294</v>
          </cell>
          <cell r="N50">
            <v>0.046409311139895035</v>
          </cell>
          <cell r="O50">
            <v>0.013294770200149091</v>
          </cell>
          <cell r="P50">
            <v>0</v>
          </cell>
          <cell r="Q50">
            <v>0</v>
          </cell>
          <cell r="R50">
            <v>0</v>
          </cell>
        </row>
        <row r="51">
          <cell r="H51" t="str">
            <v>DNPDp</v>
          </cell>
          <cell r="I51">
            <v>0.07649564070241362</v>
          </cell>
          <cell r="J51">
            <v>0.6126711357699895</v>
          </cell>
          <cell r="K51">
            <v>0.1407516971207563</v>
          </cell>
          <cell r="L51">
            <v>0.17008152640684043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H52" t="str">
            <v>SNPGN</v>
          </cell>
          <cell r="I52">
            <v>0.025195678117760318</v>
          </cell>
          <cell r="J52">
            <v>0.3030112739434921</v>
          </cell>
          <cell r="K52">
            <v>0.08014376276842233</v>
          </cell>
          <cell r="L52">
            <v>0.11589294333944992</v>
          </cell>
          <cell r="M52">
            <v>0.38479395739365196</v>
          </cell>
          <cell r="N52">
            <v>0.06458112312574853</v>
          </cell>
          <cell r="O52">
            <v>0.024918639501571003</v>
          </cell>
          <cell r="P52">
            <v>0.0014626218099036798</v>
          </cell>
          <cell r="Q52">
            <v>0</v>
          </cell>
          <cell r="R52">
            <v>0</v>
          </cell>
        </row>
        <row r="53">
          <cell r="H53" t="str">
            <v>SNPGM</v>
          </cell>
          <cell r="I53">
            <v>0.016487366157520146</v>
          </cell>
          <cell r="J53">
            <v>0.2517955965078295</v>
          </cell>
          <cell r="K53">
            <v>0.07400698689103305</v>
          </cell>
          <cell r="L53">
            <v>0.1432402593142684</v>
          </cell>
          <cell r="M53">
            <v>0.4100070689105176</v>
          </cell>
          <cell r="N53">
            <v>0.06467572672734295</v>
          </cell>
          <cell r="O53">
            <v>0.03565855265249116</v>
          </cell>
          <cell r="P53">
            <v>0.004128442838997004</v>
          </cell>
          <cell r="Q53">
            <v>0</v>
          </cell>
          <cell r="R53">
            <v>0</v>
          </cell>
        </row>
        <row r="54">
          <cell r="H54" t="str">
            <v>SNPI</v>
          </cell>
          <cell r="I54">
            <v>0.02100286957456123</v>
          </cell>
          <cell r="J54">
            <v>0.2779339457494374</v>
          </cell>
          <cell r="K54">
            <v>0.07733268889149801</v>
          </cell>
          <cell r="L54">
            <v>0.11662375127850587</v>
          </cell>
          <cell r="M54">
            <v>0.4161858605227106</v>
          </cell>
          <cell r="N54">
            <v>0.061287570166174594</v>
          </cell>
          <cell r="O54">
            <v>0.02666891978465826</v>
          </cell>
          <cell r="P54">
            <v>0.0029643940324538182</v>
          </cell>
          <cell r="Q54">
            <v>0</v>
          </cell>
          <cell r="R54">
            <v>0</v>
          </cell>
        </row>
        <row r="55">
          <cell r="H55" t="str">
            <v>SNP</v>
          </cell>
          <cell r="I55">
            <v>0.02299522087766364</v>
          </cell>
          <cell r="J55">
            <v>0.2763568647354579</v>
          </cell>
          <cell r="K55">
            <v>0.07615496529811885</v>
          </cell>
          <cell r="L55">
            <v>0.1149575066497192</v>
          </cell>
          <cell r="M55">
            <v>0.42581228160149026</v>
          </cell>
          <cell r="N55">
            <v>0.05494766426347872</v>
          </cell>
          <cell r="O55">
            <v>0.026068869384284956</v>
          </cell>
          <cell r="P55">
            <v>0.0027066271897864982</v>
          </cell>
          <cell r="Q55">
            <v>0</v>
          </cell>
          <cell r="R55">
            <v>0</v>
          </cell>
        </row>
        <row r="56">
          <cell r="H56" t="str">
            <v>SNPPNT</v>
          </cell>
          <cell r="I56">
            <v>0.01787511532310702</v>
          </cell>
          <cell r="J56">
            <v>0.2705876875132773</v>
          </cell>
          <cell r="K56">
            <v>0.07999384285568284</v>
          </cell>
          <cell r="L56">
            <v>0.12820402443901402</v>
          </cell>
          <cell r="M56">
            <v>0.4113042590825349</v>
          </cell>
          <cell r="N56">
            <v>0.05717737122984195</v>
          </cell>
          <cell r="O56">
            <v>0.031007396365010362</v>
          </cell>
          <cell r="P56">
            <v>0.0038503031915314736</v>
          </cell>
          <cell r="Q56">
            <v>0</v>
          </cell>
          <cell r="R56">
            <v>0</v>
          </cell>
        </row>
        <row r="57">
          <cell r="H57" t="str">
            <v>TROJANP</v>
          </cell>
          <cell r="I57">
            <v>0.017664305604232648</v>
          </cell>
          <cell r="J57">
            <v>0.26773302507127555</v>
          </cell>
          <cell r="K57">
            <v>0.07908439361647869</v>
          </cell>
          <cell r="L57">
            <v>0.13048814359079247</v>
          </cell>
          <cell r="M57">
            <v>0.4111072059678434</v>
          </cell>
          <cell r="N57">
            <v>0.058316428815785325</v>
          </cell>
          <cell r="O57">
            <v>0.03171394260097221</v>
          </cell>
          <cell r="P57">
            <v>0.0038925547326197586</v>
          </cell>
          <cell r="Q57">
            <v>0</v>
          </cell>
          <cell r="R57">
            <v>0</v>
          </cell>
        </row>
        <row r="58">
          <cell r="H58" t="str">
            <v>TROJAND</v>
          </cell>
          <cell r="I58">
            <v>0.01762707234740281</v>
          </cell>
          <cell r="J58">
            <v>0.26722883399112485</v>
          </cell>
          <cell r="K58">
            <v>0.07892376650081345</v>
          </cell>
          <cell r="L58">
            <v>0.1308915651951768</v>
          </cell>
          <cell r="M58">
            <v>0.4110724024053339</v>
          </cell>
          <cell r="N58">
            <v>0.058517609405882694</v>
          </cell>
          <cell r="O58">
            <v>0.03183873294558342</v>
          </cell>
          <cell r="P58">
            <v>0.003900017208682041</v>
          </cell>
          <cell r="Q58">
            <v>0</v>
          </cell>
          <cell r="R58">
            <v>0</v>
          </cell>
        </row>
        <row r="854">
          <cell r="G854" t="str">
            <v>JURISDICTIONAL APPORTIONMENT OF GROSS PLANT</v>
          </cell>
        </row>
        <row r="855">
          <cell r="G855" t="str">
            <v>Plant</v>
          </cell>
          <cell r="H855" t="str">
            <v>System</v>
          </cell>
          <cell r="I855" t="str">
            <v>PACIFIC DIVISION</v>
          </cell>
          <cell r="M855" t="str">
            <v>UTAH DIVISION</v>
          </cell>
          <cell r="Q855" t="str">
            <v>Other   </v>
          </cell>
        </row>
        <row r="856">
          <cell r="G856" t="str">
            <v>Category</v>
          </cell>
          <cell r="H856" t="str">
            <v>Total</v>
          </cell>
          <cell r="I856" t="str">
            <v>California  </v>
          </cell>
          <cell r="J856" t="str">
            <v>Oregon  </v>
          </cell>
          <cell r="K856" t="str">
            <v>Washington  </v>
          </cell>
          <cell r="L856" t="str">
            <v>Wyoming  </v>
          </cell>
          <cell r="M856" t="str">
            <v>Utah  </v>
          </cell>
          <cell r="N856" t="str">
            <v>Idaho  </v>
          </cell>
          <cell r="O856" t="str">
            <v>Wyoming  </v>
          </cell>
          <cell r="P856" t="str">
            <v>FERC  </v>
          </cell>
          <cell r="Q856" t="str">
            <v>Electric  </v>
          </cell>
          <cell r="R856" t="str">
            <v>Non-Utility  </v>
          </cell>
        </row>
        <row r="859">
          <cell r="G859" t="str">
            <v> GPPS</v>
          </cell>
          <cell r="H859">
            <v>5339721225.457155</v>
          </cell>
          <cell r="I859">
            <v>95537221.6903052</v>
          </cell>
          <cell r="J859">
            <v>1448516306.766066</v>
          </cell>
          <cell r="K859">
            <v>428243760.4900705</v>
          </cell>
          <cell r="L859">
            <v>685539997.9744786</v>
          </cell>
          <cell r="M859">
            <v>2190634997.581125</v>
          </cell>
          <cell r="N859">
            <v>304964671.6403445</v>
          </cell>
          <cell r="O859">
            <v>165836962.99382368</v>
          </cell>
          <cell r="P859">
            <v>20447306.320941992</v>
          </cell>
          <cell r="Q859">
            <v>0</v>
          </cell>
          <cell r="R859">
            <v>0</v>
          </cell>
        </row>
        <row r="861">
          <cell r="G861" t="str">
            <v> GPPN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3">
          <cell r="G863" t="str">
            <v> GPPH</v>
          </cell>
          <cell r="H863">
            <v>624360142.1695968</v>
          </cell>
          <cell r="I863">
            <v>11160509.54443304</v>
          </cell>
          <cell r="J863">
            <v>168944167.04513228</v>
          </cell>
          <cell r="K863">
            <v>49944967.09806654</v>
          </cell>
          <cell r="L863">
            <v>80045482.92545728</v>
          </cell>
          <cell r="M863">
            <v>256801985.67573223</v>
          </cell>
          <cell r="N863">
            <v>35699271.629947945</v>
          </cell>
          <cell r="O863">
            <v>19359782.402766913</v>
          </cell>
          <cell r="P863">
            <v>2403975.8480606438</v>
          </cell>
          <cell r="Q863">
            <v>0</v>
          </cell>
          <cell r="R863">
            <v>0</v>
          </cell>
        </row>
        <row r="865">
          <cell r="G865" t="str">
            <v> GPPO</v>
          </cell>
          <cell r="H865">
            <v>2970021183.815889</v>
          </cell>
          <cell r="I865">
            <v>53011433.16775849</v>
          </cell>
          <cell r="J865">
            <v>802321698.3189356</v>
          </cell>
          <cell r="K865">
            <v>237287435.227157</v>
          </cell>
          <cell r="L865">
            <v>379956294.27938294</v>
          </cell>
          <cell r="M865">
            <v>1224332597.1526558</v>
          </cell>
          <cell r="N865">
            <v>169741195.18045747</v>
          </cell>
          <cell r="O865">
            <v>91878022.77414349</v>
          </cell>
          <cell r="P865">
            <v>11492507.715397825</v>
          </cell>
          <cell r="Q865">
            <v>0</v>
          </cell>
          <cell r="R865">
            <v>0</v>
          </cell>
        </row>
        <row r="867">
          <cell r="G867" t="str">
            <v> GPP</v>
          </cell>
          <cell r="H867">
            <v>8934102551.44264</v>
          </cell>
          <cell r="I867">
            <v>159709164.40249673</v>
          </cell>
          <cell r="J867">
            <v>2419782172.1301336</v>
          </cell>
          <cell r="K867">
            <v>715476162.815294</v>
          </cell>
          <cell r="L867">
            <v>1145541775.179319</v>
          </cell>
          <cell r="M867">
            <v>3671769580.4095125</v>
          </cell>
          <cell r="N867">
            <v>510405138.45074993</v>
          </cell>
          <cell r="O867">
            <v>277074768.17073405</v>
          </cell>
          <cell r="P867">
            <v>34343789.884400465</v>
          </cell>
          <cell r="Q867">
            <v>0</v>
          </cell>
          <cell r="R867">
            <v>0</v>
          </cell>
        </row>
        <row r="869">
          <cell r="G869" t="str">
            <v> GPT</v>
          </cell>
          <cell r="H869">
            <v>3252608788.4155188</v>
          </cell>
          <cell r="I869">
            <v>58140757.19387882</v>
          </cell>
          <cell r="J869">
            <v>880115890.442718</v>
          </cell>
          <cell r="K869">
            <v>260188676.291524</v>
          </cell>
          <cell r="L869">
            <v>416997536.60057515</v>
          </cell>
          <cell r="M869">
            <v>1337811847.8045864</v>
          </cell>
          <cell r="N869">
            <v>185975620.1606806</v>
          </cell>
          <cell r="O869">
            <v>100854929.92271613</v>
          </cell>
          <cell r="P869">
            <v>12523529.998839596</v>
          </cell>
          <cell r="Q869">
            <v>0</v>
          </cell>
          <cell r="R869">
            <v>0</v>
          </cell>
        </row>
        <row r="871">
          <cell r="G871" t="str">
            <v> GPD</v>
          </cell>
          <cell r="H871">
            <v>5311982448.206205</v>
          </cell>
          <cell r="I871">
            <v>214938494.59490255</v>
          </cell>
          <cell r="J871">
            <v>1668701394.34708</v>
          </cell>
          <cell r="K871">
            <v>389827804.21777385</v>
          </cell>
          <cell r="L871">
            <v>444090125.7553446</v>
          </cell>
          <cell r="M871">
            <v>2250102258.0182514</v>
          </cell>
          <cell r="N871">
            <v>264399560.42132077</v>
          </cell>
          <cell r="O871">
            <v>79922810.85153192</v>
          </cell>
          <cell r="P871">
            <v>0</v>
          </cell>
          <cell r="Q871">
            <v>0</v>
          </cell>
          <cell r="R871">
            <v>0</v>
          </cell>
        </row>
        <row r="873">
          <cell r="G873" t="str">
            <v> GPGN</v>
          </cell>
          <cell r="H873">
            <v>939167365.391318</v>
          </cell>
          <cell r="I873">
            <v>23809452.479038425</v>
          </cell>
          <cell r="J873">
            <v>285237481.90012664</v>
          </cell>
          <cell r="K873">
            <v>78404220.09451395</v>
          </cell>
          <cell r="L873">
            <v>113231782.731018</v>
          </cell>
          <cell r="M873">
            <v>353171382.04414976</v>
          </cell>
          <cell r="N873">
            <v>60431722.41873652</v>
          </cell>
          <cell r="O873">
            <v>23498575.220035627</v>
          </cell>
          <cell r="P873">
            <v>1382748.5036990966</v>
          </cell>
          <cell r="Q873">
            <v>0</v>
          </cell>
          <cell r="R873">
            <v>0</v>
          </cell>
        </row>
        <row r="875">
          <cell r="G875" t="str">
            <v> GPGM</v>
          </cell>
          <cell r="H875">
            <v>467212138.4536431</v>
          </cell>
          <cell r="I875">
            <v>7703097.599923215</v>
          </cell>
          <cell r="J875">
            <v>117641959.09763372</v>
          </cell>
          <cell r="K875">
            <v>34576962.60587029</v>
          </cell>
          <cell r="L875">
            <v>66923587.86687372</v>
          </cell>
          <cell r="M875">
            <v>191560279.44679317</v>
          </cell>
          <cell r="N875">
            <v>30217284.59032535</v>
          </cell>
          <cell r="O875">
            <v>16660108.638932228</v>
          </cell>
          <cell r="P875">
            <v>1928858.6072914198</v>
          </cell>
          <cell r="Q875">
            <v>0</v>
          </cell>
          <cell r="R875">
            <v>0</v>
          </cell>
        </row>
        <row r="877">
          <cell r="G877" t="str">
            <v> GPG</v>
          </cell>
          <cell r="H877">
            <v>1406379503.8449612</v>
          </cell>
          <cell r="I877">
            <v>31512550.07896164</v>
          </cell>
          <cell r="J877">
            <v>402879440.99776036</v>
          </cell>
          <cell r="K877">
            <v>112981182.70038424</v>
          </cell>
          <cell r="L877">
            <v>180155370.59789172</v>
          </cell>
          <cell r="M877">
            <v>544731661.490943</v>
          </cell>
          <cell r="N877">
            <v>90649007.00906187</v>
          </cell>
          <cell r="O877">
            <v>40158683.858967856</v>
          </cell>
          <cell r="P877">
            <v>3311607.1109905164</v>
          </cell>
          <cell r="Q877">
            <v>0</v>
          </cell>
          <cell r="R877">
            <v>0</v>
          </cell>
        </row>
        <row r="879">
          <cell r="G879" t="str">
            <v> GPI</v>
          </cell>
          <cell r="H879">
            <v>702258799.8799181</v>
          </cell>
          <cell r="I879">
            <v>15877615.388344998</v>
          </cell>
          <cell r="J879">
            <v>198993960.5126645</v>
          </cell>
          <cell r="K879">
            <v>54006517.8759277</v>
          </cell>
          <cell r="L879">
            <v>77813424.49563614</v>
          </cell>
          <cell r="M879">
            <v>296417198.51954144</v>
          </cell>
          <cell r="N879">
            <v>40115517.25734473</v>
          </cell>
          <cell r="O879">
            <v>17250712.085470445</v>
          </cell>
          <cell r="P879">
            <v>1783853.7449882547</v>
          </cell>
          <cell r="Q879">
            <v>0</v>
          </cell>
          <cell r="R879">
            <v>0</v>
          </cell>
        </row>
        <row r="881">
          <cell r="G881" t="str">
            <v> for SGP</v>
          </cell>
          <cell r="H881">
            <v>19607332091.78924</v>
          </cell>
          <cell r="I881">
            <v>480178581.6585847</v>
          </cell>
          <cell r="J881">
            <v>5570472858.430357</v>
          </cell>
          <cell r="K881">
            <v>1532480343.9009037</v>
          </cell>
          <cell r="L881">
            <v>2264598232.6287665</v>
          </cell>
          <cell r="M881">
            <v>8100832546.242835</v>
          </cell>
          <cell r="N881">
            <v>1091544843.2991579</v>
          </cell>
          <cell r="O881">
            <v>515261904.8894204</v>
          </cell>
          <cell r="P881">
            <v>51962780.73921883</v>
          </cell>
          <cell r="Q881">
            <v>0</v>
          </cell>
          <cell r="R881">
            <v>0</v>
          </cell>
        </row>
        <row r="883">
          <cell r="G883" t="str">
            <v> GPPNTp</v>
          </cell>
          <cell r="H883">
            <v>20891875.499999996</v>
          </cell>
          <cell r="I883">
            <v>373444.6838784942</v>
          </cell>
          <cell r="J883">
            <v>5653084.279360294</v>
          </cell>
          <cell r="K883">
            <v>1671221.4057074906</v>
          </cell>
          <cell r="L883">
            <v>2678422.517178839</v>
          </cell>
          <cell r="M883">
            <v>8592917.373372063</v>
          </cell>
          <cell r="N883">
            <v>1194542.52115114</v>
          </cell>
          <cell r="O883">
            <v>647802.6644369491</v>
          </cell>
          <cell r="P883">
            <v>80440.05491472821</v>
          </cell>
          <cell r="Q883">
            <v>0</v>
          </cell>
          <cell r="R883">
            <v>0</v>
          </cell>
        </row>
        <row r="885">
          <cell r="G885" t="str">
            <v> for SO</v>
          </cell>
          <cell r="H885">
            <v>18981985713.182873</v>
          </cell>
          <cell r="I885">
            <v>464864007.716611</v>
          </cell>
          <cell r="J885">
            <v>5392811001.48638</v>
          </cell>
          <cell r="K885">
            <v>1483604187.325518</v>
          </cell>
          <cell r="L885">
            <v>2192372276.688243</v>
          </cell>
          <cell r="M885">
            <v>7842468671.301841</v>
          </cell>
          <cell r="N885">
            <v>1056731661.5950835</v>
          </cell>
          <cell r="O885">
            <v>498828401.0986956</v>
          </cell>
          <cell r="P885">
            <v>50305505.97050132</v>
          </cell>
          <cell r="Q885">
            <v>0</v>
          </cell>
          <cell r="R885">
            <v>0</v>
          </cell>
        </row>
        <row r="889">
          <cell r="G889" t="str">
            <v>JURISDICTIONAL APPORTIONMENT OF ACCUMULATED DEPRECIATION &amp; AMORTIZATION</v>
          </cell>
        </row>
        <row r="890">
          <cell r="G890" t="str">
            <v>Plant</v>
          </cell>
          <cell r="H890" t="str">
            <v>System</v>
          </cell>
          <cell r="I890" t="str">
            <v>PACIFIC DIVISION</v>
          </cell>
          <cell r="M890" t="str">
            <v>UTAH DIVISION</v>
          </cell>
          <cell r="Q890" t="str">
            <v>Other   </v>
          </cell>
        </row>
        <row r="891">
          <cell r="G891" t="str">
            <v>Category</v>
          </cell>
          <cell r="H891" t="str">
            <v>Total</v>
          </cell>
          <cell r="I891" t="str">
            <v>California  </v>
          </cell>
          <cell r="J891" t="str">
            <v>Oregon  </v>
          </cell>
          <cell r="K891" t="str">
            <v>Washington  </v>
          </cell>
          <cell r="L891" t="str">
            <v>Wyoming  </v>
          </cell>
          <cell r="M891" t="str">
            <v>Utah  </v>
          </cell>
          <cell r="N891" t="str">
            <v>Idaho  </v>
          </cell>
          <cell r="O891" t="str">
            <v>Wyoming  </v>
          </cell>
          <cell r="P891" t="str">
            <v>FERC  </v>
          </cell>
          <cell r="Q891" t="str">
            <v>Electric  </v>
          </cell>
          <cell r="R891" t="str">
            <v>Non-Utility  </v>
          </cell>
        </row>
        <row r="894">
          <cell r="G894" t="str">
            <v> ADPS</v>
          </cell>
          <cell r="H894">
            <v>2505964665.2329125</v>
          </cell>
          <cell r="I894">
            <v>44820794.51753609</v>
          </cell>
          <cell r="J894">
            <v>679165304.8396256</v>
          </cell>
          <cell r="K894">
            <v>200787236.93956244</v>
          </cell>
          <cell r="L894">
            <v>321560946.53518325</v>
          </cell>
          <cell r="M894">
            <v>1029050816.6423316</v>
          </cell>
          <cell r="N894">
            <v>143181827.5088168</v>
          </cell>
          <cell r="O894">
            <v>77782258.50264381</v>
          </cell>
          <cell r="P894">
            <v>9615479.747213498</v>
          </cell>
          <cell r="Q894">
            <v>0</v>
          </cell>
          <cell r="R894">
            <v>0</v>
          </cell>
        </row>
        <row r="896">
          <cell r="G896" t="str">
            <v> ADPN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</row>
        <row r="898">
          <cell r="G898" t="str">
            <v> ADPH</v>
          </cell>
          <cell r="H898">
            <v>256106624.51414436</v>
          </cell>
          <cell r="I898">
            <v>4577935.448201999</v>
          </cell>
          <cell r="J898">
            <v>69299299.28411356</v>
          </cell>
          <cell r="K898">
            <v>20486953.075683836</v>
          </cell>
          <cell r="L898">
            <v>32833899.948204763</v>
          </cell>
          <cell r="M898">
            <v>105337745.4419191</v>
          </cell>
          <cell r="N898">
            <v>14643503.544266973</v>
          </cell>
          <cell r="O898">
            <v>7941199.618014954</v>
          </cell>
          <cell r="P898">
            <v>986088.1537391628</v>
          </cell>
          <cell r="Q898">
            <v>0</v>
          </cell>
          <cell r="R898">
            <v>0</v>
          </cell>
        </row>
        <row r="900">
          <cell r="G900" t="str">
            <v> ADPO</v>
          </cell>
          <cell r="H900">
            <v>222971167.3663094</v>
          </cell>
          <cell r="I900">
            <v>3965217.221515397</v>
          </cell>
          <cell r="J900">
            <v>59985406.98237783</v>
          </cell>
          <cell r="K900">
            <v>17758881.31482306</v>
          </cell>
          <cell r="L900">
            <v>28373248.863265343</v>
          </cell>
          <cell r="M900">
            <v>92428570.83625484</v>
          </cell>
          <cell r="N900">
            <v>12728808.764710996</v>
          </cell>
          <cell r="O900">
            <v>6857606.409880393</v>
          </cell>
          <cell r="P900">
            <v>873426.9734815713</v>
          </cell>
          <cell r="Q900">
            <v>0</v>
          </cell>
          <cell r="R900">
            <v>0</v>
          </cell>
        </row>
        <row r="902">
          <cell r="G902" t="str">
            <v> ADP</v>
          </cell>
          <cell r="H902">
            <v>2985042457.113367</v>
          </cell>
          <cell r="I902">
            <v>53363947.18725348</v>
          </cell>
          <cell r="J902">
            <v>808450011.106117</v>
          </cell>
          <cell r="K902">
            <v>239033071.33006933</v>
          </cell>
          <cell r="L902">
            <v>382768095.34665334</v>
          </cell>
          <cell r="M902">
            <v>1226817132.9205055</v>
          </cell>
          <cell r="N902">
            <v>170554139.81779477</v>
          </cell>
          <cell r="O902">
            <v>92581064.53053916</v>
          </cell>
          <cell r="P902">
            <v>11474994.874434233</v>
          </cell>
          <cell r="Q902">
            <v>0</v>
          </cell>
          <cell r="R902">
            <v>0</v>
          </cell>
        </row>
        <row r="904">
          <cell r="G904" t="str">
            <v> ADT</v>
          </cell>
          <cell r="H904">
            <v>1147931101.7780135</v>
          </cell>
          <cell r="I904">
            <v>20519400.827263292</v>
          </cell>
          <cell r="J904">
            <v>310616022.2546812</v>
          </cell>
          <cell r="K904">
            <v>91827420.16478127</v>
          </cell>
          <cell r="L904">
            <v>147169387.02665275</v>
          </cell>
          <cell r="M904">
            <v>472148951.2946037</v>
          </cell>
          <cell r="N904">
            <v>65635682.75264296</v>
          </cell>
          <cell r="O904">
            <v>35594354.672553904</v>
          </cell>
          <cell r="P904">
            <v>4419882.784834126</v>
          </cell>
          <cell r="Q904">
            <v>0</v>
          </cell>
          <cell r="R904">
            <v>0</v>
          </cell>
        </row>
        <row r="906">
          <cell r="G906" t="str">
            <v> ADD</v>
          </cell>
          <cell r="H906">
            <v>2013222903.6000261</v>
          </cell>
          <cell r="I906">
            <v>96648845.84431963</v>
          </cell>
          <cell r="J906">
            <v>721292459.872124</v>
          </cell>
          <cell r="K906">
            <v>172175286.23661044</v>
          </cell>
          <cell r="L906">
            <v>181083190.55108336</v>
          </cell>
          <cell r="M906">
            <v>694650157.9954501</v>
          </cell>
          <cell r="N906">
            <v>111306402.33999413</v>
          </cell>
          <cell r="O906">
            <v>36066560.760444306</v>
          </cell>
          <cell r="P906">
            <v>0</v>
          </cell>
          <cell r="Q906">
            <v>0</v>
          </cell>
          <cell r="R906">
            <v>0</v>
          </cell>
        </row>
        <row r="908">
          <cell r="G908" t="str">
            <v> ADGN</v>
          </cell>
          <cell r="H908">
            <v>341589348.37950593</v>
          </cell>
          <cell r="I908">
            <v>8753069.112159304</v>
          </cell>
          <cell r="J908">
            <v>104164605.68475163</v>
          </cell>
          <cell r="K908">
            <v>30512069.263495024</v>
          </cell>
          <cell r="L908">
            <v>43976707.464567214</v>
          </cell>
          <cell r="M908">
            <v>123226972.02672344</v>
          </cell>
          <cell r="N908">
            <v>21839462.924856026</v>
          </cell>
          <cell r="O908">
            <v>8607744.040054616</v>
          </cell>
          <cell r="P908">
            <v>508717.8628986279</v>
          </cell>
          <cell r="Q908">
            <v>0</v>
          </cell>
          <cell r="R908">
            <v>0</v>
          </cell>
        </row>
        <row r="910">
          <cell r="G910" t="str">
            <v> ADGM</v>
          </cell>
          <cell r="H910">
            <v>170313955.73009205</v>
          </cell>
          <cell r="I910">
            <v>2808028.549857705</v>
          </cell>
          <cell r="J910">
            <v>42884304.0766666</v>
          </cell>
          <cell r="K910">
            <v>12604422.689076906</v>
          </cell>
          <cell r="L910">
            <v>24395815.183617212</v>
          </cell>
          <cell r="M910">
            <v>69829925.7834507</v>
          </cell>
          <cell r="N910">
            <v>11015178.858652221</v>
          </cell>
          <cell r="O910">
            <v>6073149.157855538</v>
          </cell>
          <cell r="P910">
            <v>703131.4309151511</v>
          </cell>
          <cell r="Q910">
            <v>0</v>
          </cell>
          <cell r="R910">
            <v>0</v>
          </cell>
        </row>
        <row r="912">
          <cell r="G912" t="str">
            <v> AD_P,T,D,G</v>
          </cell>
          <cell r="H912">
            <v>6658099766.601005</v>
          </cell>
          <cell r="I912">
            <v>182093291.52085343</v>
          </cell>
          <cell r="J912">
            <v>1987407402.9943407</v>
          </cell>
          <cell r="K912">
            <v>546152269.684033</v>
          </cell>
          <cell r="L912">
            <v>779393195.5725739</v>
          </cell>
          <cell r="M912">
            <v>2586673140.0207334</v>
          </cell>
          <cell r="N912">
            <v>380350866.6939401</v>
          </cell>
          <cell r="O912">
            <v>178922873.16144753</v>
          </cell>
          <cell r="P912">
            <v>17106726.953082137</v>
          </cell>
          <cell r="Q912">
            <v>0</v>
          </cell>
          <cell r="R912">
            <v>0</v>
          </cell>
        </row>
        <row r="914">
          <cell r="G914" t="str">
            <v> AAI</v>
          </cell>
          <cell r="H914">
            <v>408227596.0905407</v>
          </cell>
          <cell r="I914">
            <v>9702116.364305468</v>
          </cell>
          <cell r="J914">
            <v>117272707.87002587</v>
          </cell>
          <cell r="K914">
            <v>31268294.26889112</v>
          </cell>
          <cell r="L914">
            <v>43522402.5167841</v>
          </cell>
          <cell r="M914">
            <v>174045568.94993088</v>
          </cell>
          <cell r="N914">
            <v>22095059.224058475</v>
          </cell>
          <cell r="O914">
            <v>9409217.49742503</v>
          </cell>
          <cell r="P914">
            <v>912229.3991198115</v>
          </cell>
          <cell r="Q914">
            <v>0</v>
          </cell>
          <cell r="R914">
            <v>0</v>
          </cell>
        </row>
        <row r="916">
          <cell r="G916" t="str">
            <v> AD + AA</v>
          </cell>
          <cell r="H916">
            <v>7066327362.6915455</v>
          </cell>
          <cell r="I916">
            <v>191795407.8851589</v>
          </cell>
          <cell r="J916">
            <v>2104680110.8643665</v>
          </cell>
          <cell r="K916">
            <v>577420563.9529241</v>
          </cell>
          <cell r="L916">
            <v>822915598.089358</v>
          </cell>
          <cell r="M916">
            <v>2760718708.970664</v>
          </cell>
          <cell r="N916">
            <v>402445925.91799855</v>
          </cell>
          <cell r="O916">
            <v>188332090.65887254</v>
          </cell>
          <cell r="P916">
            <v>18018956.35220195</v>
          </cell>
          <cell r="Q916">
            <v>0</v>
          </cell>
          <cell r="R916">
            <v>0</v>
          </cell>
        </row>
        <row r="918">
          <cell r="G918" t="str">
            <v> ADPNTp</v>
          </cell>
          <cell r="H918">
            <v>8327732.499999998</v>
          </cell>
          <cell r="I918">
            <v>148859.17881748636</v>
          </cell>
          <cell r="J918">
            <v>2253381.8794041635</v>
          </cell>
          <cell r="K918">
            <v>666167.3249491629</v>
          </cell>
          <cell r="L918">
            <v>1067648.820951572</v>
          </cell>
          <cell r="M918">
            <v>3425231.8457500455</v>
          </cell>
          <cell r="N918">
            <v>476157.85265531985</v>
          </cell>
          <cell r="O918">
            <v>258221.30244927865</v>
          </cell>
          <cell r="P918">
            <v>32064.295022970382</v>
          </cell>
          <cell r="Q918">
            <v>0</v>
          </cell>
          <cell r="R918">
            <v>0</v>
          </cell>
        </row>
        <row r="921">
          <cell r="G921" t="str">
            <v>JURISDICTIONAL APPORTIONMENT OF NET PLANT</v>
          </cell>
        </row>
        <row r="922">
          <cell r="G922" t="str">
            <v>Plant</v>
          </cell>
          <cell r="H922" t="str">
            <v>System</v>
          </cell>
          <cell r="I922" t="str">
            <v>PACIFIC DIVISION</v>
          </cell>
          <cell r="M922" t="str">
            <v>UTAH DIVISION</v>
          </cell>
          <cell r="Q922" t="str">
            <v>Other   </v>
          </cell>
        </row>
        <row r="923">
          <cell r="G923" t="str">
            <v>Category</v>
          </cell>
          <cell r="H923" t="str">
            <v>Total</v>
          </cell>
          <cell r="I923" t="str">
            <v>California  </v>
          </cell>
          <cell r="J923" t="str">
            <v>Oregon  </v>
          </cell>
          <cell r="K923" t="str">
            <v>Washington  </v>
          </cell>
          <cell r="L923" t="str">
            <v>Wyoming  </v>
          </cell>
          <cell r="M923" t="str">
            <v>Utah  </v>
          </cell>
          <cell r="N923" t="str">
            <v>Idaho  </v>
          </cell>
          <cell r="O923" t="str">
            <v>Wyoming  </v>
          </cell>
          <cell r="P923" t="str">
            <v>FERC  </v>
          </cell>
          <cell r="Q923" t="str">
            <v>Electric  </v>
          </cell>
          <cell r="R923" t="str">
            <v>Non-Utility  </v>
          </cell>
        </row>
        <row r="925">
          <cell r="G925" t="str">
            <v> NPPS</v>
          </cell>
          <cell r="H925">
            <v>2833756560.2242427</v>
          </cell>
          <cell r="I925">
            <v>50716427.172769114</v>
          </cell>
          <cell r="J925">
            <v>769351001.9264405</v>
          </cell>
          <cell r="K925">
            <v>227456523.55050808</v>
          </cell>
          <cell r="L925">
            <v>363979051.43929535</v>
          </cell>
          <cell r="M925">
            <v>1161584180.9387932</v>
          </cell>
          <cell r="N925">
            <v>161782844.1315277</v>
          </cell>
          <cell r="O925">
            <v>88054704.49117987</v>
          </cell>
          <cell r="P925">
            <v>10831826.573728494</v>
          </cell>
          <cell r="Q925">
            <v>0</v>
          </cell>
          <cell r="R925">
            <v>0</v>
          </cell>
        </row>
        <row r="927">
          <cell r="G927" t="str">
            <v> NPPN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</row>
        <row r="929">
          <cell r="G929" t="str">
            <v> NPPH</v>
          </cell>
          <cell r="H929">
            <v>368253517.6554525</v>
          </cell>
          <cell r="I929">
            <v>6582574.0962310415</v>
          </cell>
          <cell r="J929">
            <v>99644867.76101872</v>
          </cell>
          <cell r="K929">
            <v>29458014.022382703</v>
          </cell>
          <cell r="L929">
            <v>47211582.97725252</v>
          </cell>
          <cell r="M929">
            <v>151464240.2338131</v>
          </cell>
          <cell r="N929">
            <v>21055768.085680973</v>
          </cell>
          <cell r="O929">
            <v>11418582.78475196</v>
          </cell>
          <cell r="P929">
            <v>1417887.694321481</v>
          </cell>
          <cell r="Q929">
            <v>0</v>
          </cell>
          <cell r="R929">
            <v>0</v>
          </cell>
        </row>
        <row r="931">
          <cell r="G931" t="str">
            <v> NPPO</v>
          </cell>
          <cell r="H931">
            <v>2747050016.4495792</v>
          </cell>
          <cell r="I931">
            <v>49046215.94624309</v>
          </cell>
          <cell r="J931">
            <v>742336291.3365579</v>
          </cell>
          <cell r="K931">
            <v>219528553.91233394</v>
          </cell>
          <cell r="L931">
            <v>351583045.4161176</v>
          </cell>
          <cell r="M931">
            <v>1131904026.316401</v>
          </cell>
          <cell r="N931">
            <v>157012386.41574648</v>
          </cell>
          <cell r="O931">
            <v>85020416.36426309</v>
          </cell>
          <cell r="P931">
            <v>10619080.741916254</v>
          </cell>
          <cell r="Q931">
            <v>0</v>
          </cell>
          <cell r="R931">
            <v>0</v>
          </cell>
        </row>
        <row r="933">
          <cell r="G933" t="str">
            <v> NPP</v>
          </cell>
          <cell r="H933">
            <v>5949060094.329273</v>
          </cell>
          <cell r="I933">
            <v>106345217.21524325</v>
          </cell>
          <cell r="J933">
            <v>1611332161.0240166</v>
          </cell>
          <cell r="K933">
            <v>476443091.4852247</v>
          </cell>
          <cell r="L933">
            <v>762773679.8326656</v>
          </cell>
          <cell r="M933">
            <v>2444952447.489007</v>
          </cell>
          <cell r="N933">
            <v>339850998.6329552</v>
          </cell>
          <cell r="O933">
            <v>184493703.6401949</v>
          </cell>
          <cell r="P933">
            <v>22868795.009966232</v>
          </cell>
          <cell r="Q933">
            <v>0</v>
          </cell>
          <cell r="R933">
            <v>0</v>
          </cell>
        </row>
        <row r="935">
          <cell r="G935" t="str">
            <v> NPT</v>
          </cell>
          <cell r="H935">
            <v>2104677686.6375055</v>
          </cell>
          <cell r="I935">
            <v>37621356.366615534</v>
          </cell>
          <cell r="J935">
            <v>569499868.1880368</v>
          </cell>
          <cell r="K935">
            <v>168361256.12674272</v>
          </cell>
          <cell r="L935">
            <v>269828149.5739224</v>
          </cell>
          <cell r="M935">
            <v>865662896.5099827</v>
          </cell>
          <cell r="N935">
            <v>120339937.40803763</v>
          </cell>
          <cell r="O935">
            <v>65260575.25016222</v>
          </cell>
          <cell r="P935">
            <v>8103647.21400547</v>
          </cell>
          <cell r="Q935">
            <v>0</v>
          </cell>
          <cell r="R935">
            <v>0</v>
          </cell>
        </row>
        <row r="937">
          <cell r="G937" t="str">
            <v> NPD</v>
          </cell>
          <cell r="H937">
            <v>3298759544.6061797</v>
          </cell>
          <cell r="I937">
            <v>118289648.75058292</v>
          </cell>
          <cell r="J937">
            <v>947408934.474956</v>
          </cell>
          <cell r="K937">
            <v>217652517.9811634</v>
          </cell>
          <cell r="L937">
            <v>263006935.20426127</v>
          </cell>
          <cell r="M937">
            <v>1555452100.0228014</v>
          </cell>
          <cell r="N937">
            <v>153093158.08132663</v>
          </cell>
          <cell r="O937">
            <v>43856250.09108762</v>
          </cell>
          <cell r="P937">
            <v>0</v>
          </cell>
          <cell r="Q937">
            <v>0</v>
          </cell>
          <cell r="R937">
            <v>0</v>
          </cell>
        </row>
        <row r="939">
          <cell r="G939" t="str">
            <v> NPGN</v>
          </cell>
          <cell r="H939">
            <v>597578017.0118122</v>
          </cell>
          <cell r="I939">
            <v>15056383.36687912</v>
          </cell>
          <cell r="J939">
            <v>181072876.215375</v>
          </cell>
          <cell r="K939">
            <v>47892150.831018925</v>
          </cell>
          <cell r="L939">
            <v>69255075.2664508</v>
          </cell>
          <cell r="M939">
            <v>229944410.0174263</v>
          </cell>
          <cell r="N939">
            <v>38592259.493880495</v>
          </cell>
          <cell r="O939">
            <v>14890831.179981012</v>
          </cell>
          <cell r="P939">
            <v>874030.6408004687</v>
          </cell>
          <cell r="Q939">
            <v>0</v>
          </cell>
          <cell r="R939">
            <v>0</v>
          </cell>
        </row>
        <row r="941">
          <cell r="G941" t="str">
            <v> NPGM</v>
          </cell>
          <cell r="H941">
            <v>296898182.72355115</v>
          </cell>
          <cell r="I941">
            <v>4895069.05006551</v>
          </cell>
          <cell r="J941">
            <v>74757655.02096713</v>
          </cell>
          <cell r="K941">
            <v>21972539.916793384</v>
          </cell>
          <cell r="L941">
            <v>42527772.68325651</v>
          </cell>
          <cell r="M941">
            <v>121730353.66334248</v>
          </cell>
          <cell r="N941">
            <v>19202105.73167313</v>
          </cell>
          <cell r="O941">
            <v>10586959.481076691</v>
          </cell>
          <cell r="P941">
            <v>1225727.1763762687</v>
          </cell>
          <cell r="Q941">
            <v>0</v>
          </cell>
          <cell r="R941">
            <v>0</v>
          </cell>
        </row>
        <row r="943">
          <cell r="G943" t="str">
            <v> NPI</v>
          </cell>
          <cell r="H943">
            <v>294031203.7893775</v>
          </cell>
          <cell r="I943">
            <v>6175499.024039529</v>
          </cell>
          <cell r="J943">
            <v>81721252.64263862</v>
          </cell>
          <cell r="K943">
            <v>22738223.607036583</v>
          </cell>
          <cell r="L943">
            <v>34291021.97885203</v>
          </cell>
          <cell r="M943">
            <v>122371629.56961057</v>
          </cell>
          <cell r="N943">
            <v>18020458.033286255</v>
          </cell>
          <cell r="O943">
            <v>7841494.588045415</v>
          </cell>
          <cell r="P943">
            <v>871624.3458684433</v>
          </cell>
          <cell r="Q943">
            <v>0</v>
          </cell>
          <cell r="R943">
            <v>0</v>
          </cell>
        </row>
        <row r="945">
          <cell r="G945" t="str">
            <v> for SNP</v>
          </cell>
          <cell r="H945">
            <v>12541004729.097698</v>
          </cell>
          <cell r="I945">
            <v>288383173.7734258</v>
          </cell>
          <cell r="J945">
            <v>3465792747.5659904</v>
          </cell>
          <cell r="K945">
            <v>955059779.9479796</v>
          </cell>
          <cell r="L945">
            <v>1441682634.5394084</v>
          </cell>
          <cell r="M945">
            <v>5340113837.27217</v>
          </cell>
          <cell r="N945">
            <v>689098917.3811592</v>
          </cell>
          <cell r="O945">
            <v>326929814.23054785</v>
          </cell>
          <cell r="P945">
            <v>33943824.387016885</v>
          </cell>
          <cell r="Q945">
            <v>0</v>
          </cell>
          <cell r="R945">
            <v>0</v>
          </cell>
        </row>
        <row r="947">
          <cell r="G947" t="str">
            <v> NPPNTp</v>
          </cell>
          <cell r="H947">
            <v>12564143.000000002</v>
          </cell>
          <cell r="I947">
            <v>224585.50506100783</v>
          </cell>
          <cell r="J947">
            <v>3399702.399956131</v>
          </cell>
          <cell r="K947">
            <v>1005054.0807583277</v>
          </cell>
          <cell r="L947">
            <v>1610773.6962272672</v>
          </cell>
          <cell r="M947">
            <v>5167685.527622018</v>
          </cell>
          <cell r="N947">
            <v>718384.6684958203</v>
          </cell>
          <cell r="O947">
            <v>389581.3619876704</v>
          </cell>
          <cell r="P947">
            <v>48375.75989175783</v>
          </cell>
          <cell r="Q947">
            <v>0</v>
          </cell>
          <cell r="R947">
            <v>0</v>
          </cell>
        </row>
        <row r="2239">
          <cell r="G2239" t="str">
            <v>     Total  </v>
          </cell>
          <cell r="I2239" t="str">
            <v>PACIFIC DIVISION</v>
          </cell>
          <cell r="M2239" t="str">
            <v>UTAH DIVISION</v>
          </cell>
          <cell r="Q2239" t="str">
            <v>Other   </v>
          </cell>
        </row>
        <row r="2240">
          <cell r="G2240" t="str">
            <v>     System  </v>
          </cell>
          <cell r="I2240" t="str">
            <v>California  </v>
          </cell>
          <cell r="J2240" t="str">
            <v>Oregon  </v>
          </cell>
          <cell r="K2240" t="str">
            <v>Washington  </v>
          </cell>
          <cell r="L2240" t="str">
            <v>Wyoming  </v>
          </cell>
          <cell r="M2240" t="str">
            <v>Utah  </v>
          </cell>
          <cell r="N2240" t="str">
            <v>Idaho  </v>
          </cell>
          <cell r="O2240" t="str">
            <v>Wyoming  </v>
          </cell>
          <cell r="P2240" t="str">
            <v>FERC  </v>
          </cell>
          <cell r="Q2240" t="str">
            <v>Electric  </v>
          </cell>
          <cell r="R2240" t="str">
            <v>Non-Utility  </v>
          </cell>
        </row>
        <row r="2243">
          <cell r="G2243">
            <v>3509748084.1785135</v>
          </cell>
          <cell r="I2243">
            <v>87234228.03999999</v>
          </cell>
          <cell r="J2243">
            <v>948129728.9599998</v>
          </cell>
          <cell r="K2243">
            <v>283880438.43704087</v>
          </cell>
          <cell r="L2243">
            <v>438076046.1647019</v>
          </cell>
          <cell r="M2243">
            <v>1472091081.5426884</v>
          </cell>
          <cell r="N2243">
            <v>203571492.94408226</v>
          </cell>
          <cell r="O2243">
            <v>76765068.09</v>
          </cell>
          <cell r="P2243">
            <v>0</v>
          </cell>
          <cell r="Q2243">
            <v>0</v>
          </cell>
          <cell r="R2243">
            <v>0</v>
          </cell>
        </row>
        <row r="2244">
          <cell r="G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</row>
        <row r="2245">
          <cell r="G2245">
            <v>772413455.6561298</v>
          </cell>
          <cell r="I2245">
            <v>13652786.578902073</v>
          </cell>
          <cell r="J2245">
            <v>207647211.77515882</v>
          </cell>
          <cell r="K2245">
            <v>61098283.52955498</v>
          </cell>
          <cell r="L2245">
            <v>97954093.95547582</v>
          </cell>
          <cell r="M2245">
            <v>314148981.23556256</v>
          </cell>
          <cell r="N2245">
            <v>43671351.620586224</v>
          </cell>
          <cell r="O2245">
            <v>23683056.432419155</v>
          </cell>
          <cell r="P2245">
            <v>10557690.52847022</v>
          </cell>
          <cell r="Q2245">
            <v>0</v>
          </cell>
          <cell r="R2245">
            <v>0</v>
          </cell>
        </row>
        <row r="2246">
          <cell r="G2246">
            <v>193493351.16918287</v>
          </cell>
          <cell r="I2246">
            <v>3351982.7128958344</v>
          </cell>
          <cell r="J2246">
            <v>43280797.7500826</v>
          </cell>
          <cell r="K2246">
            <v>12869483.148513751</v>
          </cell>
          <cell r="L2246">
            <v>18711317.695867237</v>
          </cell>
          <cell r="M2246">
            <v>64242478.56436892</v>
          </cell>
          <cell r="N2246">
            <v>8631067.513697375</v>
          </cell>
          <cell r="O2246">
            <v>4547923.686213688</v>
          </cell>
          <cell r="P2246">
            <v>510640.95754357363</v>
          </cell>
          <cell r="Q2246">
            <v>37347659.1399999</v>
          </cell>
          <cell r="R2246">
            <v>0</v>
          </cell>
        </row>
        <row r="2247">
          <cell r="G2247">
            <v>4475654891.003826</v>
          </cell>
          <cell r="I2247">
            <v>104238997.3317979</v>
          </cell>
          <cell r="J2247">
            <v>1199057738.4852412</v>
          </cell>
          <cell r="K2247">
            <v>357848205.11510956</v>
          </cell>
          <cell r="L2247">
            <v>554741457.8160449</v>
          </cell>
          <cell r="M2247">
            <v>1850482541.34262</v>
          </cell>
          <cell r="N2247">
            <v>255873912.07836586</v>
          </cell>
          <cell r="O2247">
            <v>104996048.20863284</v>
          </cell>
          <cell r="P2247">
            <v>11068331.486013794</v>
          </cell>
          <cell r="Q2247">
            <v>37347659.1399999</v>
          </cell>
          <cell r="R2247">
            <v>0</v>
          </cell>
        </row>
        <row r="2250">
          <cell r="G2250">
            <v>929868715.3956938</v>
          </cell>
          <cell r="I2250">
            <v>15718105.440947153</v>
          </cell>
          <cell r="J2250">
            <v>239843147.50775677</v>
          </cell>
          <cell r="K2250">
            <v>70671853.87888399</v>
          </cell>
          <cell r="L2250">
            <v>129121184.834827</v>
          </cell>
          <cell r="M2250">
            <v>381063363.7216825</v>
          </cell>
          <cell r="N2250">
            <v>57828258.55009378</v>
          </cell>
          <cell r="O2250">
            <v>31876767.789449766</v>
          </cell>
          <cell r="P2250">
            <v>3746033.672052802</v>
          </cell>
          <cell r="Q2250">
            <v>0</v>
          </cell>
          <cell r="R2250">
            <v>0</v>
          </cell>
        </row>
        <row r="2251">
          <cell r="G2251">
            <v>38076731.81409655</v>
          </cell>
          <cell r="I2251">
            <v>680625.9723039938</v>
          </cell>
          <cell r="J2251">
            <v>10303094.809639618</v>
          </cell>
          <cell r="K2251">
            <v>3045904.1011948185</v>
          </cell>
          <cell r="L2251">
            <v>4881590.2560522165</v>
          </cell>
          <cell r="M2251">
            <v>15661121.967081366</v>
          </cell>
          <cell r="N2251">
            <v>2177127.430153732</v>
          </cell>
          <cell r="O2251">
            <v>1180660.3156438917</v>
          </cell>
          <cell r="P2251">
            <v>146606.96202690393</v>
          </cell>
          <cell r="Q2251">
            <v>0</v>
          </cell>
          <cell r="R2251">
            <v>0</v>
          </cell>
        </row>
        <row r="2252">
          <cell r="G2252">
            <v>523437879.39810413</v>
          </cell>
          <cell r="I2252">
            <v>8705908.374805715</v>
          </cell>
          <cell r="J2252">
            <v>132634536.21383817</v>
          </cell>
          <cell r="K2252">
            <v>39029080.034302115</v>
          </cell>
          <cell r="L2252">
            <v>73980728.36905509</v>
          </cell>
          <cell r="M2252">
            <v>215016443.7872997</v>
          </cell>
          <cell r="N2252">
            <v>33547873.33334359</v>
          </cell>
          <cell r="O2252">
            <v>18368700.066628058</v>
          </cell>
          <cell r="P2252">
            <v>2154609.2188316756</v>
          </cell>
          <cell r="Q2252">
            <v>0</v>
          </cell>
          <cell r="R2252">
            <v>0</v>
          </cell>
        </row>
        <row r="2253">
          <cell r="G2253">
            <v>572738875.7241981</v>
          </cell>
          <cell r="I2253">
            <v>11295717.733818</v>
          </cell>
          <cell r="J2253">
            <v>130660513.17984536</v>
          </cell>
          <cell r="K2253">
            <v>38813682.443648964</v>
          </cell>
          <cell r="L2253">
            <v>63892504.30832228</v>
          </cell>
          <cell r="M2253">
            <v>262750256.8001857</v>
          </cell>
          <cell r="N2253">
            <v>43494303.74253689</v>
          </cell>
          <cell r="O2253">
            <v>19432245.901183337</v>
          </cell>
          <cell r="P2253">
            <v>2399651.614657567</v>
          </cell>
          <cell r="Q2253">
            <v>0</v>
          </cell>
          <cell r="R2253">
            <v>0</v>
          </cell>
        </row>
        <row r="2254">
          <cell r="G2254">
            <v>194713171.9965525</v>
          </cell>
          <cell r="I2254">
            <v>3479199.104645621</v>
          </cell>
          <cell r="J2254">
            <v>52669094.66760029</v>
          </cell>
          <cell r="K2254">
            <v>15570154.694642898</v>
          </cell>
          <cell r="L2254">
            <v>24977328.517693013</v>
          </cell>
          <cell r="M2254">
            <v>80085121.86469844</v>
          </cell>
          <cell r="N2254">
            <v>11140326.63113021</v>
          </cell>
          <cell r="O2254">
            <v>6041976.947054008</v>
          </cell>
          <cell r="P2254">
            <v>749969.5690880197</v>
          </cell>
          <cell r="Q2254">
            <v>0</v>
          </cell>
          <cell r="R2254">
            <v>0</v>
          </cell>
        </row>
        <row r="2255">
          <cell r="G2255">
            <v>218685838.2222569</v>
          </cell>
          <cell r="I2255">
            <v>11121939.700055666</v>
          </cell>
          <cell r="J2255">
            <v>71395154.48437928</v>
          </cell>
          <cell r="K2255">
            <v>14399379.719965208</v>
          </cell>
          <cell r="L2255">
            <v>16632979.110691449</v>
          </cell>
          <cell r="M2255">
            <v>92426119.62237957</v>
          </cell>
          <cell r="N2255">
            <v>10363268.883586586</v>
          </cell>
          <cell r="O2255">
            <v>2346996.701199192</v>
          </cell>
          <cell r="P2255">
            <v>0</v>
          </cell>
          <cell r="Q2255">
            <v>0</v>
          </cell>
          <cell r="R2255">
            <v>0</v>
          </cell>
        </row>
        <row r="2256">
          <cell r="G2256">
            <v>98778309.09016874</v>
          </cell>
          <cell r="I2256">
            <v>2572788.974543267</v>
          </cell>
          <cell r="J2256">
            <v>34616007.60684808</v>
          </cell>
          <cell r="K2256">
            <v>8538467.504125193</v>
          </cell>
          <cell r="L2256">
            <v>7719963.488449404</v>
          </cell>
          <cell r="M2256">
            <v>39947951.46573579</v>
          </cell>
          <cell r="N2256">
            <v>4505664.397529298</v>
          </cell>
          <cell r="O2256">
            <v>877465.6529377003</v>
          </cell>
          <cell r="P2256">
            <v>0</v>
          </cell>
          <cell r="Q2256">
            <v>0</v>
          </cell>
          <cell r="R2256">
            <v>0</v>
          </cell>
        </row>
        <row r="2257">
          <cell r="G2257">
            <v>13980278.014350548</v>
          </cell>
          <cell r="I2257">
            <v>296970.74716830463</v>
          </cell>
          <cell r="J2257">
            <v>3319210.057305596</v>
          </cell>
          <cell r="K2257">
            <v>477772.32720555365</v>
          </cell>
          <cell r="L2257">
            <v>1373551.5588100832</v>
          </cell>
          <cell r="M2257">
            <v>6681235.553902143</v>
          </cell>
          <cell r="N2257">
            <v>1740287.7715169701</v>
          </cell>
          <cell r="O2257">
            <v>55846.48459942746</v>
          </cell>
          <cell r="P2257">
            <v>0</v>
          </cell>
          <cell r="Q2257">
            <v>35403.51384247405</v>
          </cell>
          <cell r="R2257">
            <v>0</v>
          </cell>
        </row>
        <row r="2258">
          <cell r="G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</row>
        <row r="2259">
          <cell r="G2259">
            <v>177636836.0988285</v>
          </cell>
          <cell r="I2259">
            <v>4063679.739175748</v>
          </cell>
          <cell r="J2259">
            <v>55460013.75226472</v>
          </cell>
          <cell r="K2259">
            <v>13911215.752503444</v>
          </cell>
          <cell r="L2259">
            <v>22277675.964928843</v>
          </cell>
          <cell r="M2259">
            <v>66988840.3311425</v>
          </cell>
          <cell r="N2259">
            <v>10195064.35627254</v>
          </cell>
          <cell r="O2259">
            <v>4304806.267306481</v>
          </cell>
          <cell r="P2259">
            <v>435539.9352342104</v>
          </cell>
          <cell r="Q2259">
            <v>0</v>
          </cell>
          <cell r="R2259">
            <v>0</v>
          </cell>
        </row>
        <row r="2260">
          <cell r="G2260">
            <v>2767916635.75425</v>
          </cell>
          <cell r="I2260">
            <v>57934935.78746347</v>
          </cell>
          <cell r="J2260">
            <v>730900772.279478</v>
          </cell>
          <cell r="K2260">
            <v>204457510.45647216</v>
          </cell>
          <cell r="L2260">
            <v>344857506.40882933</v>
          </cell>
          <cell r="M2260">
            <v>1160620455.1141076</v>
          </cell>
          <cell r="N2260">
            <v>174992175.09616363</v>
          </cell>
          <cell r="O2260">
            <v>84485466.12600185</v>
          </cell>
          <cell r="P2260">
            <v>9632410.971891178</v>
          </cell>
          <cell r="Q2260">
            <v>35403.51384247405</v>
          </cell>
          <cell r="R2260">
            <v>0</v>
          </cell>
        </row>
        <row r="2262">
          <cell r="G2262">
            <v>477103588.2034253</v>
          </cell>
          <cell r="I2262">
            <v>14164520.669584293</v>
          </cell>
          <cell r="J2262">
            <v>138237398.8787069</v>
          </cell>
          <cell r="K2262">
            <v>38968390.270422444</v>
          </cell>
          <cell r="L2262">
            <v>54944558.12075569</v>
          </cell>
          <cell r="M2262">
            <v>191263213.6371317</v>
          </cell>
          <cell r="N2262">
            <v>25793526.37351674</v>
          </cell>
          <cell r="O2262">
            <v>12528938.098583326</v>
          </cell>
          <cell r="P2262">
            <v>1203042.1547241576</v>
          </cell>
          <cell r="Q2262">
            <v>0</v>
          </cell>
          <cell r="R2262">
            <v>0</v>
          </cell>
        </row>
        <row r="2263">
          <cell r="G2263">
            <v>56209608.48459928</v>
          </cell>
          <cell r="I2263">
            <v>1252486.5930858944</v>
          </cell>
          <cell r="J2263">
            <v>14515355.136362135</v>
          </cell>
          <cell r="K2263">
            <v>3687861.7509510494</v>
          </cell>
          <cell r="L2263">
            <v>6210012.055835504</v>
          </cell>
          <cell r="M2263">
            <v>20812085.853909027</v>
          </cell>
          <cell r="N2263">
            <v>2762704.9232463134</v>
          </cell>
          <cell r="O2263">
            <v>1308918.361304291</v>
          </cell>
          <cell r="P2263">
            <v>141110.97990506084</v>
          </cell>
          <cell r="Q2263">
            <v>5519072.83</v>
          </cell>
          <cell r="R2263">
            <v>0</v>
          </cell>
        </row>
        <row r="2264">
          <cell r="G2264">
            <v>125956210.84</v>
          </cell>
          <cell r="I2264">
            <v>3573460.29298307</v>
          </cell>
          <cell r="J2264">
            <v>51035026.60195386</v>
          </cell>
          <cell r="K2264">
            <v>7883936.578533452</v>
          </cell>
          <cell r="L2264">
            <v>13200170.447315961</v>
          </cell>
          <cell r="M2264">
            <v>41717045.69322305</v>
          </cell>
          <cell r="N2264">
            <v>5620635.371271023</v>
          </cell>
          <cell r="O2264">
            <v>2657490.8092094855</v>
          </cell>
          <cell r="P2264">
            <v>268445.0455101177</v>
          </cell>
          <cell r="Q2264">
            <v>0</v>
          </cell>
          <cell r="R2264">
            <v>0</v>
          </cell>
        </row>
        <row r="2265">
          <cell r="G2265">
            <v>-34300305.497311786</v>
          </cell>
          <cell r="I2265">
            <v>4500592.266007221</v>
          </cell>
          <cell r="J2265">
            <v>-12869032.066423532</v>
          </cell>
          <cell r="K2265">
            <v>11331990.807611931</v>
          </cell>
          <cell r="L2265">
            <v>4080480.6631772853</v>
          </cell>
          <cell r="M2265">
            <v>-21308348.592455585</v>
          </cell>
          <cell r="N2265">
            <v>-6826839.351598326</v>
          </cell>
          <cell r="O2265">
            <v>-9235435.46228183</v>
          </cell>
          <cell r="P2265">
            <v>-1636292.0784107603</v>
          </cell>
          <cell r="Q2265">
            <v>9713718.169189796</v>
          </cell>
          <cell r="R2265">
            <v>-12050224.573836563</v>
          </cell>
        </row>
        <row r="2266">
          <cell r="G2266">
            <v>-341133.9965626942</v>
          </cell>
          <cell r="I2266">
            <v>285314.5776573583</v>
          </cell>
          <cell r="J2266">
            <v>-296762.34317760833</v>
          </cell>
          <cell r="K2266">
            <v>774841.3802230522</v>
          </cell>
          <cell r="L2266">
            <v>439391.574307841</v>
          </cell>
          <cell r="M2266">
            <v>-550640.3025345489</v>
          </cell>
          <cell r="N2266">
            <v>-296780.6059905756</v>
          </cell>
          <cell r="O2266">
            <v>-476263.66073644045</v>
          </cell>
          <cell r="P2266">
            <v>-87033.93794360662</v>
          </cell>
          <cell r="Q2266">
            <v>553550.2800418102</v>
          </cell>
          <cell r="R2266">
            <v>-686699.47709326</v>
          </cell>
        </row>
        <row r="2267">
          <cell r="G2267">
            <v>272480468.70692307</v>
          </cell>
          <cell r="I2267">
            <v>2649649.1470200513</v>
          </cell>
          <cell r="J2267">
            <v>77101362.25007768</v>
          </cell>
          <cell r="K2267">
            <v>12565584.871609852</v>
          </cell>
          <cell r="L2267">
            <v>28949930.174960054</v>
          </cell>
          <cell r="M2267">
            <v>112928776.19049372</v>
          </cell>
          <cell r="N2267">
            <v>14262449.000934027</v>
          </cell>
          <cell r="O2267">
            <v>11556172.012772411</v>
          </cell>
          <cell r="P2267">
            <v>1144399.461293581</v>
          </cell>
          <cell r="Q2267">
            <v>-2178772.973165197</v>
          </cell>
          <cell r="R2267">
            <v>13499906.583926547</v>
          </cell>
        </row>
        <row r="2268">
          <cell r="G2268">
            <v>-1874204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-1531507.755990924</v>
          </cell>
          <cell r="N2268">
            <v>-212902.2142902328</v>
          </cell>
          <cell r="O2268">
            <v>-115457.27275478785</v>
          </cell>
          <cell r="P2268">
            <v>-14336.756964055116</v>
          </cell>
          <cell r="Q2268">
            <v>0</v>
          </cell>
          <cell r="R2268">
            <v>0</v>
          </cell>
        </row>
        <row r="2269">
          <cell r="G2269">
            <v>-12011767.29</v>
          </cell>
          <cell r="I2269">
            <v>-213000.6068139509</v>
          </cell>
          <cell r="J2269">
            <v>-2618806.5896176924</v>
          </cell>
          <cell r="K2269">
            <v>-956063.3481801506</v>
          </cell>
          <cell r="L2269">
            <v>-1988091.7540647704</v>
          </cell>
          <cell r="M2269">
            <v>-4931494.949213801</v>
          </cell>
          <cell r="N2269">
            <v>-807817.3786080974</v>
          </cell>
          <cell r="O2269">
            <v>-444423.1480041053</v>
          </cell>
          <cell r="P2269">
            <v>-52069.515497431465</v>
          </cell>
          <cell r="Q2269">
            <v>0</v>
          </cell>
          <cell r="R2269">
            <v>0</v>
          </cell>
        </row>
        <row r="2270">
          <cell r="G2270">
            <v>3651139101.2053237</v>
          </cell>
          <cell r="I2270">
            <v>84147958.7269874</v>
          </cell>
          <cell r="J2270">
            <v>996005314.1473598</v>
          </cell>
          <cell r="K2270">
            <v>278714052.7676438</v>
          </cell>
          <cell r="L2270">
            <v>450693957.69111687</v>
          </cell>
          <cell r="M2270">
            <v>1499019584.8886702</v>
          </cell>
          <cell r="N2270">
            <v>215287151.2146445</v>
          </cell>
          <cell r="O2270">
            <v>102265405.86409421</v>
          </cell>
          <cell r="P2270">
            <v>10599676.324508244</v>
          </cell>
          <cell r="Q2270">
            <v>13642971.819908882</v>
          </cell>
          <cell r="R2270">
            <v>762982.5329967234</v>
          </cell>
        </row>
        <row r="2272">
          <cell r="G2272">
            <v>824515789.7985024</v>
          </cell>
          <cell r="I2272">
            <v>20091038.60481049</v>
          </cell>
          <cell r="J2272">
            <v>203052424.33788133</v>
          </cell>
          <cell r="K2272">
            <v>79134152.34746575</v>
          </cell>
          <cell r="L2272">
            <v>104047500.12492806</v>
          </cell>
          <cell r="M2272">
            <v>351462956.4539497</v>
          </cell>
          <cell r="N2272">
            <v>40586760.86372137</v>
          </cell>
          <cell r="O2272">
            <v>2730642.344538629</v>
          </cell>
          <cell r="P2272">
            <v>468655.16150555015</v>
          </cell>
          <cell r="Q2272">
            <v>23704687.320091017</v>
          </cell>
          <cell r="R2272">
            <v>-762982.5329967234</v>
          </cell>
        </row>
        <row r="2276">
          <cell r="G2276">
            <v>19607332091.78925</v>
          </cell>
          <cell r="I2276">
            <v>480178581.6585847</v>
          </cell>
          <cell r="J2276">
            <v>5570472858.430357</v>
          </cell>
          <cell r="K2276">
            <v>1532480343.9009037</v>
          </cell>
          <cell r="L2276">
            <v>2264598232.6287665</v>
          </cell>
          <cell r="M2276">
            <v>8100832546.242835</v>
          </cell>
          <cell r="N2276">
            <v>1091544843.2991579</v>
          </cell>
          <cell r="O2276">
            <v>515261904.8894204</v>
          </cell>
          <cell r="P2276">
            <v>51962780.73921883</v>
          </cell>
          <cell r="Q2276">
            <v>0</v>
          </cell>
          <cell r="R2276">
            <v>0</v>
          </cell>
        </row>
        <row r="2277">
          <cell r="G2277">
            <v>16165948.62</v>
          </cell>
          <cell r="I2277">
            <v>240682.1133940302</v>
          </cell>
          <cell r="J2277">
            <v>4391746.517669097</v>
          </cell>
          <cell r="K2277">
            <v>1077301.8644604478</v>
          </cell>
          <cell r="L2277">
            <v>1750037.20263207</v>
          </cell>
          <cell r="M2277">
            <v>7448307.988673005</v>
          </cell>
          <cell r="N2277">
            <v>781249.5827090056</v>
          </cell>
          <cell r="O2277">
            <v>424230.4308839801</v>
          </cell>
          <cell r="P2277">
            <v>52392.9195783641</v>
          </cell>
          <cell r="Q2277">
            <v>0</v>
          </cell>
          <cell r="R2277">
            <v>0</v>
          </cell>
        </row>
        <row r="2278">
          <cell r="G2278">
            <v>163031890.4492281</v>
          </cell>
          <cell r="I2278">
            <v>1233949.175426893</v>
          </cell>
          <cell r="J2278">
            <v>23783071.185621798</v>
          </cell>
          <cell r="K2278">
            <v>5623843.766478738</v>
          </cell>
          <cell r="L2278">
            <v>6173359.716093049</v>
          </cell>
          <cell r="M2278">
            <v>28611371.430452824</v>
          </cell>
          <cell r="N2278">
            <v>3636404.263939238</v>
          </cell>
          <cell r="O2278">
            <v>2083508.8213605813</v>
          </cell>
          <cell r="P2278">
            <v>214675.98985497784</v>
          </cell>
          <cell r="Q2278">
            <v>91671706.1</v>
          </cell>
          <cell r="R2278">
            <v>0</v>
          </cell>
        </row>
        <row r="2279">
          <cell r="G2279">
            <v>66346259.78</v>
          </cell>
          <cell r="I2279">
            <v>1185947.0448243173</v>
          </cell>
          <cell r="J2279">
            <v>17952481.00902535</v>
          </cell>
          <cell r="K2279">
            <v>5307292.2789036315</v>
          </cell>
          <cell r="L2279">
            <v>8505857.510272292</v>
          </cell>
          <cell r="M2279">
            <v>27288499.221710272</v>
          </cell>
          <cell r="N2279">
            <v>3793504.725152592</v>
          </cell>
          <cell r="O2279">
            <v>2057224.7743344037</v>
          </cell>
          <cell r="P2279">
            <v>255453.2157771102</v>
          </cell>
          <cell r="Q2279">
            <v>0</v>
          </cell>
          <cell r="R2279">
            <v>0</v>
          </cell>
        </row>
        <row r="2280">
          <cell r="G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</row>
        <row r="2281">
          <cell r="G2281">
            <v>38677858.8</v>
          </cell>
          <cell r="I2281">
            <v>818573.074740069</v>
          </cell>
          <cell r="J2281">
            <v>10986826.991427619</v>
          </cell>
          <cell r="K2281">
            <v>2761590.315718539</v>
          </cell>
          <cell r="L2281">
            <v>4216613.544320854</v>
          </cell>
          <cell r="M2281">
            <v>16583496.445314722</v>
          </cell>
          <cell r="N2281">
            <v>2232869.3919239403</v>
          </cell>
          <cell r="O2281">
            <v>975245.8032128725</v>
          </cell>
          <cell r="P2281">
            <v>102643.23334138372</v>
          </cell>
          <cell r="Q2281">
            <v>0</v>
          </cell>
          <cell r="R2281">
            <v>0</v>
          </cell>
        </row>
        <row r="2282">
          <cell r="G2282">
            <v>167124629.88000003</v>
          </cell>
          <cell r="I2282">
            <v>2754301.844790892</v>
          </cell>
          <cell r="J2282">
            <v>42129783.458371855</v>
          </cell>
          <cell r="K2282">
            <v>12391313.44031801</v>
          </cell>
          <cell r="L2282">
            <v>23956084.95300574</v>
          </cell>
          <cell r="M2282">
            <v>68470741.0557737</v>
          </cell>
          <cell r="N2282">
            <v>10773059.082321579</v>
          </cell>
          <cell r="O2282">
            <v>5961131.808641353</v>
          </cell>
          <cell r="P2282">
            <v>688214.236776906</v>
          </cell>
          <cell r="Q2282">
            <v>0</v>
          </cell>
          <cell r="R2282">
            <v>0</v>
          </cell>
        </row>
        <row r="2283">
          <cell r="G2283">
            <v>169802368.59000003</v>
          </cell>
          <cell r="I2283">
            <v>2650274.4868045654</v>
          </cell>
          <cell r="J2283">
            <v>49278261.27026585</v>
          </cell>
          <cell r="K2283">
            <v>13120534.271734472</v>
          </cell>
          <cell r="L2283">
            <v>18985300.552544694</v>
          </cell>
          <cell r="M2283">
            <v>71587771.21093996</v>
          </cell>
          <cell r="N2283">
            <v>9728733.540837813</v>
          </cell>
          <cell r="O2283">
            <v>4128757.9046067684</v>
          </cell>
          <cell r="P2283">
            <v>322735.3522659014</v>
          </cell>
          <cell r="Q2283">
            <v>0</v>
          </cell>
          <cell r="R2283">
            <v>0</v>
          </cell>
        </row>
        <row r="2284">
          <cell r="G2284">
            <v>50353553.547992356</v>
          </cell>
          <cell r="I2284">
            <v>1187128.9278691714</v>
          </cell>
          <cell r="J2284">
            <v>14572064.091741163</v>
          </cell>
          <cell r="K2284">
            <v>4727941.026168968</v>
          </cell>
          <cell r="L2284">
            <v>3993089.768465371</v>
          </cell>
          <cell r="M2284">
            <v>22319839.09802132</v>
          </cell>
          <cell r="N2284">
            <v>2721178.9137663906</v>
          </cell>
          <cell r="O2284">
            <v>806348.0607490635</v>
          </cell>
          <cell r="P2284">
            <v>25963.661210910566</v>
          </cell>
          <cell r="Q2284">
            <v>0</v>
          </cell>
          <cell r="R2284">
            <v>0</v>
          </cell>
        </row>
        <row r="2285">
          <cell r="G2285">
            <v>19364629.28</v>
          </cell>
          <cell r="I2285">
            <v>400385.05285782827</v>
          </cell>
          <cell r="J2285">
            <v>-699.9072845600488</v>
          </cell>
          <cell r="K2285">
            <v>2063563.0033021856</v>
          </cell>
          <cell r="L2285">
            <v>367288.51332088857</v>
          </cell>
          <cell r="M2285">
            <v>5878177.506078621</v>
          </cell>
          <cell r="N2285">
            <v>4549064.828513025</v>
          </cell>
          <cell r="O2285">
            <v>11861.093710115865</v>
          </cell>
          <cell r="P2285">
            <v>-6.530498103594041</v>
          </cell>
          <cell r="Q2285">
            <v>6094995.72</v>
          </cell>
          <cell r="R2285">
            <v>0</v>
          </cell>
        </row>
        <row r="2286">
          <cell r="G2286">
            <v>3479179.04</v>
          </cell>
          <cell r="I2286">
            <v>74013.5525632199</v>
          </cell>
          <cell r="J2286">
            <v>980383.3104158991</v>
          </cell>
          <cell r="K2286">
            <v>-243132.82019881363</v>
          </cell>
          <cell r="L2286">
            <v>548437.4532069927</v>
          </cell>
          <cell r="M2286">
            <v>1724615.1823736064</v>
          </cell>
          <cell r="N2286">
            <v>245154.13591623743</v>
          </cell>
          <cell r="O2286">
            <v>133359.34080775775</v>
          </cell>
          <cell r="P2286">
            <v>16348.884915100236</v>
          </cell>
          <cell r="Q2286">
            <v>0</v>
          </cell>
          <cell r="R2286">
            <v>0</v>
          </cell>
        </row>
        <row r="2287">
          <cell r="G2287">
            <v>20301678409.776466</v>
          </cell>
          <cell r="I2287">
            <v>490723836.9318556</v>
          </cell>
          <cell r="J2287">
            <v>5734546776.357612</v>
          </cell>
          <cell r="K2287">
            <v>1579310591.0477903</v>
          </cell>
          <cell r="L2287">
            <v>2333094301.842629</v>
          </cell>
          <cell r="M2287">
            <v>8350745365.382174</v>
          </cell>
          <cell r="N2287">
            <v>1130006061.7642374</v>
          </cell>
          <cell r="O2287">
            <v>531843572.92772734</v>
          </cell>
          <cell r="P2287">
            <v>53641201.70244137</v>
          </cell>
          <cell r="Q2287">
            <v>97766701.82</v>
          </cell>
          <cell r="R2287">
            <v>0</v>
          </cell>
        </row>
        <row r="2290">
          <cell r="G2290">
            <v>6627832641.00943</v>
          </cell>
          <cell r="I2290">
            <v>180906588.67576426</v>
          </cell>
          <cell r="J2290">
            <v>1975493975.7723832</v>
          </cell>
          <cell r="K2290">
            <v>543699958.4503623</v>
          </cell>
          <cell r="L2290">
            <v>771384517.0663543</v>
          </cell>
          <cell r="M2290">
            <v>2581033086.5670114</v>
          </cell>
          <cell r="N2290">
            <v>379652402.7901953</v>
          </cell>
          <cell r="O2290">
            <v>178584896.86959422</v>
          </cell>
          <cell r="P2290">
            <v>17077214.817764323</v>
          </cell>
          <cell r="Q2290">
            <v>0</v>
          </cell>
          <cell r="R2290">
            <v>0</v>
          </cell>
        </row>
        <row r="2291">
          <cell r="G2291">
            <v>438494721.6821152</v>
          </cell>
          <cell r="I2291">
            <v>10888819.20939462</v>
          </cell>
          <cell r="J2291">
            <v>129186135.09198323</v>
          </cell>
          <cell r="K2291">
            <v>33720605.50256176</v>
          </cell>
          <cell r="L2291">
            <v>51531081.02300367</v>
          </cell>
          <cell r="M2291">
            <v>179685622.40365267</v>
          </cell>
          <cell r="N2291">
            <v>22793523.12780327</v>
          </cell>
          <cell r="O2291">
            <v>9747193.789278323</v>
          </cell>
          <cell r="P2291">
            <v>941741.5344376256</v>
          </cell>
          <cell r="Q2291">
            <v>0</v>
          </cell>
          <cell r="R2291">
            <v>0</v>
          </cell>
        </row>
        <row r="2292">
          <cell r="G2292">
            <v>1969643529.91</v>
          </cell>
          <cell r="I2292">
            <v>45625583.03048198</v>
          </cell>
          <cell r="J2292">
            <v>567654108.0865724</v>
          </cell>
          <cell r="K2292">
            <v>131017065.86350664</v>
          </cell>
          <cell r="L2292">
            <v>244845859.0409999</v>
          </cell>
          <cell r="M2292">
            <v>848491637.3303069</v>
          </cell>
          <cell r="N2292">
            <v>116829226.46557595</v>
          </cell>
          <cell r="O2292">
            <v>19049269.302467283</v>
          </cell>
          <cell r="P2292">
            <v>-2151815.9961010157</v>
          </cell>
          <cell r="Q2292">
            <v>-17269805.26</v>
          </cell>
          <cell r="R2292">
            <v>15551236.286347803</v>
          </cell>
        </row>
        <row r="2293">
          <cell r="G2293">
            <v>6481996</v>
          </cell>
          <cell r="I2293">
            <v>295084.968434</v>
          </cell>
          <cell r="J2293">
            <v>4172304.6388119995</v>
          </cell>
          <cell r="K2293">
            <v>858311.0961800002</v>
          </cell>
          <cell r="L2293">
            <v>824181.895286</v>
          </cell>
          <cell r="M2293">
            <v>141518.98089</v>
          </cell>
          <cell r="N2293">
            <v>42156.73917</v>
          </cell>
          <cell r="O2293">
            <v>40820.712912</v>
          </cell>
          <cell r="P2293">
            <v>0</v>
          </cell>
          <cell r="Q2293">
            <v>0</v>
          </cell>
          <cell r="R2293">
            <v>107616.96831599998</v>
          </cell>
        </row>
        <row r="2294">
          <cell r="G2294">
            <v>20320377.14</v>
          </cell>
          <cell r="I2294">
            <v>205440.08081504377</v>
          </cell>
          <cell r="J2294">
            <v>3389002.8148703296</v>
          </cell>
          <cell r="K2294">
            <v>1051266.534112657</v>
          </cell>
          <cell r="L2294">
            <v>3939187.1828758284</v>
          </cell>
          <cell r="M2294">
            <v>10796809.211035239</v>
          </cell>
          <cell r="N2294">
            <v>640090.4907998287</v>
          </cell>
          <cell r="O2294">
            <v>265600.29634188866</v>
          </cell>
          <cell r="P2294">
            <v>32980.52914918546</v>
          </cell>
          <cell r="Q2294">
            <v>0</v>
          </cell>
          <cell r="R2294">
            <v>0</v>
          </cell>
        </row>
        <row r="2295">
          <cell r="G2295">
            <v>10056592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10056592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G2296">
            <v>75822378.67482005</v>
          </cell>
          <cell r="I2296">
            <v>1724277.5414994266</v>
          </cell>
          <cell r="J2296">
            <v>20974622.531128198</v>
          </cell>
          <cell r="K2296">
            <v>5821734.714828886</v>
          </cell>
          <cell r="L2296">
            <v>9416571.34540636</v>
          </cell>
          <cell r="M2296">
            <v>29677982.753779344</v>
          </cell>
          <cell r="N2296">
            <v>4358118.031979106</v>
          </cell>
          <cell r="O2296">
            <v>2120947.748316133</v>
          </cell>
          <cell r="P2296">
            <v>235733.61788260326</v>
          </cell>
          <cell r="Q2296">
            <v>1492390.3900000001</v>
          </cell>
          <cell r="R2296">
            <v>0</v>
          </cell>
        </row>
        <row r="2297">
          <cell r="G2297">
            <v>9148652236.416365</v>
          </cell>
          <cell r="I2297">
            <v>239645793.50638938</v>
          </cell>
          <cell r="J2297">
            <v>2700870148.93575</v>
          </cell>
          <cell r="K2297">
            <v>716168942.1615523</v>
          </cell>
          <cell r="L2297">
            <v>1081941397.553926</v>
          </cell>
          <cell r="M2297">
            <v>3659883249.2466755</v>
          </cell>
          <cell r="N2297">
            <v>524315517.6455234</v>
          </cell>
          <cell r="O2297">
            <v>209808728.71890986</v>
          </cell>
          <cell r="P2297">
            <v>16135854.503132723</v>
          </cell>
          <cell r="Q2297">
            <v>-15777414.870000001</v>
          </cell>
          <cell r="R2297">
            <v>15658853.254663803</v>
          </cell>
        </row>
        <row r="2299">
          <cell r="G2299">
            <v>11153026173.360102</v>
          </cell>
          <cell r="I2299">
            <v>251078043.42546624</v>
          </cell>
          <cell r="J2299">
            <v>3033676627.4218616</v>
          </cell>
          <cell r="K2299">
            <v>863141648.886238</v>
          </cell>
          <cell r="L2299">
            <v>1251152904.288703</v>
          </cell>
          <cell r="M2299">
            <v>4690862116.135498</v>
          </cell>
          <cell r="N2299">
            <v>605690544.118714</v>
          </cell>
          <cell r="O2299">
            <v>322034844.2088175</v>
          </cell>
          <cell r="P2299">
            <v>37505347.19930865</v>
          </cell>
          <cell r="Q2299">
            <v>113544116.69</v>
          </cell>
          <cell r="R2299">
            <v>-15658853.254663803</v>
          </cell>
        </row>
        <row r="2302">
          <cell r="G2302">
            <v>0.07392754011175233</v>
          </cell>
          <cell r="I2302">
            <v>0.08001909816847293</v>
          </cell>
          <cell r="J2302">
            <v>0.0669327846292053</v>
          </cell>
          <cell r="K2302">
            <v>0.09168153622244642</v>
          </cell>
          <cell r="L2302">
            <v>0.08316129848579974</v>
          </cell>
          <cell r="M2302">
            <v>0.07492502396201269</v>
          </cell>
          <cell r="N2302">
            <v>0.0670090713117794</v>
          </cell>
          <cell r="O2302">
            <v>0.008479338163692606</v>
          </cell>
          <cell r="P2302">
            <v>0.012495689188398955</v>
          </cell>
          <cell r="Q2302">
            <v>0.2087707228795477</v>
          </cell>
          <cell r="R2302">
            <v>0.04872531344333776</v>
          </cell>
        </row>
        <row r="2304">
          <cell r="G2304">
            <v>0.08753458845441633</v>
          </cell>
          <cell r="I2304">
            <v>0.09947881993818222</v>
          </cell>
          <cell r="J2304">
            <v>0.07381938162589274</v>
          </cell>
          <cell r="K2304">
            <v>0.12234634553420867</v>
          </cell>
          <cell r="L2304">
            <v>0.1056399970309799</v>
          </cell>
          <cell r="M2304">
            <v>0.08949043914120135</v>
          </cell>
          <cell r="N2304">
            <v>0.0739689633564302</v>
          </cell>
          <cell r="O2304">
            <v>-0.040795219286877245</v>
          </cell>
          <cell r="P2304">
            <v>-0.03292002119921773</v>
          </cell>
          <cell r="Q2304">
            <v>0.35193298603832884</v>
          </cell>
          <cell r="R2304" t="str">
            <v>n.a.</v>
          </cell>
        </row>
        <row r="2306">
          <cell r="G2306">
            <v>0.11</v>
          </cell>
        </row>
        <row r="2308">
          <cell r="G2308">
            <v>208781423.08807465</v>
          </cell>
          <cell r="I2308">
            <v>2202003.044893</v>
          </cell>
          <cell r="J2308">
            <v>92982797.74485</v>
          </cell>
          <cell r="K2308">
            <v>-9175209.412658</v>
          </cell>
          <cell r="L2308">
            <v>4508045.978644</v>
          </cell>
          <cell r="M2308">
            <v>79355091.554463</v>
          </cell>
          <cell r="N2308">
            <v>17964390.622818</v>
          </cell>
          <cell r="O2308">
            <v>40042187.805611</v>
          </cell>
          <cell r="P2308">
            <v>4405768.277608</v>
          </cell>
          <cell r="Q2308">
            <v>-22578501.2988558</v>
          </cell>
          <cell r="R2308">
            <v>-925151.2292984901</v>
          </cell>
        </row>
      </sheetData>
      <sheetData sheetId="11">
        <row r="7">
          <cell r="F7" t="str">
            <v>Z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 t="str">
            <v>P</v>
          </cell>
          <cell r="G9">
            <v>1</v>
          </cell>
        </row>
        <row r="10">
          <cell r="F10" t="str">
            <v>T</v>
          </cell>
          <cell r="H10">
            <v>1</v>
          </cell>
        </row>
        <row r="11">
          <cell r="F11" t="str">
            <v>D</v>
          </cell>
          <cell r="I11">
            <v>1</v>
          </cell>
        </row>
        <row r="12">
          <cell r="F12" t="str">
            <v>CUST</v>
          </cell>
          <cell r="J12">
            <v>1</v>
          </cell>
        </row>
        <row r="13">
          <cell r="F13" t="str">
            <v>MISC</v>
          </cell>
          <cell r="K13">
            <v>1</v>
          </cell>
        </row>
        <row r="16">
          <cell r="F16" t="str">
            <v>PT</v>
          </cell>
          <cell r="G16">
            <v>0.7329493757163036</v>
          </cell>
          <cell r="H16">
            <v>0.26705062428369636</v>
          </cell>
        </row>
        <row r="17">
          <cell r="F17" t="str">
            <v>PTD</v>
          </cell>
          <cell r="G17">
            <v>0.5057754220576925</v>
          </cell>
          <cell r="H17">
            <v>0.18427963333191552</v>
          </cell>
          <cell r="I17">
            <v>0.3099449446103919</v>
          </cell>
        </row>
        <row r="18">
          <cell r="F18" t="str">
            <v>ACCMDIT</v>
          </cell>
          <cell r="G18">
            <v>0.671404168783793</v>
          </cell>
          <cell r="H18">
            <v>0.16684172176929327</v>
          </cell>
          <cell r="I18">
            <v>0.16089384600160564</v>
          </cell>
          <cell r="J18">
            <v>0.0008602634453079516</v>
          </cell>
          <cell r="K18">
            <v>0</v>
          </cell>
        </row>
        <row r="21">
          <cell r="F21" t="str">
            <v>G-Situs</v>
          </cell>
          <cell r="G21">
            <v>0</v>
          </cell>
          <cell r="H21">
            <v>0.2138968834614327</v>
          </cell>
          <cell r="I21">
            <v>0.7861031165385673</v>
          </cell>
          <cell r="J21">
            <v>0</v>
          </cell>
          <cell r="K21">
            <v>0</v>
          </cell>
        </row>
        <row r="22">
          <cell r="F22" t="str">
            <v>G-SG</v>
          </cell>
          <cell r="G22">
            <v>0.5238726926468256</v>
          </cell>
          <cell r="H22">
            <v>0.4761273073531745</v>
          </cell>
          <cell r="I22">
            <v>0</v>
          </cell>
          <cell r="J22">
            <v>0</v>
          </cell>
          <cell r="K22">
            <v>0</v>
          </cell>
        </row>
        <row r="23">
          <cell r="F23" t="str">
            <v>COMM EQ</v>
          </cell>
          <cell r="G23">
            <v>0.162363</v>
          </cell>
          <cell r="H23">
            <v>0.393536</v>
          </cell>
          <cell r="I23">
            <v>0.429787</v>
          </cell>
          <cell r="J23">
            <v>0.014314</v>
          </cell>
          <cell r="K23">
            <v>0</v>
          </cell>
        </row>
        <row r="24">
          <cell r="F24" t="str">
            <v>G</v>
          </cell>
          <cell r="G24">
            <v>0.23793139621679224</v>
          </cell>
          <cell r="H24">
            <v>0.2522961752070912</v>
          </cell>
          <cell r="I24">
            <v>0.4818035077906609</v>
          </cell>
          <cell r="J24">
            <v>0.027968920785455677</v>
          </cell>
          <cell r="K24">
            <v>0</v>
          </cell>
        </row>
        <row r="25">
          <cell r="F25" t="str">
            <v>I-Situs</v>
          </cell>
        </row>
        <row r="26">
          <cell r="F26" t="str">
            <v>I-SG</v>
          </cell>
          <cell r="G26">
            <v>0.9085301978096796</v>
          </cell>
          <cell r="H26">
            <v>0.0912100853383777</v>
          </cell>
          <cell r="I26">
            <v>0.00025971685194265103</v>
          </cell>
          <cell r="J26">
            <v>0</v>
          </cell>
          <cell r="K26">
            <v>0</v>
          </cell>
        </row>
        <row r="27">
          <cell r="F27" t="str">
            <v>GP</v>
          </cell>
          <cell r="G27">
            <v>0.4935976974415494</v>
          </cell>
          <cell r="H27">
            <v>0.18602832046604986</v>
          </cell>
          <cell r="I27">
            <v>0.31264549259506746</v>
          </cell>
          <cell r="J27">
            <v>0.007728489497333343</v>
          </cell>
          <cell r="K27">
            <v>0</v>
          </cell>
        </row>
        <row r="28">
          <cell r="F28" t="str">
            <v>M&amp;S</v>
          </cell>
          <cell r="G28">
            <v>0.8048491239818599</v>
          </cell>
          <cell r="H28">
            <v>0.00562320607380291</v>
          </cell>
          <cell r="I28">
            <v>0.1895276699443372</v>
          </cell>
          <cell r="J28">
            <v>0</v>
          </cell>
          <cell r="K28">
            <v>0</v>
          </cell>
        </row>
        <row r="29">
          <cell r="F29" t="str">
            <v>DDS2</v>
          </cell>
          <cell r="G29">
            <v>0.32902913863412747</v>
          </cell>
          <cell r="H29">
            <v>0.12307782839922314</v>
          </cell>
          <cell r="I29">
            <v>0.1775420069394581</v>
          </cell>
          <cell r="J29">
            <v>0.40617143372192865</v>
          </cell>
          <cell r="K29">
            <v>-0.03582040769473741</v>
          </cell>
        </row>
        <row r="30">
          <cell r="F30" t="str">
            <v>DEFSG</v>
          </cell>
          <cell r="G30">
            <v>0.3133388872619535</v>
          </cell>
          <cell r="H30">
            <v>0.6866611127380464</v>
          </cell>
          <cell r="I30">
            <v>0</v>
          </cell>
          <cell r="J30">
            <v>0</v>
          </cell>
          <cell r="K30">
            <v>0</v>
          </cell>
        </row>
        <row r="31">
          <cell r="F31" t="str">
            <v>DDSO2</v>
          </cell>
          <cell r="G31">
            <v>0.37011722310029527</v>
          </cell>
          <cell r="H31">
            <v>0.04339872610213373</v>
          </cell>
          <cell r="I31">
            <v>0.1601698920513311</v>
          </cell>
          <cell r="J31">
            <v>0</v>
          </cell>
          <cell r="K31">
            <v>0.4263141587462399</v>
          </cell>
        </row>
        <row r="32">
          <cell r="F32" t="str">
            <v>LABOR</v>
          </cell>
          <cell r="G32">
            <v>0.4496379215587338</v>
          </cell>
          <cell r="H32">
            <v>0.0665207215095209</v>
          </cell>
          <cell r="I32">
            <v>0.33592790122010735</v>
          </cell>
          <cell r="J32">
            <v>0.14791345571163803</v>
          </cell>
          <cell r="K32">
            <v>0</v>
          </cell>
        </row>
        <row r="35">
          <cell r="F35" t="str">
            <v>WSF</v>
          </cell>
          <cell r="G35">
            <v>0.7953353178351303</v>
          </cell>
          <cell r="H35">
            <v>0.2046646821648697</v>
          </cell>
          <cell r="I35">
            <v>0</v>
          </cell>
          <cell r="J35">
            <v>0</v>
          </cell>
          <cell r="K35">
            <v>0</v>
          </cell>
        </row>
        <row r="36">
          <cell r="F36" t="str">
            <v>OTHSGR</v>
          </cell>
          <cell r="G36">
            <v>0.4112838544101682</v>
          </cell>
          <cell r="H36">
            <v>0.5887161455898318</v>
          </cell>
          <cell r="I36">
            <v>0</v>
          </cell>
          <cell r="J36">
            <v>0</v>
          </cell>
          <cell r="K36">
            <v>0</v>
          </cell>
        </row>
        <row r="37">
          <cell r="F37" t="str">
            <v>OTHSE</v>
          </cell>
          <cell r="G37">
            <v>0.0001670924447413421</v>
          </cell>
          <cell r="H37">
            <v>0.9998329075552587</v>
          </cell>
          <cell r="I37">
            <v>0</v>
          </cell>
          <cell r="J37">
            <v>0</v>
          </cell>
          <cell r="K37">
            <v>0</v>
          </cell>
        </row>
        <row r="38">
          <cell r="F38" t="str">
            <v>OTHSO</v>
          </cell>
          <cell r="G38">
            <v>-0.0004943940371375602</v>
          </cell>
          <cell r="H38">
            <v>-0.00018605500655683802</v>
          </cell>
          <cell r="I38">
            <v>-0.00031098151242439127</v>
          </cell>
          <cell r="J38">
            <v>0</v>
          </cell>
          <cell r="K38">
            <v>1.0009914305561187</v>
          </cell>
        </row>
        <row r="41">
          <cell r="F41" t="str">
            <v>FERC</v>
          </cell>
          <cell r="G41">
            <v>0.49836117388135187</v>
          </cell>
          <cell r="H41">
            <v>0.5016388261186481</v>
          </cell>
          <cell r="I41">
            <v>0</v>
          </cell>
          <cell r="J41">
            <v>0</v>
          </cell>
          <cell r="K41">
            <v>0</v>
          </cell>
        </row>
        <row r="44">
          <cell r="F44" t="str">
            <v>SCHMAP</v>
          </cell>
          <cell r="G44">
            <v>0.45457619913791397</v>
          </cell>
          <cell r="H44">
            <v>0.06592384574273165</v>
          </cell>
          <cell r="I44">
            <v>0.33291369423201933</v>
          </cell>
          <cell r="J44">
            <v>0.14658626088733512</v>
          </cell>
          <cell r="K44">
            <v>0</v>
          </cell>
        </row>
        <row r="45">
          <cell r="F45" t="str">
            <v>SCHMAP-SO</v>
          </cell>
          <cell r="G45">
            <v>0.4496379215587338</v>
          </cell>
          <cell r="H45">
            <v>0.0665207215095209</v>
          </cell>
          <cell r="I45">
            <v>0.33592790122010735</v>
          </cell>
          <cell r="J45">
            <v>0.14791345571163803</v>
          </cell>
          <cell r="K45">
            <v>0</v>
          </cell>
        </row>
        <row r="46">
          <cell r="F46" t="str">
            <v>SCHMAT-Situs</v>
          </cell>
          <cell r="G46">
            <v>0.6094227749608961</v>
          </cell>
          <cell r="H46">
            <v>0.04547449298307146</v>
          </cell>
          <cell r="I46">
            <v>0.2398518492922841</v>
          </cell>
          <cell r="J46">
            <v>0.08831439101346517</v>
          </cell>
          <cell r="K46">
            <v>0.0169364917502831</v>
          </cell>
        </row>
        <row r="47">
          <cell r="F47" t="str">
            <v>SCHMAT-SE</v>
          </cell>
          <cell r="G47">
            <v>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 t="str">
            <v>SCHMAT-SO</v>
          </cell>
          <cell r="G48">
            <v>0.44265497159546535</v>
          </cell>
          <cell r="H48">
            <v>0.06548796122115462</v>
          </cell>
          <cell r="I48">
            <v>0.3307107222659476</v>
          </cell>
          <cell r="J48">
            <v>0.14561587865440037</v>
          </cell>
          <cell r="K48">
            <v>0.015530466263032096</v>
          </cell>
        </row>
        <row r="49">
          <cell r="F49" t="str">
            <v>SCHMAT-SGP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 t="str">
            <v>SCHMAT-SNP</v>
          </cell>
          <cell r="G50">
            <v>0.4983391517703558</v>
          </cell>
          <cell r="H50">
            <v>0.1875573420025771</v>
          </cell>
          <cell r="I50">
            <v>0.31360319650990737</v>
          </cell>
          <cell r="J50">
            <v>0.000500309717159802</v>
          </cell>
          <cell r="K50">
            <v>0</v>
          </cell>
        </row>
        <row r="51">
          <cell r="F51" t="str">
            <v>BOOKDEPR</v>
          </cell>
          <cell r="G51">
            <v>0.4723693778600893</v>
          </cell>
          <cell r="H51">
            <v>0.1634580665910833</v>
          </cell>
          <cell r="I51">
            <v>0.3600240550455255</v>
          </cell>
          <cell r="J51">
            <v>0.004148500503301734</v>
          </cell>
          <cell r="K51">
            <v>0</v>
          </cell>
        </row>
        <row r="52">
          <cell r="F52" t="str">
            <v>SCHMDP</v>
          </cell>
          <cell r="G52">
            <v>0.5455646406199395</v>
          </cell>
          <cell r="H52">
            <v>0.05814003125358974</v>
          </cell>
          <cell r="I52">
            <v>0.27757044873007236</v>
          </cell>
          <cell r="J52">
            <v>0.11872487939639853</v>
          </cell>
          <cell r="K52">
            <v>0</v>
          </cell>
        </row>
        <row r="53">
          <cell r="F53" t="str">
            <v>SCHMDP-SO</v>
          </cell>
          <cell r="G53">
            <v>0.449637920666832</v>
          </cell>
          <cell r="H53">
            <v>0.06652071930579952</v>
          </cell>
          <cell r="I53">
            <v>0.3359279016250137</v>
          </cell>
          <cell r="J53">
            <v>0.1479134584023549</v>
          </cell>
          <cell r="K53">
            <v>0</v>
          </cell>
        </row>
        <row r="54">
          <cell r="F54" t="str">
            <v>SCHMDT</v>
          </cell>
          <cell r="G54">
            <v>0.5065203503591236</v>
          </cell>
          <cell r="H54">
            <v>0.18182240032798952</v>
          </cell>
          <cell r="I54">
            <v>0.2962165509481667</v>
          </cell>
          <cell r="J54">
            <v>0.007747546284318601</v>
          </cell>
          <cell r="K54">
            <v>0.007693152080401634</v>
          </cell>
        </row>
        <row r="55">
          <cell r="F55" t="str">
            <v>SCHMDT-SG</v>
          </cell>
          <cell r="G55">
            <v>0.4585323779319523</v>
          </cell>
          <cell r="H55">
            <v>0.5283793870665823</v>
          </cell>
          <cell r="I55">
            <v>0.012772503099371639</v>
          </cell>
          <cell r="J55">
            <v>0.0003157319020939841</v>
          </cell>
          <cell r="K55">
            <v>0</v>
          </cell>
        </row>
        <row r="56">
          <cell r="F56" t="str">
            <v>SCHMDT-SO</v>
          </cell>
          <cell r="G56">
            <v>0.4291427486705621</v>
          </cell>
          <cell r="H56">
            <v>0.10185613874296096</v>
          </cell>
          <cell r="I56">
            <v>0.24912054574679804</v>
          </cell>
          <cell r="J56">
            <v>0.03769413965106591</v>
          </cell>
          <cell r="K56">
            <v>0.18218642718861297</v>
          </cell>
        </row>
        <row r="57">
          <cell r="F57" t="str">
            <v>SCHMDT-SGP</v>
          </cell>
          <cell r="G57">
            <v>0.49865582610889514</v>
          </cell>
          <cell r="H57">
            <v>0.18765946296591748</v>
          </cell>
          <cell r="I57">
            <v>0.31366716006047995</v>
          </cell>
          <cell r="J57">
            <v>1.7550864707538964E-05</v>
          </cell>
          <cell r="K57">
            <v>0</v>
          </cell>
        </row>
        <row r="58">
          <cell r="F58" t="str">
            <v>SCHMDT-SNP</v>
          </cell>
          <cell r="G58">
            <v>0.4986673389137744</v>
          </cell>
          <cell r="H58">
            <v>0.18766317560878726</v>
          </cell>
          <cell r="I58">
            <v>0.31366948547743834</v>
          </cell>
          <cell r="J58">
            <v>0</v>
          </cell>
          <cell r="K58">
            <v>0</v>
          </cell>
        </row>
        <row r="59">
          <cell r="F59" t="str">
            <v>TAXDEPR</v>
          </cell>
          <cell r="G59">
            <v>0.47916783478420477</v>
          </cell>
          <cell r="H59">
            <v>0.19264002050825604</v>
          </cell>
          <cell r="I59">
            <v>0.3204321253913482</v>
          </cell>
          <cell r="J59">
            <v>0.007760019316190936</v>
          </cell>
          <cell r="K59">
            <v>0</v>
          </cell>
        </row>
        <row r="60">
          <cell r="F60" t="str">
            <v>SCHMDED-TT</v>
          </cell>
          <cell r="G60">
            <v>0.48633050920076176</v>
          </cell>
          <cell r="H60">
            <v>0.18931261979894462</v>
          </cell>
          <cell r="I60">
            <v>0.31642136477601385</v>
          </cell>
          <cell r="J60">
            <v>0.007935506231908734</v>
          </cell>
          <cell r="K60">
            <v>-7.629118032734618E-12</v>
          </cell>
        </row>
        <row r="62">
          <cell r="F62" t="str">
            <v>NP</v>
          </cell>
          <cell r="G62">
            <v>0.507201105643152</v>
          </cell>
          <cell r="H62">
            <v>0.17663035900261337</v>
          </cell>
          <cell r="I62">
            <v>0.31187033272480486</v>
          </cell>
          <cell r="J62">
            <v>0.004131293522050518</v>
          </cell>
          <cell r="K62">
            <v>0</v>
          </cell>
        </row>
        <row r="63">
          <cell r="F63">
            <v>7841578812.537594</v>
          </cell>
          <cell r="G63">
            <v>3986449326.716236</v>
          </cell>
          <cell r="H63">
            <v>1419506850.6381648</v>
          </cell>
          <cell r="I63">
            <v>2367418445.50287</v>
          </cell>
          <cell r="J63">
            <v>68204189.68032277</v>
          </cell>
          <cell r="K63">
            <v>0</v>
          </cell>
        </row>
        <row r="64">
          <cell r="F64" t="str">
            <v>UFO</v>
          </cell>
          <cell r="G64">
            <v>0.5083733036442174</v>
          </cell>
          <cell r="H64">
            <v>0.1810230929986409</v>
          </cell>
          <cell r="I64">
            <v>0.3019058409153138</v>
          </cell>
          <cell r="J64">
            <v>0.008697762441827883</v>
          </cell>
          <cell r="K64">
            <v>0</v>
          </cell>
        </row>
        <row r="67">
          <cell r="F67">
            <v>18089513.936421275</v>
          </cell>
          <cell r="G67">
            <v>13606292.137038056</v>
          </cell>
          <cell r="H67">
            <v>1592983.6261476004</v>
          </cell>
          <cell r="I67">
            <v>2118384.5301218103</v>
          </cell>
          <cell r="J67">
            <v>706088.4431006882</v>
          </cell>
          <cell r="K67">
            <v>65765.20001312524</v>
          </cell>
        </row>
        <row r="68">
          <cell r="F68" t="str">
            <v>CWC</v>
          </cell>
          <cell r="G68">
            <v>0.7521646067915214</v>
          </cell>
          <cell r="H68">
            <v>0.08806116249150844</v>
          </cell>
          <cell r="I68">
            <v>0.11710566340075466</v>
          </cell>
          <cell r="J68">
            <v>0.03903302463418078</v>
          </cell>
          <cell r="K68">
            <v>0.0036355426820349297</v>
          </cell>
        </row>
        <row r="69">
          <cell r="F69" t="str">
            <v>INT</v>
          </cell>
          <cell r="G69">
            <v>0.5221388932724779</v>
          </cell>
          <cell r="H69">
            <v>0.18602832046604986</v>
          </cell>
          <cell r="I69">
            <v>0.31264549259506746</v>
          </cell>
          <cell r="J69">
            <v>0.007728489497333342</v>
          </cell>
          <cell r="K69">
            <v>0</v>
          </cell>
        </row>
        <row r="70">
          <cell r="F70" t="str">
            <v>IBT</v>
          </cell>
          <cell r="G70">
            <v>-2.5311080869940943</v>
          </cell>
          <cell r="H70">
            <v>-2.1147022133814986</v>
          </cell>
          <cell r="I70">
            <v>5.243529594508637</v>
          </cell>
          <cell r="J70">
            <v>-0.5830546962382481</v>
          </cell>
          <cell r="K70">
            <v>0.1335102982410434</v>
          </cell>
        </row>
        <row r="71">
          <cell r="F71" t="str">
            <v>SO</v>
          </cell>
          <cell r="G71">
            <v>0.5083156202209591</v>
          </cell>
          <cell r="H71">
            <v>0.18100255291201925</v>
          </cell>
          <cell r="I71">
            <v>0.30187158466644937</v>
          </cell>
          <cell r="J71">
            <v>0.008696775535732035</v>
          </cell>
          <cell r="K71">
            <v>0</v>
          </cell>
        </row>
        <row r="72">
          <cell r="F72" t="str">
            <v>End of Functional Allocation Factor Table</v>
          </cell>
        </row>
      </sheetData>
      <sheetData sheetId="14">
        <row r="107">
          <cell r="E107" t="str">
            <v>MWh @ Sales</v>
          </cell>
          <cell r="F107" t="str">
            <v>Revenue</v>
          </cell>
          <cell r="G107" t="str">
            <v>Ratebase</v>
          </cell>
          <cell r="H107" t="str">
            <v>COS Results</v>
          </cell>
          <cell r="J107" t="str">
            <v>Actual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ms"/>
      <sheetName val="Plant"/>
      <sheetName val="IFA Factors"/>
      <sheetName val="IFA Model"/>
      <sheetName val="Solution"/>
    </sheetNames>
    <sheetDataSet>
      <sheetData sheetId="0">
        <row r="73">
          <cell r="D73">
            <v>8.060000000000002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05"/>
  <sheetViews>
    <sheetView tabSelected="1" zoomScaleSheetLayoutView="85" zoomScalePageLayoutView="0" workbookViewId="0" topLeftCell="C1">
      <selection activeCell="H91" sqref="H91"/>
    </sheetView>
  </sheetViews>
  <sheetFormatPr defaultColWidth="9.140625" defaultRowHeight="12.75"/>
  <cols>
    <col min="1" max="1" width="1.57421875" style="0" customWidth="1"/>
    <col min="2" max="2" width="5.421875" style="0" customWidth="1"/>
    <col min="3" max="3" width="8.28125" style="0" bestFit="1" customWidth="1"/>
    <col min="4" max="4" width="22.7109375" style="0" bestFit="1" customWidth="1"/>
    <col min="5" max="5" width="13.8515625" style="0" customWidth="1"/>
    <col min="6" max="6" width="13.00390625" style="0" customWidth="1"/>
    <col min="7" max="7" width="12.00390625" style="0" customWidth="1"/>
    <col min="8" max="8" width="13.28125" style="0" customWidth="1"/>
    <col min="9" max="9" width="14.00390625" style="0" customWidth="1"/>
    <col min="10" max="10" width="12.00390625" style="0" customWidth="1"/>
    <col min="11" max="11" width="11.57421875" style="0" bestFit="1" customWidth="1"/>
    <col min="12" max="13" width="12.8515625" style="0" customWidth="1"/>
    <col min="14" max="16" width="14.00390625" style="0" customWidth="1"/>
    <col min="17" max="17" width="13.28125" style="0" bestFit="1" customWidth="1"/>
    <col min="18" max="18" width="16.00390625" style="0" bestFit="1" customWidth="1"/>
    <col min="19" max="19" width="19.8515625" style="0" bestFit="1" customWidth="1"/>
    <col min="21" max="21" width="13.421875" style="0" bestFit="1" customWidth="1"/>
  </cols>
  <sheetData>
    <row r="1" ht="12.75">
      <c r="B1" s="83" t="s">
        <v>83</v>
      </c>
    </row>
    <row r="2" ht="12.75">
      <c r="B2" s="83" t="s">
        <v>84</v>
      </c>
    </row>
    <row r="3" spans="2:17" ht="12.75" hidden="1">
      <c r="B3" s="97" t="s">
        <v>99</v>
      </c>
      <c r="C3" s="98"/>
      <c r="D3" s="98"/>
      <c r="E3" s="98"/>
      <c r="F3" s="98"/>
      <c r="G3" s="98"/>
      <c r="H3" s="2"/>
      <c r="I3" s="3"/>
      <c r="J3" s="1"/>
      <c r="K3" s="1"/>
      <c r="L3" s="1"/>
      <c r="M3" s="1"/>
      <c r="N3" s="2"/>
      <c r="O3" s="3"/>
      <c r="P3" s="1"/>
      <c r="Q3" s="1"/>
    </row>
    <row r="4" spans="2:17" ht="13.5" hidden="1" thickBot="1">
      <c r="B4" s="1"/>
      <c r="C4" s="1"/>
      <c r="D4" s="1"/>
      <c r="E4" s="1"/>
      <c r="F4" s="1"/>
      <c r="G4" s="1"/>
      <c r="H4" s="2"/>
      <c r="I4" s="3"/>
      <c r="J4" s="1"/>
      <c r="K4" s="1"/>
      <c r="L4" s="1"/>
      <c r="M4" s="1"/>
      <c r="N4" s="2"/>
      <c r="O4" s="3"/>
      <c r="P4" s="1"/>
      <c r="Q4" s="1"/>
    </row>
    <row r="5" spans="2:19" ht="12.75" hidden="1">
      <c r="B5" s="4"/>
      <c r="C5" s="5"/>
      <c r="D5" s="5"/>
      <c r="E5" s="5"/>
      <c r="F5" s="5"/>
      <c r="G5" s="5"/>
      <c r="H5" s="5" t="s">
        <v>61</v>
      </c>
      <c r="I5" s="5" t="s">
        <v>42</v>
      </c>
      <c r="J5" s="6" t="s">
        <v>42</v>
      </c>
      <c r="K5" s="7"/>
      <c r="L5" s="4" t="s">
        <v>23</v>
      </c>
      <c r="M5" s="5" t="s">
        <v>24</v>
      </c>
      <c r="N5" s="5" t="s">
        <v>62</v>
      </c>
      <c r="O5" s="5" t="s">
        <v>42</v>
      </c>
      <c r="P5" s="6" t="s">
        <v>42</v>
      </c>
      <c r="Q5" s="8"/>
      <c r="R5" s="9" t="s">
        <v>37</v>
      </c>
      <c r="S5" s="10" t="s">
        <v>25</v>
      </c>
    </row>
    <row r="6" spans="2:19" ht="12.75" hidden="1">
      <c r="B6" s="11" t="s">
        <v>44</v>
      </c>
      <c r="C6" s="7" t="s">
        <v>45</v>
      </c>
      <c r="D6" s="7" t="s">
        <v>20</v>
      </c>
      <c r="E6" s="7" t="s">
        <v>46</v>
      </c>
      <c r="F6" s="7" t="s">
        <v>64</v>
      </c>
      <c r="G6" s="7" t="s">
        <v>62</v>
      </c>
      <c r="H6" s="7" t="s">
        <v>47</v>
      </c>
      <c r="I6" s="7" t="s">
        <v>26</v>
      </c>
      <c r="J6" s="12" t="s">
        <v>26</v>
      </c>
      <c r="K6" s="7"/>
      <c r="L6" s="11" t="s">
        <v>27</v>
      </c>
      <c r="M6" s="7" t="s">
        <v>28</v>
      </c>
      <c r="N6" s="7" t="s">
        <v>63</v>
      </c>
      <c r="O6" s="7" t="s">
        <v>26</v>
      </c>
      <c r="P6" s="12" t="s">
        <v>26</v>
      </c>
      <c r="Q6" s="8"/>
      <c r="R6" s="13" t="s">
        <v>85</v>
      </c>
      <c r="S6" s="14" t="s">
        <v>29</v>
      </c>
    </row>
    <row r="7" spans="2:19" ht="12.75" hidden="1">
      <c r="B7" s="11" t="s">
        <v>18</v>
      </c>
      <c r="C7" s="7" t="s">
        <v>18</v>
      </c>
      <c r="D7" s="7"/>
      <c r="E7" s="7" t="s">
        <v>64</v>
      </c>
      <c r="F7" s="7" t="s">
        <v>98</v>
      </c>
      <c r="G7" s="7" t="s">
        <v>64</v>
      </c>
      <c r="H7" s="7" t="s">
        <v>4</v>
      </c>
      <c r="I7" s="7" t="s">
        <v>64</v>
      </c>
      <c r="J7" s="12" t="s">
        <v>64</v>
      </c>
      <c r="K7" s="7"/>
      <c r="L7" s="11" t="s">
        <v>30</v>
      </c>
      <c r="M7" s="7" t="s">
        <v>30</v>
      </c>
      <c r="N7" s="7" t="s">
        <v>4</v>
      </c>
      <c r="O7" s="7" t="s">
        <v>64</v>
      </c>
      <c r="P7" s="12" t="s">
        <v>64</v>
      </c>
      <c r="Q7" s="8"/>
      <c r="R7" s="13" t="s">
        <v>86</v>
      </c>
      <c r="S7" s="14" t="s">
        <v>37</v>
      </c>
    </row>
    <row r="8" spans="2:19" ht="13.5" hidden="1" thickBot="1">
      <c r="B8" s="15"/>
      <c r="C8" s="16" t="s">
        <v>31</v>
      </c>
      <c r="D8" s="16" t="s">
        <v>32</v>
      </c>
      <c r="E8" s="16" t="s">
        <v>33</v>
      </c>
      <c r="F8" s="16" t="s">
        <v>34</v>
      </c>
      <c r="G8" s="16" t="s">
        <v>96</v>
      </c>
      <c r="H8" s="16" t="s">
        <v>87</v>
      </c>
      <c r="I8" s="16" t="s">
        <v>88</v>
      </c>
      <c r="J8" s="17" t="s">
        <v>89</v>
      </c>
      <c r="K8" s="18"/>
      <c r="L8" s="19" t="s">
        <v>90</v>
      </c>
      <c r="M8" s="16" t="s">
        <v>91</v>
      </c>
      <c r="N8" s="16" t="s">
        <v>92</v>
      </c>
      <c r="O8" s="16" t="s">
        <v>93</v>
      </c>
      <c r="P8" s="17" t="s">
        <v>94</v>
      </c>
      <c r="Q8" s="20"/>
      <c r="R8" s="21" t="s">
        <v>97</v>
      </c>
      <c r="S8" s="22" t="s">
        <v>95</v>
      </c>
    </row>
    <row r="9" spans="2:21" ht="12.75" hidden="1">
      <c r="B9" s="23">
        <v>1</v>
      </c>
      <c r="C9" s="3" t="s">
        <v>21</v>
      </c>
      <c r="D9" s="3" t="s">
        <v>5</v>
      </c>
      <c r="E9" s="3">
        <v>570908120</v>
      </c>
      <c r="F9" s="3">
        <v>0</v>
      </c>
      <c r="G9" s="3">
        <f>E9+F9</f>
        <v>570908120</v>
      </c>
      <c r="H9" s="24">
        <v>574354317.7561833</v>
      </c>
      <c r="I9" s="89">
        <f>G9-H9</f>
        <v>-3446197.7561832666</v>
      </c>
      <c r="J9" s="26">
        <f>H9/G9-1</f>
        <v>0.006036343914995079</v>
      </c>
      <c r="K9" s="27"/>
      <c r="L9" s="28">
        <v>0</v>
      </c>
      <c r="M9" s="25">
        <f>-L$22*(H9/SUM($H$9:$H$18))</f>
        <v>6532560.186578544</v>
      </c>
      <c r="N9" s="25">
        <f>H9+L9+M9</f>
        <v>580886877.9427618</v>
      </c>
      <c r="O9" s="25">
        <f aca="true" t="shared" si="0" ref="O9:O18">N9-E9</f>
        <v>9978757.942761779</v>
      </c>
      <c r="P9" s="29">
        <f>N9/E9-1</f>
        <v>0.01747874586678111</v>
      </c>
      <c r="Q9" s="30"/>
      <c r="R9" s="23">
        <f>H9</f>
        <v>574354317.7561833</v>
      </c>
      <c r="S9" s="92">
        <f>N9/H9-1</f>
        <v>0.011373746108672256</v>
      </c>
      <c r="T9" s="94"/>
      <c r="U9" s="95"/>
    </row>
    <row r="10" spans="2:21" ht="12.75" hidden="1">
      <c r="B10" s="23">
        <v>2</v>
      </c>
      <c r="C10" s="3" t="s">
        <v>6</v>
      </c>
      <c r="D10" s="3" t="s">
        <v>48</v>
      </c>
      <c r="E10" s="3">
        <v>407879106</v>
      </c>
      <c r="F10" s="3">
        <v>0</v>
      </c>
      <c r="G10" s="3">
        <f aca="true" t="shared" si="1" ref="G10:G21">E10+F10</f>
        <v>407879106</v>
      </c>
      <c r="H10" s="3">
        <v>424169618.23224145</v>
      </c>
      <c r="I10" s="25">
        <f aca="true" t="shared" si="2" ref="I10:I21">G10-H10</f>
        <v>-16290512.232241452</v>
      </c>
      <c r="J10" s="26">
        <f aca="true" t="shared" si="3" ref="J10:J22">H10/G10-1</f>
        <v>0.03993956050360037</v>
      </c>
      <c r="K10" s="27"/>
      <c r="L10" s="28">
        <v>0</v>
      </c>
      <c r="M10" s="25">
        <f aca="true" t="shared" si="4" ref="M10:M18">-L$22*(H10/SUM($H$9:$H$18))</f>
        <v>4824397.544785987</v>
      </c>
      <c r="N10" s="25">
        <f aca="true" t="shared" si="5" ref="N10:N21">H10+L10+M10</f>
        <v>428994015.7770274</v>
      </c>
      <c r="O10" s="25">
        <f t="shared" si="0"/>
        <v>21114909.77702743</v>
      </c>
      <c r="P10" s="29">
        <f aca="true" t="shared" si="6" ref="P10:P21">N10/E10-1</f>
        <v>0.05176756903313273</v>
      </c>
      <c r="Q10" s="30"/>
      <c r="R10" s="23">
        <f aca="true" t="shared" si="7" ref="R10:R18">H10</f>
        <v>424169618.23224145</v>
      </c>
      <c r="S10" s="92">
        <f aca="true" t="shared" si="8" ref="S10:S18">N10/H10-1</f>
        <v>0.011373746108672256</v>
      </c>
      <c r="T10" s="94"/>
      <c r="U10" s="95"/>
    </row>
    <row r="11" spans="2:21" ht="12.75" hidden="1">
      <c r="B11" s="23">
        <v>3</v>
      </c>
      <c r="C11" s="3" t="s">
        <v>49</v>
      </c>
      <c r="D11" s="3" t="s">
        <v>50</v>
      </c>
      <c r="E11" s="3">
        <v>117330242</v>
      </c>
      <c r="F11" s="3">
        <v>0</v>
      </c>
      <c r="G11" s="3">
        <f t="shared" si="1"/>
        <v>117330242</v>
      </c>
      <c r="H11" s="3">
        <v>124504320.37293202</v>
      </c>
      <c r="I11" s="25">
        <f t="shared" si="2"/>
        <v>-7174078.372932017</v>
      </c>
      <c r="J11" s="26">
        <f t="shared" si="3"/>
        <v>0.06114432435017059</v>
      </c>
      <c r="K11" s="27"/>
      <c r="L11" s="28">
        <v>0</v>
      </c>
      <c r="M11" s="25">
        <f t="shared" si="4"/>
        <v>1416080.5293545292</v>
      </c>
      <c r="N11" s="25">
        <f t="shared" si="5"/>
        <v>125920400.90228654</v>
      </c>
      <c r="O11" s="25">
        <f t="shared" si="0"/>
        <v>8590158.902286544</v>
      </c>
      <c r="P11" s="29">
        <f t="shared" si="6"/>
        <v>0.07321351047998803</v>
      </c>
      <c r="Q11" s="30"/>
      <c r="R11" s="23">
        <f t="shared" si="7"/>
        <v>124504320.37293202</v>
      </c>
      <c r="S11" s="92">
        <f t="shared" si="8"/>
        <v>0.011373746108672256</v>
      </c>
      <c r="T11" s="94"/>
      <c r="U11" s="95"/>
    </row>
    <row r="12" spans="2:21" ht="12.75" hidden="1">
      <c r="B12" s="23">
        <v>4</v>
      </c>
      <c r="C12" s="3" t="s">
        <v>41</v>
      </c>
      <c r="D12" s="3" t="s">
        <v>51</v>
      </c>
      <c r="E12" s="3">
        <v>13383046.99</v>
      </c>
      <c r="F12" s="3">
        <v>0</v>
      </c>
      <c r="G12" s="3">
        <f t="shared" si="1"/>
        <v>13383046.99</v>
      </c>
      <c r="H12" s="3">
        <v>11350678.97879397</v>
      </c>
      <c r="I12" s="25">
        <f t="shared" si="2"/>
        <v>2032368.0112060308</v>
      </c>
      <c r="J12" s="26">
        <f t="shared" si="3"/>
        <v>-0.15186138199504529</v>
      </c>
      <c r="K12" s="27"/>
      <c r="L12" s="28">
        <v>0</v>
      </c>
      <c r="M12" s="25">
        <f t="shared" si="4"/>
        <v>129099.74086584679</v>
      </c>
      <c r="N12" s="25">
        <f t="shared" si="5"/>
        <v>11479778.719659816</v>
      </c>
      <c r="O12" s="25">
        <f t="shared" si="0"/>
        <v>-1903268.2703401837</v>
      </c>
      <c r="P12" s="29">
        <f t="shared" si="6"/>
        <v>-0.14221486868889666</v>
      </c>
      <c r="Q12" s="30"/>
      <c r="R12" s="23">
        <f t="shared" si="7"/>
        <v>11350678.97879397</v>
      </c>
      <c r="S12" s="92">
        <f t="shared" si="8"/>
        <v>0.011373746108672256</v>
      </c>
      <c r="T12" s="94"/>
      <c r="U12" s="95"/>
    </row>
    <row r="13" spans="2:21" ht="12.75" hidden="1">
      <c r="B13" s="23">
        <v>5</v>
      </c>
      <c r="C13" s="3" t="s">
        <v>19</v>
      </c>
      <c r="D13" s="3" t="s">
        <v>52</v>
      </c>
      <c r="E13" s="3">
        <v>159688687</v>
      </c>
      <c r="F13" s="3">
        <v>0</v>
      </c>
      <c r="G13" s="3">
        <f t="shared" si="1"/>
        <v>159688687</v>
      </c>
      <c r="H13" s="3">
        <v>178651468.02045828</v>
      </c>
      <c r="I13" s="25">
        <f t="shared" si="2"/>
        <v>-18962781.02045828</v>
      </c>
      <c r="J13" s="26">
        <f t="shared" si="3"/>
        <v>0.11874843094212606</v>
      </c>
      <c r="K13" s="27"/>
      <c r="L13" s="28">
        <v>0</v>
      </c>
      <c r="M13" s="25">
        <f t="shared" si="4"/>
        <v>2031936.4392062875</v>
      </c>
      <c r="N13" s="25">
        <f t="shared" si="5"/>
        <v>180683404.45966458</v>
      </c>
      <c r="O13" s="25">
        <f t="shared" si="0"/>
        <v>20994717.459664583</v>
      </c>
      <c r="P13" s="29">
        <f t="shared" si="6"/>
        <v>0.13147279155513747</v>
      </c>
      <c r="Q13" s="30"/>
      <c r="R13" s="23">
        <f t="shared" si="7"/>
        <v>178651468.02045828</v>
      </c>
      <c r="S13" s="92">
        <f t="shared" si="8"/>
        <v>0.011373746108672478</v>
      </c>
      <c r="T13" s="94"/>
      <c r="U13" s="95"/>
    </row>
    <row r="14" spans="2:21" ht="12.75" hidden="1">
      <c r="B14" s="23">
        <v>6</v>
      </c>
      <c r="C14" s="3" t="s">
        <v>8</v>
      </c>
      <c r="D14" s="3" t="s">
        <v>9</v>
      </c>
      <c r="E14" s="3">
        <v>10962790</v>
      </c>
      <c r="F14" s="3">
        <v>0</v>
      </c>
      <c r="G14" s="3">
        <f t="shared" si="1"/>
        <v>10962790</v>
      </c>
      <c r="H14" s="3">
        <v>13339264.110225836</v>
      </c>
      <c r="I14" s="25">
        <f t="shared" si="2"/>
        <v>-2376474.110225836</v>
      </c>
      <c r="J14" s="26">
        <f t="shared" si="3"/>
        <v>0.2167763963576641</v>
      </c>
      <c r="K14" s="27"/>
      <c r="L14" s="28">
        <v>0</v>
      </c>
      <c r="M14" s="25">
        <f t="shared" si="4"/>
        <v>151717.40326623365</v>
      </c>
      <c r="N14" s="25">
        <f t="shared" si="5"/>
        <v>13490981.51349207</v>
      </c>
      <c r="O14" s="25">
        <f t="shared" si="0"/>
        <v>2528191.51349207</v>
      </c>
      <c r="P14" s="29">
        <f t="shared" si="6"/>
        <v>0.23061570216086147</v>
      </c>
      <c r="Q14" s="30"/>
      <c r="R14" s="23">
        <f t="shared" si="7"/>
        <v>13339264.110225836</v>
      </c>
      <c r="S14" s="92">
        <f t="shared" si="8"/>
        <v>0.011373746108672478</v>
      </c>
      <c r="T14" s="94"/>
      <c r="U14" s="95"/>
    </row>
    <row r="15" spans="2:21" ht="12.75" hidden="1">
      <c r="B15" s="23">
        <v>7</v>
      </c>
      <c r="C15" s="3" t="s">
        <v>0</v>
      </c>
      <c r="D15" s="3" t="s">
        <v>53</v>
      </c>
      <c r="E15" s="3">
        <v>470827.99</v>
      </c>
      <c r="F15" s="3">
        <v>0</v>
      </c>
      <c r="G15" s="3">
        <f t="shared" si="1"/>
        <v>470827.99</v>
      </c>
      <c r="H15" s="3">
        <v>510390.88061636605</v>
      </c>
      <c r="I15" s="25">
        <f t="shared" si="2"/>
        <v>-39562.89061636606</v>
      </c>
      <c r="J15" s="26">
        <f t="shared" si="3"/>
        <v>0.0840283319102717</v>
      </c>
      <c r="K15" s="27"/>
      <c r="L15" s="28">
        <v>0</v>
      </c>
      <c r="M15" s="25">
        <f t="shared" si="4"/>
        <v>5805.05629231224</v>
      </c>
      <c r="N15" s="25">
        <f t="shared" si="5"/>
        <v>516195.93690867827</v>
      </c>
      <c r="O15" s="25">
        <f t="shared" si="0"/>
        <v>45367.94690867828</v>
      </c>
      <c r="P15" s="29">
        <f t="shared" si="6"/>
        <v>0.09635779493202667</v>
      </c>
      <c r="Q15" s="30"/>
      <c r="R15" s="23">
        <f t="shared" si="7"/>
        <v>510390.88061636605</v>
      </c>
      <c r="S15" s="92">
        <f t="shared" si="8"/>
        <v>0.011373746108672256</v>
      </c>
      <c r="T15" s="94"/>
      <c r="U15" s="95"/>
    </row>
    <row r="16" spans="2:21" ht="12.75" hidden="1">
      <c r="B16" s="23">
        <v>8</v>
      </c>
      <c r="C16" s="3" t="s">
        <v>1</v>
      </c>
      <c r="D16" s="3" t="s">
        <v>54</v>
      </c>
      <c r="E16" s="3">
        <v>933273</v>
      </c>
      <c r="F16" s="3">
        <v>0</v>
      </c>
      <c r="G16" s="3">
        <f t="shared" si="1"/>
        <v>933273</v>
      </c>
      <c r="H16" s="3">
        <v>531687.7525996935</v>
      </c>
      <c r="I16" s="25">
        <f t="shared" si="2"/>
        <v>401585.2474003065</v>
      </c>
      <c r="J16" s="26">
        <f t="shared" si="3"/>
        <v>-0.43029772360317564</v>
      </c>
      <c r="K16" s="27"/>
      <c r="L16" s="28">
        <v>0</v>
      </c>
      <c r="M16" s="25">
        <f t="shared" si="4"/>
        <v>6047.281507159503</v>
      </c>
      <c r="N16" s="25">
        <f t="shared" si="5"/>
        <v>537735.034106853</v>
      </c>
      <c r="O16" s="25">
        <f t="shared" si="0"/>
        <v>-395537.96589314705</v>
      </c>
      <c r="P16" s="29">
        <f t="shared" si="6"/>
        <v>-0.4238180745539055</v>
      </c>
      <c r="Q16" s="30"/>
      <c r="R16" s="23">
        <f t="shared" si="7"/>
        <v>531687.7525996935</v>
      </c>
      <c r="S16" s="92">
        <f t="shared" si="8"/>
        <v>0.011373746108672256</v>
      </c>
      <c r="T16" s="94"/>
      <c r="U16" s="95"/>
    </row>
    <row r="17" spans="2:21" ht="12.75" hidden="1">
      <c r="B17" s="23">
        <v>9</v>
      </c>
      <c r="C17" s="3" t="s">
        <v>7</v>
      </c>
      <c r="D17" s="3" t="s">
        <v>55</v>
      </c>
      <c r="E17" s="3">
        <v>102234904</v>
      </c>
      <c r="F17" s="3">
        <v>0</v>
      </c>
      <c r="G17" s="3">
        <f t="shared" si="1"/>
        <v>102234904</v>
      </c>
      <c r="H17" s="3">
        <v>106935711.39445561</v>
      </c>
      <c r="I17" s="25">
        <f t="shared" si="2"/>
        <v>-4700807.394455612</v>
      </c>
      <c r="J17" s="26">
        <f t="shared" si="3"/>
        <v>0.04598045491836733</v>
      </c>
      <c r="K17" s="27"/>
      <c r="L17" s="28">
        <v>0</v>
      </c>
      <c r="M17" s="25">
        <f t="shared" si="4"/>
        <v>1216259.6313507974</v>
      </c>
      <c r="N17" s="25">
        <f t="shared" si="5"/>
        <v>108151971.02580641</v>
      </c>
      <c r="O17" s="25">
        <f t="shared" si="0"/>
        <v>5917067.025806412</v>
      </c>
      <c r="P17" s="29">
        <f t="shared" si="6"/>
        <v>0.05787717104724255</v>
      </c>
      <c r="Q17" s="30"/>
      <c r="R17" s="23">
        <f t="shared" si="7"/>
        <v>106935711.39445561</v>
      </c>
      <c r="S17" s="92">
        <f t="shared" si="8"/>
        <v>0.011373746108672256</v>
      </c>
      <c r="T17" s="94"/>
      <c r="U17" s="95"/>
    </row>
    <row r="18" spans="2:21" ht="12.75" hidden="1">
      <c r="B18" s="23">
        <v>10</v>
      </c>
      <c r="C18" s="3" t="s">
        <v>60</v>
      </c>
      <c r="D18" s="3" t="s">
        <v>56</v>
      </c>
      <c r="E18" s="3">
        <v>850935</v>
      </c>
      <c r="F18" s="3">
        <v>0</v>
      </c>
      <c r="G18" s="3">
        <f t="shared" si="1"/>
        <v>850935</v>
      </c>
      <c r="H18" s="3">
        <v>854516.5702939029</v>
      </c>
      <c r="I18" s="25">
        <f t="shared" si="2"/>
        <v>-3581.570293902885</v>
      </c>
      <c r="J18" s="26">
        <f t="shared" si="3"/>
        <v>0.0042089822300208635</v>
      </c>
      <c r="K18" s="27"/>
      <c r="L18" s="28">
        <v>0</v>
      </c>
      <c r="M18" s="25">
        <f t="shared" si="4"/>
        <v>9719.05451617631</v>
      </c>
      <c r="N18" s="25">
        <f t="shared" si="5"/>
        <v>864235.6248100792</v>
      </c>
      <c r="O18" s="25">
        <f t="shared" si="0"/>
        <v>13300.624810079229</v>
      </c>
      <c r="P18" s="29">
        <f t="shared" si="6"/>
        <v>0.015630600233953462</v>
      </c>
      <c r="Q18" s="30"/>
      <c r="R18" s="23">
        <f t="shared" si="7"/>
        <v>854516.5702939029</v>
      </c>
      <c r="S18" s="92">
        <f t="shared" si="8"/>
        <v>0.011373746108672478</v>
      </c>
      <c r="T18" s="94"/>
      <c r="U18" s="95"/>
    </row>
    <row r="19" spans="2:21" ht="12.75" hidden="1">
      <c r="B19" s="23">
        <v>11</v>
      </c>
      <c r="C19" s="3" t="s">
        <v>57</v>
      </c>
      <c r="D19" s="3" t="s">
        <v>2</v>
      </c>
      <c r="E19" s="3">
        <v>9343309.730857743</v>
      </c>
      <c r="F19" s="3">
        <v>0</v>
      </c>
      <c r="G19" s="3">
        <f t="shared" si="1"/>
        <v>9343309.730857743</v>
      </c>
      <c r="H19" s="3">
        <v>11648571.970502652</v>
      </c>
      <c r="I19" s="25">
        <f t="shared" si="2"/>
        <v>-2305262.2396449093</v>
      </c>
      <c r="J19" s="26">
        <f t="shared" si="3"/>
        <v>0.2467286546256109</v>
      </c>
      <c r="K19" s="27"/>
      <c r="L19" s="28">
        <f>I19</f>
        <v>-2305262.2396449093</v>
      </c>
      <c r="M19" s="25">
        <v>0</v>
      </c>
      <c r="N19" s="25">
        <f t="shared" si="5"/>
        <v>9343309.730857743</v>
      </c>
      <c r="O19" s="25">
        <v>0</v>
      </c>
      <c r="P19" s="29">
        <f t="shared" si="6"/>
        <v>0</v>
      </c>
      <c r="Q19" s="30"/>
      <c r="R19" s="31"/>
      <c r="S19" s="92"/>
      <c r="T19" s="94"/>
      <c r="U19" s="95"/>
    </row>
    <row r="20" spans="2:21" ht="12.75" hidden="1">
      <c r="B20" s="23">
        <v>12</v>
      </c>
      <c r="C20" s="3" t="s">
        <v>57</v>
      </c>
      <c r="D20" s="3" t="s">
        <v>59</v>
      </c>
      <c r="E20" s="3">
        <v>24561655.0407825</v>
      </c>
      <c r="F20" s="3">
        <v>0</v>
      </c>
      <c r="G20" s="3">
        <f t="shared" si="1"/>
        <v>24561655.0407825</v>
      </c>
      <c r="H20" s="3">
        <v>34296895.1854168</v>
      </c>
      <c r="I20" s="25">
        <f t="shared" si="2"/>
        <v>-9735240.144634303</v>
      </c>
      <c r="J20" s="26">
        <f t="shared" si="3"/>
        <v>0.3963592896516859</v>
      </c>
      <c r="K20" s="27"/>
      <c r="L20" s="28">
        <f>I20</f>
        <v>-9735240.144634303</v>
      </c>
      <c r="M20" s="25">
        <v>0</v>
      </c>
      <c r="N20" s="25">
        <f t="shared" si="5"/>
        <v>24561655.0407825</v>
      </c>
      <c r="O20" s="25">
        <v>0</v>
      </c>
      <c r="P20" s="29">
        <f t="shared" si="6"/>
        <v>0</v>
      </c>
      <c r="Q20" s="30"/>
      <c r="R20" s="31"/>
      <c r="S20" s="92"/>
      <c r="T20" s="94"/>
      <c r="U20" s="95"/>
    </row>
    <row r="21" spans="2:21" ht="12.75" hidden="1">
      <c r="B21" s="32">
        <v>13</v>
      </c>
      <c r="C21" s="33" t="s">
        <v>57</v>
      </c>
      <c r="D21" s="33" t="s">
        <v>3</v>
      </c>
      <c r="E21" s="33">
        <v>25480278.984321255</v>
      </c>
      <c r="F21" s="33">
        <v>0</v>
      </c>
      <c r="G21" s="33">
        <f t="shared" si="1"/>
        <v>25480278.984321255</v>
      </c>
      <c r="H21" s="33">
        <v>29763399.467765916</v>
      </c>
      <c r="I21" s="34">
        <f t="shared" si="2"/>
        <v>-4283120.483444661</v>
      </c>
      <c r="J21" s="35">
        <f t="shared" si="3"/>
        <v>0.1680955097108705</v>
      </c>
      <c r="K21" s="27"/>
      <c r="L21" s="36">
        <f>I21</f>
        <v>-4283120.483444661</v>
      </c>
      <c r="M21" s="34">
        <v>0</v>
      </c>
      <c r="N21" s="34">
        <f t="shared" si="5"/>
        <v>25480278.984321255</v>
      </c>
      <c r="O21" s="34">
        <v>0</v>
      </c>
      <c r="P21" s="37">
        <f t="shared" si="6"/>
        <v>0</v>
      </c>
      <c r="Q21" s="30"/>
      <c r="R21" s="38"/>
      <c r="S21" s="93"/>
      <c r="T21" s="94"/>
      <c r="U21" s="95"/>
    </row>
    <row r="22" spans="2:19" ht="13.5" hidden="1" thickBot="1">
      <c r="B22" s="39"/>
      <c r="C22" s="40"/>
      <c r="D22" s="40" t="s">
        <v>58</v>
      </c>
      <c r="E22" s="40">
        <f>SUM(E9:E21)</f>
        <v>1444027175.7359617</v>
      </c>
      <c r="F22" s="40">
        <f>SUM(F9:F21)</f>
        <v>0</v>
      </c>
      <c r="G22" s="40">
        <f>SUM(G9:G21)</f>
        <v>1444027175.7359617</v>
      </c>
      <c r="H22" s="40">
        <f>SUM(H9:H21)</f>
        <v>1510910840.6924856</v>
      </c>
      <c r="I22" s="40">
        <f>SUM(I9:I21)</f>
        <v>-66883664.95652427</v>
      </c>
      <c r="J22" s="101">
        <f t="shared" si="3"/>
        <v>0.04631745584873492</v>
      </c>
      <c r="K22" s="25"/>
      <c r="L22" s="42">
        <f>SUM(L19:L21)</f>
        <v>-16323622.867723873</v>
      </c>
      <c r="M22" s="41">
        <f>SUM(M9:M21)</f>
        <v>16323622.867723871</v>
      </c>
      <c r="N22" s="41">
        <f>SUM(N9:N21)</f>
        <v>1510910840.692486</v>
      </c>
      <c r="O22" s="41">
        <f>SUM(O9:O21)</f>
        <v>66883664.95652424</v>
      </c>
      <c r="P22" s="101">
        <f>N22/E22-1</f>
        <v>0.04631745584873537</v>
      </c>
      <c r="Q22" s="3"/>
      <c r="R22" s="42">
        <f>SUM(R9:R21)</f>
        <v>1435201974.0688004</v>
      </c>
      <c r="S22" s="44"/>
    </row>
    <row r="23" spans="2:19" ht="12.75" hidden="1">
      <c r="B23" s="3"/>
      <c r="C23" s="3"/>
      <c r="D23" s="3"/>
      <c r="E23" s="3"/>
      <c r="F23" s="3"/>
      <c r="G23" s="3"/>
      <c r="H23" s="3"/>
      <c r="I23" s="3"/>
      <c r="J23" s="87"/>
      <c r="K23" s="25"/>
      <c r="L23" s="25"/>
      <c r="M23" s="25"/>
      <c r="N23" s="25"/>
      <c r="O23" s="25"/>
      <c r="P23" s="88"/>
      <c r="Q23" s="3"/>
      <c r="R23" s="25"/>
      <c r="S23" s="3"/>
    </row>
    <row r="24" spans="2:19" ht="12.75" hidden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  <c r="S24" s="3"/>
    </row>
    <row r="25" spans="2:19" ht="12.75" hidden="1">
      <c r="B25" s="99" t="s">
        <v>100</v>
      </c>
      <c r="C25" s="98"/>
      <c r="D25" s="98"/>
      <c r="E25" s="98"/>
      <c r="F25" s="9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3"/>
    </row>
    <row r="26" ht="13.5" hidden="1" thickBot="1"/>
    <row r="27" spans="2:19" ht="12.75" hidden="1">
      <c r="B27" s="4"/>
      <c r="C27" s="5"/>
      <c r="D27" s="5"/>
      <c r="E27" s="5"/>
      <c r="F27" s="5"/>
      <c r="G27" s="5"/>
      <c r="H27" s="5" t="s">
        <v>61</v>
      </c>
      <c r="I27" s="5" t="s">
        <v>42</v>
      </c>
      <c r="J27" s="6" t="s">
        <v>42</v>
      </c>
      <c r="K27" s="7"/>
      <c r="L27" s="4" t="s">
        <v>23</v>
      </c>
      <c r="M27" s="5" t="s">
        <v>24</v>
      </c>
      <c r="N27" s="5" t="s">
        <v>62</v>
      </c>
      <c r="O27" s="5" t="s">
        <v>42</v>
      </c>
      <c r="P27" s="6" t="s">
        <v>42</v>
      </c>
      <c r="Q27" s="8"/>
      <c r="R27" s="9" t="s">
        <v>37</v>
      </c>
      <c r="S27" s="10" t="s">
        <v>25</v>
      </c>
    </row>
    <row r="28" spans="2:19" ht="12.75" hidden="1">
      <c r="B28" s="11" t="s">
        <v>44</v>
      </c>
      <c r="C28" s="7" t="s">
        <v>45</v>
      </c>
      <c r="D28" s="7" t="s">
        <v>20</v>
      </c>
      <c r="E28" s="7" t="s">
        <v>46</v>
      </c>
      <c r="F28" s="7" t="s">
        <v>64</v>
      </c>
      <c r="G28" s="7" t="s">
        <v>62</v>
      </c>
      <c r="H28" s="7" t="s">
        <v>47</v>
      </c>
      <c r="I28" s="7" t="s">
        <v>26</v>
      </c>
      <c r="J28" s="12" t="s">
        <v>26</v>
      </c>
      <c r="K28" s="7"/>
      <c r="L28" s="11" t="s">
        <v>27</v>
      </c>
      <c r="M28" s="7" t="s">
        <v>28</v>
      </c>
      <c r="N28" s="7" t="s">
        <v>63</v>
      </c>
      <c r="O28" s="7" t="s">
        <v>26</v>
      </c>
      <c r="P28" s="12" t="s">
        <v>26</v>
      </c>
      <c r="Q28" s="8"/>
      <c r="R28" s="13" t="s">
        <v>85</v>
      </c>
      <c r="S28" s="14" t="s">
        <v>29</v>
      </c>
    </row>
    <row r="29" spans="2:19" ht="12.75" hidden="1">
      <c r="B29" s="11" t="s">
        <v>18</v>
      </c>
      <c r="C29" s="7" t="s">
        <v>18</v>
      </c>
      <c r="D29" s="7"/>
      <c r="E29" s="7" t="s">
        <v>64</v>
      </c>
      <c r="F29" s="7" t="s">
        <v>98</v>
      </c>
      <c r="G29" s="7" t="s">
        <v>64</v>
      </c>
      <c r="H29" s="7" t="s">
        <v>4</v>
      </c>
      <c r="I29" s="7" t="s">
        <v>64</v>
      </c>
      <c r="J29" s="12" t="s">
        <v>64</v>
      </c>
      <c r="K29" s="7"/>
      <c r="L29" s="11" t="s">
        <v>30</v>
      </c>
      <c r="M29" s="7" t="s">
        <v>30</v>
      </c>
      <c r="N29" s="7" t="s">
        <v>4</v>
      </c>
      <c r="O29" s="7" t="s">
        <v>64</v>
      </c>
      <c r="P29" s="12" t="s">
        <v>64</v>
      </c>
      <c r="Q29" s="8"/>
      <c r="R29" s="13" t="s">
        <v>86</v>
      </c>
      <c r="S29" s="14" t="s">
        <v>37</v>
      </c>
    </row>
    <row r="30" spans="2:19" ht="13.5" hidden="1" thickBot="1">
      <c r="B30" s="15"/>
      <c r="C30" s="16" t="s">
        <v>31</v>
      </c>
      <c r="D30" s="16" t="s">
        <v>32</v>
      </c>
      <c r="E30" s="16" t="s">
        <v>33</v>
      </c>
      <c r="F30" s="16" t="s">
        <v>34</v>
      </c>
      <c r="G30" s="16" t="s">
        <v>96</v>
      </c>
      <c r="H30" s="16" t="s">
        <v>87</v>
      </c>
      <c r="I30" s="16" t="s">
        <v>88</v>
      </c>
      <c r="J30" s="17" t="s">
        <v>89</v>
      </c>
      <c r="K30" s="18"/>
      <c r="L30" s="19" t="s">
        <v>90</v>
      </c>
      <c r="M30" s="16" t="s">
        <v>91</v>
      </c>
      <c r="N30" s="16" t="s">
        <v>92</v>
      </c>
      <c r="O30" s="16" t="s">
        <v>93</v>
      </c>
      <c r="P30" s="17" t="s">
        <v>94</v>
      </c>
      <c r="Q30" s="20"/>
      <c r="R30" s="21" t="s">
        <v>97</v>
      </c>
      <c r="S30" s="22" t="s">
        <v>95</v>
      </c>
    </row>
    <row r="31" spans="2:19" ht="12.75" hidden="1">
      <c r="B31" s="23">
        <v>1</v>
      </c>
      <c r="C31" s="3" t="s">
        <v>21</v>
      </c>
      <c r="D31" s="3" t="s">
        <v>5</v>
      </c>
      <c r="E31" s="3">
        <v>570908120</v>
      </c>
      <c r="F31" s="3">
        <v>0</v>
      </c>
      <c r="G31" s="3">
        <f>E31+F31</f>
        <v>570908120</v>
      </c>
      <c r="H31" s="24">
        <v>553461484.4450629</v>
      </c>
      <c r="I31" s="89">
        <f>G31-H31</f>
        <v>17446635.554937124</v>
      </c>
      <c r="J31" s="26">
        <f>H31/G31-1</f>
        <v>-0.030559445458469114</v>
      </c>
      <c r="K31" s="27"/>
      <c r="L31" s="28">
        <v>0</v>
      </c>
      <c r="M31" s="25">
        <f>-L$44*(H31/SUM($H$31:$H$40))</f>
        <v>6173590.135117434</v>
      </c>
      <c r="N31" s="25">
        <f>H31+L31+M31</f>
        <v>559635074.5801803</v>
      </c>
      <c r="O31" s="25">
        <f aca="true" t="shared" si="9" ref="O31:O40">N31-E31</f>
        <v>-11273045.419819713</v>
      </c>
      <c r="P31" s="92">
        <f aca="true" t="shared" si="10" ref="P31:P43">N31/E31-1</f>
        <v>-0.01974581377441209</v>
      </c>
      <c r="Q31" s="30"/>
      <c r="R31" s="91">
        <f>H31</f>
        <v>553461484.4450629</v>
      </c>
      <c r="S31" s="92">
        <f>N31/H31-1</f>
        <v>0.011154507239663491</v>
      </c>
    </row>
    <row r="32" spans="2:19" ht="12.75" hidden="1">
      <c r="B32" s="23">
        <v>2</v>
      </c>
      <c r="C32" s="3" t="s">
        <v>6</v>
      </c>
      <c r="D32" s="3" t="s">
        <v>48</v>
      </c>
      <c r="E32" s="3">
        <v>407879106</v>
      </c>
      <c r="F32" s="3">
        <v>0</v>
      </c>
      <c r="G32" s="3">
        <f aca="true" t="shared" si="11" ref="G32:G43">E32+F32</f>
        <v>407879106</v>
      </c>
      <c r="H32" s="3">
        <v>404034646.4163732</v>
      </c>
      <c r="I32" s="25">
        <f aca="true" t="shared" si="12" ref="I32:I43">G32-H32</f>
        <v>3844459.5836268067</v>
      </c>
      <c r="J32" s="26">
        <f aca="true" t="shared" si="13" ref="J32:J44">H32/G32-1</f>
        <v>-0.009425487913143571</v>
      </c>
      <c r="K32" s="27"/>
      <c r="L32" s="28">
        <v>0</v>
      </c>
      <c r="M32" s="25">
        <f aca="true" t="shared" si="14" ref="M32:M40">-L$44*(H32/SUM($H$31:$H$40))</f>
        <v>4506807.38852637</v>
      </c>
      <c r="N32" s="25">
        <f aca="true" t="shared" si="15" ref="N32:N43">H32+L32+M32</f>
        <v>408541453.8048996</v>
      </c>
      <c r="O32" s="25">
        <f t="shared" si="9"/>
        <v>662347.8048995733</v>
      </c>
      <c r="P32" s="92">
        <f t="shared" si="10"/>
        <v>0.0016238826533556683</v>
      </c>
      <c r="Q32" s="30"/>
      <c r="R32" s="23">
        <f aca="true" t="shared" si="16" ref="R32:R40">H32</f>
        <v>404034646.4163732</v>
      </c>
      <c r="S32" s="92">
        <f aca="true" t="shared" si="17" ref="S32:S40">N32/H32-1</f>
        <v>0.011154507239663713</v>
      </c>
    </row>
    <row r="33" spans="2:19" ht="12.75" hidden="1">
      <c r="B33" s="23">
        <v>3</v>
      </c>
      <c r="C33" s="3" t="s">
        <v>49</v>
      </c>
      <c r="D33" s="3" t="s">
        <v>50</v>
      </c>
      <c r="E33" s="3">
        <v>117330242</v>
      </c>
      <c r="F33" s="3">
        <v>0</v>
      </c>
      <c r="G33" s="3">
        <f t="shared" si="11"/>
        <v>117330242</v>
      </c>
      <c r="H33" s="3">
        <v>119549449.94778536</v>
      </c>
      <c r="I33" s="25">
        <f t="shared" si="12"/>
        <v>-2219207.9477853626</v>
      </c>
      <c r="J33" s="26">
        <f t="shared" si="13"/>
        <v>0.018914202425197146</v>
      </c>
      <c r="K33" s="27"/>
      <c r="L33" s="28">
        <v>0</v>
      </c>
      <c r="M33" s="25">
        <f t="shared" si="14"/>
        <v>1333515.2049403768</v>
      </c>
      <c r="N33" s="25">
        <f t="shared" si="15"/>
        <v>120882965.15272574</v>
      </c>
      <c r="O33" s="25">
        <f t="shared" si="9"/>
        <v>3552723.1527257413</v>
      </c>
      <c r="P33" s="92">
        <f t="shared" si="10"/>
        <v>0.030279688272744965</v>
      </c>
      <c r="Q33" s="30"/>
      <c r="R33" s="23">
        <f t="shared" si="16"/>
        <v>119549449.94778536</v>
      </c>
      <c r="S33" s="92">
        <f t="shared" si="17"/>
        <v>0.011154507239663713</v>
      </c>
    </row>
    <row r="34" spans="2:19" ht="12.75" hidden="1">
      <c r="B34" s="23">
        <v>4</v>
      </c>
      <c r="C34" s="3" t="s">
        <v>41</v>
      </c>
      <c r="D34" s="3" t="s">
        <v>51</v>
      </c>
      <c r="E34" s="3">
        <v>13383046.99</v>
      </c>
      <c r="F34" s="3">
        <v>0</v>
      </c>
      <c r="G34" s="3">
        <f t="shared" si="11"/>
        <v>13383046.99</v>
      </c>
      <c r="H34" s="3">
        <v>11299256.200987741</v>
      </c>
      <c r="I34" s="25">
        <f t="shared" si="12"/>
        <v>2083790.7890122589</v>
      </c>
      <c r="J34" s="26">
        <f t="shared" si="13"/>
        <v>-0.1557037639163411</v>
      </c>
      <c r="K34" s="27"/>
      <c r="L34" s="28">
        <v>0</v>
      </c>
      <c r="M34" s="25">
        <f t="shared" si="14"/>
        <v>126037.63509673193</v>
      </c>
      <c r="N34" s="25">
        <f t="shared" si="15"/>
        <v>11425293.836084474</v>
      </c>
      <c r="O34" s="25">
        <f t="shared" si="9"/>
        <v>-1957753.1539155263</v>
      </c>
      <c r="P34" s="92">
        <f t="shared" si="10"/>
        <v>-0.14628605543852513</v>
      </c>
      <c r="Q34" s="30"/>
      <c r="R34" s="23">
        <f t="shared" si="16"/>
        <v>11299256.200987741</v>
      </c>
      <c r="S34" s="92">
        <f t="shared" si="17"/>
        <v>0.011154507239663713</v>
      </c>
    </row>
    <row r="35" spans="2:19" ht="12.75" hidden="1">
      <c r="B35" s="23">
        <v>5</v>
      </c>
      <c r="C35" s="3" t="s">
        <v>19</v>
      </c>
      <c r="D35" s="3" t="s">
        <v>52</v>
      </c>
      <c r="E35" s="3">
        <v>159688687</v>
      </c>
      <c r="F35" s="3">
        <v>0</v>
      </c>
      <c r="G35" s="3">
        <f t="shared" si="11"/>
        <v>159688687</v>
      </c>
      <c r="H35" s="3">
        <v>171861328.76209417</v>
      </c>
      <c r="I35" s="25">
        <f t="shared" si="12"/>
        <v>-12172641.76209417</v>
      </c>
      <c r="J35" s="26">
        <f t="shared" si="13"/>
        <v>0.07622732699965251</v>
      </c>
      <c r="K35" s="27"/>
      <c r="L35" s="28">
        <v>0</v>
      </c>
      <c r="M35" s="25">
        <f t="shared" si="14"/>
        <v>1917028.4358949908</v>
      </c>
      <c r="N35" s="25">
        <f t="shared" si="15"/>
        <v>173778357.19798917</v>
      </c>
      <c r="O35" s="25">
        <f t="shared" si="9"/>
        <v>14089670.197989166</v>
      </c>
      <c r="P35" s="92">
        <f t="shared" si="10"/>
        <v>0.08823211251019414</v>
      </c>
      <c r="Q35" s="30"/>
      <c r="R35" s="23">
        <f t="shared" si="16"/>
        <v>171861328.76209417</v>
      </c>
      <c r="S35" s="92">
        <f t="shared" si="17"/>
        <v>0.011154507239663713</v>
      </c>
    </row>
    <row r="36" spans="2:19" ht="12.75" hidden="1">
      <c r="B36" s="23">
        <v>6</v>
      </c>
      <c r="C36" s="3" t="s">
        <v>8</v>
      </c>
      <c r="D36" s="3" t="s">
        <v>9</v>
      </c>
      <c r="E36" s="3">
        <v>10962790</v>
      </c>
      <c r="F36" s="3">
        <v>0</v>
      </c>
      <c r="G36" s="3">
        <f t="shared" si="11"/>
        <v>10962790</v>
      </c>
      <c r="H36" s="3">
        <v>12975856.745792858</v>
      </c>
      <c r="I36" s="25">
        <f t="shared" si="12"/>
        <v>-2013066.7457928583</v>
      </c>
      <c r="J36" s="26">
        <f t="shared" si="13"/>
        <v>0.1836272286336651</v>
      </c>
      <c r="K36" s="27"/>
      <c r="L36" s="28">
        <v>0</v>
      </c>
      <c r="M36" s="25">
        <f t="shared" si="14"/>
        <v>144739.2880117846</v>
      </c>
      <c r="N36" s="25">
        <f t="shared" si="15"/>
        <v>13120596.033804642</v>
      </c>
      <c r="O36" s="25">
        <f t="shared" si="9"/>
        <v>2157806.033804642</v>
      </c>
      <c r="P36" s="92">
        <f t="shared" si="10"/>
        <v>0.19683000712452237</v>
      </c>
      <c r="Q36" s="30"/>
      <c r="R36" s="23">
        <f t="shared" si="16"/>
        <v>12975856.745792858</v>
      </c>
      <c r="S36" s="92">
        <f t="shared" si="17"/>
        <v>0.011154507239663491</v>
      </c>
    </row>
    <row r="37" spans="2:19" ht="12.75" hidden="1">
      <c r="B37" s="23">
        <v>7</v>
      </c>
      <c r="C37" s="3" t="s">
        <v>0</v>
      </c>
      <c r="D37" s="3" t="s">
        <v>53</v>
      </c>
      <c r="E37" s="3">
        <v>470827.99</v>
      </c>
      <c r="F37" s="3">
        <v>0</v>
      </c>
      <c r="G37" s="3">
        <f t="shared" si="11"/>
        <v>470827.99</v>
      </c>
      <c r="H37" s="3">
        <v>495493.68879204825</v>
      </c>
      <c r="I37" s="25">
        <f t="shared" si="12"/>
        <v>-24665.698792048264</v>
      </c>
      <c r="J37" s="26">
        <f t="shared" si="13"/>
        <v>0.05238791940141074</v>
      </c>
      <c r="K37" s="27"/>
      <c r="L37" s="28">
        <v>0</v>
      </c>
      <c r="M37" s="25">
        <f t="shared" si="14"/>
        <v>5526.987938838541</v>
      </c>
      <c r="N37" s="25">
        <f t="shared" si="15"/>
        <v>501020.6767308868</v>
      </c>
      <c r="O37" s="25">
        <f t="shared" si="9"/>
        <v>30192.68673088681</v>
      </c>
      <c r="P37" s="92">
        <f t="shared" si="10"/>
        <v>0.06412678806730843</v>
      </c>
      <c r="Q37" s="30"/>
      <c r="R37" s="23">
        <f t="shared" si="16"/>
        <v>495493.68879204825</v>
      </c>
      <c r="S37" s="92">
        <f t="shared" si="17"/>
        <v>0.011154507239663713</v>
      </c>
    </row>
    <row r="38" spans="2:19" ht="12.75" hidden="1">
      <c r="B38" s="23">
        <v>8</v>
      </c>
      <c r="C38" s="3" t="s">
        <v>1</v>
      </c>
      <c r="D38" s="3" t="s">
        <v>54</v>
      </c>
      <c r="E38" s="3">
        <v>933273</v>
      </c>
      <c r="F38" s="3">
        <v>0</v>
      </c>
      <c r="G38" s="3">
        <f t="shared" si="11"/>
        <v>933273</v>
      </c>
      <c r="H38" s="3">
        <v>548321.7251452473</v>
      </c>
      <c r="I38" s="25">
        <f t="shared" si="12"/>
        <v>384951.2748547527</v>
      </c>
      <c r="J38" s="26">
        <f t="shared" si="13"/>
        <v>-0.4124744580146995</v>
      </c>
      <c r="K38" s="27"/>
      <c r="L38" s="28">
        <v>0</v>
      </c>
      <c r="M38" s="25">
        <f t="shared" si="14"/>
        <v>6116.258652797512</v>
      </c>
      <c r="N38" s="25">
        <f t="shared" si="15"/>
        <v>554437.9837980449</v>
      </c>
      <c r="O38" s="25">
        <f t="shared" si="9"/>
        <v>-378835.01620195515</v>
      </c>
      <c r="P38" s="92">
        <f t="shared" si="10"/>
        <v>-0.4059209001031372</v>
      </c>
      <c r="Q38" s="30"/>
      <c r="R38" s="23">
        <f t="shared" si="16"/>
        <v>548321.7251452473</v>
      </c>
      <c r="S38" s="92">
        <f t="shared" si="17"/>
        <v>0.011154507239663713</v>
      </c>
    </row>
    <row r="39" spans="2:19" ht="12.75" hidden="1">
      <c r="B39" s="23">
        <v>9</v>
      </c>
      <c r="C39" s="3" t="s">
        <v>7</v>
      </c>
      <c r="D39" s="3" t="s">
        <v>55</v>
      </c>
      <c r="E39" s="3">
        <v>102234904</v>
      </c>
      <c r="F39" s="3">
        <v>0</v>
      </c>
      <c r="G39" s="3">
        <f t="shared" si="11"/>
        <v>102234904</v>
      </c>
      <c r="H39" s="3">
        <v>102245111.56850046</v>
      </c>
      <c r="I39" s="25">
        <f t="shared" si="12"/>
        <v>-10207.568500459194</v>
      </c>
      <c r="J39" s="26">
        <f t="shared" si="13"/>
        <v>9.984426160825066E-05</v>
      </c>
      <c r="K39" s="27"/>
      <c r="L39" s="28">
        <v>0</v>
      </c>
      <c r="M39" s="25">
        <f t="shared" si="14"/>
        <v>1140493.837211054</v>
      </c>
      <c r="N39" s="25">
        <f t="shared" si="15"/>
        <v>103385605.40571152</v>
      </c>
      <c r="O39" s="25">
        <f t="shared" si="9"/>
        <v>1150701.4057115167</v>
      </c>
      <c r="P39" s="92">
        <f t="shared" si="10"/>
        <v>0.01125546521481069</v>
      </c>
      <c r="Q39" s="30"/>
      <c r="R39" s="23">
        <f t="shared" si="16"/>
        <v>102245111.56850046</v>
      </c>
      <c r="S39" s="92">
        <f t="shared" si="17"/>
        <v>0.011154507239663713</v>
      </c>
    </row>
    <row r="40" spans="2:19" ht="12.75" hidden="1">
      <c r="B40" s="23">
        <v>10</v>
      </c>
      <c r="C40" s="3" t="s">
        <v>60</v>
      </c>
      <c r="D40" s="3" t="s">
        <v>56</v>
      </c>
      <c r="E40" s="3">
        <v>850935</v>
      </c>
      <c r="F40" s="3">
        <v>0</v>
      </c>
      <c r="G40" s="3">
        <f t="shared" si="11"/>
        <v>850935</v>
      </c>
      <c r="H40" s="3">
        <v>823753.920459417</v>
      </c>
      <c r="I40" s="25">
        <f t="shared" si="12"/>
        <v>27181.079540582956</v>
      </c>
      <c r="J40" s="26">
        <f t="shared" si="13"/>
        <v>-0.03194260377183089</v>
      </c>
      <c r="K40" s="27"/>
      <c r="L40" s="28">
        <v>0</v>
      </c>
      <c r="M40" s="25">
        <f t="shared" si="14"/>
        <v>9188.569069465866</v>
      </c>
      <c r="N40" s="25">
        <f t="shared" si="15"/>
        <v>832942.4895288829</v>
      </c>
      <c r="O40" s="25">
        <f t="shared" si="9"/>
        <v>-17992.5104711171</v>
      </c>
      <c r="P40" s="92">
        <f t="shared" si="10"/>
        <v>-0.021144400537193908</v>
      </c>
      <c r="Q40" s="30"/>
      <c r="R40" s="23">
        <f t="shared" si="16"/>
        <v>823753.920459417</v>
      </c>
      <c r="S40" s="92">
        <f t="shared" si="17"/>
        <v>0.011154507239663713</v>
      </c>
    </row>
    <row r="41" spans="2:19" ht="12.75" hidden="1">
      <c r="B41" s="23">
        <v>11</v>
      </c>
      <c r="C41" s="3" t="s">
        <v>57</v>
      </c>
      <c r="D41" s="3" t="s">
        <v>2</v>
      </c>
      <c r="E41" s="3">
        <v>9343309.730857743</v>
      </c>
      <c r="F41" s="3">
        <v>0</v>
      </c>
      <c r="G41" s="3">
        <f t="shared" si="11"/>
        <v>9343309.730857743</v>
      </c>
      <c r="H41" s="3">
        <v>11322340.638944129</v>
      </c>
      <c r="I41" s="25">
        <f t="shared" si="12"/>
        <v>-1979030.9080863856</v>
      </c>
      <c r="J41" s="26">
        <f t="shared" si="13"/>
        <v>0.21181261941368867</v>
      </c>
      <c r="K41" s="27"/>
      <c r="L41" s="28">
        <f>I41</f>
        <v>-1979030.9080863856</v>
      </c>
      <c r="M41" s="25">
        <v>0</v>
      </c>
      <c r="N41" s="25">
        <f t="shared" si="15"/>
        <v>9343309.730857743</v>
      </c>
      <c r="O41" s="25">
        <v>0</v>
      </c>
      <c r="P41" s="92">
        <f t="shared" si="10"/>
        <v>0</v>
      </c>
      <c r="Q41" s="30"/>
      <c r="R41" s="31"/>
      <c r="S41" s="92"/>
    </row>
    <row r="42" spans="2:19" ht="12.75" hidden="1">
      <c r="B42" s="23">
        <v>12</v>
      </c>
      <c r="C42" s="3" t="s">
        <v>57</v>
      </c>
      <c r="D42" s="3" t="s">
        <v>59</v>
      </c>
      <c r="E42" s="3">
        <v>24561655.0407825</v>
      </c>
      <c r="F42" s="3">
        <v>0</v>
      </c>
      <c r="G42" s="3">
        <f t="shared" si="11"/>
        <v>24561655.0407825</v>
      </c>
      <c r="H42" s="3">
        <v>34851535.33068913</v>
      </c>
      <c r="I42" s="25">
        <f t="shared" si="12"/>
        <v>-10289880.289906632</v>
      </c>
      <c r="J42" s="26">
        <f t="shared" si="13"/>
        <v>0.41894083573851915</v>
      </c>
      <c r="K42" s="27"/>
      <c r="L42" s="28">
        <f>I42</f>
        <v>-10289880.289906632</v>
      </c>
      <c r="M42" s="25">
        <v>0</v>
      </c>
      <c r="N42" s="25">
        <f t="shared" si="15"/>
        <v>24561655.0407825</v>
      </c>
      <c r="O42" s="25">
        <v>0</v>
      </c>
      <c r="P42" s="92">
        <f t="shared" si="10"/>
        <v>0</v>
      </c>
      <c r="Q42" s="30"/>
      <c r="R42" s="31"/>
      <c r="S42" s="92"/>
    </row>
    <row r="43" spans="2:19" ht="12.75" hidden="1">
      <c r="B43" s="32">
        <v>13</v>
      </c>
      <c r="C43" s="33" t="s">
        <v>57</v>
      </c>
      <c r="D43" s="33" t="s">
        <v>3</v>
      </c>
      <c r="E43" s="33">
        <v>25480278.984321255</v>
      </c>
      <c r="F43" s="33">
        <v>0</v>
      </c>
      <c r="G43" s="33">
        <f t="shared" si="11"/>
        <v>25480278.984321255</v>
      </c>
      <c r="H43" s="33">
        <v>28574411.526788086</v>
      </c>
      <c r="I43" s="34">
        <f t="shared" si="12"/>
        <v>-3094132.5424668305</v>
      </c>
      <c r="J43" s="35">
        <f t="shared" si="13"/>
        <v>0.12143244367028871</v>
      </c>
      <c r="K43" s="27"/>
      <c r="L43" s="36">
        <f>I43</f>
        <v>-3094132.5424668305</v>
      </c>
      <c r="M43" s="34">
        <v>0</v>
      </c>
      <c r="N43" s="25">
        <f t="shared" si="15"/>
        <v>25480278.984321255</v>
      </c>
      <c r="O43" s="34">
        <v>0</v>
      </c>
      <c r="P43" s="93">
        <f t="shared" si="10"/>
        <v>0</v>
      </c>
      <c r="Q43" s="30"/>
      <c r="R43" s="38"/>
      <c r="S43" s="93"/>
    </row>
    <row r="44" spans="2:19" ht="13.5" hidden="1" thickBot="1">
      <c r="B44" s="39"/>
      <c r="C44" s="40"/>
      <c r="D44" s="40" t="s">
        <v>58</v>
      </c>
      <c r="E44" s="40">
        <f>SUM(E31:E43)</f>
        <v>1444027175.7359617</v>
      </c>
      <c r="F44" s="40">
        <f>SUM(F31:F43)</f>
        <v>0</v>
      </c>
      <c r="G44" s="40">
        <f>SUM(G31:G43)</f>
        <v>1444027175.7359617</v>
      </c>
      <c r="H44" s="40">
        <f>SUM(H31:H43)</f>
        <v>1452042990.9174151</v>
      </c>
      <c r="I44" s="40">
        <f>SUM(I31:I43)</f>
        <v>-8015815.181453218</v>
      </c>
      <c r="J44" s="101">
        <f t="shared" si="13"/>
        <v>0.005551014077950445</v>
      </c>
      <c r="K44" s="25"/>
      <c r="L44" s="42">
        <f>SUM(L31:L43)</f>
        <v>-15363043.740459848</v>
      </c>
      <c r="M44" s="90">
        <f>SUM(M31:M43)</f>
        <v>15363043.74045984</v>
      </c>
      <c r="N44" s="90">
        <f>SUM(N31:N43)</f>
        <v>1452042990.9174147</v>
      </c>
      <c r="O44" s="41">
        <f>SUM(O31:O43)</f>
        <v>8015815.181453215</v>
      </c>
      <c r="P44" s="101">
        <f>N44/E44-1</f>
        <v>0.005551014077950223</v>
      </c>
      <c r="Q44" s="3"/>
      <c r="R44" s="39">
        <f>SUM(R31:R43)</f>
        <v>1377294703.4209938</v>
      </c>
      <c r="S44" s="44"/>
    </row>
    <row r="45" ht="12.75" hidden="1"/>
    <row r="46" ht="12.75" hidden="1"/>
    <row r="47" ht="12.75" hidden="1"/>
    <row r="48" ht="12.75">
      <c r="B48" s="97" t="s">
        <v>106</v>
      </c>
    </row>
    <row r="49" spans="3:17" ht="13.5" thickBot="1">
      <c r="C49" s="1"/>
      <c r="D49" s="1"/>
      <c r="E49" s="1"/>
      <c r="F49" s="1"/>
      <c r="G49" s="1"/>
      <c r="H49" s="2"/>
      <c r="I49" s="3"/>
      <c r="J49" s="1"/>
      <c r="K49" s="1"/>
      <c r="L49" s="1"/>
      <c r="M49" s="1"/>
      <c r="N49" s="2"/>
      <c r="O49" s="3"/>
      <c r="P49" s="1"/>
      <c r="Q49" s="1"/>
    </row>
    <row r="50" spans="2:19" ht="12.75">
      <c r="B50" s="4"/>
      <c r="C50" s="5"/>
      <c r="D50" s="5"/>
      <c r="E50" s="5"/>
      <c r="F50" s="5"/>
      <c r="G50" s="5"/>
      <c r="H50" s="5" t="s">
        <v>61</v>
      </c>
      <c r="I50" s="5" t="s">
        <v>42</v>
      </c>
      <c r="J50" s="6" t="s">
        <v>42</v>
      </c>
      <c r="K50" s="7"/>
      <c r="L50" s="4" t="s">
        <v>23</v>
      </c>
      <c r="M50" s="5" t="s">
        <v>24</v>
      </c>
      <c r="N50" s="5" t="s">
        <v>62</v>
      </c>
      <c r="O50" s="5" t="s">
        <v>42</v>
      </c>
      <c r="P50" s="6" t="s">
        <v>42</v>
      </c>
      <c r="Q50" s="8"/>
      <c r="R50" s="9" t="s">
        <v>37</v>
      </c>
      <c r="S50" s="10" t="s">
        <v>25</v>
      </c>
    </row>
    <row r="51" spans="2:19" ht="12.75">
      <c r="B51" s="11" t="s">
        <v>44</v>
      </c>
      <c r="C51" s="7" t="s">
        <v>45</v>
      </c>
      <c r="D51" s="7" t="s">
        <v>20</v>
      </c>
      <c r="E51" s="7" t="s">
        <v>46</v>
      </c>
      <c r="F51" s="7" t="s">
        <v>64</v>
      </c>
      <c r="G51" s="7" t="s">
        <v>62</v>
      </c>
      <c r="H51" s="7" t="s">
        <v>47</v>
      </c>
      <c r="I51" s="7" t="s">
        <v>26</v>
      </c>
      <c r="J51" s="12" t="s">
        <v>26</v>
      </c>
      <c r="K51" s="7"/>
      <c r="L51" s="11" t="s">
        <v>27</v>
      </c>
      <c r="M51" s="7" t="s">
        <v>28</v>
      </c>
      <c r="N51" s="7" t="s">
        <v>63</v>
      </c>
      <c r="O51" s="7" t="s">
        <v>26</v>
      </c>
      <c r="P51" s="12" t="s">
        <v>26</v>
      </c>
      <c r="Q51" s="8"/>
      <c r="R51" s="13" t="s">
        <v>85</v>
      </c>
      <c r="S51" s="14" t="s">
        <v>29</v>
      </c>
    </row>
    <row r="52" spans="2:19" ht="12.75">
      <c r="B52" s="11" t="s">
        <v>18</v>
      </c>
      <c r="C52" s="7" t="s">
        <v>18</v>
      </c>
      <c r="D52" s="7"/>
      <c r="E52" s="7" t="s">
        <v>64</v>
      </c>
      <c r="F52" s="7" t="s">
        <v>98</v>
      </c>
      <c r="G52" s="7" t="s">
        <v>64</v>
      </c>
      <c r="H52" s="7" t="s">
        <v>4</v>
      </c>
      <c r="I52" s="7" t="s">
        <v>64</v>
      </c>
      <c r="J52" s="12" t="s">
        <v>64</v>
      </c>
      <c r="K52" s="7"/>
      <c r="L52" s="11" t="s">
        <v>30</v>
      </c>
      <c r="M52" s="7" t="s">
        <v>30</v>
      </c>
      <c r="N52" s="7" t="s">
        <v>4</v>
      </c>
      <c r="O52" s="7" t="s">
        <v>64</v>
      </c>
      <c r="P52" s="12" t="s">
        <v>64</v>
      </c>
      <c r="Q52" s="8"/>
      <c r="R52" s="13" t="s">
        <v>86</v>
      </c>
      <c r="S52" s="14" t="s">
        <v>37</v>
      </c>
    </row>
    <row r="53" spans="2:19" ht="13.5" thickBot="1">
      <c r="B53" s="15"/>
      <c r="C53" s="16" t="s">
        <v>31</v>
      </c>
      <c r="D53" s="16" t="s">
        <v>32</v>
      </c>
      <c r="E53" s="16" t="s">
        <v>33</v>
      </c>
      <c r="F53" s="16" t="s">
        <v>34</v>
      </c>
      <c r="G53" s="16" t="s">
        <v>96</v>
      </c>
      <c r="H53" s="16" t="s">
        <v>87</v>
      </c>
      <c r="I53" s="16" t="s">
        <v>105</v>
      </c>
      <c r="J53" s="17" t="s">
        <v>89</v>
      </c>
      <c r="K53" s="18"/>
      <c r="L53" s="19" t="s">
        <v>90</v>
      </c>
      <c r="M53" s="16" t="s">
        <v>91</v>
      </c>
      <c r="N53" s="16" t="s">
        <v>92</v>
      </c>
      <c r="O53" s="16" t="s">
        <v>102</v>
      </c>
      <c r="P53" s="17" t="s">
        <v>103</v>
      </c>
      <c r="Q53" s="20"/>
      <c r="R53" s="21" t="s">
        <v>97</v>
      </c>
      <c r="S53" s="22" t="s">
        <v>95</v>
      </c>
    </row>
    <row r="54" spans="2:21" ht="12.75">
      <c r="B54" s="23">
        <v>1</v>
      </c>
      <c r="C54" s="3" t="s">
        <v>21</v>
      </c>
      <c r="D54" s="3" t="s">
        <v>5</v>
      </c>
      <c r="E54" s="3">
        <v>570908120</v>
      </c>
      <c r="F54" s="3">
        <v>0</v>
      </c>
      <c r="G54" s="3">
        <f>E54+F54</f>
        <v>570908120</v>
      </c>
      <c r="H54" s="24">
        <v>574354317.7561833</v>
      </c>
      <c r="I54" s="24">
        <f>+H54-G54</f>
        <v>3446197.7561832666</v>
      </c>
      <c r="J54" s="26">
        <f>H54/G54-1</f>
        <v>0.006036343914995079</v>
      </c>
      <c r="K54" s="27"/>
      <c r="L54" s="28">
        <v>0</v>
      </c>
      <c r="M54" s="25">
        <f aca="true" t="shared" si="18" ref="M54:M63">-L$67*(H54/SUM($H$54:$H$63))</f>
        <v>6532560.186578544</v>
      </c>
      <c r="N54" s="25">
        <f>H54+L54+M54</f>
        <v>580886877.9427618</v>
      </c>
      <c r="O54" s="25">
        <f>N54-G54</f>
        <v>9978757.942761779</v>
      </c>
      <c r="P54" s="92">
        <f>N54/G54-1</f>
        <v>0.01747874586678111</v>
      </c>
      <c r="Q54" s="30"/>
      <c r="R54" s="23">
        <f>H54</f>
        <v>574354317.7561833</v>
      </c>
      <c r="S54" s="92">
        <f>N54/H54-1</f>
        <v>0.011373746108672256</v>
      </c>
      <c r="T54" s="94"/>
      <c r="U54" s="95"/>
    </row>
    <row r="55" spans="2:21" ht="12.75">
      <c r="B55" s="23">
        <v>2</v>
      </c>
      <c r="C55" s="3" t="s">
        <v>6</v>
      </c>
      <c r="D55" s="3" t="s">
        <v>48</v>
      </c>
      <c r="E55" s="3">
        <v>407879106</v>
      </c>
      <c r="F55" s="3">
        <v>0</v>
      </c>
      <c r="G55" s="3">
        <f aca="true" t="shared" si="19" ref="G55:G66">E55+F55</f>
        <v>407879106</v>
      </c>
      <c r="H55" s="3">
        <v>424169618.23224145</v>
      </c>
      <c r="I55" s="3">
        <f aca="true" t="shared" si="20" ref="I55:I66">+H55-G55</f>
        <v>16290512.232241452</v>
      </c>
      <c r="J55" s="26">
        <f aca="true" t="shared" si="21" ref="J55:J66">H55/G55-1</f>
        <v>0.03993956050360037</v>
      </c>
      <c r="K55" s="27"/>
      <c r="L55" s="28">
        <v>0</v>
      </c>
      <c r="M55" s="25">
        <f t="shared" si="18"/>
        <v>4824397.544785987</v>
      </c>
      <c r="N55" s="25">
        <f aca="true" t="shared" si="22" ref="N55:N66">H55+L55+M55</f>
        <v>428994015.7770274</v>
      </c>
      <c r="O55" s="25">
        <f aca="true" t="shared" si="23" ref="O55:O66">N55-G55</f>
        <v>21114909.77702743</v>
      </c>
      <c r="P55" s="92">
        <f aca="true" t="shared" si="24" ref="P55:P66">N55/G55-1</f>
        <v>0.05176756903313273</v>
      </c>
      <c r="Q55" s="30"/>
      <c r="R55" s="23">
        <f aca="true" t="shared" si="25" ref="R55:R63">H55</f>
        <v>424169618.23224145</v>
      </c>
      <c r="S55" s="92">
        <f aca="true" t="shared" si="26" ref="S55:S63">N55/H55-1</f>
        <v>0.011373746108672256</v>
      </c>
      <c r="T55" s="94"/>
      <c r="U55" s="95"/>
    </row>
    <row r="56" spans="2:21" ht="12.75">
      <c r="B56" s="23">
        <v>3</v>
      </c>
      <c r="C56" s="3" t="s">
        <v>49</v>
      </c>
      <c r="D56" s="3" t="s">
        <v>50</v>
      </c>
      <c r="E56" s="3">
        <v>117330242</v>
      </c>
      <c r="F56" s="3">
        <v>0</v>
      </c>
      <c r="G56" s="3">
        <f t="shared" si="19"/>
        <v>117330242</v>
      </c>
      <c r="H56" s="3">
        <v>124504320.37293202</v>
      </c>
      <c r="I56" s="3">
        <f t="shared" si="20"/>
        <v>7174078.372932017</v>
      </c>
      <c r="J56" s="26">
        <f t="shared" si="21"/>
        <v>0.06114432435017059</v>
      </c>
      <c r="K56" s="27"/>
      <c r="L56" s="28">
        <v>0</v>
      </c>
      <c r="M56" s="25">
        <f t="shared" si="18"/>
        <v>1416080.5293545292</v>
      </c>
      <c r="N56" s="25">
        <f t="shared" si="22"/>
        <v>125920400.90228654</v>
      </c>
      <c r="O56" s="25">
        <f t="shared" si="23"/>
        <v>8590158.902286544</v>
      </c>
      <c r="P56" s="92">
        <f t="shared" si="24"/>
        <v>0.07321351047998803</v>
      </c>
      <c r="Q56" s="30"/>
      <c r="R56" s="23">
        <f t="shared" si="25"/>
        <v>124504320.37293202</v>
      </c>
      <c r="S56" s="92">
        <f t="shared" si="26"/>
        <v>0.011373746108672256</v>
      </c>
      <c r="T56" s="94"/>
      <c r="U56" s="95"/>
    </row>
    <row r="57" spans="2:21" ht="12.75">
      <c r="B57" s="23">
        <v>4</v>
      </c>
      <c r="C57" s="3" t="s">
        <v>41</v>
      </c>
      <c r="D57" s="3" t="s">
        <v>51</v>
      </c>
      <c r="E57" s="3">
        <v>13383046.99</v>
      </c>
      <c r="F57" s="3">
        <v>0</v>
      </c>
      <c r="G57" s="3">
        <f t="shared" si="19"/>
        <v>13383046.99</v>
      </c>
      <c r="H57" s="3">
        <v>11350678.97879397</v>
      </c>
      <c r="I57" s="3">
        <f t="shared" si="20"/>
        <v>-2032368.0112060308</v>
      </c>
      <c r="J57" s="26">
        <f t="shared" si="21"/>
        <v>-0.15186138199504529</v>
      </c>
      <c r="K57" s="27"/>
      <c r="L57" s="28">
        <v>0</v>
      </c>
      <c r="M57" s="25">
        <f t="shared" si="18"/>
        <v>129099.74086584679</v>
      </c>
      <c r="N57" s="25">
        <f t="shared" si="22"/>
        <v>11479778.719659816</v>
      </c>
      <c r="O57" s="25">
        <f t="shared" si="23"/>
        <v>-1903268.2703401837</v>
      </c>
      <c r="P57" s="92">
        <f t="shared" si="24"/>
        <v>-0.14221486868889666</v>
      </c>
      <c r="Q57" s="30"/>
      <c r="R57" s="23">
        <f t="shared" si="25"/>
        <v>11350678.97879397</v>
      </c>
      <c r="S57" s="92">
        <f t="shared" si="26"/>
        <v>0.011373746108672256</v>
      </c>
      <c r="T57" s="94"/>
      <c r="U57" s="95"/>
    </row>
    <row r="58" spans="2:21" ht="12.75">
      <c r="B58" s="23">
        <v>5</v>
      </c>
      <c r="C58" s="3" t="s">
        <v>19</v>
      </c>
      <c r="D58" s="3" t="s">
        <v>52</v>
      </c>
      <c r="E58" s="3">
        <v>159688687</v>
      </c>
      <c r="F58" s="3">
        <v>0</v>
      </c>
      <c r="G58" s="3">
        <f t="shared" si="19"/>
        <v>159688687</v>
      </c>
      <c r="H58" s="3">
        <v>178651468.02045828</v>
      </c>
      <c r="I58" s="3">
        <f t="shared" si="20"/>
        <v>18962781.02045828</v>
      </c>
      <c r="J58" s="26">
        <f t="shared" si="21"/>
        <v>0.11874843094212606</v>
      </c>
      <c r="K58" s="27"/>
      <c r="L58" s="28">
        <v>0</v>
      </c>
      <c r="M58" s="25">
        <f t="shared" si="18"/>
        <v>2031936.4392062875</v>
      </c>
      <c r="N58" s="25">
        <f t="shared" si="22"/>
        <v>180683404.45966458</v>
      </c>
      <c r="O58" s="25">
        <f t="shared" si="23"/>
        <v>20994717.459664583</v>
      </c>
      <c r="P58" s="92">
        <f t="shared" si="24"/>
        <v>0.13147279155513747</v>
      </c>
      <c r="Q58" s="30"/>
      <c r="R58" s="23">
        <f t="shared" si="25"/>
        <v>178651468.02045828</v>
      </c>
      <c r="S58" s="92">
        <f t="shared" si="26"/>
        <v>0.011373746108672478</v>
      </c>
      <c r="T58" s="94"/>
      <c r="U58" s="95"/>
    </row>
    <row r="59" spans="2:21" ht="12.75">
      <c r="B59" s="23">
        <v>6</v>
      </c>
      <c r="C59" s="3" t="s">
        <v>8</v>
      </c>
      <c r="D59" s="3" t="s">
        <v>9</v>
      </c>
      <c r="E59" s="3">
        <v>10962790</v>
      </c>
      <c r="F59" s="3">
        <v>0</v>
      </c>
      <c r="G59" s="3">
        <f t="shared" si="19"/>
        <v>10962790</v>
      </c>
      <c r="H59" s="3">
        <v>13339264.110225836</v>
      </c>
      <c r="I59" s="3">
        <f t="shared" si="20"/>
        <v>2376474.110225836</v>
      </c>
      <c r="J59" s="26">
        <f t="shared" si="21"/>
        <v>0.2167763963576641</v>
      </c>
      <c r="K59" s="27"/>
      <c r="L59" s="28">
        <v>0</v>
      </c>
      <c r="M59" s="25">
        <f t="shared" si="18"/>
        <v>151717.40326623365</v>
      </c>
      <c r="N59" s="25">
        <f t="shared" si="22"/>
        <v>13490981.51349207</v>
      </c>
      <c r="O59" s="25">
        <f t="shared" si="23"/>
        <v>2528191.51349207</v>
      </c>
      <c r="P59" s="92">
        <f t="shared" si="24"/>
        <v>0.23061570216086147</v>
      </c>
      <c r="Q59" s="30"/>
      <c r="R59" s="23">
        <f t="shared" si="25"/>
        <v>13339264.110225836</v>
      </c>
      <c r="S59" s="92">
        <f t="shared" si="26"/>
        <v>0.011373746108672478</v>
      </c>
      <c r="T59" s="94"/>
      <c r="U59" s="95"/>
    </row>
    <row r="60" spans="2:21" ht="12.75">
      <c r="B60" s="23">
        <v>7</v>
      </c>
      <c r="C60" s="3" t="s">
        <v>0</v>
      </c>
      <c r="D60" s="3" t="s">
        <v>53</v>
      </c>
      <c r="E60" s="3">
        <v>470827.99</v>
      </c>
      <c r="F60" s="3">
        <v>0</v>
      </c>
      <c r="G60" s="3">
        <f t="shared" si="19"/>
        <v>470827.99</v>
      </c>
      <c r="H60" s="3">
        <v>510390.88061636605</v>
      </c>
      <c r="I60" s="3">
        <f t="shared" si="20"/>
        <v>39562.89061636606</v>
      </c>
      <c r="J60" s="26">
        <f t="shared" si="21"/>
        <v>0.0840283319102717</v>
      </c>
      <c r="K60" s="27"/>
      <c r="L60" s="28">
        <v>0</v>
      </c>
      <c r="M60" s="25">
        <f t="shared" si="18"/>
        <v>5805.05629231224</v>
      </c>
      <c r="N60" s="25">
        <f t="shared" si="22"/>
        <v>516195.93690867827</v>
      </c>
      <c r="O60" s="25">
        <f t="shared" si="23"/>
        <v>45367.94690867828</v>
      </c>
      <c r="P60" s="92">
        <f t="shared" si="24"/>
        <v>0.09635779493202667</v>
      </c>
      <c r="Q60" s="30"/>
      <c r="R60" s="23">
        <f t="shared" si="25"/>
        <v>510390.88061636605</v>
      </c>
      <c r="S60" s="92">
        <f t="shared" si="26"/>
        <v>0.011373746108672256</v>
      </c>
      <c r="T60" s="94"/>
      <c r="U60" s="95"/>
    </row>
    <row r="61" spans="2:21" ht="12.75">
      <c r="B61" s="23">
        <v>8</v>
      </c>
      <c r="C61" s="3" t="s">
        <v>1</v>
      </c>
      <c r="D61" s="3" t="s">
        <v>54</v>
      </c>
      <c r="E61" s="3">
        <v>933273</v>
      </c>
      <c r="F61" s="3">
        <v>0</v>
      </c>
      <c r="G61" s="3">
        <f t="shared" si="19"/>
        <v>933273</v>
      </c>
      <c r="H61" s="3">
        <v>531687.7525996935</v>
      </c>
      <c r="I61" s="3">
        <f t="shared" si="20"/>
        <v>-401585.2474003065</v>
      </c>
      <c r="J61" s="26">
        <f t="shared" si="21"/>
        <v>-0.43029772360317564</v>
      </c>
      <c r="K61" s="27"/>
      <c r="L61" s="28">
        <v>0</v>
      </c>
      <c r="M61" s="25">
        <f t="shared" si="18"/>
        <v>6047.281507159503</v>
      </c>
      <c r="N61" s="25">
        <f t="shared" si="22"/>
        <v>537735.034106853</v>
      </c>
      <c r="O61" s="25">
        <f t="shared" si="23"/>
        <v>-395537.96589314705</v>
      </c>
      <c r="P61" s="92">
        <f t="shared" si="24"/>
        <v>-0.4238180745539055</v>
      </c>
      <c r="Q61" s="30"/>
      <c r="R61" s="23">
        <f t="shared" si="25"/>
        <v>531687.7525996935</v>
      </c>
      <c r="S61" s="92">
        <f t="shared" si="26"/>
        <v>0.011373746108672256</v>
      </c>
      <c r="T61" s="94"/>
      <c r="U61" s="95"/>
    </row>
    <row r="62" spans="2:21" ht="12.75">
      <c r="B62" s="23">
        <v>9</v>
      </c>
      <c r="C62" s="3" t="s">
        <v>7</v>
      </c>
      <c r="D62" s="3" t="s">
        <v>55</v>
      </c>
      <c r="E62" s="3">
        <v>102234904</v>
      </c>
      <c r="F62" s="3">
        <v>0</v>
      </c>
      <c r="G62" s="3">
        <f t="shared" si="19"/>
        <v>102234904</v>
      </c>
      <c r="H62" s="3">
        <v>106935711.39445561</v>
      </c>
      <c r="I62" s="3">
        <f t="shared" si="20"/>
        <v>4700807.394455612</v>
      </c>
      <c r="J62" s="26">
        <f t="shared" si="21"/>
        <v>0.04598045491836733</v>
      </c>
      <c r="K62" s="27"/>
      <c r="L62" s="28">
        <v>0</v>
      </c>
      <c r="M62" s="25">
        <f t="shared" si="18"/>
        <v>1216259.6313507974</v>
      </c>
      <c r="N62" s="25">
        <f t="shared" si="22"/>
        <v>108151971.02580641</v>
      </c>
      <c r="O62" s="25">
        <f t="shared" si="23"/>
        <v>5917067.025806412</v>
      </c>
      <c r="P62" s="92">
        <f t="shared" si="24"/>
        <v>0.05787717104724255</v>
      </c>
      <c r="Q62" s="30"/>
      <c r="R62" s="23">
        <f t="shared" si="25"/>
        <v>106935711.39445561</v>
      </c>
      <c r="S62" s="92">
        <f t="shared" si="26"/>
        <v>0.011373746108672256</v>
      </c>
      <c r="T62" s="94"/>
      <c r="U62" s="95"/>
    </row>
    <row r="63" spans="2:21" ht="12.75">
      <c r="B63" s="23">
        <v>10</v>
      </c>
      <c r="C63" s="3" t="s">
        <v>60</v>
      </c>
      <c r="D63" s="3" t="s">
        <v>56</v>
      </c>
      <c r="E63" s="3">
        <v>850935</v>
      </c>
      <c r="F63" s="3">
        <v>0</v>
      </c>
      <c r="G63" s="3">
        <f t="shared" si="19"/>
        <v>850935</v>
      </c>
      <c r="H63" s="3">
        <v>854516.5702939029</v>
      </c>
      <c r="I63" s="3">
        <f t="shared" si="20"/>
        <v>3581.570293902885</v>
      </c>
      <c r="J63" s="26">
        <f t="shared" si="21"/>
        <v>0.0042089822300208635</v>
      </c>
      <c r="K63" s="27"/>
      <c r="L63" s="28">
        <v>0</v>
      </c>
      <c r="M63" s="25">
        <f t="shared" si="18"/>
        <v>9719.05451617631</v>
      </c>
      <c r="N63" s="25">
        <f t="shared" si="22"/>
        <v>864235.6248100792</v>
      </c>
      <c r="O63" s="25">
        <f t="shared" si="23"/>
        <v>13300.624810079229</v>
      </c>
      <c r="P63" s="92">
        <f t="shared" si="24"/>
        <v>0.015630600233953462</v>
      </c>
      <c r="Q63" s="30"/>
      <c r="R63" s="23">
        <f t="shared" si="25"/>
        <v>854516.5702939029</v>
      </c>
      <c r="S63" s="92">
        <f t="shared" si="26"/>
        <v>0.011373746108672478</v>
      </c>
      <c r="T63" s="94"/>
      <c r="U63" s="95"/>
    </row>
    <row r="64" spans="2:21" ht="12.75">
      <c r="B64" s="23">
        <v>11</v>
      </c>
      <c r="C64" s="3" t="s">
        <v>57</v>
      </c>
      <c r="D64" s="3" t="s">
        <v>2</v>
      </c>
      <c r="E64" s="3">
        <v>9343309.730857743</v>
      </c>
      <c r="F64" s="3">
        <v>0</v>
      </c>
      <c r="G64" s="3">
        <f t="shared" si="19"/>
        <v>9343309.730857743</v>
      </c>
      <c r="H64" s="3">
        <v>11648571.970502652</v>
      </c>
      <c r="I64" s="3">
        <f t="shared" si="20"/>
        <v>2305262.2396449093</v>
      </c>
      <c r="J64" s="26">
        <f t="shared" si="21"/>
        <v>0.2467286546256109</v>
      </c>
      <c r="K64" s="27"/>
      <c r="L64" s="28">
        <f>-I64</f>
        <v>-2305262.2396449093</v>
      </c>
      <c r="M64" s="25">
        <v>0</v>
      </c>
      <c r="N64" s="25">
        <f t="shared" si="22"/>
        <v>9343309.730857743</v>
      </c>
      <c r="O64" s="25">
        <f t="shared" si="23"/>
        <v>0</v>
      </c>
      <c r="P64" s="92">
        <f t="shared" si="24"/>
        <v>0</v>
      </c>
      <c r="Q64" s="30"/>
      <c r="R64" s="31"/>
      <c r="S64" s="92"/>
      <c r="T64" s="94"/>
      <c r="U64" s="95"/>
    </row>
    <row r="65" spans="2:21" ht="12.75">
      <c r="B65" s="23">
        <v>12</v>
      </c>
      <c r="C65" s="3" t="s">
        <v>57</v>
      </c>
      <c r="D65" s="3" t="s">
        <v>59</v>
      </c>
      <c r="E65" s="3">
        <v>24561655.0407825</v>
      </c>
      <c r="F65" s="3">
        <v>0</v>
      </c>
      <c r="G65" s="3">
        <f t="shared" si="19"/>
        <v>24561655.0407825</v>
      </c>
      <c r="H65" s="3">
        <v>34296895.1854168</v>
      </c>
      <c r="I65" s="3">
        <f t="shared" si="20"/>
        <v>9735240.144634303</v>
      </c>
      <c r="J65" s="26">
        <f t="shared" si="21"/>
        <v>0.3963592896516859</v>
      </c>
      <c r="K65" s="27"/>
      <c r="L65" s="28">
        <f>-I65</f>
        <v>-9735240.144634303</v>
      </c>
      <c r="M65" s="25">
        <v>0</v>
      </c>
      <c r="N65" s="25">
        <f t="shared" si="22"/>
        <v>24561655.0407825</v>
      </c>
      <c r="O65" s="25">
        <f t="shared" si="23"/>
        <v>0</v>
      </c>
      <c r="P65" s="92">
        <f t="shared" si="24"/>
        <v>0</v>
      </c>
      <c r="Q65" s="30"/>
      <c r="R65" s="31"/>
      <c r="S65" s="92"/>
      <c r="T65" s="94"/>
      <c r="U65" s="95"/>
    </row>
    <row r="66" spans="2:21" ht="12.75">
      <c r="B66" s="32">
        <v>13</v>
      </c>
      <c r="C66" s="33" t="s">
        <v>57</v>
      </c>
      <c r="D66" s="33" t="s">
        <v>3</v>
      </c>
      <c r="E66" s="33">
        <v>25480278.984321255</v>
      </c>
      <c r="F66" s="33">
        <v>0</v>
      </c>
      <c r="G66" s="33">
        <f t="shared" si="19"/>
        <v>25480278.984321255</v>
      </c>
      <c r="H66" s="33">
        <v>29763399.467765916</v>
      </c>
      <c r="I66" s="33">
        <f t="shared" si="20"/>
        <v>4283120.483444661</v>
      </c>
      <c r="J66" s="26">
        <f t="shared" si="21"/>
        <v>0.1680955097108705</v>
      </c>
      <c r="K66" s="27"/>
      <c r="L66" s="36">
        <f>-I66</f>
        <v>-4283120.483444661</v>
      </c>
      <c r="M66" s="34">
        <v>0</v>
      </c>
      <c r="N66" s="34">
        <f t="shared" si="22"/>
        <v>25480278.984321255</v>
      </c>
      <c r="O66" s="34">
        <f t="shared" si="23"/>
        <v>0</v>
      </c>
      <c r="P66" s="93">
        <f t="shared" si="24"/>
        <v>0</v>
      </c>
      <c r="Q66" s="30"/>
      <c r="R66" s="38"/>
      <c r="S66" s="93"/>
      <c r="T66" s="94"/>
      <c r="U66" s="95"/>
    </row>
    <row r="67" spans="2:19" ht="13.5" thickBot="1">
      <c r="B67" s="39"/>
      <c r="C67" s="40"/>
      <c r="D67" s="40" t="s">
        <v>58</v>
      </c>
      <c r="E67" s="40">
        <f>SUM(E54:E66)</f>
        <v>1444027175.7359617</v>
      </c>
      <c r="F67" s="40">
        <f>SUM(F54:F66)</f>
        <v>0</v>
      </c>
      <c r="G67" s="40">
        <f>SUM(G54:G66)</f>
        <v>1444027175.7359617</v>
      </c>
      <c r="H67" s="40">
        <f>SUM(H54:H66)</f>
        <v>1510910840.6924856</v>
      </c>
      <c r="I67" s="40">
        <f>SUM(I54:I66)</f>
        <v>66883664.95652427</v>
      </c>
      <c r="J67" s="101">
        <f>H67/G67-1</f>
        <v>0.04631745584873492</v>
      </c>
      <c r="K67" s="25"/>
      <c r="L67" s="42">
        <f>SUM(L64:L66)</f>
        <v>-16323622.867723873</v>
      </c>
      <c r="M67" s="41">
        <f>SUM(M54:M66)</f>
        <v>16323622.867723871</v>
      </c>
      <c r="N67" s="41">
        <f>SUM(N54:N66)</f>
        <v>1510910840.692486</v>
      </c>
      <c r="O67" s="41">
        <f>SUM(O54:O66)</f>
        <v>66883664.95652424</v>
      </c>
      <c r="P67" s="101">
        <f>N67/E67-1</f>
        <v>0.04631745584873537</v>
      </c>
      <c r="Q67" s="3"/>
      <c r="R67" s="42">
        <f>SUM(R54:R66)</f>
        <v>1435201974.0688004</v>
      </c>
      <c r="S67" s="44"/>
    </row>
    <row r="68" spans="2:19" ht="12.75">
      <c r="B68" s="3"/>
      <c r="C68" s="3"/>
      <c r="D68" s="3"/>
      <c r="E68" s="3"/>
      <c r="F68" s="3"/>
      <c r="G68" s="3"/>
      <c r="H68" s="3"/>
      <c r="I68" s="3"/>
      <c r="J68" s="87"/>
      <c r="K68" s="25"/>
      <c r="L68" s="25"/>
      <c r="M68" s="25"/>
      <c r="N68" s="25"/>
      <c r="O68" s="25"/>
      <c r="P68" s="88"/>
      <c r="Q68" s="3"/>
      <c r="R68" s="25"/>
      <c r="S68" s="3"/>
    </row>
    <row r="69" spans="2:20" ht="12.75">
      <c r="B69" s="3"/>
      <c r="C69" s="3"/>
      <c r="D69" s="3"/>
      <c r="E69" s="3"/>
      <c r="F69" s="3"/>
      <c r="G69" s="3"/>
      <c r="H69" s="3"/>
      <c r="I69" s="103"/>
      <c r="J69" s="3"/>
      <c r="K69" s="3"/>
      <c r="L69" s="3"/>
      <c r="M69" s="3"/>
      <c r="N69" s="3"/>
      <c r="O69" s="3"/>
      <c r="P69" s="3"/>
      <c r="Q69" s="3"/>
      <c r="R69" s="3"/>
      <c r="S69" s="3"/>
      <c r="T69" s="100"/>
    </row>
    <row r="70" spans="2:19" ht="12.75">
      <c r="B70" s="99" t="s">
        <v>101</v>
      </c>
      <c r="C70" s="98"/>
      <c r="D70" s="98"/>
      <c r="E70" s="98"/>
      <c r="F70" s="9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3"/>
      <c r="S70" s="3"/>
    </row>
    <row r="71" ht="13.5" thickBot="1"/>
    <row r="72" spans="2:19" ht="12.75">
      <c r="B72" s="4"/>
      <c r="C72" s="5"/>
      <c r="D72" s="5"/>
      <c r="E72" s="5"/>
      <c r="F72" s="5"/>
      <c r="G72" s="5"/>
      <c r="H72" s="5" t="s">
        <v>61</v>
      </c>
      <c r="I72" s="5" t="s">
        <v>42</v>
      </c>
      <c r="J72" s="6" t="s">
        <v>42</v>
      </c>
      <c r="K72" s="7"/>
      <c r="L72" s="4" t="s">
        <v>23</v>
      </c>
      <c r="M72" s="5" t="s">
        <v>24</v>
      </c>
      <c r="N72" s="5" t="s">
        <v>62</v>
      </c>
      <c r="O72" s="5" t="s">
        <v>42</v>
      </c>
      <c r="P72" s="6" t="s">
        <v>42</v>
      </c>
      <c r="Q72" s="8"/>
      <c r="R72" s="9" t="s">
        <v>37</v>
      </c>
      <c r="S72" s="10" t="s">
        <v>25</v>
      </c>
    </row>
    <row r="73" spans="2:19" ht="12.75">
      <c r="B73" s="11" t="s">
        <v>44</v>
      </c>
      <c r="C73" s="7" t="s">
        <v>45</v>
      </c>
      <c r="D73" s="7" t="s">
        <v>20</v>
      </c>
      <c r="E73" s="7" t="s">
        <v>46</v>
      </c>
      <c r="F73" s="7" t="s">
        <v>64</v>
      </c>
      <c r="G73" s="7" t="s">
        <v>62</v>
      </c>
      <c r="H73" s="7" t="s">
        <v>47</v>
      </c>
      <c r="I73" s="7" t="s">
        <v>26</v>
      </c>
      <c r="J73" s="12" t="s">
        <v>26</v>
      </c>
      <c r="K73" s="7"/>
      <c r="L73" s="11" t="s">
        <v>27</v>
      </c>
      <c r="M73" s="7" t="s">
        <v>28</v>
      </c>
      <c r="N73" s="7" t="s">
        <v>63</v>
      </c>
      <c r="O73" s="7" t="s">
        <v>26</v>
      </c>
      <c r="P73" s="12" t="s">
        <v>26</v>
      </c>
      <c r="Q73" s="8"/>
      <c r="R73" s="13" t="s">
        <v>85</v>
      </c>
      <c r="S73" s="14" t="s">
        <v>29</v>
      </c>
    </row>
    <row r="74" spans="2:19" ht="12.75">
      <c r="B74" s="11" t="s">
        <v>18</v>
      </c>
      <c r="C74" s="7" t="s">
        <v>18</v>
      </c>
      <c r="D74" s="7"/>
      <c r="E74" s="7" t="s">
        <v>64</v>
      </c>
      <c r="F74" s="7" t="s">
        <v>98</v>
      </c>
      <c r="G74" s="7" t="s">
        <v>64</v>
      </c>
      <c r="H74" s="7" t="s">
        <v>4</v>
      </c>
      <c r="I74" s="7" t="s">
        <v>64</v>
      </c>
      <c r="J74" s="12" t="s">
        <v>64</v>
      </c>
      <c r="K74" s="7"/>
      <c r="L74" s="11" t="s">
        <v>30</v>
      </c>
      <c r="M74" s="7" t="s">
        <v>30</v>
      </c>
      <c r="N74" s="7" t="s">
        <v>4</v>
      </c>
      <c r="O74" s="7" t="s">
        <v>64</v>
      </c>
      <c r="P74" s="12" t="s">
        <v>64</v>
      </c>
      <c r="Q74" s="8"/>
      <c r="R74" s="13" t="s">
        <v>86</v>
      </c>
      <c r="S74" s="14" t="s">
        <v>37</v>
      </c>
    </row>
    <row r="75" spans="2:19" ht="13.5" thickBot="1">
      <c r="B75" s="15"/>
      <c r="C75" s="16" t="s">
        <v>31</v>
      </c>
      <c r="D75" s="16" t="s">
        <v>32</v>
      </c>
      <c r="E75" s="16" t="s">
        <v>33</v>
      </c>
      <c r="F75" s="16" t="s">
        <v>34</v>
      </c>
      <c r="G75" s="16" t="s">
        <v>96</v>
      </c>
      <c r="H75" s="16" t="s">
        <v>87</v>
      </c>
      <c r="I75" s="16" t="s">
        <v>105</v>
      </c>
      <c r="J75" s="17" t="s">
        <v>89</v>
      </c>
      <c r="K75" s="18"/>
      <c r="L75" s="19" t="s">
        <v>90</v>
      </c>
      <c r="M75" s="16" t="s">
        <v>91</v>
      </c>
      <c r="N75" s="16" t="s">
        <v>92</v>
      </c>
      <c r="O75" s="16" t="s">
        <v>102</v>
      </c>
      <c r="P75" s="17" t="s">
        <v>103</v>
      </c>
      <c r="Q75" s="20"/>
      <c r="R75" s="21" t="s">
        <v>97</v>
      </c>
      <c r="S75" s="22" t="s">
        <v>95</v>
      </c>
    </row>
    <row r="76" spans="2:19" ht="12.75">
      <c r="B76" s="23">
        <v>1</v>
      </c>
      <c r="C76" s="3" t="s">
        <v>21</v>
      </c>
      <c r="D76" s="3" t="s">
        <v>5</v>
      </c>
      <c r="E76" s="3">
        <v>570908120</v>
      </c>
      <c r="F76" s="3">
        <v>0</v>
      </c>
      <c r="G76" s="3">
        <f>E76+F76</f>
        <v>570908120</v>
      </c>
      <c r="H76" s="24">
        <v>553721605.4514657</v>
      </c>
      <c r="I76" s="24">
        <f aca="true" t="shared" si="27" ref="I76:I88">+H76-G76</f>
        <v>-17186514.548534274</v>
      </c>
      <c r="J76" s="26">
        <f>H76/G76-1</f>
        <v>-0.0301038187169842</v>
      </c>
      <c r="K76" s="27"/>
      <c r="L76" s="28">
        <v>0</v>
      </c>
      <c r="M76" s="25">
        <f>-L$89*(H76/SUM($H$76:$H$85))</f>
        <v>4941595.239438069</v>
      </c>
      <c r="N76" s="25">
        <f>H76+L76+M76</f>
        <v>558663200.6909038</v>
      </c>
      <c r="O76" s="25">
        <f>N76-G76</f>
        <v>-12244919.309096217</v>
      </c>
      <c r="P76" s="92">
        <f>N76/G76-1</f>
        <v>-0.021448143545578224</v>
      </c>
      <c r="Q76" s="30"/>
      <c r="R76" s="91">
        <f>H76</f>
        <v>553721605.4514657</v>
      </c>
      <c r="S76" s="92">
        <f>N76/H76-1</f>
        <v>0.008924331633057836</v>
      </c>
    </row>
    <row r="77" spans="2:19" ht="12.75">
      <c r="B77" s="23">
        <v>2</v>
      </c>
      <c r="C77" s="3" t="s">
        <v>6</v>
      </c>
      <c r="D77" s="3" t="s">
        <v>48</v>
      </c>
      <c r="E77" s="3">
        <v>407879106</v>
      </c>
      <c r="F77" s="3">
        <v>0</v>
      </c>
      <c r="G77" s="3">
        <f aca="true" t="shared" si="28" ref="G77:G88">E77+F77</f>
        <v>407879106</v>
      </c>
      <c r="H77" s="3">
        <v>404192680.8383706</v>
      </c>
      <c r="I77" s="3">
        <f t="shared" si="27"/>
        <v>-3686425.161629379</v>
      </c>
      <c r="J77" s="26">
        <f aca="true" t="shared" si="29" ref="J77:J89">H77/G77-1</f>
        <v>-0.009038033837480697</v>
      </c>
      <c r="K77" s="27"/>
      <c r="L77" s="28">
        <v>0</v>
      </c>
      <c r="M77" s="25">
        <f aca="true" t="shared" si="30" ref="M77:M85">-L$89*(H77/SUM($H$76:$H$85))</f>
        <v>3607149.5274563087</v>
      </c>
      <c r="N77" s="25">
        <f aca="true" t="shared" si="31" ref="N77:N88">H77+L77+M77</f>
        <v>407799830.3658269</v>
      </c>
      <c r="O77" s="25">
        <f aca="true" t="shared" si="32" ref="O77:O88">N77-G77</f>
        <v>-79275.63417309523</v>
      </c>
      <c r="P77" s="92">
        <f aca="true" t="shared" si="33" ref="P77:P88">N77/G77-1</f>
        <v>-0.0001943606156994404</v>
      </c>
      <c r="Q77" s="30"/>
      <c r="R77" s="23">
        <f aca="true" t="shared" si="34" ref="R77:R85">H77</f>
        <v>404192680.8383706</v>
      </c>
      <c r="S77" s="92">
        <f aca="true" t="shared" si="35" ref="S77:S85">N77/H77-1</f>
        <v>0.008924331633057836</v>
      </c>
    </row>
    <row r="78" spans="2:19" ht="12.75">
      <c r="B78" s="23">
        <v>3</v>
      </c>
      <c r="C78" s="3" t="s">
        <v>49</v>
      </c>
      <c r="D78" s="3" t="s">
        <v>50</v>
      </c>
      <c r="E78" s="3">
        <v>117330242</v>
      </c>
      <c r="F78" s="3">
        <v>0</v>
      </c>
      <c r="G78" s="3">
        <f t="shared" si="28"/>
        <v>117330242</v>
      </c>
      <c r="H78" s="3">
        <v>119585950.78161459</v>
      </c>
      <c r="I78" s="3">
        <f t="shared" si="27"/>
        <v>2255708.7816145867</v>
      </c>
      <c r="J78" s="26">
        <f t="shared" si="29"/>
        <v>0.019225297273439468</v>
      </c>
      <c r="K78" s="27"/>
      <c r="L78" s="28">
        <v>0</v>
      </c>
      <c r="M78" s="25">
        <f t="shared" si="30"/>
        <v>1067224.683429657</v>
      </c>
      <c r="N78" s="25">
        <f t="shared" si="31"/>
        <v>120653175.46504425</v>
      </c>
      <c r="O78" s="25">
        <f t="shared" si="32"/>
        <v>3322933.465044245</v>
      </c>
      <c r="P78" s="92">
        <f t="shared" si="33"/>
        <v>0.028321201835109555</v>
      </c>
      <c r="Q78" s="30"/>
      <c r="R78" s="23">
        <f t="shared" si="34"/>
        <v>119585950.78161459</v>
      </c>
      <c r="S78" s="92">
        <f t="shared" si="35"/>
        <v>0.008924331633057836</v>
      </c>
    </row>
    <row r="79" spans="2:19" ht="12.75">
      <c r="B79" s="23">
        <v>4</v>
      </c>
      <c r="C79" s="3" t="s">
        <v>41</v>
      </c>
      <c r="D79" s="3" t="s">
        <v>51</v>
      </c>
      <c r="E79" s="3">
        <v>13383046.99</v>
      </c>
      <c r="F79" s="3">
        <v>0</v>
      </c>
      <c r="G79" s="3">
        <f t="shared" si="28"/>
        <v>13383046.99</v>
      </c>
      <c r="H79" s="3">
        <v>11296555.012095906</v>
      </c>
      <c r="I79" s="3">
        <f t="shared" si="27"/>
        <v>-2086491.9779040944</v>
      </c>
      <c r="J79" s="26">
        <f t="shared" si="29"/>
        <v>-0.15590560053051827</v>
      </c>
      <c r="K79" s="27"/>
      <c r="L79" s="28">
        <v>0</v>
      </c>
      <c r="M79" s="25">
        <f t="shared" si="30"/>
        <v>100814.2032390252</v>
      </c>
      <c r="N79" s="25">
        <f t="shared" si="31"/>
        <v>11397369.215334931</v>
      </c>
      <c r="O79" s="25">
        <f t="shared" si="32"/>
        <v>-1985677.7746650688</v>
      </c>
      <c r="P79" s="92">
        <f t="shared" si="33"/>
        <v>-0.14837262218004577</v>
      </c>
      <c r="Q79" s="30"/>
      <c r="R79" s="23">
        <f t="shared" si="34"/>
        <v>11296555.012095906</v>
      </c>
      <c r="S79" s="92">
        <f t="shared" si="35"/>
        <v>0.008924331633057836</v>
      </c>
    </row>
    <row r="80" spans="2:19" ht="12.75">
      <c r="B80" s="23">
        <v>5</v>
      </c>
      <c r="C80" s="3" t="s">
        <v>19</v>
      </c>
      <c r="D80" s="3" t="s">
        <v>52</v>
      </c>
      <c r="E80" s="3">
        <v>159688687</v>
      </c>
      <c r="F80" s="3">
        <v>0</v>
      </c>
      <c r="G80" s="3">
        <f t="shared" si="28"/>
        <v>159688687</v>
      </c>
      <c r="H80" s="3">
        <v>171922028.57366115</v>
      </c>
      <c r="I80" s="3">
        <f t="shared" si="27"/>
        <v>12233341.573661149</v>
      </c>
      <c r="J80" s="26">
        <f t="shared" si="29"/>
        <v>0.07660744041098644</v>
      </c>
      <c r="K80" s="27"/>
      <c r="L80" s="28">
        <v>0</v>
      </c>
      <c r="M80" s="25">
        <f t="shared" si="30"/>
        <v>1534289.198019392</v>
      </c>
      <c r="N80" s="25">
        <f t="shared" si="31"/>
        <v>173456317.77168053</v>
      </c>
      <c r="O80" s="25">
        <f t="shared" si="32"/>
        <v>13767630.771680534</v>
      </c>
      <c r="P80" s="92">
        <f t="shared" si="33"/>
        <v>0.0862154422478314</v>
      </c>
      <c r="Q80" s="30"/>
      <c r="R80" s="23">
        <f t="shared" si="34"/>
        <v>171922028.57366115</v>
      </c>
      <c r="S80" s="92">
        <f t="shared" si="35"/>
        <v>0.008924331633057836</v>
      </c>
    </row>
    <row r="81" spans="2:19" ht="12.75">
      <c r="B81" s="23">
        <v>6</v>
      </c>
      <c r="C81" s="3" t="s">
        <v>8</v>
      </c>
      <c r="D81" s="3" t="s">
        <v>9</v>
      </c>
      <c r="E81" s="3">
        <v>10962790</v>
      </c>
      <c r="F81" s="3">
        <v>0</v>
      </c>
      <c r="G81" s="3">
        <f t="shared" si="28"/>
        <v>10962790</v>
      </c>
      <c r="H81" s="3">
        <v>12954855.089353371</v>
      </c>
      <c r="I81" s="3">
        <f t="shared" si="27"/>
        <v>1992065.0893533714</v>
      </c>
      <c r="J81" s="26">
        <f t="shared" si="29"/>
        <v>0.1817115067745867</v>
      </c>
      <c r="K81" s="27"/>
      <c r="L81" s="28">
        <v>0</v>
      </c>
      <c r="M81" s="25">
        <f t="shared" si="30"/>
        <v>115613.4230755962</v>
      </c>
      <c r="N81" s="25">
        <f t="shared" si="31"/>
        <v>13070468.512428967</v>
      </c>
      <c r="O81" s="25">
        <f t="shared" si="32"/>
        <v>2107678.5124289673</v>
      </c>
      <c r="P81" s="92">
        <f t="shared" si="33"/>
        <v>0.19225749215564347</v>
      </c>
      <c r="Q81" s="30"/>
      <c r="R81" s="23">
        <f t="shared" si="34"/>
        <v>12954855.089353371</v>
      </c>
      <c r="S81" s="92">
        <f t="shared" si="35"/>
        <v>0.008924331633057836</v>
      </c>
    </row>
    <row r="82" spans="2:19" ht="12.75">
      <c r="B82" s="23">
        <v>7</v>
      </c>
      <c r="C82" s="3" t="s">
        <v>0</v>
      </c>
      <c r="D82" s="3" t="s">
        <v>53</v>
      </c>
      <c r="E82" s="3">
        <v>470827.99</v>
      </c>
      <c r="F82" s="3">
        <v>0</v>
      </c>
      <c r="G82" s="3">
        <f t="shared" si="28"/>
        <v>470827.99</v>
      </c>
      <c r="H82" s="3">
        <v>495548.1033740298</v>
      </c>
      <c r="I82" s="3">
        <f t="shared" si="27"/>
        <v>24720.11337402981</v>
      </c>
      <c r="J82" s="26">
        <f t="shared" si="29"/>
        <v>0.05250349150658984</v>
      </c>
      <c r="K82" s="27"/>
      <c r="L82" s="28">
        <v>0</v>
      </c>
      <c r="M82" s="25">
        <f t="shared" si="30"/>
        <v>4422.4356146426535</v>
      </c>
      <c r="N82" s="25">
        <f t="shared" si="31"/>
        <v>499970.53898867243</v>
      </c>
      <c r="O82" s="25">
        <f t="shared" si="32"/>
        <v>29142.54898867244</v>
      </c>
      <c r="P82" s="92">
        <f t="shared" si="33"/>
        <v>0.061896381709745985</v>
      </c>
      <c r="Q82" s="30"/>
      <c r="R82" s="23">
        <f t="shared" si="34"/>
        <v>495548.1033740298</v>
      </c>
      <c r="S82" s="92">
        <f t="shared" si="35"/>
        <v>0.008924331633057836</v>
      </c>
    </row>
    <row r="83" spans="2:19" ht="12.75">
      <c r="B83" s="23">
        <v>8</v>
      </c>
      <c r="C83" s="3" t="s">
        <v>1</v>
      </c>
      <c r="D83" s="3" t="s">
        <v>54</v>
      </c>
      <c r="E83" s="3">
        <v>933273</v>
      </c>
      <c r="F83" s="3">
        <v>0</v>
      </c>
      <c r="G83" s="3">
        <f t="shared" si="28"/>
        <v>933273</v>
      </c>
      <c r="H83" s="3">
        <v>548122.9555793173</v>
      </c>
      <c r="I83" s="3">
        <f t="shared" si="27"/>
        <v>-385150.0444206827</v>
      </c>
      <c r="J83" s="26">
        <f t="shared" si="29"/>
        <v>-0.41268743917447814</v>
      </c>
      <c r="K83" s="102"/>
      <c r="L83" s="28">
        <v>0</v>
      </c>
      <c r="M83" s="25">
        <f t="shared" si="30"/>
        <v>4891.6310312816395</v>
      </c>
      <c r="N83" s="25">
        <f t="shared" si="31"/>
        <v>553014.586610599</v>
      </c>
      <c r="O83" s="25">
        <f t="shared" si="32"/>
        <v>-380258.41338940104</v>
      </c>
      <c r="P83" s="92">
        <f t="shared" si="33"/>
        <v>-0.40744606710941067</v>
      </c>
      <c r="Q83" s="30"/>
      <c r="R83" s="23">
        <f t="shared" si="34"/>
        <v>548122.9555793173</v>
      </c>
      <c r="S83" s="92">
        <f t="shared" si="35"/>
        <v>0.008924331633057836</v>
      </c>
    </row>
    <row r="84" spans="2:19" ht="12.75">
      <c r="B84" s="23">
        <v>9</v>
      </c>
      <c r="C84" s="3" t="s">
        <v>7</v>
      </c>
      <c r="D84" s="3" t="s">
        <v>55</v>
      </c>
      <c r="E84" s="3">
        <v>102234904</v>
      </c>
      <c r="F84" s="3">
        <v>0</v>
      </c>
      <c r="G84" s="3">
        <f t="shared" si="28"/>
        <v>102234904</v>
      </c>
      <c r="H84" s="3">
        <v>102265364.35124882</v>
      </c>
      <c r="I84" s="3">
        <f t="shared" si="27"/>
        <v>30460.351248815656</v>
      </c>
      <c r="J84" s="26">
        <f t="shared" si="29"/>
        <v>0.0002979447337165819</v>
      </c>
      <c r="K84" s="27"/>
      <c r="L84" s="28">
        <v>0</v>
      </c>
      <c r="M84" s="25">
        <f t="shared" si="30"/>
        <v>912650.0260460319</v>
      </c>
      <c r="N84" s="25">
        <f t="shared" si="31"/>
        <v>103178014.37729485</v>
      </c>
      <c r="O84" s="25">
        <f t="shared" si="32"/>
        <v>943110.3772948533</v>
      </c>
      <c r="P84" s="92">
        <f t="shared" si="33"/>
        <v>0.009224935324386507</v>
      </c>
      <c r="Q84" s="30"/>
      <c r="R84" s="23">
        <f t="shared" si="34"/>
        <v>102265364.35124882</v>
      </c>
      <c r="S84" s="92">
        <f t="shared" si="35"/>
        <v>0.008924331633057836</v>
      </c>
    </row>
    <row r="85" spans="2:19" ht="12.75">
      <c r="B85" s="23">
        <v>10</v>
      </c>
      <c r="C85" s="3" t="s">
        <v>60</v>
      </c>
      <c r="D85" s="3" t="s">
        <v>56</v>
      </c>
      <c r="E85" s="3">
        <v>850935</v>
      </c>
      <c r="F85" s="3">
        <v>0</v>
      </c>
      <c r="G85" s="3">
        <f t="shared" si="28"/>
        <v>850935</v>
      </c>
      <c r="H85" s="3">
        <v>824301.8402254926</v>
      </c>
      <c r="I85" s="3">
        <f t="shared" si="27"/>
        <v>-26633.159774507396</v>
      </c>
      <c r="J85" s="26">
        <f t="shared" si="29"/>
        <v>-0.03129870057584583</v>
      </c>
      <c r="K85" s="27"/>
      <c r="L85" s="28">
        <v>0</v>
      </c>
      <c r="M85" s="25">
        <f t="shared" si="30"/>
        <v>7356.342987912125</v>
      </c>
      <c r="N85" s="25">
        <f t="shared" si="31"/>
        <v>831658.1832134047</v>
      </c>
      <c r="O85" s="25">
        <f t="shared" si="32"/>
        <v>-19276.81678659527</v>
      </c>
      <c r="P85" s="92">
        <f t="shared" si="33"/>
        <v>-0.02265368892641073</v>
      </c>
      <c r="Q85" s="30"/>
      <c r="R85" s="23">
        <f t="shared" si="34"/>
        <v>824301.8402254926</v>
      </c>
      <c r="S85" s="92">
        <f t="shared" si="35"/>
        <v>0.008924331633057836</v>
      </c>
    </row>
    <row r="86" spans="2:19" ht="12.75">
      <c r="B86" s="23">
        <v>11</v>
      </c>
      <c r="C86" s="3" t="s">
        <v>57</v>
      </c>
      <c r="D86" s="3" t="s">
        <v>2</v>
      </c>
      <c r="E86" s="3">
        <v>9343309.730857743</v>
      </c>
      <c r="F86" s="3">
        <v>0</v>
      </c>
      <c r="G86" s="3">
        <f t="shared" si="28"/>
        <v>9343309.730857743</v>
      </c>
      <c r="H86" s="3">
        <v>11322062.859401004</v>
      </c>
      <c r="I86" s="3">
        <f t="shared" si="27"/>
        <v>1978753.1285432614</v>
      </c>
      <c r="J86" s="26">
        <f t="shared" si="29"/>
        <v>0.2117828890985085</v>
      </c>
      <c r="K86" s="27"/>
      <c r="L86" s="28">
        <f>-I86</f>
        <v>-1978753.1285432614</v>
      </c>
      <c r="M86" s="25">
        <v>0</v>
      </c>
      <c r="N86" s="25">
        <f t="shared" si="31"/>
        <v>9343309.730857743</v>
      </c>
      <c r="O86" s="25">
        <f t="shared" si="32"/>
        <v>0</v>
      </c>
      <c r="P86" s="92">
        <f t="shared" si="33"/>
        <v>0</v>
      </c>
      <c r="Q86" s="30"/>
      <c r="R86" s="31"/>
      <c r="S86" s="92"/>
    </row>
    <row r="87" spans="2:19" ht="12.75">
      <c r="B87" s="23">
        <v>12</v>
      </c>
      <c r="C87" s="3" t="s">
        <v>57</v>
      </c>
      <c r="D87" s="3" t="s">
        <v>59</v>
      </c>
      <c r="E87" s="3">
        <v>24561655.0407825</v>
      </c>
      <c r="F87" s="3">
        <v>3000000</v>
      </c>
      <c r="G87" s="3">
        <f t="shared" si="28"/>
        <v>27561655.0407825</v>
      </c>
      <c r="H87" s="3">
        <v>34785498.532784626</v>
      </c>
      <c r="I87" s="3">
        <f t="shared" si="27"/>
        <v>7223843.492002126</v>
      </c>
      <c r="J87" s="26">
        <f>H87/G87-1</f>
        <v>0.2620975946949895</v>
      </c>
      <c r="K87" s="27"/>
      <c r="L87" s="28">
        <f>-I87</f>
        <v>-7223843.492002126</v>
      </c>
      <c r="M87" s="25">
        <v>0</v>
      </c>
      <c r="N87" s="25">
        <f t="shared" si="31"/>
        <v>27561655.0407825</v>
      </c>
      <c r="O87" s="25">
        <f t="shared" si="32"/>
        <v>0</v>
      </c>
      <c r="P87" s="92">
        <f t="shared" si="33"/>
        <v>0</v>
      </c>
      <c r="Q87" s="30"/>
      <c r="R87" s="31"/>
      <c r="S87" s="92"/>
    </row>
    <row r="88" spans="2:19" ht="12.75">
      <c r="B88" s="32">
        <v>13</v>
      </c>
      <c r="C88" s="33" t="s">
        <v>57</v>
      </c>
      <c r="D88" s="33" t="s">
        <v>3</v>
      </c>
      <c r="E88" s="33">
        <v>25480278.984321255</v>
      </c>
      <c r="F88" s="33">
        <v>0</v>
      </c>
      <c r="G88" s="33">
        <f t="shared" si="28"/>
        <v>25480278.984321255</v>
      </c>
      <c r="H88" s="33">
        <v>28573689.074113782</v>
      </c>
      <c r="I88" s="33">
        <f t="shared" si="27"/>
        <v>3093410.0897925273</v>
      </c>
      <c r="J88" s="35">
        <f t="shared" si="29"/>
        <v>0.12140409026510235</v>
      </c>
      <c r="K88" s="27"/>
      <c r="L88" s="36">
        <f>-I88</f>
        <v>-3093410.0897925273</v>
      </c>
      <c r="M88" s="34">
        <v>0</v>
      </c>
      <c r="N88" s="25">
        <f t="shared" si="31"/>
        <v>25480278.984321255</v>
      </c>
      <c r="O88" s="34">
        <f t="shared" si="32"/>
        <v>0</v>
      </c>
      <c r="P88" s="93">
        <f t="shared" si="33"/>
        <v>0</v>
      </c>
      <c r="Q88" s="30"/>
      <c r="R88" s="38"/>
      <c r="S88" s="93"/>
    </row>
    <row r="89" spans="2:19" ht="13.5" thickBot="1">
      <c r="B89" s="39"/>
      <c r="C89" s="40"/>
      <c r="D89" s="40" t="s">
        <v>58</v>
      </c>
      <c r="E89" s="40">
        <f>SUM(E76:E88)</f>
        <v>1444027175.7359617</v>
      </c>
      <c r="F89" s="40">
        <f>SUM(F76:F88)</f>
        <v>3000000</v>
      </c>
      <c r="G89" s="40">
        <f>SUM(G76:G88)</f>
        <v>1447027175.7359617</v>
      </c>
      <c r="H89" s="40">
        <f>SUM(H76:H88)</f>
        <v>1452488263.4632883</v>
      </c>
      <c r="I89" s="40">
        <f>SUM(I76:I88)</f>
        <v>5461087.727326928</v>
      </c>
      <c r="J89" s="101">
        <f t="shared" si="29"/>
        <v>0.0037740049522905217</v>
      </c>
      <c r="K89" s="25"/>
      <c r="L89" s="42">
        <f>SUM(L76:L88)</f>
        <v>-12296006.710337915</v>
      </c>
      <c r="M89" s="90">
        <f>SUM(M76:M88)</f>
        <v>12296006.710337916</v>
      </c>
      <c r="N89" s="90">
        <f>SUM(N76:N88)</f>
        <v>1452488263.4632885</v>
      </c>
      <c r="O89" s="41">
        <f>SUM(O76:O88)</f>
        <v>5461087.727326893</v>
      </c>
      <c r="P89" s="101">
        <f>N89/E89-1</f>
        <v>0.005859368763620809</v>
      </c>
      <c r="Q89" s="3"/>
      <c r="R89" s="39">
        <f>SUM(R76:R88)</f>
        <v>1377807012.9969888</v>
      </c>
      <c r="S89" s="44"/>
    </row>
    <row r="90" spans="8:12" ht="12.75">
      <c r="H90" s="72"/>
      <c r="K90" s="72"/>
      <c r="L90" s="72"/>
    </row>
    <row r="91" spans="2:8" ht="12.75">
      <c r="B91" s="83" t="s">
        <v>104</v>
      </c>
      <c r="H91" s="72"/>
    </row>
    <row r="93" ht="12.75" hidden="1"/>
    <row r="94" spans="2:17" ht="12.75" hidden="1">
      <c r="B94" s="45" t="s">
        <v>10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3.5" hidden="1" thickBot="1">
      <c r="B95" s="1"/>
      <c r="C95" s="1"/>
      <c r="D95" s="1"/>
      <c r="E95" s="1"/>
      <c r="F95" s="1"/>
      <c r="G95" s="1"/>
      <c r="H95" s="2"/>
      <c r="I95" s="3"/>
      <c r="J95" s="1"/>
      <c r="K95" s="1"/>
      <c r="L95" s="1"/>
      <c r="M95" s="1"/>
      <c r="N95" s="2"/>
      <c r="O95" s="3"/>
      <c r="P95" s="1"/>
      <c r="Q95" s="1"/>
    </row>
    <row r="96" spans="2:17" ht="12.75" hidden="1">
      <c r="B96" s="9"/>
      <c r="C96" s="46"/>
      <c r="D96" s="46"/>
      <c r="E96" s="47" t="s">
        <v>17</v>
      </c>
      <c r="F96" s="48"/>
      <c r="G96" s="47"/>
      <c r="H96" s="49"/>
      <c r="I96" s="8"/>
      <c r="J96" s="50" t="s">
        <v>43</v>
      </c>
      <c r="K96" s="9"/>
      <c r="L96" s="6"/>
      <c r="M96" s="4"/>
      <c r="N96" s="6"/>
      <c r="O96" s="8"/>
      <c r="P96" s="51"/>
      <c r="Q96" s="52" t="s">
        <v>38</v>
      </c>
    </row>
    <row r="97" spans="2:17" ht="12.75" hidden="1">
      <c r="B97" s="13"/>
      <c r="C97" s="8"/>
      <c r="D97" s="8"/>
      <c r="E97" s="8"/>
      <c r="F97" s="8" t="s">
        <v>61</v>
      </c>
      <c r="G97" s="7" t="s">
        <v>42</v>
      </c>
      <c r="H97" s="12" t="s">
        <v>42</v>
      </c>
      <c r="I97" s="8"/>
      <c r="J97" s="11"/>
      <c r="K97" s="11"/>
      <c r="L97" s="12" t="s">
        <v>42</v>
      </c>
      <c r="M97" s="11" t="s">
        <v>42</v>
      </c>
      <c r="N97" s="12" t="s">
        <v>42</v>
      </c>
      <c r="O97" s="8"/>
      <c r="P97" s="53"/>
      <c r="Q97" s="54"/>
    </row>
    <row r="98" spans="2:17" ht="12.75" hidden="1">
      <c r="B98" s="13" t="s">
        <v>44</v>
      </c>
      <c r="C98" s="8" t="s">
        <v>45</v>
      </c>
      <c r="D98" s="8" t="s">
        <v>20</v>
      </c>
      <c r="E98" s="8" t="s">
        <v>46</v>
      </c>
      <c r="F98" s="8" t="s">
        <v>47</v>
      </c>
      <c r="G98" s="7" t="s">
        <v>26</v>
      </c>
      <c r="H98" s="12" t="s">
        <v>26</v>
      </c>
      <c r="I98" s="8"/>
      <c r="J98" s="11" t="s">
        <v>38</v>
      </c>
      <c r="K98" s="11" t="s">
        <v>38</v>
      </c>
      <c r="L98" s="12" t="s">
        <v>26</v>
      </c>
      <c r="M98" s="11" t="s">
        <v>14</v>
      </c>
      <c r="N98" s="12" t="s">
        <v>26</v>
      </c>
      <c r="O98" s="8"/>
      <c r="P98" s="53" t="s">
        <v>39</v>
      </c>
      <c r="Q98" s="54" t="s">
        <v>40</v>
      </c>
    </row>
    <row r="99" spans="2:17" ht="12.75" hidden="1">
      <c r="B99" s="13" t="s">
        <v>18</v>
      </c>
      <c r="C99" s="8" t="s">
        <v>18</v>
      </c>
      <c r="D99" s="8"/>
      <c r="E99" s="8" t="s">
        <v>64</v>
      </c>
      <c r="F99" s="8" t="s">
        <v>4</v>
      </c>
      <c r="G99" s="7" t="s">
        <v>64</v>
      </c>
      <c r="H99" s="12" t="s">
        <v>64</v>
      </c>
      <c r="I99" s="8"/>
      <c r="J99" s="11" t="s">
        <v>40</v>
      </c>
      <c r="K99" s="11" t="s">
        <v>64</v>
      </c>
      <c r="L99" s="12" t="s">
        <v>64</v>
      </c>
      <c r="M99" s="11" t="s">
        <v>22</v>
      </c>
      <c r="N99" s="12" t="s">
        <v>22</v>
      </c>
      <c r="O99" s="8"/>
      <c r="P99" s="53"/>
      <c r="Q99" s="54" t="s">
        <v>39</v>
      </c>
    </row>
    <row r="100" spans="2:17" ht="13.5" hidden="1" thickBot="1">
      <c r="B100" s="55"/>
      <c r="C100" s="56" t="s">
        <v>31</v>
      </c>
      <c r="D100" s="56" t="s">
        <v>32</v>
      </c>
      <c r="E100" s="56" t="s">
        <v>33</v>
      </c>
      <c r="F100" s="56" t="s">
        <v>34</v>
      </c>
      <c r="G100" s="16" t="s">
        <v>35</v>
      </c>
      <c r="H100" s="17" t="s">
        <v>36</v>
      </c>
      <c r="I100" s="20"/>
      <c r="J100" s="19" t="s">
        <v>11</v>
      </c>
      <c r="K100" s="19" t="s">
        <v>13</v>
      </c>
      <c r="L100" s="17" t="s">
        <v>15</v>
      </c>
      <c r="M100" s="19" t="s">
        <v>16</v>
      </c>
      <c r="N100" s="17" t="s">
        <v>12</v>
      </c>
      <c r="O100" s="20"/>
      <c r="P100" s="57"/>
      <c r="Q100" s="58"/>
    </row>
    <row r="101" spans="2:17" ht="12.75" hidden="1">
      <c r="B101" s="23">
        <v>1</v>
      </c>
      <c r="C101" s="3" t="s">
        <v>21</v>
      </c>
      <c r="D101" s="3" t="s">
        <v>5</v>
      </c>
      <c r="E101" s="3">
        <v>570908120</v>
      </c>
      <c r="F101" s="24">
        <v>574341697.3073086</v>
      </c>
      <c r="G101" s="25">
        <v>3433577.3073085546</v>
      </c>
      <c r="H101" s="26">
        <f>+F101/E101-1</f>
        <v>0.006014237995614069</v>
      </c>
      <c r="I101" s="59"/>
      <c r="J101" s="60">
        <v>23017001</v>
      </c>
      <c r="K101" s="28">
        <v>593925121</v>
      </c>
      <c r="L101" s="26">
        <v>0.04031647158915863</v>
      </c>
      <c r="M101" s="28">
        <v>19583423.692691445</v>
      </c>
      <c r="N101" s="29">
        <v>0.03409716512749217</v>
      </c>
      <c r="O101" s="30"/>
      <c r="P101" s="61">
        <v>23017001</v>
      </c>
      <c r="Q101" s="62">
        <v>0.34413427805866054</v>
      </c>
    </row>
    <row r="102" spans="2:17" ht="12.75" hidden="1">
      <c r="B102" s="23">
        <v>2</v>
      </c>
      <c r="C102" s="3" t="s">
        <v>6</v>
      </c>
      <c r="D102" s="3" t="s">
        <v>48</v>
      </c>
      <c r="E102" s="3">
        <v>407879106</v>
      </c>
      <c r="F102" s="3">
        <v>420290404.0956403</v>
      </c>
      <c r="G102" s="25">
        <v>12411298.095640302</v>
      </c>
      <c r="H102" s="26">
        <f aca="true" t="shared" si="36" ref="H102:H114">+F102/E102-1</f>
        <v>0.03042886461470351</v>
      </c>
      <c r="I102" s="59"/>
      <c r="J102" s="60">
        <v>20571786</v>
      </c>
      <c r="K102" s="28">
        <v>428450892</v>
      </c>
      <c r="L102" s="26">
        <v>0.05043598874613586</v>
      </c>
      <c r="M102" s="28">
        <v>8160487.904359698</v>
      </c>
      <c r="N102" s="29">
        <v>0.01941630792622795</v>
      </c>
      <c r="O102" s="30"/>
      <c r="P102" s="63">
        <v>20571786</v>
      </c>
      <c r="Q102" s="64">
        <v>0.30757511473746124</v>
      </c>
    </row>
    <row r="103" spans="2:17" ht="12.75" hidden="1">
      <c r="B103" s="23">
        <v>3</v>
      </c>
      <c r="C103" s="3" t="s">
        <v>49</v>
      </c>
      <c r="D103" s="3" t="s">
        <v>50</v>
      </c>
      <c r="E103" s="3">
        <v>117330242</v>
      </c>
      <c r="F103" s="3">
        <v>124476956.2009772</v>
      </c>
      <c r="G103" s="25">
        <v>7146714.200977206</v>
      </c>
      <c r="H103" s="26">
        <f t="shared" si="36"/>
        <v>0.060911100830911113</v>
      </c>
      <c r="I103" s="59"/>
      <c r="J103" s="60">
        <v>7088002</v>
      </c>
      <c r="K103" s="28">
        <v>124418244</v>
      </c>
      <c r="L103" s="26">
        <v>0.06041069957053358</v>
      </c>
      <c r="M103" s="28">
        <v>-58712.20097720623</v>
      </c>
      <c r="N103" s="29">
        <v>-0.00047167124557911944</v>
      </c>
      <c r="O103" s="30"/>
      <c r="P103" s="63">
        <v>7088002</v>
      </c>
      <c r="Q103" s="64">
        <v>0.1059749031226241</v>
      </c>
    </row>
    <row r="104" spans="2:17" ht="12.75" hidden="1">
      <c r="B104" s="23">
        <v>4</v>
      </c>
      <c r="C104" s="3" t="s">
        <v>41</v>
      </c>
      <c r="D104" s="3" t="s">
        <v>51</v>
      </c>
      <c r="E104" s="3">
        <v>13383046.99</v>
      </c>
      <c r="F104" s="3">
        <v>11601258.590422772</v>
      </c>
      <c r="G104" s="25">
        <v>-1781788.3995772284</v>
      </c>
      <c r="H104" s="26">
        <f t="shared" si="36"/>
        <v>-0.13313772274046454</v>
      </c>
      <c r="I104" s="59"/>
      <c r="J104" s="60">
        <v>671426</v>
      </c>
      <c r="K104" s="28">
        <v>14054472.99</v>
      </c>
      <c r="L104" s="26">
        <v>0.050169890347220525</v>
      </c>
      <c r="M104" s="28">
        <v>2453214.3995772284</v>
      </c>
      <c r="N104" s="29">
        <v>0.21146105661349868</v>
      </c>
      <c r="O104" s="30"/>
      <c r="P104" s="63">
        <v>671426</v>
      </c>
      <c r="Q104" s="64">
        <v>0.010038697125651348</v>
      </c>
    </row>
    <row r="105" spans="2:17" ht="12.75" hidden="1">
      <c r="B105" s="23">
        <v>5</v>
      </c>
      <c r="C105" s="3" t="s">
        <v>19</v>
      </c>
      <c r="D105" s="3" t="s">
        <v>52</v>
      </c>
      <c r="E105" s="3">
        <v>159688687</v>
      </c>
      <c r="F105" s="3">
        <v>180304465.70904112</v>
      </c>
      <c r="G105" s="25">
        <v>20615778.70904112</v>
      </c>
      <c r="H105" s="26">
        <f t="shared" si="36"/>
        <v>0.1290998072333147</v>
      </c>
      <c r="I105" s="59"/>
      <c r="J105" s="60">
        <v>9625319</v>
      </c>
      <c r="K105" s="28">
        <v>169314006</v>
      </c>
      <c r="L105" s="26">
        <v>0.06027552221028665</v>
      </c>
      <c r="M105" s="28">
        <v>-10990459.709041119</v>
      </c>
      <c r="N105" s="29">
        <v>-0.060955005555860864</v>
      </c>
      <c r="O105" s="30"/>
      <c r="P105" s="63">
        <v>9625319</v>
      </c>
      <c r="Q105" s="64">
        <v>0.14391111184073496</v>
      </c>
    </row>
    <row r="106" spans="2:17" ht="12.75" hidden="1">
      <c r="B106" s="23">
        <v>6</v>
      </c>
      <c r="C106" s="3" t="s">
        <v>8</v>
      </c>
      <c r="D106" s="3" t="s">
        <v>9</v>
      </c>
      <c r="E106" s="3">
        <v>10962790</v>
      </c>
      <c r="F106" s="3">
        <v>13494310.280863043</v>
      </c>
      <c r="G106" s="25">
        <v>2531520.280863043</v>
      </c>
      <c r="H106" s="26">
        <f t="shared" si="36"/>
        <v>0.2309193445156792</v>
      </c>
      <c r="I106" s="59"/>
      <c r="J106" s="60">
        <v>660681</v>
      </c>
      <c r="K106" s="28">
        <v>11623471</v>
      </c>
      <c r="L106" s="26">
        <v>0.06026577176065584</v>
      </c>
      <c r="M106" s="28">
        <v>-1870839.280863043</v>
      </c>
      <c r="N106" s="29">
        <v>-0.13863911840801335</v>
      </c>
      <c r="O106" s="30"/>
      <c r="P106" s="63">
        <v>660681</v>
      </c>
      <c r="Q106" s="64">
        <v>0.009878045317983603</v>
      </c>
    </row>
    <row r="107" spans="2:17" ht="12.75" hidden="1">
      <c r="B107" s="23">
        <v>7</v>
      </c>
      <c r="C107" s="3" t="s">
        <v>0</v>
      </c>
      <c r="D107" s="3" t="s">
        <v>53</v>
      </c>
      <c r="E107" s="3">
        <v>470827.99</v>
      </c>
      <c r="F107" s="3">
        <v>520607.44147865236</v>
      </c>
      <c r="G107" s="25">
        <v>49779.451478652365</v>
      </c>
      <c r="H107" s="26">
        <f t="shared" si="36"/>
        <v>0.10572746849364756</v>
      </c>
      <c r="I107" s="59"/>
      <c r="J107" s="60">
        <v>19530</v>
      </c>
      <c r="K107" s="28">
        <v>490357.99</v>
      </c>
      <c r="L107" s="26">
        <v>0.04148011676196228</v>
      </c>
      <c r="M107" s="28">
        <v>-30249.451478652365</v>
      </c>
      <c r="N107" s="29">
        <v>-0.05810414732593239</v>
      </c>
      <c r="O107" s="30"/>
      <c r="P107" s="63">
        <v>19530</v>
      </c>
      <c r="Q107" s="64">
        <v>0.00029199905107036493</v>
      </c>
    </row>
    <row r="108" spans="2:17" ht="12.75" hidden="1">
      <c r="B108" s="23">
        <v>8</v>
      </c>
      <c r="C108" s="3" t="s">
        <v>1</v>
      </c>
      <c r="D108" s="3" t="s">
        <v>54</v>
      </c>
      <c r="E108" s="3">
        <v>933273</v>
      </c>
      <c r="F108" s="3">
        <v>570964.4834230569</v>
      </c>
      <c r="G108" s="25">
        <v>-362308.5165769431</v>
      </c>
      <c r="H108" s="26">
        <f t="shared" si="36"/>
        <v>-0.38821279151646204</v>
      </c>
      <c r="I108" s="59"/>
      <c r="J108" s="60">
        <v>51119</v>
      </c>
      <c r="K108" s="28">
        <v>984392</v>
      </c>
      <c r="L108" s="26">
        <v>0.05477389788411324</v>
      </c>
      <c r="M108" s="28">
        <v>413427.5165769431</v>
      </c>
      <c r="N108" s="29">
        <v>0.7240862235394305</v>
      </c>
      <c r="O108" s="30"/>
      <c r="P108" s="63">
        <v>51119</v>
      </c>
      <c r="Q108" s="64">
        <v>0.0007642959289127488</v>
      </c>
    </row>
    <row r="109" spans="2:17" ht="12.75" hidden="1">
      <c r="B109" s="23">
        <v>9</v>
      </c>
      <c r="C109" s="3" t="s">
        <v>7</v>
      </c>
      <c r="D109" s="3" t="s">
        <v>55</v>
      </c>
      <c r="E109" s="3">
        <v>102234904</v>
      </c>
      <c r="F109" s="3">
        <v>106254500.22834624</v>
      </c>
      <c r="G109" s="25">
        <v>4019596.2283462435</v>
      </c>
      <c r="H109" s="26">
        <f t="shared" si="36"/>
        <v>0.03931725928305507</v>
      </c>
      <c r="I109" s="59"/>
      <c r="J109" s="60">
        <v>5144606</v>
      </c>
      <c r="K109" s="28">
        <v>107379510</v>
      </c>
      <c r="L109" s="26">
        <v>0.050321424471626575</v>
      </c>
      <c r="M109" s="28">
        <v>1125009.7716537565</v>
      </c>
      <c r="N109" s="29">
        <v>0.010587878812060136</v>
      </c>
      <c r="O109" s="30"/>
      <c r="P109" s="63">
        <v>5144606</v>
      </c>
      <c r="Q109" s="64">
        <v>0.07691859038048672</v>
      </c>
    </row>
    <row r="110" spans="2:17" ht="12.75" hidden="1">
      <c r="B110" s="23">
        <v>10</v>
      </c>
      <c r="C110" s="3" t="s">
        <v>60</v>
      </c>
      <c r="D110" s="3" t="s">
        <v>56</v>
      </c>
      <c r="E110" s="3">
        <v>850935</v>
      </c>
      <c r="F110" s="3">
        <v>854748.3476871214</v>
      </c>
      <c r="G110" s="25">
        <v>3813.3476871213643</v>
      </c>
      <c r="H110" s="26">
        <f t="shared" si="36"/>
        <v>0.004481361898524883</v>
      </c>
      <c r="I110" s="59"/>
      <c r="J110" s="60">
        <v>34309</v>
      </c>
      <c r="K110" s="28">
        <v>885244</v>
      </c>
      <c r="L110" s="26">
        <v>0.0403191783156176</v>
      </c>
      <c r="M110" s="28">
        <v>30495.652312878636</v>
      </c>
      <c r="N110" s="29">
        <v>0.03567793069784497</v>
      </c>
      <c r="O110" s="30"/>
      <c r="P110" s="63">
        <v>34309</v>
      </c>
      <c r="Q110" s="64">
        <v>0.0005129644364143958</v>
      </c>
    </row>
    <row r="111" spans="2:17" ht="12.75" hidden="1">
      <c r="B111" s="23">
        <v>11</v>
      </c>
      <c r="C111" s="3" t="s">
        <v>57</v>
      </c>
      <c r="D111" s="3" t="s">
        <v>2</v>
      </c>
      <c r="E111" s="3">
        <v>9343309.730857743</v>
      </c>
      <c r="F111" s="3">
        <v>11853771.0332005</v>
      </c>
      <c r="G111" s="25">
        <v>2510461.3023427576</v>
      </c>
      <c r="H111" s="26">
        <f t="shared" si="36"/>
        <v>0.26869079316203837</v>
      </c>
      <c r="I111" s="59"/>
      <c r="J111" s="60">
        <v>0</v>
      </c>
      <c r="K111" s="28">
        <v>9343309.730857743</v>
      </c>
      <c r="L111" s="26">
        <v>0</v>
      </c>
      <c r="M111" s="28">
        <v>-2510461.3023427576</v>
      </c>
      <c r="N111" s="29">
        <v>-0.21178587770181834</v>
      </c>
      <c r="O111" s="30"/>
      <c r="P111" s="63">
        <v>0</v>
      </c>
      <c r="Q111" s="64">
        <v>0</v>
      </c>
    </row>
    <row r="112" spans="2:17" ht="12.75" hidden="1">
      <c r="B112" s="23">
        <v>12</v>
      </c>
      <c r="C112" s="3" t="s">
        <v>57</v>
      </c>
      <c r="D112" s="3" t="s">
        <v>59</v>
      </c>
      <c r="E112" s="3">
        <v>24561655.0407825</v>
      </c>
      <c r="F112" s="3">
        <v>36385775.613528736</v>
      </c>
      <c r="G112" s="25">
        <v>11824120.572746236</v>
      </c>
      <c r="H112" s="26">
        <f t="shared" si="36"/>
        <v>0.4814056932691755</v>
      </c>
      <c r="I112" s="59"/>
      <c r="J112" s="60">
        <v>0</v>
      </c>
      <c r="K112" s="28">
        <v>24561655.0407825</v>
      </c>
      <c r="L112" s="26">
        <v>0</v>
      </c>
      <c r="M112" s="28">
        <v>-11824120.572746236</v>
      </c>
      <c r="N112" s="29">
        <v>-0.32496546722917363</v>
      </c>
      <c r="O112" s="30"/>
      <c r="P112" s="63">
        <v>0</v>
      </c>
      <c r="Q112" s="64">
        <v>0</v>
      </c>
    </row>
    <row r="113" spans="2:17" ht="12.75" hidden="1">
      <c r="B113" s="32">
        <v>13</v>
      </c>
      <c r="C113" s="33" t="s">
        <v>57</v>
      </c>
      <c r="D113" s="33" t="s">
        <v>3</v>
      </c>
      <c r="E113" s="33">
        <v>25480278.984321255</v>
      </c>
      <c r="F113" s="33">
        <v>29961381.354286324</v>
      </c>
      <c r="G113" s="34">
        <v>4481102.369965069</v>
      </c>
      <c r="H113" s="35">
        <f t="shared" si="36"/>
        <v>0.17586551437377973</v>
      </c>
      <c r="I113" s="59"/>
      <c r="J113" s="65">
        <v>0</v>
      </c>
      <c r="K113" s="36">
        <v>25480278.984321255</v>
      </c>
      <c r="L113" s="35">
        <v>0</v>
      </c>
      <c r="M113" s="36">
        <v>-4481102.369965069</v>
      </c>
      <c r="N113" s="37">
        <v>-0.14956260917936604</v>
      </c>
      <c r="O113" s="30"/>
      <c r="P113" s="66">
        <v>0</v>
      </c>
      <c r="Q113" s="67">
        <v>0</v>
      </c>
    </row>
    <row r="114" spans="2:17" ht="13.5" hidden="1" thickBot="1">
      <c r="B114" s="39"/>
      <c r="C114" s="40"/>
      <c r="D114" s="40" t="s">
        <v>58</v>
      </c>
      <c r="E114" s="40">
        <v>1444027175.7359617</v>
      </c>
      <c r="F114" s="40">
        <v>1510910840.686204</v>
      </c>
      <c r="G114" s="41">
        <v>66883664.950242124</v>
      </c>
      <c r="H114" s="96">
        <f t="shared" si="36"/>
        <v>0.04631745584438485</v>
      </c>
      <c r="I114" s="3"/>
      <c r="J114" s="42">
        <v>66883779</v>
      </c>
      <c r="K114" s="42">
        <v>1510910954.7359617</v>
      </c>
      <c r="L114" s="68"/>
      <c r="M114" s="42">
        <v>114.04975786805153</v>
      </c>
      <c r="N114" s="43"/>
      <c r="O114" s="3"/>
      <c r="P114" s="69">
        <v>66883779</v>
      </c>
      <c r="Q114" s="70"/>
    </row>
    <row r="115" spans="2:17" ht="12.75" hidden="1">
      <c r="B115" s="1"/>
      <c r="C115" s="1"/>
      <c r="D115" s="1"/>
      <c r="E115" s="1"/>
      <c r="F115" s="1"/>
      <c r="G115" s="82">
        <f>+F101/F114</f>
        <v>0.3801294436715155</v>
      </c>
      <c r="H115" s="2"/>
      <c r="I115" s="3"/>
      <c r="J115" s="1">
        <v>114.04975787550211</v>
      </c>
      <c r="K115" s="1">
        <v>114.04975771903992</v>
      </c>
      <c r="L115" s="1"/>
      <c r="M115" s="1"/>
      <c r="N115" s="2"/>
      <c r="O115" s="3"/>
      <c r="P115" s="71">
        <v>66883777</v>
      </c>
      <c r="Q115" s="71"/>
    </row>
    <row r="116" ht="12.75" hidden="1"/>
    <row r="117" spans="4:7" ht="13.5" hidden="1" thickBot="1">
      <c r="D117" s="72"/>
      <c r="E117" s="72"/>
      <c r="F117" s="72"/>
      <c r="G117" s="72"/>
    </row>
    <row r="118" spans="2:8" ht="12.75" hidden="1">
      <c r="B118" s="9"/>
      <c r="C118" s="46"/>
      <c r="D118" s="46"/>
      <c r="E118" s="47" t="s">
        <v>17</v>
      </c>
      <c r="F118" s="48"/>
      <c r="G118" s="47"/>
      <c r="H118" s="49"/>
    </row>
    <row r="119" spans="2:8" ht="12.75" hidden="1">
      <c r="B119" s="13"/>
      <c r="C119" s="8"/>
      <c r="D119" s="8"/>
      <c r="E119" s="8"/>
      <c r="F119" s="8" t="s">
        <v>61</v>
      </c>
      <c r="G119" s="7" t="s">
        <v>42</v>
      </c>
      <c r="H119" s="12" t="s">
        <v>42</v>
      </c>
    </row>
    <row r="120" spans="2:8" ht="12.75" hidden="1">
      <c r="B120" s="13" t="s">
        <v>44</v>
      </c>
      <c r="C120" s="8" t="s">
        <v>45</v>
      </c>
      <c r="D120" s="8" t="s">
        <v>20</v>
      </c>
      <c r="E120" s="8" t="s">
        <v>46</v>
      </c>
      <c r="F120" s="8" t="s">
        <v>47</v>
      </c>
      <c r="G120" s="7" t="s">
        <v>26</v>
      </c>
      <c r="H120" s="12" t="s">
        <v>26</v>
      </c>
    </row>
    <row r="121" spans="2:12" ht="12.75" hidden="1">
      <c r="B121" s="13" t="s">
        <v>18</v>
      </c>
      <c r="C121" s="8" t="s">
        <v>18</v>
      </c>
      <c r="D121" s="8"/>
      <c r="E121" s="8" t="s">
        <v>64</v>
      </c>
      <c r="F121" s="8" t="s">
        <v>4</v>
      </c>
      <c r="G121" s="7" t="s">
        <v>64</v>
      </c>
      <c r="H121" s="12" t="s">
        <v>64</v>
      </c>
      <c r="L121" s="72">
        <f>SUM(G101:G110)</f>
        <v>48067980.705188066</v>
      </c>
    </row>
    <row r="122" spans="2:12" ht="13.5" hidden="1" thickBot="1">
      <c r="B122" s="55"/>
      <c r="C122" s="56" t="s">
        <v>31</v>
      </c>
      <c r="D122" s="56" t="s">
        <v>32</v>
      </c>
      <c r="E122" s="56" t="s">
        <v>33</v>
      </c>
      <c r="F122" s="20" t="s">
        <v>34</v>
      </c>
      <c r="G122" s="16" t="s">
        <v>35</v>
      </c>
      <c r="H122" s="17" t="s">
        <v>36</v>
      </c>
      <c r="L122">
        <f>+G114/L121</f>
        <v>1.3914390404800852</v>
      </c>
    </row>
    <row r="123" spans="2:8" ht="12.75" hidden="1">
      <c r="B123" s="23">
        <v>1</v>
      </c>
      <c r="C123" s="3" t="s">
        <v>21</v>
      </c>
      <c r="D123" s="3" t="s">
        <v>5</v>
      </c>
      <c r="E123" s="3">
        <v>570908120</v>
      </c>
      <c r="F123" s="3">
        <f>+K101</f>
        <v>593925121</v>
      </c>
      <c r="G123" s="25">
        <f>+F123-E123</f>
        <v>23017001</v>
      </c>
      <c r="H123" s="26">
        <f>+F123/E123-1</f>
        <v>0.04031647158915863</v>
      </c>
    </row>
    <row r="124" spans="2:8" ht="12.75" hidden="1">
      <c r="B124" s="23">
        <v>2</v>
      </c>
      <c r="C124" s="3" t="s">
        <v>6</v>
      </c>
      <c r="D124" s="3" t="s">
        <v>48</v>
      </c>
      <c r="E124" s="3">
        <v>407879106</v>
      </c>
      <c r="F124" s="3">
        <f aca="true" t="shared" si="37" ref="F124:F135">+K102</f>
        <v>428450892</v>
      </c>
      <c r="G124" s="25">
        <f aca="true" t="shared" si="38" ref="G124:G135">+F124-E124</f>
        <v>20571786</v>
      </c>
      <c r="H124" s="26">
        <f aca="true" t="shared" si="39" ref="H124:H136">+F124/E124-1</f>
        <v>0.05043598874613586</v>
      </c>
    </row>
    <row r="125" spans="2:8" ht="12.75" hidden="1">
      <c r="B125" s="23">
        <v>3</v>
      </c>
      <c r="C125" s="3" t="s">
        <v>49</v>
      </c>
      <c r="D125" s="3" t="s">
        <v>50</v>
      </c>
      <c r="E125" s="3">
        <v>117330242</v>
      </c>
      <c r="F125" s="3">
        <f t="shared" si="37"/>
        <v>124418244</v>
      </c>
      <c r="G125" s="25">
        <f t="shared" si="38"/>
        <v>7088002</v>
      </c>
      <c r="H125" s="26">
        <f t="shared" si="39"/>
        <v>0.06041069957053358</v>
      </c>
    </row>
    <row r="126" spans="2:8" ht="12.75" hidden="1">
      <c r="B126" s="23">
        <v>4</v>
      </c>
      <c r="C126" s="3" t="s">
        <v>41</v>
      </c>
      <c r="D126" s="3" t="s">
        <v>51</v>
      </c>
      <c r="E126" s="3">
        <v>13383046.99</v>
      </c>
      <c r="F126" s="3">
        <f t="shared" si="37"/>
        <v>14054472.99</v>
      </c>
      <c r="G126" s="25">
        <f t="shared" si="38"/>
        <v>671426</v>
      </c>
      <c r="H126" s="26">
        <f t="shared" si="39"/>
        <v>0.050169890347220525</v>
      </c>
    </row>
    <row r="127" spans="2:8" ht="12.75" hidden="1">
      <c r="B127" s="23">
        <v>5</v>
      </c>
      <c r="C127" s="3" t="s">
        <v>19</v>
      </c>
      <c r="D127" s="3" t="s">
        <v>52</v>
      </c>
      <c r="E127" s="3">
        <v>159688687</v>
      </c>
      <c r="F127" s="3">
        <f t="shared" si="37"/>
        <v>169314006</v>
      </c>
      <c r="G127" s="25">
        <f t="shared" si="38"/>
        <v>9625319</v>
      </c>
      <c r="H127" s="26">
        <f t="shared" si="39"/>
        <v>0.06027552221028665</v>
      </c>
    </row>
    <row r="128" spans="2:8" ht="12.75" hidden="1">
      <c r="B128" s="23">
        <v>6</v>
      </c>
      <c r="C128" s="3" t="s">
        <v>8</v>
      </c>
      <c r="D128" s="3" t="s">
        <v>9</v>
      </c>
      <c r="E128" s="3">
        <v>10962790</v>
      </c>
      <c r="F128" s="3">
        <f t="shared" si="37"/>
        <v>11623471</v>
      </c>
      <c r="G128" s="25">
        <f t="shared" si="38"/>
        <v>660681</v>
      </c>
      <c r="H128" s="26">
        <f t="shared" si="39"/>
        <v>0.06026577176065584</v>
      </c>
    </row>
    <row r="129" spans="2:8" ht="12.75" hidden="1">
      <c r="B129" s="23">
        <v>7</v>
      </c>
      <c r="C129" s="3" t="s">
        <v>0</v>
      </c>
      <c r="D129" s="3" t="s">
        <v>53</v>
      </c>
      <c r="E129" s="3">
        <v>470827.99</v>
      </c>
      <c r="F129" s="3">
        <f t="shared" si="37"/>
        <v>490357.99</v>
      </c>
      <c r="G129" s="25">
        <f t="shared" si="38"/>
        <v>19530</v>
      </c>
      <c r="H129" s="26">
        <f t="shared" si="39"/>
        <v>0.04148011676196228</v>
      </c>
    </row>
    <row r="130" spans="2:8" ht="12.75" hidden="1">
      <c r="B130" s="23">
        <v>8</v>
      </c>
      <c r="C130" s="3" t="s">
        <v>1</v>
      </c>
      <c r="D130" s="3" t="s">
        <v>54</v>
      </c>
      <c r="E130" s="3">
        <v>933273</v>
      </c>
      <c r="F130" s="3">
        <f t="shared" si="37"/>
        <v>984392</v>
      </c>
      <c r="G130" s="25">
        <f t="shared" si="38"/>
        <v>51119</v>
      </c>
      <c r="H130" s="26">
        <f t="shared" si="39"/>
        <v>0.05477389788411324</v>
      </c>
    </row>
    <row r="131" spans="2:8" ht="12.75" hidden="1">
      <c r="B131" s="23">
        <v>9</v>
      </c>
      <c r="C131" s="3" t="s">
        <v>7</v>
      </c>
      <c r="D131" s="3" t="s">
        <v>55</v>
      </c>
      <c r="E131" s="3">
        <v>102234904</v>
      </c>
      <c r="F131" s="3">
        <f t="shared" si="37"/>
        <v>107379510</v>
      </c>
      <c r="G131" s="25">
        <f t="shared" si="38"/>
        <v>5144606</v>
      </c>
      <c r="H131" s="26">
        <f t="shared" si="39"/>
        <v>0.050321424471626575</v>
      </c>
    </row>
    <row r="132" spans="2:8" ht="12.75" hidden="1">
      <c r="B132" s="23">
        <v>10</v>
      </c>
      <c r="C132" s="3" t="s">
        <v>60</v>
      </c>
      <c r="D132" s="3" t="s">
        <v>56</v>
      </c>
      <c r="E132" s="3">
        <v>850935</v>
      </c>
      <c r="F132" s="3">
        <f t="shared" si="37"/>
        <v>885244</v>
      </c>
      <c r="G132" s="25">
        <f t="shared" si="38"/>
        <v>34309</v>
      </c>
      <c r="H132" s="26">
        <f t="shared" si="39"/>
        <v>0.0403191783156176</v>
      </c>
    </row>
    <row r="133" spans="2:8" ht="12.75" hidden="1">
      <c r="B133" s="23">
        <v>11</v>
      </c>
      <c r="C133" s="3" t="s">
        <v>57</v>
      </c>
      <c r="D133" s="3" t="s">
        <v>2</v>
      </c>
      <c r="E133" s="3">
        <v>9343309.730857743</v>
      </c>
      <c r="F133" s="3">
        <f t="shared" si="37"/>
        <v>9343309.730857743</v>
      </c>
      <c r="G133" s="25">
        <f t="shared" si="38"/>
        <v>0</v>
      </c>
      <c r="H133" s="26">
        <f t="shared" si="39"/>
        <v>0</v>
      </c>
    </row>
    <row r="134" spans="2:8" ht="12.75" hidden="1">
      <c r="B134" s="23">
        <v>12</v>
      </c>
      <c r="C134" s="3" t="s">
        <v>57</v>
      </c>
      <c r="D134" s="3" t="s">
        <v>59</v>
      </c>
      <c r="E134" s="3">
        <v>24561655.0407825</v>
      </c>
      <c r="F134" s="3">
        <f t="shared" si="37"/>
        <v>24561655.0407825</v>
      </c>
      <c r="G134" s="25">
        <f t="shared" si="38"/>
        <v>0</v>
      </c>
      <c r="H134" s="26">
        <f t="shared" si="39"/>
        <v>0</v>
      </c>
    </row>
    <row r="135" spans="2:8" ht="12.75" hidden="1">
      <c r="B135" s="32">
        <v>13</v>
      </c>
      <c r="C135" s="33" t="s">
        <v>57</v>
      </c>
      <c r="D135" s="33" t="s">
        <v>3</v>
      </c>
      <c r="E135" s="33">
        <v>25480278.984321255</v>
      </c>
      <c r="F135" s="33">
        <f t="shared" si="37"/>
        <v>25480278.984321255</v>
      </c>
      <c r="G135" s="25">
        <f t="shared" si="38"/>
        <v>0</v>
      </c>
      <c r="H135" s="35">
        <f t="shared" si="39"/>
        <v>0</v>
      </c>
    </row>
    <row r="136" spans="2:8" ht="13.5" hidden="1" thickBot="1">
      <c r="B136" s="39"/>
      <c r="C136" s="40"/>
      <c r="D136" s="40" t="s">
        <v>58</v>
      </c>
      <c r="E136" s="40">
        <f>SUM(E123:E135)</f>
        <v>1444027175.7359617</v>
      </c>
      <c r="F136" s="40">
        <f>SUM(F123:F135)</f>
        <v>1510910954.7359617</v>
      </c>
      <c r="G136" s="40">
        <f>SUM(G123:G135)</f>
        <v>66883779</v>
      </c>
      <c r="H136" s="96">
        <f t="shared" si="39"/>
        <v>0.046317534824725115</v>
      </c>
    </row>
    <row r="137" ht="12.75" hidden="1"/>
    <row r="138" ht="12.75" hidden="1"/>
    <row r="188" spans="2:17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/>
      <c r="P188" s="8"/>
      <c r="Q188" s="8"/>
    </row>
    <row r="189" spans="2:17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8"/>
      <c r="P189" s="8"/>
      <c r="Q189" s="8"/>
    </row>
    <row r="190" spans="2:17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/>
      <c r="P190" s="8"/>
      <c r="Q190" s="8"/>
    </row>
    <row r="191" spans="2:17" ht="12.75">
      <c r="B191" s="7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20"/>
      <c r="P191" s="20"/>
      <c r="Q191" s="20"/>
    </row>
    <row r="192" spans="2:17" ht="12.75">
      <c r="B192" s="3"/>
      <c r="C192" s="3"/>
      <c r="D192" s="3"/>
      <c r="E192" s="3"/>
      <c r="F192" s="3"/>
      <c r="G192" s="25"/>
      <c r="H192" s="84"/>
      <c r="I192" s="27"/>
      <c r="J192" s="25"/>
      <c r="K192" s="25"/>
      <c r="L192" s="25"/>
      <c r="M192" s="25"/>
      <c r="N192" s="85"/>
      <c r="O192" s="30"/>
      <c r="P192" s="3"/>
      <c r="Q192" s="85"/>
    </row>
    <row r="193" spans="2:17" ht="12.75">
      <c r="B193" s="3"/>
      <c r="C193" s="3"/>
      <c r="D193" s="3"/>
      <c r="E193" s="3"/>
      <c r="F193" s="3"/>
      <c r="G193" s="25"/>
      <c r="H193" s="84"/>
      <c r="I193" s="27"/>
      <c r="J193" s="25"/>
      <c r="K193" s="25"/>
      <c r="L193" s="25"/>
      <c r="M193" s="25"/>
      <c r="N193" s="85"/>
      <c r="O193" s="30"/>
      <c r="P193" s="3"/>
      <c r="Q193" s="85"/>
    </row>
    <row r="194" spans="2:17" ht="12.75">
      <c r="B194" s="3"/>
      <c r="C194" s="3"/>
      <c r="D194" s="3"/>
      <c r="E194" s="3"/>
      <c r="F194" s="3"/>
      <c r="G194" s="25"/>
      <c r="H194" s="84"/>
      <c r="I194" s="27"/>
      <c r="J194" s="25"/>
      <c r="K194" s="25"/>
      <c r="L194" s="25"/>
      <c r="M194" s="25"/>
      <c r="N194" s="85"/>
      <c r="O194" s="30"/>
      <c r="P194" s="3"/>
      <c r="Q194" s="85"/>
    </row>
    <row r="195" spans="2:17" ht="12.75">
      <c r="B195" s="3"/>
      <c r="C195" s="3"/>
      <c r="D195" s="3"/>
      <c r="E195" s="3"/>
      <c r="F195" s="3"/>
      <c r="G195" s="25"/>
      <c r="H195" s="84"/>
      <c r="I195" s="27"/>
      <c r="J195" s="25"/>
      <c r="K195" s="25"/>
      <c r="L195" s="25"/>
      <c r="M195" s="25"/>
      <c r="N195" s="85"/>
      <c r="O195" s="30"/>
      <c r="P195" s="3"/>
      <c r="Q195" s="85"/>
    </row>
    <row r="196" spans="2:17" ht="12.75">
      <c r="B196" s="3"/>
      <c r="C196" s="3"/>
      <c r="D196" s="3"/>
      <c r="E196" s="3"/>
      <c r="F196" s="3"/>
      <c r="G196" s="25"/>
      <c r="H196" s="84"/>
      <c r="I196" s="27"/>
      <c r="J196" s="25"/>
      <c r="K196" s="25"/>
      <c r="L196" s="25"/>
      <c r="M196" s="25"/>
      <c r="N196" s="85"/>
      <c r="O196" s="30"/>
      <c r="P196" s="3"/>
      <c r="Q196" s="85"/>
    </row>
    <row r="197" spans="2:17" ht="12.75">
      <c r="B197" s="3"/>
      <c r="C197" s="3"/>
      <c r="D197" s="3"/>
      <c r="E197" s="3"/>
      <c r="F197" s="3"/>
      <c r="G197" s="25"/>
      <c r="H197" s="84"/>
      <c r="I197" s="27"/>
      <c r="J197" s="25"/>
      <c r="K197" s="25"/>
      <c r="L197" s="25"/>
      <c r="M197" s="25"/>
      <c r="N197" s="85"/>
      <c r="O197" s="30"/>
      <c r="P197" s="3"/>
      <c r="Q197" s="85"/>
    </row>
    <row r="198" spans="2:17" ht="12.75">
      <c r="B198" s="3"/>
      <c r="C198" s="3"/>
      <c r="D198" s="3"/>
      <c r="E198" s="3"/>
      <c r="F198" s="3"/>
      <c r="G198" s="25"/>
      <c r="H198" s="84"/>
      <c r="I198" s="27"/>
      <c r="J198" s="25"/>
      <c r="K198" s="25"/>
      <c r="L198" s="25"/>
      <c r="M198" s="25"/>
      <c r="N198" s="85"/>
      <c r="O198" s="30"/>
      <c r="P198" s="3"/>
      <c r="Q198" s="85"/>
    </row>
    <row r="199" spans="2:17" ht="12.75">
      <c r="B199" s="3"/>
      <c r="C199" s="3"/>
      <c r="D199" s="3"/>
      <c r="E199" s="3"/>
      <c r="F199" s="3"/>
      <c r="G199" s="25"/>
      <c r="H199" s="84"/>
      <c r="I199" s="27"/>
      <c r="J199" s="25"/>
      <c r="K199" s="25"/>
      <c r="L199" s="25"/>
      <c r="M199" s="25"/>
      <c r="N199" s="85"/>
      <c r="O199" s="30"/>
      <c r="P199" s="3"/>
      <c r="Q199" s="85"/>
    </row>
    <row r="200" spans="2:17" ht="12.75">
      <c r="B200" s="3"/>
      <c r="C200" s="3"/>
      <c r="D200" s="3"/>
      <c r="E200" s="3"/>
      <c r="F200" s="3"/>
      <c r="G200" s="25"/>
      <c r="H200" s="84"/>
      <c r="I200" s="27"/>
      <c r="J200" s="25"/>
      <c r="K200" s="25"/>
      <c r="L200" s="25"/>
      <c r="M200" s="25"/>
      <c r="N200" s="85"/>
      <c r="O200" s="30"/>
      <c r="P200" s="3"/>
      <c r="Q200" s="85"/>
    </row>
    <row r="201" spans="2:17" ht="12.75">
      <c r="B201" s="3"/>
      <c r="C201" s="3"/>
      <c r="D201" s="3"/>
      <c r="E201" s="3"/>
      <c r="F201" s="3"/>
      <c r="G201" s="25"/>
      <c r="H201" s="84"/>
      <c r="I201" s="27"/>
      <c r="J201" s="25"/>
      <c r="K201" s="25"/>
      <c r="L201" s="25"/>
      <c r="M201" s="25"/>
      <c r="N201" s="85"/>
      <c r="O201" s="30"/>
      <c r="P201" s="3"/>
      <c r="Q201" s="85"/>
    </row>
    <row r="202" spans="2:17" ht="12.75">
      <c r="B202" s="3"/>
      <c r="C202" s="3"/>
      <c r="D202" s="3"/>
      <c r="E202" s="3"/>
      <c r="F202" s="3"/>
      <c r="G202" s="25"/>
      <c r="H202" s="84"/>
      <c r="I202" s="27"/>
      <c r="J202" s="25"/>
      <c r="K202" s="25"/>
      <c r="L202" s="25"/>
      <c r="M202" s="25"/>
      <c r="N202" s="85"/>
      <c r="O202" s="30"/>
      <c r="P202" s="86"/>
      <c r="Q202" s="85"/>
    </row>
    <row r="203" spans="2:17" ht="12.75">
      <c r="B203" s="3"/>
      <c r="C203" s="3"/>
      <c r="D203" s="3"/>
      <c r="E203" s="3"/>
      <c r="F203" s="3"/>
      <c r="G203" s="25"/>
      <c r="H203" s="84"/>
      <c r="I203" s="27"/>
      <c r="J203" s="25"/>
      <c r="K203" s="25"/>
      <c r="L203" s="25"/>
      <c r="M203" s="25"/>
      <c r="N203" s="85"/>
      <c r="O203" s="30"/>
      <c r="P203" s="86"/>
      <c r="Q203" s="85"/>
    </row>
    <row r="204" spans="2:17" ht="12.75">
      <c r="B204" s="3"/>
      <c r="C204" s="3"/>
      <c r="D204" s="3"/>
      <c r="E204" s="3"/>
      <c r="F204" s="3"/>
      <c r="G204" s="25"/>
      <c r="H204" s="84"/>
      <c r="I204" s="27"/>
      <c r="J204" s="25"/>
      <c r="K204" s="25"/>
      <c r="L204" s="25"/>
      <c r="M204" s="25"/>
      <c r="N204" s="85"/>
      <c r="O204" s="30"/>
      <c r="P204" s="86"/>
      <c r="Q204" s="85"/>
    </row>
    <row r="205" spans="2:17" ht="12.75">
      <c r="B205" s="3"/>
      <c r="C205" s="3"/>
      <c r="D205" s="3"/>
      <c r="E205" s="3"/>
      <c r="F205" s="3"/>
      <c r="G205" s="25"/>
      <c r="H205" s="87"/>
      <c r="I205" s="25"/>
      <c r="J205" s="25"/>
      <c r="K205" s="25"/>
      <c r="L205" s="25"/>
      <c r="M205" s="25"/>
      <c r="N205" s="88"/>
      <c r="O205" s="3"/>
      <c r="P205" s="3"/>
      <c r="Q205" s="3"/>
    </row>
  </sheetData>
  <sheetProtection/>
  <printOptions/>
  <pageMargins left="0.25" right="0.25" top="1" bottom="1" header="0.5" footer="0.5"/>
  <pageSetup fitToHeight="2" horizontalDpi="1200" verticalDpi="1200" orientation="landscape" scale="67" r:id="rId2"/>
  <headerFooter alignWithMargins="0">
    <oddHeader>&amp;R&amp;12Docket No. 09-035-23
Joseph Mancinelli
DPU Exhibit 5-8
October 8, 2009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0:U50"/>
  <sheetViews>
    <sheetView zoomScalePageLayoutView="0" workbookViewId="0" topLeftCell="D1">
      <selection activeCell="G51" sqref="G51"/>
    </sheetView>
  </sheetViews>
  <sheetFormatPr defaultColWidth="9.140625" defaultRowHeight="12.75"/>
  <cols>
    <col min="7" max="7" width="15.421875" style="0" customWidth="1"/>
    <col min="8" max="8" width="9.421875" style="0" customWidth="1"/>
    <col min="9" max="9" width="11.28125" style="0" bestFit="1" customWidth="1"/>
  </cols>
  <sheetData>
    <row r="10" spans="9:20" ht="12.75">
      <c r="I10" t="s">
        <v>65</v>
      </c>
      <c r="J10" t="s">
        <v>66</v>
      </c>
      <c r="K10" t="s">
        <v>67</v>
      </c>
      <c r="L10" t="s">
        <v>68</v>
      </c>
      <c r="M10" t="s">
        <v>69</v>
      </c>
      <c r="N10" t="s">
        <v>70</v>
      </c>
      <c r="O10" t="s">
        <v>71</v>
      </c>
      <c r="P10" t="s">
        <v>72</v>
      </c>
      <c r="Q10" t="s">
        <v>73</v>
      </c>
      <c r="R10" t="s">
        <v>74</v>
      </c>
      <c r="S10" t="s">
        <v>75</v>
      </c>
      <c r="T10" t="s">
        <v>76</v>
      </c>
    </row>
    <row r="11" spans="7:20" s="78" customFormat="1" ht="12.75">
      <c r="G11" s="78" t="s">
        <v>77</v>
      </c>
      <c r="I11" s="78">
        <v>0.9</v>
      </c>
      <c r="J11" s="78">
        <v>0.9</v>
      </c>
      <c r="K11" s="78">
        <v>0.9</v>
      </c>
      <c r="L11" s="78">
        <f>+M11-0.01</f>
        <v>0.97</v>
      </c>
      <c r="M11" s="78">
        <f>+N11-0.01</f>
        <v>0.98</v>
      </c>
      <c r="N11" s="78">
        <f>+O11-0.01</f>
        <v>0.99</v>
      </c>
      <c r="O11" s="78">
        <v>1</v>
      </c>
      <c r="P11" s="78">
        <f>+O11-0.01</f>
        <v>0.99</v>
      </c>
      <c r="Q11" s="78">
        <f>+P11-0.01</f>
        <v>0.98</v>
      </c>
      <c r="R11" s="78">
        <f>+Q11-0.01</f>
        <v>0.97</v>
      </c>
      <c r="S11" s="78">
        <v>0.9</v>
      </c>
      <c r="T11" s="78">
        <f>+S11-0.01</f>
        <v>0.89</v>
      </c>
    </row>
    <row r="12" spans="7:21" ht="12.75">
      <c r="G12" t="s">
        <v>78</v>
      </c>
      <c r="I12">
        <v>0.1</v>
      </c>
      <c r="J12">
        <v>0.06</v>
      </c>
      <c r="K12">
        <f>+J12+0.02</f>
        <v>0.08</v>
      </c>
      <c r="L12">
        <v>0.1</v>
      </c>
      <c r="M12">
        <v>0.04</v>
      </c>
      <c r="N12">
        <f>+M12+0.02</f>
        <v>0.06</v>
      </c>
      <c r="O12">
        <v>0.1</v>
      </c>
      <c r="P12">
        <v>0.1</v>
      </c>
      <c r="Q12">
        <f>+P12+0.02</f>
        <v>0.12000000000000001</v>
      </c>
      <c r="R12">
        <v>0.1</v>
      </c>
      <c r="S12">
        <v>0.06</v>
      </c>
      <c r="T12">
        <f>+S12+0.02</f>
        <v>0.08</v>
      </c>
      <c r="U12" s="73">
        <f>SUM(I12:T12)</f>
        <v>0.9999999999999999</v>
      </c>
    </row>
    <row r="13" spans="9:20" ht="12.75">
      <c r="I13">
        <f>+I12*I11</f>
        <v>0.09000000000000001</v>
      </c>
      <c r="J13">
        <f aca="true" t="shared" si="0" ref="J13:T13">+J12*J11</f>
        <v>0.054</v>
      </c>
      <c r="K13">
        <f t="shared" si="0"/>
        <v>0.07200000000000001</v>
      </c>
      <c r="L13">
        <f t="shared" si="0"/>
        <v>0.097</v>
      </c>
      <c r="M13">
        <f t="shared" si="0"/>
        <v>0.0392</v>
      </c>
      <c r="N13">
        <f t="shared" si="0"/>
        <v>0.059399999999999994</v>
      </c>
      <c r="O13">
        <f t="shared" si="0"/>
        <v>0.1</v>
      </c>
      <c r="P13">
        <f t="shared" si="0"/>
        <v>0.099</v>
      </c>
      <c r="Q13">
        <f t="shared" si="0"/>
        <v>0.11760000000000001</v>
      </c>
      <c r="R13">
        <f t="shared" si="0"/>
        <v>0.097</v>
      </c>
      <c r="S13">
        <f t="shared" si="0"/>
        <v>0.054</v>
      </c>
      <c r="T13">
        <f t="shared" si="0"/>
        <v>0.0712</v>
      </c>
    </row>
    <row r="15" spans="6:10" ht="12.75">
      <c r="F15" t="s">
        <v>81</v>
      </c>
      <c r="G15" t="s">
        <v>79</v>
      </c>
      <c r="I15" s="74">
        <v>1000</v>
      </c>
      <c r="J15" s="74">
        <v>1500</v>
      </c>
    </row>
    <row r="16" spans="7:10" ht="12.75">
      <c r="G16" t="s">
        <v>80</v>
      </c>
      <c r="I16" s="74">
        <v>500</v>
      </c>
      <c r="J16" s="74">
        <v>600</v>
      </c>
    </row>
    <row r="17" spans="9:10" ht="12.75">
      <c r="I17" s="74">
        <f>+I16+I15</f>
        <v>1500</v>
      </c>
      <c r="J17" s="74">
        <f>+J16+J15</f>
        <v>2100</v>
      </c>
    </row>
    <row r="18" spans="6:10" ht="12.75">
      <c r="F18" t="s">
        <v>82</v>
      </c>
      <c r="G18" t="s">
        <v>79</v>
      </c>
      <c r="I18" s="74">
        <f>+I15*0.6*730</f>
        <v>438000</v>
      </c>
      <c r="J18" s="74">
        <f>+J15*0.6*730</f>
        <v>657000</v>
      </c>
    </row>
    <row r="19" spans="7:10" ht="12.75">
      <c r="G19" t="s">
        <v>80</v>
      </c>
      <c r="I19" s="74">
        <f>+I16*0.8*730</f>
        <v>292000</v>
      </c>
      <c r="J19" s="74">
        <f>+J16*0.8*730</f>
        <v>350400</v>
      </c>
    </row>
    <row r="21" spans="6:12" ht="12.75">
      <c r="F21" s="76">
        <v>0.75</v>
      </c>
      <c r="G21" t="s">
        <v>79</v>
      </c>
      <c r="H21" s="77"/>
      <c r="I21" s="75">
        <f>+I11*I15</f>
        <v>900</v>
      </c>
      <c r="J21" s="75">
        <f>+J11*J15</f>
        <v>1350</v>
      </c>
      <c r="L21" s="75">
        <f>+J21+I21</f>
        <v>2250</v>
      </c>
    </row>
    <row r="22" spans="7:12" ht="12.75">
      <c r="G22" t="s">
        <v>80</v>
      </c>
      <c r="H22" s="77"/>
      <c r="I22">
        <f>+I16*I11</f>
        <v>450</v>
      </c>
      <c r="J22">
        <f>+J16*J11</f>
        <v>540</v>
      </c>
      <c r="L22" s="75">
        <f>+J22+I22</f>
        <v>990</v>
      </c>
    </row>
    <row r="23" spans="7:12" ht="12.75">
      <c r="G23" t="s">
        <v>61</v>
      </c>
      <c r="I23" s="75">
        <f>+I22+I21</f>
        <v>1350</v>
      </c>
      <c r="J23" s="75">
        <f>+J22+J21</f>
        <v>1890</v>
      </c>
      <c r="L23" s="75">
        <f>+J23+I23</f>
        <v>3240</v>
      </c>
    </row>
    <row r="25" spans="7:12" ht="12.75">
      <c r="G25" t="s">
        <v>79</v>
      </c>
      <c r="H25" s="77"/>
      <c r="I25" s="75">
        <f>+I11*I12*I15</f>
        <v>90.00000000000001</v>
      </c>
      <c r="J25" s="75">
        <f>+J11*J12*J15</f>
        <v>81</v>
      </c>
      <c r="L25" s="75">
        <f>+J25+I25</f>
        <v>171</v>
      </c>
    </row>
    <row r="26" spans="7:12" ht="12.75">
      <c r="G26" t="s">
        <v>80</v>
      </c>
      <c r="H26" s="77"/>
      <c r="I26">
        <f>+I16*I11*I12</f>
        <v>45</v>
      </c>
      <c r="J26">
        <f>+J16*J11*J12</f>
        <v>32.4</v>
      </c>
      <c r="L26" s="75">
        <f>+J26+I26</f>
        <v>77.4</v>
      </c>
    </row>
    <row r="27" spans="7:12" ht="12.75">
      <c r="G27" t="s">
        <v>61</v>
      </c>
      <c r="I27" s="75">
        <f>+I26+I25</f>
        <v>135</v>
      </c>
      <c r="J27" s="75">
        <f>+J26+J25</f>
        <v>113.4</v>
      </c>
      <c r="L27" s="75">
        <f>+J27+I27</f>
        <v>248.4</v>
      </c>
    </row>
    <row r="29" spans="9:12" ht="12.75">
      <c r="I29" s="77">
        <f>+I21/I23</f>
        <v>0.6666666666666666</v>
      </c>
      <c r="J29" s="77">
        <f>+J21/J23</f>
        <v>0.7142857142857143</v>
      </c>
      <c r="L29" s="77">
        <f>+L21/L23</f>
        <v>0.6944444444444444</v>
      </c>
    </row>
    <row r="30" spans="9:12" ht="12.75">
      <c r="I30" s="77">
        <f>+I22/I23</f>
        <v>0.3333333333333333</v>
      </c>
      <c r="J30" s="77">
        <f>+J22/J23</f>
        <v>0.2857142857142857</v>
      </c>
      <c r="L30" s="77">
        <f>+L22/L23</f>
        <v>0.3055555555555556</v>
      </c>
    </row>
    <row r="31" spans="9:12" ht="12.75">
      <c r="I31" s="77">
        <f>+I30+I29</f>
        <v>1</v>
      </c>
      <c r="J31" s="77">
        <f>+J30+J29</f>
        <v>1</v>
      </c>
      <c r="L31" s="77">
        <f>+L30+L29</f>
        <v>1</v>
      </c>
    </row>
    <row r="33" spans="9:12" ht="12.75">
      <c r="I33" s="77">
        <f>+I25/I27</f>
        <v>0.6666666666666667</v>
      </c>
      <c r="J33" s="77">
        <f>+J25/J27</f>
        <v>0.7142857142857143</v>
      </c>
      <c r="L33" s="77">
        <f>+L25/L27</f>
        <v>0.6884057971014492</v>
      </c>
    </row>
    <row r="34" spans="9:12" ht="12.75">
      <c r="I34" s="77">
        <f>+I26/I27</f>
        <v>0.3333333333333333</v>
      </c>
      <c r="J34" s="77">
        <f>+J26/J27</f>
        <v>0.2857142857142857</v>
      </c>
      <c r="L34" s="77">
        <f>+L26/L27</f>
        <v>0.3115942028985507</v>
      </c>
    </row>
    <row r="35" spans="9:12" ht="12.75">
      <c r="I35" s="77">
        <f>+I34+I33</f>
        <v>1</v>
      </c>
      <c r="J35" s="77">
        <f>+J34+J33</f>
        <v>1</v>
      </c>
      <c r="L35" s="77">
        <f>+L34+L33</f>
        <v>1</v>
      </c>
    </row>
    <row r="37" spans="9:10" ht="12.75">
      <c r="I37" s="77">
        <f>+I15/I17</f>
        <v>0.6666666666666666</v>
      </c>
      <c r="J37" s="77">
        <f>+J15/J17</f>
        <v>0.7142857142857143</v>
      </c>
    </row>
    <row r="40" spans="6:20" ht="12.75">
      <c r="F40" s="79">
        <f>+H40/H42</f>
        <v>0.5862068965517241</v>
      </c>
      <c r="G40" t="s">
        <v>79</v>
      </c>
      <c r="H40">
        <f>SUM(I40:T40)</f>
        <v>17000</v>
      </c>
      <c r="I40">
        <v>1000</v>
      </c>
      <c r="J40">
        <v>1000</v>
      </c>
      <c r="K40">
        <v>1000</v>
      </c>
      <c r="L40">
        <v>1000</v>
      </c>
      <c r="M40">
        <v>2000</v>
      </c>
      <c r="N40">
        <v>2000</v>
      </c>
      <c r="O40">
        <v>2000</v>
      </c>
      <c r="P40">
        <v>2000</v>
      </c>
      <c r="Q40">
        <v>2000</v>
      </c>
      <c r="R40">
        <v>1000</v>
      </c>
      <c r="S40">
        <v>1000</v>
      </c>
      <c r="T40">
        <v>1000</v>
      </c>
    </row>
    <row r="41" spans="6:20" ht="12.75">
      <c r="F41" s="80"/>
      <c r="G41" t="s">
        <v>80</v>
      </c>
      <c r="H41">
        <f>SUM(I41:T41)</f>
        <v>12000</v>
      </c>
      <c r="I41">
        <v>1000</v>
      </c>
      <c r="J41">
        <v>1000</v>
      </c>
      <c r="K41">
        <v>1000</v>
      </c>
      <c r="L41">
        <v>1000</v>
      </c>
      <c r="M41">
        <v>1000</v>
      </c>
      <c r="N41">
        <v>1000</v>
      </c>
      <c r="O41">
        <v>1000</v>
      </c>
      <c r="P41">
        <v>1000</v>
      </c>
      <c r="Q41">
        <v>1000</v>
      </c>
      <c r="R41">
        <v>1000</v>
      </c>
      <c r="S41">
        <v>1000</v>
      </c>
      <c r="T41">
        <v>1000</v>
      </c>
    </row>
    <row r="42" spans="6:8" ht="12.75">
      <c r="F42" s="80"/>
      <c r="H42">
        <f>+H41+H40</f>
        <v>29000</v>
      </c>
    </row>
    <row r="43" spans="6:20" ht="12.75">
      <c r="F43" s="81">
        <f>+H43/H45</f>
        <v>0.5892341040462428</v>
      </c>
      <c r="G43" t="s">
        <v>79</v>
      </c>
      <c r="H43">
        <f>SUM(I43:T43)</f>
        <v>16310</v>
      </c>
      <c r="I43">
        <f>+I40*I11</f>
        <v>900</v>
      </c>
      <c r="J43">
        <f aca="true" t="shared" si="1" ref="J43:T43">+J40*J11</f>
        <v>900</v>
      </c>
      <c r="K43">
        <f t="shared" si="1"/>
        <v>900</v>
      </c>
      <c r="L43">
        <f t="shared" si="1"/>
        <v>970</v>
      </c>
      <c r="M43">
        <f t="shared" si="1"/>
        <v>1960</v>
      </c>
      <c r="N43">
        <f t="shared" si="1"/>
        <v>1980</v>
      </c>
      <c r="O43">
        <f t="shared" si="1"/>
        <v>2000</v>
      </c>
      <c r="P43">
        <f t="shared" si="1"/>
        <v>1980</v>
      </c>
      <c r="Q43">
        <f t="shared" si="1"/>
        <v>1960</v>
      </c>
      <c r="R43">
        <f t="shared" si="1"/>
        <v>970</v>
      </c>
      <c r="S43">
        <f t="shared" si="1"/>
        <v>900</v>
      </c>
      <c r="T43">
        <f t="shared" si="1"/>
        <v>890</v>
      </c>
    </row>
    <row r="44" spans="6:20" ht="12.75">
      <c r="F44" s="78"/>
      <c r="G44" t="s">
        <v>80</v>
      </c>
      <c r="H44">
        <f>SUM(I44:T44)</f>
        <v>11370</v>
      </c>
      <c r="I44">
        <f>+I41*I11</f>
        <v>900</v>
      </c>
      <c r="J44">
        <f aca="true" t="shared" si="2" ref="J44:T44">+J41*J11</f>
        <v>900</v>
      </c>
      <c r="K44">
        <f t="shared" si="2"/>
        <v>900</v>
      </c>
      <c r="L44">
        <f t="shared" si="2"/>
        <v>970</v>
      </c>
      <c r="M44">
        <f t="shared" si="2"/>
        <v>980</v>
      </c>
      <c r="N44">
        <f t="shared" si="2"/>
        <v>990</v>
      </c>
      <c r="O44">
        <f t="shared" si="2"/>
        <v>1000</v>
      </c>
      <c r="P44">
        <f t="shared" si="2"/>
        <v>990</v>
      </c>
      <c r="Q44">
        <f t="shared" si="2"/>
        <v>980</v>
      </c>
      <c r="R44">
        <f t="shared" si="2"/>
        <v>970</v>
      </c>
      <c r="S44">
        <f t="shared" si="2"/>
        <v>900</v>
      </c>
      <c r="T44">
        <f t="shared" si="2"/>
        <v>890</v>
      </c>
    </row>
    <row r="45" spans="6:8" ht="12.75">
      <c r="F45" s="78"/>
      <c r="H45">
        <f>+H44+H43</f>
        <v>27680</v>
      </c>
    </row>
    <row r="46" ht="12.75">
      <c r="F46" s="78"/>
    </row>
    <row r="47" ht="12.75">
      <c r="F47" s="78"/>
    </row>
    <row r="48" spans="6:20" ht="12.75">
      <c r="F48" s="81">
        <f>+H48/H50</f>
        <v>0.5896373056994819</v>
      </c>
      <c r="G48" t="s">
        <v>79</v>
      </c>
      <c r="H48">
        <f>SUM(I48:T48)</f>
        <v>1365.6000000000001</v>
      </c>
      <c r="I48">
        <f>+I40*I11*I12</f>
        <v>90</v>
      </c>
      <c r="J48">
        <f aca="true" t="shared" si="3" ref="J48:T48">+J40*J11*J12</f>
        <v>54</v>
      </c>
      <c r="K48">
        <f t="shared" si="3"/>
        <v>72</v>
      </c>
      <c r="L48">
        <f t="shared" si="3"/>
        <v>97</v>
      </c>
      <c r="M48">
        <f t="shared" si="3"/>
        <v>78.4</v>
      </c>
      <c r="N48">
        <f t="shared" si="3"/>
        <v>118.8</v>
      </c>
      <c r="O48">
        <f t="shared" si="3"/>
        <v>200</v>
      </c>
      <c r="P48">
        <f t="shared" si="3"/>
        <v>198</v>
      </c>
      <c r="Q48">
        <f t="shared" si="3"/>
        <v>235.20000000000002</v>
      </c>
      <c r="R48">
        <f t="shared" si="3"/>
        <v>97</v>
      </c>
      <c r="S48">
        <f t="shared" si="3"/>
        <v>54</v>
      </c>
      <c r="T48">
        <f t="shared" si="3"/>
        <v>71.2</v>
      </c>
    </row>
    <row r="49" spans="6:20" ht="12.75">
      <c r="F49" s="78"/>
      <c r="G49" t="s">
        <v>80</v>
      </c>
      <c r="H49">
        <f>SUM(I49:T49)</f>
        <v>950.4</v>
      </c>
      <c r="I49" s="75">
        <f>+I41*I11*I12</f>
        <v>90</v>
      </c>
      <c r="J49" s="75">
        <f aca="true" t="shared" si="4" ref="J49:T49">+J41*J11*J12</f>
        <v>54</v>
      </c>
      <c r="K49" s="75">
        <f t="shared" si="4"/>
        <v>72</v>
      </c>
      <c r="L49" s="75">
        <f t="shared" si="4"/>
        <v>97</v>
      </c>
      <c r="M49" s="75">
        <f t="shared" si="4"/>
        <v>39.2</v>
      </c>
      <c r="N49" s="75">
        <f t="shared" si="4"/>
        <v>59.4</v>
      </c>
      <c r="O49" s="75">
        <f t="shared" si="4"/>
        <v>100</v>
      </c>
      <c r="P49" s="75">
        <f t="shared" si="4"/>
        <v>99</v>
      </c>
      <c r="Q49" s="75">
        <f t="shared" si="4"/>
        <v>117.60000000000001</v>
      </c>
      <c r="R49" s="75">
        <f t="shared" si="4"/>
        <v>97</v>
      </c>
      <c r="S49" s="75">
        <f t="shared" si="4"/>
        <v>54</v>
      </c>
      <c r="T49" s="75">
        <f t="shared" si="4"/>
        <v>71.2</v>
      </c>
    </row>
    <row r="50" ht="12.75">
      <c r="H50">
        <f>+H49+H48</f>
        <v>2316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W. Beck,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Sangster</dc:creator>
  <cp:keywords/>
  <dc:description/>
  <cp:lastModifiedBy>PSC</cp:lastModifiedBy>
  <cp:lastPrinted>2009-10-08T18:54:26Z</cp:lastPrinted>
  <dcterms:created xsi:type="dcterms:W3CDTF">2009-09-30T16:43:43Z</dcterms:created>
  <dcterms:modified xsi:type="dcterms:W3CDTF">2009-10-12T22:20:27Z</dcterms:modified>
  <cp:category/>
  <cp:version/>
  <cp:contentType/>
  <cp:contentStatus/>
</cp:coreProperties>
</file>