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RD WO Decoupling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<sst xmlns="http://schemas.openxmlformats.org/spreadsheetml/2006/main" count="63" uniqueCount="35">
  <si>
    <t>T48</t>
  </si>
  <si>
    <t>DPU</t>
  </si>
  <si>
    <t xml:space="preserve">Present </t>
  </si>
  <si>
    <t>Forecasted</t>
  </si>
  <si>
    <t>Proposed</t>
  </si>
  <si>
    <t>Adjusted</t>
  </si>
  <si>
    <t>Revenue</t>
  </si>
  <si>
    <t>Actual Units</t>
  </si>
  <si>
    <t>Units</t>
  </si>
  <si>
    <t>Price</t>
  </si>
  <si>
    <t>Dollars</t>
  </si>
  <si>
    <t>Schedule No. 1- Residential Service</t>
  </si>
  <si>
    <t xml:space="preserve">  Customer Charge</t>
  </si>
  <si>
    <t xml:space="preserve">  First 400 kWh (May-Sept)</t>
  </si>
  <si>
    <t>¢</t>
  </si>
  <si>
    <t xml:space="preserve">  Next 600 kWh (May-Sept)</t>
  </si>
  <si>
    <t xml:space="preserve">  All add'l kWh (May-Sept)</t>
  </si>
  <si>
    <t xml:space="preserve">  All kWh (Oct-Apr)</t>
  </si>
  <si>
    <t xml:space="preserve">  Minimum 1 Phase</t>
  </si>
  <si>
    <t xml:space="preserve">  Minimum 3 Phase</t>
  </si>
  <si>
    <t xml:space="preserve">  Minimum Seasonal</t>
  </si>
  <si>
    <t xml:space="preserve">  kWh in Minimum</t>
  </si>
  <si>
    <t xml:space="preserve">    kWh in Minimum 1 Phase - Summer</t>
  </si>
  <si>
    <t xml:space="preserve">    kWh in Minimum 1 Phase - Winter</t>
  </si>
  <si>
    <t xml:space="preserve">    kWh in Minimum 3 Phase - Summer</t>
  </si>
  <si>
    <t xml:space="preserve">    kWh in Minimum 3 Phase - Winter</t>
  </si>
  <si>
    <t xml:space="preserve">  Unbilled</t>
  </si>
  <si>
    <t xml:space="preserve">  Total</t>
  </si>
  <si>
    <t xml:space="preserve">  Adjustment</t>
  </si>
  <si>
    <t xml:space="preserve">  DSM Adjustment</t>
  </si>
  <si>
    <t>Rocky Mountain Power - State of Utah</t>
  </si>
  <si>
    <t>Blocking Based on Adjusted Actuals and Forecasted Loads</t>
  </si>
  <si>
    <t>Historical Test Period 12 Months Ending December, 2008</t>
  </si>
  <si>
    <t>Forecast Test Period 12 Months Ending June 2010</t>
  </si>
  <si>
    <t>Residential Rate Design Without Decoupling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</si>
</sst>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_(* #,##0.0000_);_(* \(#,##0.0000\);_(* &quot;-&quot;??_);_(@_)"/>
    <numFmt numFmtId="170" formatCode="0.0000_);[Red]\(0.0000\)"/>
    <numFmt numFmtId="171" formatCode="0.0000_)"/>
    <numFmt numFmtId="172" formatCode="0.000%"/>
    <numFmt numFmtId="173" formatCode="_(* #,##0.000_);_(* \(#,##0.000\);_(* &quot;-&quot;??_);_(@_)"/>
  </numFmts>
  <fonts count="26">
    <font>
      <sz val="11"/>
      <color indexed="8"/>
      <name val="Calibri"/>
      <family val="2"/>
    </font>
    <font>
      <sz val="12"/>
      <name val="Times New Roman"/>
      <family val="1"/>
    </font>
    <font>
      <sz val="9"/>
      <name val="Arial Narrow"/>
      <family val="2"/>
    </font>
    <font>
      <b/>
      <sz val="13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165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164" fontId="22" fillId="0" borderId="14" xfId="42" applyNumberFormat="1" applyFont="1" applyBorder="1" applyAlignment="1">
      <alignment/>
    </xf>
    <xf numFmtId="0" fontId="22" fillId="0" borderId="15" xfId="0" applyFont="1" applyBorder="1" applyAlignment="1">
      <alignment/>
    </xf>
    <xf numFmtId="37" fontId="2" fillId="0" borderId="0" xfId="55" applyNumberFormat="1" applyFont="1" applyFill="1" applyProtection="1">
      <alignment/>
      <protection locked="0"/>
    </xf>
    <xf numFmtId="166" fontId="22" fillId="0" borderId="14" xfId="44" applyNumberFormat="1" applyFont="1" applyBorder="1" applyAlignment="1">
      <alignment/>
    </xf>
    <xf numFmtId="167" fontId="22" fillId="0" borderId="14" xfId="42" applyNumberFormat="1" applyFont="1" applyBorder="1" applyAlignment="1">
      <alignment/>
    </xf>
    <xf numFmtId="44" fontId="22" fillId="0" borderId="15" xfId="42" applyNumberFormat="1" applyFont="1" applyBorder="1" applyAlignment="1">
      <alignment/>
    </xf>
    <xf numFmtId="167" fontId="22" fillId="0" borderId="14" xfId="0" applyNumberFormat="1" applyFont="1" applyBorder="1" applyAlignment="1">
      <alignment/>
    </xf>
    <xf numFmtId="169" fontId="22" fillId="0" borderId="14" xfId="42" applyNumberFormat="1" applyFont="1" applyBorder="1" applyAlignment="1">
      <alignment/>
    </xf>
    <xf numFmtId="169" fontId="22" fillId="0" borderId="15" xfId="0" applyNumberFormat="1" applyFont="1" applyBorder="1" applyAlignment="1">
      <alignment/>
    </xf>
    <xf numFmtId="44" fontId="22" fillId="0" borderId="14" xfId="44" applyFont="1" applyBorder="1" applyAlignment="1">
      <alignment/>
    </xf>
    <xf numFmtId="169" fontId="22" fillId="0" borderId="15" xfId="42" applyNumberFormat="1" applyFont="1" applyBorder="1" applyAlignment="1">
      <alignment/>
    </xf>
    <xf numFmtId="164" fontId="22" fillId="0" borderId="15" xfId="42" applyNumberFormat="1" applyFont="1" applyBorder="1" applyAlignment="1">
      <alignment/>
    </xf>
    <xf numFmtId="167" fontId="22" fillId="0" borderId="15" xfId="0" applyNumberFormat="1" applyFont="1" applyBorder="1" applyAlignment="1">
      <alignment/>
    </xf>
    <xf numFmtId="164" fontId="22" fillId="0" borderId="17" xfId="42" applyNumberFormat="1" applyFont="1" applyBorder="1" applyAlignment="1">
      <alignment/>
    </xf>
    <xf numFmtId="167" fontId="22" fillId="0" borderId="17" xfId="42" applyNumberFormat="1" applyFont="1" applyBorder="1" applyAlignment="1">
      <alignment/>
    </xf>
    <xf numFmtId="165" fontId="2" fillId="0" borderId="14" xfId="55" applyFont="1" applyFill="1" applyBorder="1">
      <alignment/>
      <protection/>
    </xf>
    <xf numFmtId="167" fontId="22" fillId="0" borderId="19" xfId="42" applyNumberFormat="1" applyFont="1" applyBorder="1" applyAlignment="1">
      <alignment/>
    </xf>
    <xf numFmtId="164" fontId="22" fillId="0" borderId="19" xfId="42" applyNumberFormat="1" applyFont="1" applyBorder="1" applyAlignment="1">
      <alignment/>
    </xf>
    <xf numFmtId="165" fontId="2" fillId="0" borderId="20" xfId="55" applyFont="1" applyFill="1" applyBorder="1">
      <alignment/>
      <protection/>
    </xf>
    <xf numFmtId="167" fontId="22" fillId="0" borderId="19" xfId="0" applyNumberFormat="1" applyFont="1" applyBorder="1" applyAlignment="1">
      <alignment/>
    </xf>
    <xf numFmtId="0" fontId="22" fillId="0" borderId="21" xfId="0" applyFont="1" applyBorder="1" applyAlignment="1">
      <alignment/>
    </xf>
    <xf numFmtId="164" fontId="22" fillId="0" borderId="22" xfId="42" applyNumberFormat="1" applyFont="1" applyBorder="1" applyAlignment="1">
      <alignment/>
    </xf>
    <xf numFmtId="10" fontId="22" fillId="0" borderId="22" xfId="58" applyNumberFormat="1" applyFont="1" applyBorder="1" applyAlignment="1">
      <alignment/>
    </xf>
    <xf numFmtId="167" fontId="22" fillId="0" borderId="22" xfId="42" applyNumberFormat="1" applyFont="1" applyBorder="1" applyAlignment="1">
      <alignment/>
    </xf>
    <xf numFmtId="167" fontId="22" fillId="0" borderId="22" xfId="0" applyNumberFormat="1" applyFont="1" applyBorder="1" applyAlignment="1">
      <alignment/>
    </xf>
    <xf numFmtId="167" fontId="22" fillId="0" borderId="23" xfId="0" applyNumberFormat="1" applyFont="1" applyBorder="1" applyAlignment="1">
      <alignment/>
    </xf>
    <xf numFmtId="0" fontId="22" fillId="0" borderId="22" xfId="0" applyFont="1" applyBorder="1" applyAlignment="1">
      <alignment/>
    </xf>
    <xf numFmtId="0" fontId="23" fillId="0" borderId="0" xfId="0" applyFont="1" applyAlignment="1">
      <alignment/>
    </xf>
    <xf numFmtId="167" fontId="23" fillId="0" borderId="0" xfId="0" applyNumberFormat="1" applyFont="1" applyAlignment="1">
      <alignment/>
    </xf>
    <xf numFmtId="10" fontId="23" fillId="0" borderId="0" xfId="58" applyNumberFormat="1" applyFont="1" applyAlignment="1">
      <alignment/>
    </xf>
    <xf numFmtId="167" fontId="23" fillId="0" borderId="0" xfId="58" applyNumberFormat="1" applyFont="1" applyAlignment="1">
      <alignment/>
    </xf>
    <xf numFmtId="164" fontId="23" fillId="0" borderId="0" xfId="0" applyNumberFormat="1" applyFont="1" applyAlignment="1">
      <alignment/>
    </xf>
    <xf numFmtId="173" fontId="23" fillId="0" borderId="0" xfId="0" applyNumberFormat="1" applyFont="1" applyAlignment="1">
      <alignment/>
    </xf>
    <xf numFmtId="167" fontId="0" fillId="0" borderId="0" xfId="44" applyNumberFormat="1" applyFont="1" applyAlignment="1">
      <alignment/>
    </xf>
    <xf numFmtId="44" fontId="22" fillId="0" borderId="14" xfId="44" applyFont="1" applyFill="1" applyBorder="1" applyAlignment="1">
      <alignment/>
    </xf>
    <xf numFmtId="0" fontId="22" fillId="0" borderId="14" xfId="0" applyFont="1" applyFill="1" applyBorder="1" applyAlignment="1">
      <alignment/>
    </xf>
    <xf numFmtId="7" fontId="2" fillId="0" borderId="14" xfId="55" applyNumberFormat="1" applyFont="1" applyFill="1" applyBorder="1" applyProtection="1">
      <alignment/>
      <protection locked="0"/>
    </xf>
    <xf numFmtId="170" fontId="2" fillId="0" borderId="14" xfId="55" applyNumberFormat="1" applyFont="1" applyFill="1" applyBorder="1" applyProtection="1">
      <alignment/>
      <protection locked="0"/>
    </xf>
    <xf numFmtId="171" fontId="2" fillId="0" borderId="14" xfId="55" applyNumberFormat="1" applyFont="1" applyFill="1" applyBorder="1" applyProtection="1">
      <alignment/>
      <protection locked="0"/>
    </xf>
    <xf numFmtId="7" fontId="2" fillId="0" borderId="14" xfId="55" applyNumberFormat="1" applyFont="1" applyFill="1" applyBorder="1" applyProtection="1">
      <alignment/>
      <protection/>
    </xf>
    <xf numFmtId="10" fontId="2" fillId="0" borderId="14" xfId="58" applyNumberFormat="1" applyFont="1" applyFill="1" applyBorder="1" applyAlignment="1">
      <alignment/>
    </xf>
    <xf numFmtId="10" fontId="2" fillId="0" borderId="22" xfId="58" applyNumberFormat="1" applyFont="1" applyFill="1" applyBorder="1" applyAlignment="1">
      <alignment/>
    </xf>
    <xf numFmtId="165" fontId="4" fillId="0" borderId="0" xfId="55" applyFont="1" applyFill="1" applyAlignment="1">
      <alignment horizontal="center"/>
      <protection/>
    </xf>
    <xf numFmtId="0" fontId="2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locking 09-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3"/>
  <sheetViews>
    <sheetView tabSelected="1" workbookViewId="0" topLeftCell="A1">
      <selection activeCell="B3" sqref="B3:N3"/>
    </sheetView>
  </sheetViews>
  <sheetFormatPr defaultColWidth="9.140625" defaultRowHeight="15"/>
  <cols>
    <col min="1" max="1" width="2.421875" style="0" customWidth="1"/>
    <col min="2" max="2" width="26.00390625" style="0" customWidth="1"/>
    <col min="3" max="3" width="10.7109375" style="0" customWidth="1"/>
    <col min="4" max="4" width="10.28125" style="0" bestFit="1" customWidth="1"/>
    <col min="5" max="5" width="6.57421875" style="0" bestFit="1" customWidth="1"/>
    <col min="6" max="6" width="2.421875" style="0" customWidth="1"/>
    <col min="7" max="7" width="16.28125" style="0" bestFit="1" customWidth="1"/>
    <col min="10" max="10" width="2.28125" style="0" customWidth="1"/>
    <col min="13" max="13" width="2.421875" style="0" customWidth="1"/>
    <col min="14" max="14" width="10.7109375" style="0" bestFit="1" customWidth="1"/>
  </cols>
  <sheetData>
    <row r="1" ht="15">
      <c r="L1" s="1"/>
    </row>
    <row r="2" spans="2:14" ht="17.25">
      <c r="B2" s="58" t="s">
        <v>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9"/>
    </row>
    <row r="3" spans="2:14" ht="16.5">
      <c r="B3" s="56" t="s">
        <v>31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16.5">
      <c r="B4" s="56" t="s">
        <v>32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16.5">
      <c r="B5" s="56" t="s">
        <v>33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 ht="15.75">
      <c r="B6" s="60" t="s">
        <v>34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2:14" ht="15.7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>
      <c r="B8" s="3"/>
      <c r="C8" s="4"/>
      <c r="D8" s="4"/>
      <c r="E8" s="4"/>
      <c r="F8" s="4"/>
      <c r="G8" s="4"/>
      <c r="H8" s="4"/>
      <c r="I8" s="4"/>
      <c r="J8" s="4"/>
      <c r="K8" s="4"/>
      <c r="L8" s="5" t="s">
        <v>1</v>
      </c>
      <c r="M8" s="4"/>
      <c r="N8" s="4"/>
    </row>
    <row r="9" spans="2:14" ht="15">
      <c r="B9" s="6"/>
      <c r="C9" s="7"/>
      <c r="D9" s="7"/>
      <c r="E9" s="7"/>
      <c r="F9" s="7"/>
      <c r="G9" s="7" t="s">
        <v>2</v>
      </c>
      <c r="H9" s="7" t="s">
        <v>3</v>
      </c>
      <c r="I9" s="7" t="s">
        <v>0</v>
      </c>
      <c r="J9" s="7"/>
      <c r="K9" s="7" t="s">
        <v>4</v>
      </c>
      <c r="L9" s="8" t="s">
        <v>4</v>
      </c>
      <c r="M9" s="7"/>
      <c r="N9" s="7"/>
    </row>
    <row r="10" spans="2:14" ht="15">
      <c r="B10" s="6"/>
      <c r="C10" s="7" t="s">
        <v>5</v>
      </c>
      <c r="D10" s="7" t="s">
        <v>3</v>
      </c>
      <c r="E10" s="7" t="s">
        <v>2</v>
      </c>
      <c r="F10" s="7"/>
      <c r="G10" s="7" t="s">
        <v>6</v>
      </c>
      <c r="H10" s="7" t="s">
        <v>6</v>
      </c>
      <c r="I10" s="7" t="s">
        <v>4</v>
      </c>
      <c r="J10" s="7"/>
      <c r="K10" s="7" t="s">
        <v>6</v>
      </c>
      <c r="L10" s="8" t="s">
        <v>6</v>
      </c>
      <c r="M10" s="7"/>
      <c r="N10" s="7" t="s">
        <v>1</v>
      </c>
    </row>
    <row r="11" spans="2:14" ht="15">
      <c r="B11" s="9"/>
      <c r="C11" s="10" t="s">
        <v>7</v>
      </c>
      <c r="D11" s="10" t="s">
        <v>8</v>
      </c>
      <c r="E11" s="10" t="s">
        <v>9</v>
      </c>
      <c r="F11" s="10"/>
      <c r="G11" s="10" t="s">
        <v>10</v>
      </c>
      <c r="H11" s="10" t="s">
        <v>10</v>
      </c>
      <c r="I11" s="10" t="s">
        <v>9</v>
      </c>
      <c r="J11" s="10"/>
      <c r="K11" s="10" t="s">
        <v>10</v>
      </c>
      <c r="L11" s="11" t="s">
        <v>10</v>
      </c>
      <c r="M11" s="10"/>
      <c r="N11" s="10" t="s">
        <v>6</v>
      </c>
    </row>
    <row r="12" spans="2:14" ht="15">
      <c r="B12" s="12" t="s">
        <v>11</v>
      </c>
      <c r="C12" s="13"/>
      <c r="D12" s="13"/>
      <c r="E12" s="13"/>
      <c r="F12" s="13"/>
      <c r="G12" s="13"/>
      <c r="H12" s="14"/>
      <c r="I12" s="49"/>
      <c r="J12" s="13"/>
      <c r="K12" s="13"/>
      <c r="L12" s="15"/>
      <c r="M12" s="13"/>
      <c r="N12" s="13"/>
    </row>
    <row r="13" spans="2:14" ht="15">
      <c r="B13" s="12" t="s">
        <v>12</v>
      </c>
      <c r="C13" s="14">
        <v>8215490.37499721</v>
      </c>
      <c r="D13" s="16">
        <v>8402199.536287172</v>
      </c>
      <c r="E13" s="17">
        <v>3</v>
      </c>
      <c r="F13" s="14"/>
      <c r="G13" s="18">
        <f>E13*C13</f>
        <v>24646471.12499163</v>
      </c>
      <c r="H13" s="14">
        <v>24346804</v>
      </c>
      <c r="I13" s="50">
        <v>5.55</v>
      </c>
      <c r="J13" s="14"/>
      <c r="K13" s="14">
        <v>45041587</v>
      </c>
      <c r="L13" s="19">
        <v>3.25</v>
      </c>
      <c r="M13" s="13"/>
      <c r="N13" s="20">
        <f>L13*D13</f>
        <v>27307148.492933307</v>
      </c>
    </row>
    <row r="14" spans="2:14" ht="15">
      <c r="B14" s="12" t="s">
        <v>13</v>
      </c>
      <c r="C14" s="14">
        <v>1232443311</v>
      </c>
      <c r="D14" s="14">
        <v>1271979473.4953008</v>
      </c>
      <c r="E14" s="21">
        <v>7.5292</v>
      </c>
      <c r="F14" s="14" t="s">
        <v>14</v>
      </c>
      <c r="G14" s="18">
        <f>E14*C14/100</f>
        <v>92793121.771812</v>
      </c>
      <c r="H14" s="14">
        <v>92306667</v>
      </c>
      <c r="I14" s="51">
        <f>E14</f>
        <v>7.5292</v>
      </c>
      <c r="J14" s="14" t="s">
        <v>14</v>
      </c>
      <c r="K14" s="14">
        <v>92306667</v>
      </c>
      <c r="L14" s="22">
        <f>E14*1.01</f>
        <v>7.6044920000000005</v>
      </c>
      <c r="M14" s="14" t="s">
        <v>14</v>
      </c>
      <c r="N14" s="20">
        <f>L14*D14/100</f>
        <v>96727577.30359228</v>
      </c>
    </row>
    <row r="15" spans="2:14" ht="15">
      <c r="B15" s="12" t="s">
        <v>15</v>
      </c>
      <c r="C15" s="14">
        <v>1034734062</v>
      </c>
      <c r="D15" s="14">
        <v>1067324748.1073095</v>
      </c>
      <c r="E15" s="21">
        <v>8.9416</v>
      </c>
      <c r="F15" s="14" t="s">
        <v>14</v>
      </c>
      <c r="G15" s="18">
        <f>E15*C15/100</f>
        <v>92521780.88779199</v>
      </c>
      <c r="H15" s="14">
        <v>92882562</v>
      </c>
      <c r="I15" s="51">
        <f>E15</f>
        <v>8.9416</v>
      </c>
      <c r="J15" s="14" t="s">
        <v>14</v>
      </c>
      <c r="K15" s="14">
        <v>92882562</v>
      </c>
      <c r="L15" s="22">
        <f>I15*1.01</f>
        <v>9.031016</v>
      </c>
      <c r="M15" s="14" t="s">
        <v>14</v>
      </c>
      <c r="N15" s="20">
        <f>L15*D15/100</f>
        <v>96390268.77353081</v>
      </c>
    </row>
    <row r="16" spans="2:14" ht="15">
      <c r="B16" s="12" t="s">
        <v>16</v>
      </c>
      <c r="C16" s="14">
        <v>629448975.2828686</v>
      </c>
      <c r="D16" s="14">
        <v>648722563.6696637</v>
      </c>
      <c r="E16" s="21">
        <v>11.1216</v>
      </c>
      <c r="F16" s="14" t="s">
        <v>14</v>
      </c>
      <c r="G16" s="18">
        <f>E16*C16/100</f>
        <v>70004797.23505951</v>
      </c>
      <c r="H16" s="14">
        <v>71240659</v>
      </c>
      <c r="I16" s="51">
        <f>E16</f>
        <v>11.1216</v>
      </c>
      <c r="J16" s="14" t="s">
        <v>14</v>
      </c>
      <c r="K16" s="14">
        <v>71543004</v>
      </c>
      <c r="L16" s="22">
        <f>(G33-SUM(N13:N15,N17:N26))/D16*100</f>
        <v>12.066988076086574</v>
      </c>
      <c r="M16" s="14" t="s">
        <v>14</v>
      </c>
      <c r="N16" s="20">
        <f>L16*D16/100</f>
        <v>78281274.40490144</v>
      </c>
    </row>
    <row r="17" spans="2:14" ht="15">
      <c r="B17" s="12" t="s">
        <v>17</v>
      </c>
      <c r="C17" s="14">
        <v>3499115550.1505313</v>
      </c>
      <c r="D17" s="14">
        <v>3610574565.52484</v>
      </c>
      <c r="E17" s="21">
        <v>7.8009</v>
      </c>
      <c r="F17" s="14" t="s">
        <v>14</v>
      </c>
      <c r="G17" s="18">
        <f>E17*C17/100</f>
        <v>272962504.9516928</v>
      </c>
      <c r="H17" s="14">
        <v>272499232</v>
      </c>
      <c r="I17" s="52">
        <f>E17</f>
        <v>7.8009</v>
      </c>
      <c r="J17" s="14" t="s">
        <v>14</v>
      </c>
      <c r="K17" s="14">
        <v>272499232</v>
      </c>
      <c r="L17" s="22">
        <f>I17*1.01</f>
        <v>7.878909</v>
      </c>
      <c r="M17" s="14" t="s">
        <v>14</v>
      </c>
      <c r="N17" s="20">
        <f>L17*D17/100</f>
        <v>284473884.3948475</v>
      </c>
    </row>
    <row r="18" spans="2:14" ht="15">
      <c r="B18" s="12" t="s">
        <v>18</v>
      </c>
      <c r="C18" s="14">
        <v>116729.424999995</v>
      </c>
      <c r="D18" s="14">
        <v>119398</v>
      </c>
      <c r="E18" s="48">
        <v>3.78</v>
      </c>
      <c r="F18" s="14"/>
      <c r="G18" s="18">
        <f>E18*C18</f>
        <v>441237.2264999811</v>
      </c>
      <c r="H18" s="14">
        <v>446913</v>
      </c>
      <c r="I18" s="50"/>
      <c r="J18" s="14"/>
      <c r="K18" s="14">
        <v>656182</v>
      </c>
      <c r="L18" s="19"/>
      <c r="M18" s="14"/>
      <c r="N18" s="20">
        <f>L18*D18</f>
        <v>0</v>
      </c>
    </row>
    <row r="19" spans="2:14" ht="15">
      <c r="B19" s="12" t="s">
        <v>19</v>
      </c>
      <c r="C19" s="14">
        <v>533.76</v>
      </c>
      <c r="D19" s="14">
        <v>546</v>
      </c>
      <c r="E19" s="48">
        <v>11.34</v>
      </c>
      <c r="F19" s="14"/>
      <c r="G19" s="18">
        <f>E19*C19</f>
        <v>6052.8384</v>
      </c>
      <c r="H19" s="14">
        <v>6078</v>
      </c>
      <c r="I19" s="53"/>
      <c r="J19" s="14"/>
      <c r="K19" s="14">
        <v>8924</v>
      </c>
      <c r="L19" s="19"/>
      <c r="M19" s="14"/>
      <c r="N19" s="20">
        <f>L19*D19</f>
        <v>0</v>
      </c>
    </row>
    <row r="20" spans="2:14" ht="15">
      <c r="B20" s="12" t="s">
        <v>20</v>
      </c>
      <c r="C20" s="14">
        <v>0</v>
      </c>
      <c r="D20" s="14">
        <v>0</v>
      </c>
      <c r="E20" s="23">
        <v>47.36</v>
      </c>
      <c r="F20" s="14"/>
      <c r="G20" s="18">
        <f>E20*C20</f>
        <v>0</v>
      </c>
      <c r="H20" s="14">
        <v>0</v>
      </c>
      <c r="I20" s="53">
        <f>I13*12</f>
        <v>66.6</v>
      </c>
      <c r="J20" s="14"/>
      <c r="K20" s="14">
        <v>0</v>
      </c>
      <c r="L20" s="19">
        <f>L13*12</f>
        <v>39</v>
      </c>
      <c r="M20" s="14"/>
      <c r="N20" s="20">
        <f>L20*D20</f>
        <v>0</v>
      </c>
    </row>
    <row r="21" spans="2:14" ht="15">
      <c r="B21" s="12" t="s">
        <v>21</v>
      </c>
      <c r="C21" s="14">
        <v>612094</v>
      </c>
      <c r="D21" s="14">
        <v>630788.7258175694</v>
      </c>
      <c r="E21" s="14"/>
      <c r="F21" s="14"/>
      <c r="G21" s="18">
        <f>E18*D18</f>
        <v>451324.44</v>
      </c>
      <c r="H21" s="14"/>
      <c r="I21" s="52"/>
      <c r="J21" s="14"/>
      <c r="K21" s="14"/>
      <c r="L21" s="24"/>
      <c r="M21" s="14"/>
      <c r="N21" s="20"/>
    </row>
    <row r="22" spans="2:14" ht="15">
      <c r="B22" s="12" t="s">
        <v>22</v>
      </c>
      <c r="C22" s="14">
        <v>271335</v>
      </c>
      <c r="D22" s="14">
        <v>279575.8556453019</v>
      </c>
      <c r="E22" s="14"/>
      <c r="F22" s="14"/>
      <c r="G22" s="18"/>
      <c r="H22" s="14"/>
      <c r="I22" s="52">
        <f>I14</f>
        <v>7.5292</v>
      </c>
      <c r="J22" s="14" t="s">
        <v>14</v>
      </c>
      <c r="K22" s="14">
        <v>20869</v>
      </c>
      <c r="L22" s="22">
        <f>L14</f>
        <v>7.6044920000000005</v>
      </c>
      <c r="M22" s="14" t="s">
        <v>14</v>
      </c>
      <c r="N22" s="20">
        <f>L22*D22/100</f>
        <v>21260.323576478535</v>
      </c>
    </row>
    <row r="23" spans="2:14" ht="15">
      <c r="B23" s="12" t="s">
        <v>23</v>
      </c>
      <c r="C23" s="14">
        <v>309531</v>
      </c>
      <c r="D23" s="14">
        <v>318994.7569927881</v>
      </c>
      <c r="E23" s="14"/>
      <c r="F23" s="14"/>
      <c r="G23" s="18"/>
      <c r="H23" s="14"/>
      <c r="I23" s="52">
        <f>I17</f>
        <v>7.8009</v>
      </c>
      <c r="J23" s="14" t="s">
        <v>14</v>
      </c>
      <c r="K23" s="14">
        <v>24589</v>
      </c>
      <c r="L23" s="22">
        <f>L17</f>
        <v>7.878909</v>
      </c>
      <c r="M23" s="14" t="s">
        <v>14</v>
      </c>
      <c r="N23" s="20">
        <f>L23*D23/100</f>
        <v>25133.306618232913</v>
      </c>
    </row>
    <row r="24" spans="2:14" ht="15">
      <c r="B24" s="12" t="s">
        <v>24</v>
      </c>
      <c r="C24" s="14">
        <v>14158</v>
      </c>
      <c r="D24" s="14">
        <v>14605.576000068882</v>
      </c>
      <c r="E24" s="14"/>
      <c r="F24" s="14"/>
      <c r="G24" s="18"/>
      <c r="H24" s="14"/>
      <c r="I24" s="52"/>
      <c r="J24" s="14"/>
      <c r="K24" s="14"/>
      <c r="L24" s="25"/>
      <c r="M24" s="13"/>
      <c r="N24" s="20">
        <f>L24*D24</f>
        <v>0</v>
      </c>
    </row>
    <row r="25" spans="2:14" ht="15">
      <c r="B25" s="12" t="s">
        <v>25</v>
      </c>
      <c r="C25" s="14">
        <v>17070</v>
      </c>
      <c r="D25" s="14">
        <v>17612.537179410458</v>
      </c>
      <c r="E25" s="14"/>
      <c r="F25" s="14"/>
      <c r="G25" s="18"/>
      <c r="H25" s="14"/>
      <c r="I25" s="52"/>
      <c r="J25" s="14"/>
      <c r="K25" s="14"/>
      <c r="L25" s="26"/>
      <c r="M25" s="13"/>
      <c r="N25" s="20">
        <f>I25*D25</f>
        <v>0</v>
      </c>
    </row>
    <row r="26" spans="2:14" ht="15">
      <c r="B26" s="12" t="s">
        <v>26</v>
      </c>
      <c r="C26" s="27">
        <v>15930263</v>
      </c>
      <c r="D26" s="27">
        <v>0</v>
      </c>
      <c r="E26" s="14"/>
      <c r="F26" s="14"/>
      <c r="G26" s="28">
        <v>2115698</v>
      </c>
      <c r="H26" s="27">
        <v>0</v>
      </c>
      <c r="I26" s="29"/>
      <c r="J26" s="14"/>
      <c r="K26" s="27">
        <v>0</v>
      </c>
      <c r="L26" s="26"/>
      <c r="M26" s="13"/>
      <c r="N26" s="20">
        <f>I26*D26</f>
        <v>0</v>
      </c>
    </row>
    <row r="27" spans="2:14" ht="15.75" thickBot="1">
      <c r="B27" s="12" t="s">
        <v>27</v>
      </c>
      <c r="C27" s="14">
        <f>SUM(C14:C17,C21)</f>
        <v>6396353992.433399</v>
      </c>
      <c r="D27" s="14">
        <f>SUM(D14:D17,D21)</f>
        <v>6599232139.522931</v>
      </c>
      <c r="E27" s="14"/>
      <c r="F27" s="14"/>
      <c r="G27" s="30">
        <v>539961635</v>
      </c>
      <c r="H27" s="31">
        <v>553728915</v>
      </c>
      <c r="I27" s="32"/>
      <c r="J27" s="14"/>
      <c r="K27" s="31">
        <v>574983616</v>
      </c>
      <c r="L27" s="26"/>
      <c r="M27" s="13"/>
      <c r="N27" s="33">
        <f>SUM(N13:N26)</f>
        <v>583226547</v>
      </c>
    </row>
    <row r="28" spans="2:14" ht="15.75" thickTop="1">
      <c r="B28" s="12" t="s">
        <v>28</v>
      </c>
      <c r="C28" s="14"/>
      <c r="D28" s="14"/>
      <c r="E28" s="14">
        <v>0</v>
      </c>
      <c r="F28" s="14"/>
      <c r="G28" s="18">
        <v>0</v>
      </c>
      <c r="H28" s="14">
        <v>0</v>
      </c>
      <c r="I28" s="54">
        <v>0</v>
      </c>
      <c r="J28" s="14"/>
      <c r="K28" s="14">
        <v>0</v>
      </c>
      <c r="L28" s="15"/>
      <c r="M28" s="13"/>
      <c r="N28" s="20"/>
    </row>
    <row r="29" spans="2:14" ht="15.75" thickBot="1">
      <c r="B29" s="34" t="s">
        <v>29</v>
      </c>
      <c r="C29" s="35"/>
      <c r="D29" s="35"/>
      <c r="E29" s="36">
        <v>0.0482</v>
      </c>
      <c r="F29" s="35"/>
      <c r="G29" s="37">
        <v>24760165</v>
      </c>
      <c r="H29" s="35">
        <v>25499044</v>
      </c>
      <c r="I29" s="55">
        <v>0.0216</v>
      </c>
      <c r="J29" s="35"/>
      <c r="K29" s="35">
        <v>25511148</v>
      </c>
      <c r="L29" s="39"/>
      <c r="M29" s="40"/>
      <c r="N29" s="38">
        <f>ROUND(SUM(N14:N17,N22:N25,N28)*I29,0)</f>
        <v>12007859</v>
      </c>
    </row>
    <row r="30" spans="2:14" ht="15">
      <c r="B30" s="41"/>
      <c r="C30" s="41"/>
      <c r="D30" s="41"/>
      <c r="E30" s="41"/>
      <c r="F30" s="41"/>
      <c r="G30" s="42"/>
      <c r="H30" s="41"/>
      <c r="I30" s="41"/>
      <c r="J30" s="41"/>
      <c r="K30" s="41"/>
      <c r="L30" s="41"/>
      <c r="M30" s="41"/>
      <c r="N30" s="41"/>
    </row>
    <row r="31" spans="2:14" ht="15">
      <c r="B31" s="41"/>
      <c r="C31" s="41"/>
      <c r="D31" s="41"/>
      <c r="E31" s="41"/>
      <c r="F31" s="41"/>
      <c r="G31" s="42"/>
      <c r="H31" s="41"/>
      <c r="I31" s="41"/>
      <c r="J31" s="41"/>
      <c r="K31" s="43"/>
      <c r="L31" s="41"/>
      <c r="M31" s="41"/>
      <c r="N31" s="44"/>
    </row>
    <row r="32" spans="2:14" ht="15">
      <c r="B32" s="41"/>
      <c r="C32" s="41"/>
      <c r="D32" s="41"/>
      <c r="E32" s="41"/>
      <c r="F32" s="41"/>
      <c r="G32" s="42"/>
      <c r="H32" s="45"/>
      <c r="I32" s="41"/>
      <c r="J32" s="41"/>
      <c r="K32" s="41"/>
      <c r="L32" s="46"/>
      <c r="M32" s="41"/>
      <c r="N32" s="45"/>
    </row>
    <row r="33" spans="2:14" ht="15">
      <c r="B33" s="41"/>
      <c r="C33" s="41"/>
      <c r="D33" s="45"/>
      <c r="E33" s="41"/>
      <c r="F33" s="41"/>
      <c r="G33" s="47">
        <f>583226547</f>
        <v>583226547</v>
      </c>
      <c r="H33" s="45"/>
      <c r="I33" s="41"/>
      <c r="J33" s="41"/>
      <c r="K33" s="41"/>
      <c r="L33" s="41"/>
      <c r="M33" s="41"/>
      <c r="N33" s="45"/>
    </row>
  </sheetData>
  <sheetProtection/>
  <mergeCells count="5">
    <mergeCell ref="B6:N6"/>
    <mergeCell ref="B3:N3"/>
    <mergeCell ref="B2:N2"/>
    <mergeCell ref="B4:N4"/>
    <mergeCell ref="B5:N5"/>
  </mergeCells>
  <printOptions/>
  <pageMargins left="0.7" right="0.7" top="0.75" bottom="0.75" header="0.3" footer="0.3"/>
  <pageSetup fitToHeight="1" fitToWidth="1" horizontalDpi="600" verticalDpi="600" orientation="landscape" scale="96" r:id="rId1"/>
  <headerFooter alignWithMargins="0">
    <oddHeader>&amp;R&amp;8Docket No. 09-035-23
DPU Exhibit 15.7 Phase II</oddHeader>
    <oddFooter>&amp;L&amp;8February 22, 2010&amp;R&amp;8Abdinasir Abdulle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Aabdulle</dc:creator>
  <cp:keywords/>
  <dc:description/>
  <cp:lastModifiedBy>PSC</cp:lastModifiedBy>
  <cp:lastPrinted>2010-02-22T16:36:20Z</cp:lastPrinted>
  <dcterms:created xsi:type="dcterms:W3CDTF">2010-02-17T23:18:11Z</dcterms:created>
  <dcterms:modified xsi:type="dcterms:W3CDTF">2010-02-24T15:36:24Z</dcterms:modified>
  <cp:category/>
  <cp:version/>
  <cp:contentType/>
  <cp:contentStatus/>
</cp:coreProperties>
</file>