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11250" activeTab="0"/>
  </bookViews>
  <sheets>
    <sheet name="Sch 8 RD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<sst xmlns="http://schemas.openxmlformats.org/spreadsheetml/2006/main" count="48" uniqueCount="32">
  <si>
    <t>Rocky Mountain Power - State of Utah</t>
  </si>
  <si>
    <t>Blocking Based on Adjusted Actuals and Forecasted Loads</t>
  </si>
  <si>
    <t>Historical Test Period 12 Months Ending December, 2008</t>
  </si>
  <si>
    <t>Forecast Test Period 12 Months Ending June 2010</t>
  </si>
  <si>
    <t>T47</t>
  </si>
  <si>
    <t>T48</t>
  </si>
  <si>
    <t xml:space="preserve">Present </t>
  </si>
  <si>
    <t>Forecasted</t>
  </si>
  <si>
    <t>Proposed</t>
  </si>
  <si>
    <t>Adjusted</t>
  </si>
  <si>
    <t>Revenue</t>
  </si>
  <si>
    <t>Actual Units</t>
  </si>
  <si>
    <t>Units</t>
  </si>
  <si>
    <t>Price</t>
  </si>
  <si>
    <t>Dollars</t>
  </si>
  <si>
    <t>Schedule No. 8 - Composite</t>
  </si>
  <si>
    <t xml:space="preserve">  Customer Charge</t>
  </si>
  <si>
    <t xml:space="preserve">  Facilities kW</t>
  </si>
  <si>
    <t>Non-Basic Change</t>
  </si>
  <si>
    <t xml:space="preserve">  On-Peak kW (May - Sept)</t>
  </si>
  <si>
    <t>Target Revenue</t>
  </si>
  <si>
    <t xml:space="preserve">  On-Peak kW (Oct - Apr)</t>
  </si>
  <si>
    <t xml:space="preserve">  Voltage Discount</t>
  </si>
  <si>
    <t xml:space="preserve">  On-Peak kWh (May - Sept)</t>
  </si>
  <si>
    <t>¢</t>
  </si>
  <si>
    <t xml:space="preserve">  On-Peak kWh (Oct - Apr)</t>
  </si>
  <si>
    <t xml:space="preserve">  Off-Peak kWh</t>
  </si>
  <si>
    <t xml:space="preserve">  Unbilled</t>
  </si>
  <si>
    <t xml:space="preserve">  Total</t>
  </si>
  <si>
    <t xml:space="preserve">  Adjustment</t>
  </si>
  <si>
    <t xml:space="preserve">  DSM Adjustment</t>
  </si>
  <si>
    <t>Schedule 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</si>
</sst>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_(&quot;$&quot;* #,##0_);_(&quot;$&quot;* \(#,##0\);_(&quot;$&quot;* &quot;-&quot;??_);_(@_)"/>
  </numFmts>
  <fonts count="23">
    <font>
      <sz val="11"/>
      <color indexed="8"/>
      <name val="Calibri"/>
      <family val="2"/>
    </font>
    <font>
      <b/>
      <sz val="12"/>
      <color indexed="8"/>
      <name val="Arial Narrow"/>
      <family val="2"/>
    </font>
    <font>
      <sz val="12"/>
      <name val="Times New Roman"/>
      <family val="1"/>
    </font>
    <font>
      <sz val="11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/>
      <bottom style="thin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164" fontId="2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0" borderId="0" xfId="55" applyFont="1" applyFill="1">
      <alignment/>
      <protection/>
    </xf>
    <xf numFmtId="164" fontId="4" fillId="0" borderId="0" xfId="55" applyFont="1" applyFill="1">
      <alignment/>
      <protection/>
    </xf>
    <xf numFmtId="37" fontId="5" fillId="0" borderId="0" xfId="55" applyNumberFormat="1" applyFont="1" applyFill="1" applyProtection="1">
      <alignment/>
      <protection/>
    </xf>
    <xf numFmtId="164" fontId="4" fillId="0" borderId="0" xfId="55" applyFont="1" applyFill="1" applyBorder="1">
      <alignment/>
      <protection/>
    </xf>
    <xf numFmtId="164" fontId="5" fillId="0" borderId="0" xfId="55" applyFont="1" applyFill="1" applyBorder="1" applyAlignment="1">
      <alignment horizontal="center"/>
      <protection/>
    </xf>
    <xf numFmtId="164" fontId="5" fillId="0" borderId="0" xfId="55" applyFont="1" applyFill="1" applyAlignment="1">
      <alignment horizontal="center"/>
      <protection/>
    </xf>
    <xf numFmtId="37" fontId="5" fillId="0" borderId="0" xfId="55" applyNumberFormat="1" applyFont="1" applyFill="1" applyAlignment="1" applyProtection="1">
      <alignment horizontal="center"/>
      <protection/>
    </xf>
    <xf numFmtId="164" fontId="6" fillId="0" borderId="0" xfId="55" applyFont="1" applyFill="1" applyAlignment="1">
      <alignment horizontal="center"/>
      <protection/>
    </xf>
    <xf numFmtId="37" fontId="5" fillId="0" borderId="0" xfId="55" applyNumberFormat="1" applyFont="1" applyFill="1" applyBorder="1" applyAlignment="1" applyProtection="1">
      <alignment horizontal="center"/>
      <protection/>
    </xf>
    <xf numFmtId="37" fontId="5" fillId="0" borderId="10" xfId="55" applyNumberFormat="1" applyFont="1" applyFill="1" applyBorder="1" applyAlignment="1" applyProtection="1" quotePrefix="1">
      <alignment horizontal="center"/>
      <protection/>
    </xf>
    <xf numFmtId="164" fontId="6" fillId="0" borderId="11" xfId="55" applyFont="1" applyFill="1" applyBorder="1" applyAlignment="1" quotePrefix="1">
      <alignment horizontal="center"/>
      <protection/>
    </xf>
    <xf numFmtId="164" fontId="5" fillId="0" borderId="11" xfId="55" applyFont="1" applyFill="1" applyBorder="1" applyAlignment="1">
      <alignment horizontal="center"/>
      <protection/>
    </xf>
    <xf numFmtId="165" fontId="3" fillId="0" borderId="0" xfId="42" applyNumberFormat="1" applyFont="1" applyAlignment="1">
      <alignment/>
    </xf>
    <xf numFmtId="166" fontId="3" fillId="0" borderId="0" xfId="44" applyNumberFormat="1" applyFont="1" applyAlignment="1">
      <alignment/>
    </xf>
    <xf numFmtId="44" fontId="3" fillId="0" borderId="0" xfId="44" applyFont="1" applyAlignment="1">
      <alignment/>
    </xf>
    <xf numFmtId="0" fontId="3" fillId="0" borderId="12" xfId="0" applyFont="1" applyBorder="1" applyAlignment="1">
      <alignment/>
    </xf>
    <xf numFmtId="10" fontId="3" fillId="0" borderId="13" xfId="58" applyNumberFormat="1" applyFont="1" applyBorder="1" applyAlignment="1">
      <alignment/>
    </xf>
    <xf numFmtId="0" fontId="3" fillId="0" borderId="14" xfId="0" applyFont="1" applyBorder="1" applyAlignment="1">
      <alignment/>
    </xf>
    <xf numFmtId="166" fontId="3" fillId="0" borderId="15" xfId="44" applyNumberFormat="1" applyFont="1" applyBorder="1" applyAlignment="1">
      <alignment/>
    </xf>
    <xf numFmtId="43" fontId="3" fillId="0" borderId="0" xfId="0" applyNumberFormat="1" applyFont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165" fontId="3" fillId="0" borderId="17" xfId="42" applyNumberFormat="1" applyFont="1" applyBorder="1" applyAlignment="1">
      <alignment/>
    </xf>
    <xf numFmtId="166" fontId="3" fillId="0" borderId="17" xfId="44" applyNumberFormat="1" applyFont="1" applyBorder="1" applyAlignment="1">
      <alignment/>
    </xf>
    <xf numFmtId="166" fontId="3" fillId="0" borderId="18" xfId="44" applyNumberFormat="1" applyFont="1" applyBorder="1" applyAlignment="1">
      <alignment/>
    </xf>
    <xf numFmtId="10" fontId="3" fillId="0" borderId="0" xfId="58" applyNumberFormat="1" applyFont="1" applyAlignment="1">
      <alignment/>
    </xf>
    <xf numFmtId="0" fontId="6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1" fillId="0" borderId="0" xfId="55" applyFont="1" applyFill="1" applyAlignment="1">
      <alignment horizontal="center"/>
      <protection/>
    </xf>
    <xf numFmtId="0" fontId="6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locking 09-0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23"/>
  <sheetViews>
    <sheetView tabSelected="1" workbookViewId="0" topLeftCell="A1">
      <selection activeCell="N13" sqref="N13"/>
    </sheetView>
  </sheetViews>
  <sheetFormatPr defaultColWidth="9.140625" defaultRowHeight="15"/>
  <cols>
    <col min="1" max="1" width="2.7109375" style="0" customWidth="1"/>
    <col min="2" max="2" width="24.7109375" style="0" customWidth="1"/>
    <col min="3" max="3" width="1.28515625" style="0" customWidth="1"/>
    <col min="4" max="4" width="13.57421875" style="0" bestFit="1" customWidth="1"/>
    <col min="5" max="5" width="0.9921875" style="0" customWidth="1"/>
    <col min="6" max="6" width="13.57421875" style="0" bestFit="1" customWidth="1"/>
    <col min="7" max="7" width="1.1484375" style="0" customWidth="1"/>
    <col min="8" max="8" width="8.00390625" style="0" bestFit="1" customWidth="1"/>
    <col min="9" max="9" width="1.8515625" style="0" customWidth="1"/>
    <col min="10" max="10" width="13.140625" style="0" bestFit="1" customWidth="1"/>
    <col min="11" max="11" width="1.28515625" style="0" customWidth="1"/>
    <col min="12" max="12" width="13.140625" style="0" bestFit="1" customWidth="1"/>
    <col min="13" max="13" width="1.57421875" style="0" customWidth="1"/>
    <col min="14" max="14" width="9.421875" style="0" bestFit="1" customWidth="1"/>
    <col min="15" max="15" width="1.8515625" style="0" customWidth="1"/>
    <col min="16" max="16" width="13.140625" style="0" bestFit="1" customWidth="1"/>
    <col min="18" max="18" width="16.140625" style="0" bestFit="1" customWidth="1"/>
    <col min="19" max="19" width="13.140625" style="0" bestFit="1" customWidth="1"/>
  </cols>
  <sheetData>
    <row r="1" spans="2:19" ht="16.5">
      <c r="B1" s="29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1"/>
      <c r="R1" s="1"/>
      <c r="S1" s="1"/>
    </row>
    <row r="2" spans="2:19" ht="16.5">
      <c r="B2" s="31" t="s">
        <v>1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1"/>
      <c r="R2" s="1"/>
      <c r="S2" s="1"/>
    </row>
    <row r="3" spans="2:19" ht="16.5">
      <c r="B3" s="31" t="s">
        <v>2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1"/>
      <c r="R3" s="1"/>
      <c r="S3" s="1"/>
    </row>
    <row r="4" spans="2:19" ht="16.5">
      <c r="B4" s="31" t="s">
        <v>3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1"/>
      <c r="R4" s="1"/>
      <c r="S4" s="1"/>
    </row>
    <row r="5" spans="2:19" ht="16.5">
      <c r="B5" s="32" t="s">
        <v>31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1"/>
      <c r="R5" s="1"/>
      <c r="S5" s="1"/>
    </row>
    <row r="6" spans="2:19" ht="16.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2:19" ht="16.5">
      <c r="B7" s="2"/>
      <c r="C7" s="3"/>
      <c r="D7" s="4"/>
      <c r="E7" s="5"/>
      <c r="F7" s="4"/>
      <c r="G7" s="5"/>
      <c r="H7" s="2"/>
      <c r="I7" s="6"/>
      <c r="J7" s="7" t="s">
        <v>4</v>
      </c>
      <c r="K7" s="5"/>
      <c r="L7" s="7" t="s">
        <v>4</v>
      </c>
      <c r="M7" s="5"/>
      <c r="N7" s="3"/>
      <c r="O7" s="6"/>
      <c r="P7" s="7" t="s">
        <v>5</v>
      </c>
      <c r="Q7" s="1"/>
      <c r="R7" s="1"/>
      <c r="S7" s="1"/>
    </row>
    <row r="8" spans="2:19" ht="16.5">
      <c r="B8" s="2"/>
      <c r="C8" s="3"/>
      <c r="D8" s="8"/>
      <c r="E8" s="5"/>
      <c r="F8" s="8"/>
      <c r="G8" s="5"/>
      <c r="H8" s="9" t="s">
        <v>4</v>
      </c>
      <c r="I8" s="6"/>
      <c r="J8" s="7" t="s">
        <v>6</v>
      </c>
      <c r="K8" s="5"/>
      <c r="L8" s="7" t="s">
        <v>7</v>
      </c>
      <c r="M8" s="5"/>
      <c r="N8" s="7" t="s">
        <v>5</v>
      </c>
      <c r="O8" s="6"/>
      <c r="P8" s="7" t="s">
        <v>8</v>
      </c>
      <c r="Q8" s="1"/>
      <c r="R8" s="1"/>
      <c r="S8" s="1"/>
    </row>
    <row r="9" spans="2:19" ht="16.5">
      <c r="B9" s="2"/>
      <c r="C9" s="3"/>
      <c r="D9" s="10" t="s">
        <v>9</v>
      </c>
      <c r="E9" s="5"/>
      <c r="F9" s="10" t="s">
        <v>7</v>
      </c>
      <c r="G9" s="5"/>
      <c r="H9" s="9" t="s">
        <v>6</v>
      </c>
      <c r="I9" s="6"/>
      <c r="J9" s="7" t="s">
        <v>10</v>
      </c>
      <c r="K9" s="5"/>
      <c r="L9" s="7" t="s">
        <v>10</v>
      </c>
      <c r="M9" s="5"/>
      <c r="N9" s="7" t="s">
        <v>8</v>
      </c>
      <c r="O9" s="6"/>
      <c r="P9" s="7" t="s">
        <v>10</v>
      </c>
      <c r="Q9" s="1"/>
      <c r="R9" s="1"/>
      <c r="S9" s="1"/>
    </row>
    <row r="10" spans="2:19" ht="16.5">
      <c r="B10" s="2"/>
      <c r="C10" s="3"/>
      <c r="D10" s="11" t="s">
        <v>11</v>
      </c>
      <c r="E10" s="5"/>
      <c r="F10" s="11" t="s">
        <v>12</v>
      </c>
      <c r="G10" s="5"/>
      <c r="H10" s="12" t="s">
        <v>13</v>
      </c>
      <c r="I10" s="6"/>
      <c r="J10" s="13" t="s">
        <v>14</v>
      </c>
      <c r="K10" s="5"/>
      <c r="L10" s="13" t="s">
        <v>14</v>
      </c>
      <c r="M10" s="5"/>
      <c r="N10" s="13" t="s">
        <v>13</v>
      </c>
      <c r="O10" s="6"/>
      <c r="P10" s="13" t="s">
        <v>14</v>
      </c>
      <c r="Q10" s="1"/>
      <c r="R10" s="1"/>
      <c r="S10" s="1"/>
    </row>
    <row r="11" spans="2:19" ht="16.5">
      <c r="B11" s="28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2:19" ht="16.5">
      <c r="B12" s="1" t="s">
        <v>16</v>
      </c>
      <c r="C12" s="1"/>
      <c r="D12" s="14">
        <v>3087.7672000000002</v>
      </c>
      <c r="E12" s="1"/>
      <c r="F12" s="14">
        <v>3283</v>
      </c>
      <c r="G12" s="1"/>
      <c r="H12" s="15">
        <v>27</v>
      </c>
      <c r="I12" s="1"/>
      <c r="J12" s="15">
        <v>83370</v>
      </c>
      <c r="K12" s="1"/>
      <c r="L12" s="15">
        <v>88641</v>
      </c>
      <c r="M12" s="1"/>
      <c r="N12" s="15">
        <v>41</v>
      </c>
      <c r="O12" s="1"/>
      <c r="P12" s="15">
        <f>N12*F12</f>
        <v>134603</v>
      </c>
      <c r="Q12" s="1"/>
      <c r="R12" s="1"/>
      <c r="S12" s="1"/>
    </row>
    <row r="13" spans="2:19" ht="16.5">
      <c r="B13" s="1" t="s">
        <v>17</v>
      </c>
      <c r="C13" s="1"/>
      <c r="D13" s="14">
        <v>4599681.76368876</v>
      </c>
      <c r="E13" s="1"/>
      <c r="F13" s="14">
        <v>4527748</v>
      </c>
      <c r="G13" s="1"/>
      <c r="H13" s="16">
        <v>3.69</v>
      </c>
      <c r="I13" s="1"/>
      <c r="J13" s="15">
        <v>16972826</v>
      </c>
      <c r="K13" s="1"/>
      <c r="L13" s="15">
        <v>16707390</v>
      </c>
      <c r="M13" s="1"/>
      <c r="N13" s="16">
        <f>H13*(1+$S$13)</f>
        <v>3.7697698556675285</v>
      </c>
      <c r="O13" s="1"/>
      <c r="P13" s="15">
        <f aca="true" t="shared" si="0" ref="P13:P20">N13*F13</f>
        <v>17068567.92445894</v>
      </c>
      <c r="Q13" s="1"/>
      <c r="R13" s="17" t="s">
        <v>18</v>
      </c>
      <c r="S13" s="18">
        <f>(S14-P12)/SUM(L13:L20)-1</f>
        <v>0.021617847064370865</v>
      </c>
    </row>
    <row r="14" spans="2:19" ht="16.5">
      <c r="B14" s="1" t="s">
        <v>19</v>
      </c>
      <c r="C14" s="1"/>
      <c r="D14" s="14">
        <v>1951930.7892416222</v>
      </c>
      <c r="E14" s="1"/>
      <c r="F14" s="14">
        <v>1922144</v>
      </c>
      <c r="G14" s="1"/>
      <c r="H14" s="16">
        <v>12.07</v>
      </c>
      <c r="I14" s="1"/>
      <c r="J14" s="15">
        <v>23559805</v>
      </c>
      <c r="K14" s="1"/>
      <c r="L14" s="15">
        <v>23200278</v>
      </c>
      <c r="M14" s="1"/>
      <c r="N14" s="16">
        <f>H14*(1+$S$13)</f>
        <v>12.330927414066956</v>
      </c>
      <c r="O14" s="1"/>
      <c r="P14" s="15">
        <f t="shared" si="0"/>
        <v>23701818.143384315</v>
      </c>
      <c r="Q14" s="1"/>
      <c r="R14" s="19" t="s">
        <v>20</v>
      </c>
      <c r="S14" s="20">
        <v>119910715</v>
      </c>
    </row>
    <row r="15" spans="2:19" ht="16.5">
      <c r="B15" s="1" t="s">
        <v>21</v>
      </c>
      <c r="C15" s="1"/>
      <c r="D15" s="14">
        <v>2549200.902200495</v>
      </c>
      <c r="E15" s="1"/>
      <c r="F15" s="14">
        <v>2508971</v>
      </c>
      <c r="G15" s="1"/>
      <c r="H15" s="16">
        <v>8.7</v>
      </c>
      <c r="I15" s="1"/>
      <c r="J15" s="15">
        <v>22178048</v>
      </c>
      <c r="K15" s="1"/>
      <c r="L15" s="15">
        <v>21828048</v>
      </c>
      <c r="M15" s="1"/>
      <c r="N15" s="16">
        <f>H15*(1+$S$13)</f>
        <v>8.888075269460026</v>
      </c>
      <c r="O15" s="1"/>
      <c r="P15" s="15">
        <f t="shared" si="0"/>
        <v>22299923.09689239</v>
      </c>
      <c r="Q15" s="1"/>
      <c r="R15" s="1"/>
      <c r="S15" s="1"/>
    </row>
    <row r="16" spans="2:19" ht="16.5">
      <c r="B16" s="1" t="s">
        <v>22</v>
      </c>
      <c r="C16" s="1"/>
      <c r="D16" s="14">
        <v>1745872.834260445</v>
      </c>
      <c r="E16" s="1"/>
      <c r="F16" s="14">
        <v>1716399</v>
      </c>
      <c r="G16" s="1"/>
      <c r="H16" s="16">
        <v>-0.88</v>
      </c>
      <c r="I16" s="1"/>
      <c r="J16" s="15">
        <v>-1536368</v>
      </c>
      <c r="K16" s="1"/>
      <c r="L16" s="15">
        <v>-1510431</v>
      </c>
      <c r="M16" s="1"/>
      <c r="N16" s="16">
        <f>H16*(1+$S$13)</f>
        <v>-0.8990237054166463</v>
      </c>
      <c r="O16" s="1"/>
      <c r="P16" s="15">
        <f t="shared" si="0"/>
        <v>-1543083.3889534264</v>
      </c>
      <c r="Q16" s="1"/>
      <c r="R16" s="1"/>
      <c r="S16" s="1"/>
    </row>
    <row r="17" spans="2:19" ht="16.5">
      <c r="B17" s="1" t="s">
        <v>23</v>
      </c>
      <c r="C17" s="1"/>
      <c r="D17" s="14">
        <v>245598910</v>
      </c>
      <c r="E17" s="1"/>
      <c r="F17" s="14">
        <v>240701778</v>
      </c>
      <c r="G17" s="1"/>
      <c r="H17" s="1">
        <v>3.9189</v>
      </c>
      <c r="I17" s="1" t="s">
        <v>24</v>
      </c>
      <c r="J17" s="15">
        <v>9624776</v>
      </c>
      <c r="K17" s="1"/>
      <c r="L17" s="15">
        <v>9432862</v>
      </c>
      <c r="M17" s="1"/>
      <c r="N17" s="21">
        <f>(S14-SUM(P12:P16,P18:P20))/F17*100</f>
        <v>4.003618529431964</v>
      </c>
      <c r="O17" s="1" t="s">
        <v>24</v>
      </c>
      <c r="P17" s="15">
        <f>N17*F17/100</f>
        <v>9636780.98468019</v>
      </c>
      <c r="Q17" s="1"/>
      <c r="R17" s="1"/>
      <c r="S17" s="1"/>
    </row>
    <row r="18" spans="2:19" ht="16.5">
      <c r="B18" s="1" t="s">
        <v>25</v>
      </c>
      <c r="C18" s="1"/>
      <c r="D18" s="14">
        <v>571621137</v>
      </c>
      <c r="E18" s="1"/>
      <c r="F18" s="14">
        <v>559914390</v>
      </c>
      <c r="G18" s="1"/>
      <c r="H18" s="1">
        <v>3.0677</v>
      </c>
      <c r="I18" s="1" t="s">
        <v>24</v>
      </c>
      <c r="J18" s="15">
        <v>17535622</v>
      </c>
      <c r="K18" s="1"/>
      <c r="L18" s="15">
        <v>17176494</v>
      </c>
      <c r="M18" s="1"/>
      <c r="N18" s="21">
        <f>H18*(1+S13)</f>
        <v>3.1340170694393703</v>
      </c>
      <c r="O18" s="1" t="s">
        <v>24</v>
      </c>
      <c r="P18" s="15">
        <f>N18*F18/100</f>
        <v>17547812.556847326</v>
      </c>
      <c r="Q18" s="1"/>
      <c r="R18" s="1"/>
      <c r="S18" s="1"/>
    </row>
    <row r="19" spans="2:19" ht="16.5">
      <c r="B19" s="1" t="s">
        <v>26</v>
      </c>
      <c r="C19" s="1"/>
      <c r="D19" s="14">
        <v>1173965645.4178736</v>
      </c>
      <c r="E19" s="1"/>
      <c r="F19" s="14">
        <v>1150645564.1665182</v>
      </c>
      <c r="G19" s="1"/>
      <c r="H19" s="1">
        <v>2.6426</v>
      </c>
      <c r="I19" s="1" t="s">
        <v>24</v>
      </c>
      <c r="J19" s="15">
        <v>31023216</v>
      </c>
      <c r="K19" s="1"/>
      <c r="L19" s="15">
        <v>30406960</v>
      </c>
      <c r="M19" s="1"/>
      <c r="N19" s="21">
        <f>H19*(1+S13)</f>
        <v>2.6997273226523064</v>
      </c>
      <c r="O19" s="1" t="s">
        <v>24</v>
      </c>
      <c r="P19" s="15">
        <f>N19*F19/100</f>
        <v>31064292.682690267</v>
      </c>
      <c r="Q19" s="1"/>
      <c r="R19" s="1"/>
      <c r="S19" s="1"/>
    </row>
    <row r="20" spans="2:19" ht="16.5">
      <c r="B20" s="1" t="s">
        <v>27</v>
      </c>
      <c r="C20" s="1"/>
      <c r="D20" s="14">
        <v>-10271048</v>
      </c>
      <c r="E20" s="1"/>
      <c r="F20" s="14">
        <v>0</v>
      </c>
      <c r="G20" s="1"/>
      <c r="H20" s="1"/>
      <c r="I20" s="1"/>
      <c r="J20" s="15">
        <v>-272497</v>
      </c>
      <c r="K20" s="1"/>
      <c r="L20" s="15">
        <v>0</v>
      </c>
      <c r="M20" s="1"/>
      <c r="N20" s="1"/>
      <c r="O20" s="1"/>
      <c r="P20" s="15">
        <f t="shared" si="0"/>
        <v>0</v>
      </c>
      <c r="Q20" s="1"/>
      <c r="R20" s="1"/>
      <c r="S20" s="1"/>
    </row>
    <row r="21" spans="2:19" ht="16.5">
      <c r="B21" s="22" t="s">
        <v>28</v>
      </c>
      <c r="C21" s="23"/>
      <c r="D21" s="24">
        <v>1980914644.4178736</v>
      </c>
      <c r="E21" s="23"/>
      <c r="F21" s="24">
        <v>1951261732.1665182</v>
      </c>
      <c r="G21" s="23"/>
      <c r="H21" s="23"/>
      <c r="I21" s="23"/>
      <c r="J21" s="25">
        <v>119168798</v>
      </c>
      <c r="K21" s="23"/>
      <c r="L21" s="25">
        <v>117330242</v>
      </c>
      <c r="M21" s="23"/>
      <c r="N21" s="23"/>
      <c r="O21" s="23"/>
      <c r="P21" s="26">
        <f>SUM(P12:P20)</f>
        <v>119910715</v>
      </c>
      <c r="Q21" s="1"/>
      <c r="R21" s="1"/>
      <c r="S21" s="1"/>
    </row>
    <row r="22" spans="2:19" ht="16.5">
      <c r="B22" s="1" t="s">
        <v>29</v>
      </c>
      <c r="C22" s="1"/>
      <c r="D22" s="1"/>
      <c r="E22" s="1"/>
      <c r="F22" s="1"/>
      <c r="G22" s="1"/>
      <c r="H22" s="1">
        <v>0</v>
      </c>
      <c r="I22" s="1"/>
      <c r="J22" s="15">
        <v>0</v>
      </c>
      <c r="K22" s="1"/>
      <c r="L22" s="15">
        <v>0</v>
      </c>
      <c r="M22" s="1"/>
      <c r="N22" s="1">
        <v>0</v>
      </c>
      <c r="O22" s="1"/>
      <c r="P22" s="15">
        <v>0</v>
      </c>
      <c r="Q22" s="1"/>
      <c r="R22" s="1"/>
      <c r="S22" s="1"/>
    </row>
    <row r="23" spans="2:19" ht="16.5">
      <c r="B23" s="1" t="s">
        <v>30</v>
      </c>
      <c r="C23" s="1"/>
      <c r="D23" s="1"/>
      <c r="E23" s="1"/>
      <c r="F23" s="1"/>
      <c r="G23" s="1"/>
      <c r="H23" s="27">
        <v>0.046</v>
      </c>
      <c r="I23" s="1"/>
      <c r="J23" s="15">
        <v>5490465</v>
      </c>
      <c r="K23" s="1"/>
      <c r="L23" s="15">
        <v>5393114</v>
      </c>
      <c r="M23" s="1"/>
      <c r="N23" s="27">
        <v>0.046</v>
      </c>
      <c r="O23" s="1"/>
      <c r="P23" s="15">
        <v>5596858</v>
      </c>
      <c r="Q23" s="1"/>
      <c r="R23" s="1"/>
      <c r="S23" s="1"/>
    </row>
  </sheetData>
  <sheetProtection/>
  <mergeCells count="5">
    <mergeCell ref="B5:P5"/>
    <mergeCell ref="B1:P1"/>
    <mergeCell ref="B2:P2"/>
    <mergeCell ref="B3:P3"/>
    <mergeCell ref="B4:P4"/>
  </mergeCells>
  <printOptions/>
  <pageMargins left="0.7" right="0.7" top="0.75" bottom="0.75" header="0.3" footer="0.3"/>
  <pageSetup fitToHeight="1" fitToWidth="1" horizontalDpi="600" verticalDpi="600" orientation="landscape" scale="76" r:id="rId1"/>
  <headerFooter alignWithMargins="0">
    <oddHeader>&amp;R&amp;"Arial Narrow,Regular"&amp;8Docket No. 09-035-23
DPU Exhibit No. 15.11</oddHeader>
    <oddFooter>&amp;L&amp;"Arial Narrow,Regular"&amp;8February 22, 2010&amp;R&amp;"Arial Narrow,Regular"&amp;8Abdinasir Abdulle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Aabdulle</dc:creator>
  <cp:keywords/>
  <dc:description/>
  <cp:lastModifiedBy>PSC</cp:lastModifiedBy>
  <cp:lastPrinted>2010-02-22T19:06:57Z</cp:lastPrinted>
  <dcterms:created xsi:type="dcterms:W3CDTF">2010-02-21T23:50:27Z</dcterms:created>
  <dcterms:modified xsi:type="dcterms:W3CDTF">2010-02-24T15:54:45Z</dcterms:modified>
  <cp:category/>
  <cp:version/>
  <cp:contentType/>
  <cp:contentStatus/>
</cp:coreProperties>
</file>