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Residential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<sst xmlns="http://schemas.openxmlformats.org/spreadsheetml/2006/main" count="26" uniqueCount="17">
  <si>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Heber Light and Power (Residential)</t>
  </si>
  <si>
    <t>Rocky Mountain Power (Schedule # 1)</t>
  </si>
  <si>
    <t>All additional kWh</t>
  </si>
  <si>
    <t>Monthly Usage, kWh</t>
  </si>
  <si>
    <t>Total cost/Month</t>
  </si>
  <si>
    <t>Next 600 kWh</t>
  </si>
  <si>
    <t xml:space="preserve">First 400 kWh </t>
  </si>
  <si>
    <t>First 1,000 kWh</t>
  </si>
  <si>
    <t>Monthly Service Charge</t>
  </si>
  <si>
    <t>Summer</t>
  </si>
  <si>
    <t>Winter</t>
  </si>
  <si>
    <t>Docket No. 10-035-117</t>
  </si>
  <si>
    <t>Difference $</t>
  </si>
  <si>
    <t>Difference %</t>
  </si>
  <si>
    <t>*Heber rates from DPU Response Attachment 1.32</t>
  </si>
  <si>
    <t>**RMP rates from DPU Response Attachment to DPU 1.5</t>
  </si>
  <si>
    <t>DPU Exhibit 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</si>
</sst>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[$-409]dddd\,\ mmmm\ dd\,\ yyyy"/>
    <numFmt numFmtId="167" formatCode="[$-409]mmmm\ d\,\ yyyy;@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2" width="16.7109375" style="0" customWidth="1"/>
    <col min="3" max="3" width="17.28125" style="0" customWidth="1"/>
    <col min="4" max="4" width="20.00390625" style="0" customWidth="1"/>
    <col min="5" max="5" width="17.7109375" style="0" customWidth="1"/>
    <col min="6" max="6" width="7.7109375" style="0" customWidth="1"/>
    <col min="7" max="7" width="16.8515625" style="0" customWidth="1"/>
    <col min="8" max="8" width="17.421875" style="0" customWidth="1"/>
    <col min="9" max="9" width="12.57421875" style="0" customWidth="1"/>
    <col min="10" max="10" width="20.8515625" style="0" customWidth="1"/>
    <col min="11" max="11" width="17.7109375" style="0" customWidth="1"/>
    <col min="12" max="12" width="9.421875" style="0" customWidth="1"/>
  </cols>
  <sheetData>
    <row r="1" ht="12.75">
      <c r="A1" s="13" t="s">
        <v>11</v>
      </c>
    </row>
    <row r="2" ht="12.75">
      <c r="A2" s="16" t="s">
        <v>16</v>
      </c>
    </row>
    <row r="3" ht="12.75">
      <c r="A3" s="17">
        <v>40533</v>
      </c>
    </row>
    <row r="4" spans="1:12" ht="15.75">
      <c r="A4" s="15"/>
      <c r="B4" s="18" t="s">
        <v>0</v>
      </c>
      <c r="C4" s="18"/>
      <c r="D4" s="18"/>
      <c r="E4" s="18"/>
      <c r="F4" s="18"/>
      <c r="G4" s="18"/>
      <c r="H4" s="18" t="s">
        <v>1</v>
      </c>
      <c r="I4" s="18"/>
      <c r="J4" s="18"/>
      <c r="K4" s="18"/>
      <c r="L4" s="2"/>
    </row>
    <row r="5" spans="1:13" ht="25.5">
      <c r="A5" s="1" t="s">
        <v>3</v>
      </c>
      <c r="B5" s="1" t="s">
        <v>7</v>
      </c>
      <c r="C5" s="1" t="s">
        <v>2</v>
      </c>
      <c r="D5" s="1" t="s">
        <v>8</v>
      </c>
      <c r="E5" s="1" t="s">
        <v>4</v>
      </c>
      <c r="F5" s="1"/>
      <c r="G5" s="1" t="s">
        <v>6</v>
      </c>
      <c r="H5" s="1" t="s">
        <v>5</v>
      </c>
      <c r="I5" s="1" t="s">
        <v>2</v>
      </c>
      <c r="J5" s="1" t="s">
        <v>8</v>
      </c>
      <c r="K5" s="10" t="s">
        <v>4</v>
      </c>
      <c r="L5" s="11" t="s">
        <v>12</v>
      </c>
      <c r="M5" s="11" t="s">
        <v>13</v>
      </c>
    </row>
    <row r="6" spans="1:12" ht="12.75">
      <c r="A6" s="3">
        <v>500</v>
      </c>
      <c r="B6" s="4">
        <f>0.0715*A6</f>
        <v>35.75</v>
      </c>
      <c r="C6" s="4">
        <f>IF((A6-1000)*0.0715&lt;=0,0,(A6-100)*0.0715)</f>
        <v>0</v>
      </c>
      <c r="D6" s="4">
        <v>12</v>
      </c>
      <c r="E6" s="7">
        <f>SUM(B6:D6)</f>
        <v>47.75</v>
      </c>
      <c r="F6" s="12" t="s">
        <v>9</v>
      </c>
      <c r="G6" s="4">
        <f>0.075292*400</f>
        <v>30.116799999999998</v>
      </c>
      <c r="H6" s="4">
        <f>(A6-400)*0.092749</f>
        <v>9.2749</v>
      </c>
      <c r="I6" s="4"/>
      <c r="J6" s="4">
        <f>3.75+0.23</f>
        <v>3.98</v>
      </c>
      <c r="K6" s="4">
        <f>(SUM(G6:I6)*1.0482+J6)*5</f>
        <v>226.3518997</v>
      </c>
      <c r="L6" s="5"/>
    </row>
    <row r="7" spans="6:12" ht="12.75">
      <c r="F7" s="13" t="s">
        <v>10</v>
      </c>
      <c r="G7" s="4">
        <f>0.078009*A6</f>
        <v>39.0045</v>
      </c>
      <c r="H7" s="4"/>
      <c r="I7" s="4"/>
      <c r="J7" s="4">
        <f>3.75+0.23</f>
        <v>3.98</v>
      </c>
      <c r="K7" s="4">
        <f>(G7*1.0482+J7)*7</f>
        <v>314.0516183</v>
      </c>
      <c r="L7" s="5"/>
    </row>
    <row r="8" spans="11:13" ht="12.75">
      <c r="K8" s="8">
        <f>(K6+K7)/12</f>
        <v>45.0336265</v>
      </c>
      <c r="L8" s="5">
        <f>E6-K8</f>
        <v>2.716373500000003</v>
      </c>
      <c r="M8" s="14">
        <f>L8/K8</f>
        <v>0.06031878201059387</v>
      </c>
    </row>
    <row r="10" spans="1:12" ht="12.75">
      <c r="A10" s="6">
        <v>1000</v>
      </c>
      <c r="B10" s="4">
        <f>0.0715*A10</f>
        <v>71.5</v>
      </c>
      <c r="C10" s="4">
        <f>IF((A10-1000)*0.0715&lt;=0,0,(A10-100)*0.0715)</f>
        <v>0</v>
      </c>
      <c r="D10" s="4">
        <v>12</v>
      </c>
      <c r="E10" s="7">
        <f>SUM(B10:D10)</f>
        <v>83.5</v>
      </c>
      <c r="F10" s="12" t="s">
        <v>9</v>
      </c>
      <c r="G10" s="4">
        <f>0.075292*400</f>
        <v>30.116799999999998</v>
      </c>
      <c r="H10" s="4">
        <f>(A10-400)*0.092749</f>
        <v>55.6494</v>
      </c>
      <c r="I10" s="5"/>
      <c r="J10" s="4">
        <f>3.75+0.23</f>
        <v>3.98</v>
      </c>
      <c r="K10" s="4">
        <f>(SUM(G10:I10)*1.0482+J10)*5</f>
        <v>469.4006542</v>
      </c>
      <c r="L10" s="5"/>
    </row>
    <row r="11" spans="6:12" ht="12.75">
      <c r="F11" s="13" t="s">
        <v>10</v>
      </c>
      <c r="G11" s="4">
        <f>0.078009*A10</f>
        <v>78.009</v>
      </c>
      <c r="J11" s="4">
        <f>3.75+0.23</f>
        <v>3.98</v>
      </c>
      <c r="K11" s="4">
        <f>(G11*1.0482+J11)*7</f>
        <v>600.2432366</v>
      </c>
      <c r="L11" s="5"/>
    </row>
    <row r="12" spans="11:13" ht="12.75">
      <c r="K12" s="8">
        <f>(K10+K11)/12</f>
        <v>89.1369909</v>
      </c>
      <c r="L12" s="5">
        <f>E10-K12</f>
        <v>-5.636990900000001</v>
      </c>
      <c r="M12" s="14">
        <f>L12/K12</f>
        <v>-0.063239636463878</v>
      </c>
    </row>
    <row r="14" spans="1:12" ht="12.75">
      <c r="A14" s="6">
        <v>1500</v>
      </c>
      <c r="B14" s="4">
        <f>IF(A14&gt;1000,1000,B14)*0.0715</f>
        <v>71.5</v>
      </c>
      <c r="C14" s="4">
        <f>IF((A14-1000)*0.0715&lt;=0,0,(A14-1000)*0.09)</f>
        <v>45</v>
      </c>
      <c r="D14" s="4">
        <v>12</v>
      </c>
      <c r="E14" s="7">
        <f>SUM(B14:D14)</f>
        <v>128.5</v>
      </c>
      <c r="F14" s="12" t="s">
        <v>9</v>
      </c>
      <c r="G14" s="4">
        <f>0.075292*400</f>
        <v>30.116799999999998</v>
      </c>
      <c r="H14" s="4">
        <f>(1000-400)*0.092749</f>
        <v>55.6494</v>
      </c>
      <c r="I14" s="4">
        <f>(A14-1000)*0.115361</f>
        <v>57.6805</v>
      </c>
      <c r="J14" s="4">
        <f>3.75+0.23</f>
        <v>3.98</v>
      </c>
      <c r="K14" s="4">
        <f>(SUM(G14:I14)*1.0482+J14)*5</f>
        <v>771.7041546999999</v>
      </c>
      <c r="L14" s="5"/>
    </row>
    <row r="15" spans="6:12" ht="12.75">
      <c r="F15" s="13" t="s">
        <v>10</v>
      </c>
      <c r="G15" s="4">
        <f>0.078009*A14</f>
        <v>117.0135</v>
      </c>
      <c r="H15" s="4"/>
      <c r="I15" s="4"/>
      <c r="J15" s="4">
        <f>3.75+0.23</f>
        <v>3.98</v>
      </c>
      <c r="K15" s="4">
        <f>(G15*1.0482+J15)*7</f>
        <v>886.4348549</v>
      </c>
      <c r="L15" s="5"/>
    </row>
    <row r="16" spans="7:13" ht="12.75">
      <c r="G16" s="4"/>
      <c r="H16" s="4"/>
      <c r="I16" s="4"/>
      <c r="J16" s="4"/>
      <c r="K16" s="9">
        <f>(K14+K15)/12</f>
        <v>138.1782508</v>
      </c>
      <c r="L16" s="5">
        <f>E14-K16</f>
        <v>-9.6782508</v>
      </c>
      <c r="M16" s="14">
        <f>L16/K16</f>
        <v>-0.0700417811339091</v>
      </c>
    </row>
    <row r="18" spans="1:12" ht="12.75">
      <c r="A18" s="6">
        <v>2000</v>
      </c>
      <c r="B18" s="4">
        <f>IF(A18&gt;1000,1000,B18)*0.0715</f>
        <v>71.5</v>
      </c>
      <c r="C18" s="4">
        <f>IF((A18-1000)*0.0715&lt;=0,0,(A18-1000)*0.09)</f>
        <v>90</v>
      </c>
      <c r="D18" s="4">
        <v>12</v>
      </c>
      <c r="E18" s="7">
        <f>SUM(B18:D18)</f>
        <v>173.5</v>
      </c>
      <c r="F18" s="12" t="s">
        <v>9</v>
      </c>
      <c r="G18" s="4">
        <f>0.075292*400</f>
        <v>30.116799999999998</v>
      </c>
      <c r="H18" s="4">
        <f>(1000-400)*0.092749</f>
        <v>55.6494</v>
      </c>
      <c r="I18" s="4">
        <f>(A18-1000)*0.115361</f>
        <v>115.361</v>
      </c>
      <c r="J18" s="4">
        <f>3.75+0.23</f>
        <v>3.98</v>
      </c>
      <c r="K18" s="4">
        <f>(SUM(G18:I18)*1.0482+J18)*5</f>
        <v>1074.0076552</v>
      </c>
      <c r="L18" s="5"/>
    </row>
    <row r="19" spans="6:12" ht="12.75">
      <c r="F19" s="13" t="s">
        <v>10</v>
      </c>
      <c r="G19" s="4">
        <f>0.078009*A18</f>
        <v>156.018</v>
      </c>
      <c r="H19" s="4"/>
      <c r="J19" s="4">
        <f>3.75+0.23</f>
        <v>3.98</v>
      </c>
      <c r="K19" s="4">
        <f>(G19*1.0482+J19)*7</f>
        <v>1172.6264732</v>
      </c>
      <c r="L19" s="5"/>
    </row>
    <row r="20" spans="11:13" ht="12.75">
      <c r="K20" s="9">
        <f>(K18+K19)/12</f>
        <v>187.2195107</v>
      </c>
      <c r="L20" s="5">
        <f>E18-K20</f>
        <v>-13.7195107</v>
      </c>
      <c r="M20" s="14">
        <f>L20/K20</f>
        <v>-0.07328034695050616</v>
      </c>
    </row>
    <row r="21" ht="12.75">
      <c r="A21" s="13" t="s">
        <v>14</v>
      </c>
    </row>
    <row r="22" ht="12.75">
      <c r="A22" s="13" t="s">
        <v>15</v>
      </c>
    </row>
  </sheetData>
  <sheetProtection/>
  <mergeCells count="2">
    <mergeCell ref="B4:G4"/>
    <mergeCell ref="H4:K4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Hliu</dc:creator>
  <cp:keywords/>
  <dc:description/>
  <cp:lastModifiedBy>Sheri Bintz</cp:lastModifiedBy>
  <cp:lastPrinted>2010-12-21T22:26:02Z</cp:lastPrinted>
  <dcterms:created xsi:type="dcterms:W3CDTF">2008-12-15T22:52:04Z</dcterms:created>
  <dcterms:modified xsi:type="dcterms:W3CDTF">2010-12-22T19:30:14Z</dcterms:modified>
  <cp:category>::ODMA\GRPWISE\ASPOSUPT.PUPSC.PUPSCDocs:70216.1</cp:category>
  <cp:version/>
  <cp:contentType/>
  <cp:contentStatus/>
</cp:coreProperties>
</file>