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filterPrivacy="1" defaultThemeVersion="124226"/>
  <bookViews>
    <workbookView xWindow="7710" yWindow="65521" windowWidth="9600" windowHeight="8640" tabRatio="807" activeTab="0"/>
  </bookViews>
  <sheets>
    <sheet name="DPU 7.4D-RR" sheetId="60" r:id="rId1"/>
    <sheet name="DPU 7.4.1D-RR" sheetId="61" r:id="rId2"/>
  </sheets>
  <definedNames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<sst xmlns="http://schemas.openxmlformats.org/spreadsheetml/2006/main" count="110" uniqueCount="42">
  <si>
    <t>TOTAL</t>
  </si>
  <si>
    <t>ACCOUNT</t>
  </si>
  <si>
    <t>Type</t>
  </si>
  <si>
    <t>COMPANY</t>
  </si>
  <si>
    <t>FACTOR</t>
  </si>
  <si>
    <t>FACTOR %</t>
  </si>
  <si>
    <t>ALLOCATED</t>
  </si>
  <si>
    <t>Description of Adjustment:</t>
  </si>
  <si>
    <t>SE</t>
  </si>
  <si>
    <t>UT</t>
  </si>
  <si>
    <t>Bridger Mine Rate Base</t>
  </si>
  <si>
    <t>Adjustment to Rate Base:</t>
  </si>
  <si>
    <t>Other Tangible Property</t>
  </si>
  <si>
    <t>Actual</t>
  </si>
  <si>
    <t>Description</t>
  </si>
  <si>
    <t>2 Materials &amp; Supplies</t>
  </si>
  <si>
    <t>4 Pit Inventory</t>
  </si>
  <si>
    <t>6 Reclamation Liability</t>
  </si>
  <si>
    <t>7 Accumulated Depreciation</t>
  </si>
  <si>
    <t>TOTAL RATE BASE</t>
  </si>
  <si>
    <t>Forecast</t>
  </si>
  <si>
    <t>8 Bonus Bid / Lease Payable</t>
  </si>
  <si>
    <t>(000's)</t>
  </si>
  <si>
    <t>Bridger Total</t>
  </si>
  <si>
    <t>PacifiCorp Share (66.67%)</t>
  </si>
  <si>
    <t>5 Deferred Long Wall Costs</t>
  </si>
  <si>
    <t>Adjustment Detail</t>
  </si>
  <si>
    <t>1 Structure, Equipment, Mine Dev.</t>
  </si>
  <si>
    <t>Rocky Mountain Power</t>
  </si>
  <si>
    <t>13-Month Average</t>
  </si>
  <si>
    <t>Ref 8.3</t>
  </si>
  <si>
    <t>Utah General Rate Case - June 2012</t>
  </si>
  <si>
    <t>06/09-06/10 Beg/End Balance</t>
  </si>
  <si>
    <t>06/10-06/11 13 Mo. Avg. Balance</t>
  </si>
  <si>
    <t>Adjustment to June 2012 Balance</t>
  </si>
  <si>
    <t>06/11-06/12 13 Mon Avg Balance</t>
  </si>
  <si>
    <t>06/11-06/12 13 Mo. Avg. Balance</t>
  </si>
  <si>
    <t>Net Forecasted Monthly Change - As Filed</t>
  </si>
  <si>
    <t>DPU</t>
  </si>
  <si>
    <t>Adjustment</t>
  </si>
  <si>
    <t>As Filed</t>
  </si>
  <si>
    <t>DPU Adjusted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</si>
</sst>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\-yy;@"/>
    <numFmt numFmtId="167" formatCode="&quot;$&quot;#,##0\ ;\(&quot;$&quot;#,##0\)"/>
    <numFmt numFmtId="168" formatCode="_-* #,##0\ &quot;F&quot;_-;\-* #,##0\ &quot;F&quot;_-;_-* &quot;-&quot;\ &quot;F&quot;_-;_-@_-"/>
    <numFmt numFmtId="169" formatCode="#,##0.000;[Red]\-#,##0.000"/>
  </numFmts>
  <fonts count="16">
    <font>
      <sz val="12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  <family val="2"/>
    </font>
    <font>
      <u val="single"/>
      <sz val="10"/>
      <name val="Arial"/>
      <family val="2"/>
    </font>
    <font>
      <b/>
      <sz val="10"/>
      <color indexed="12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sz val="10"/>
      <name val="Times New Roman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>
      <alignment/>
      <protection/>
    </xf>
    <xf numFmtId="0" fontId="2" fillId="0" borderId="1" applyNumberFormat="0" applyProtection="0">
      <alignment/>
    </xf>
    <xf numFmtId="0" fontId="2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>
      <protection locked="0"/>
    </xf>
    <xf numFmtId="0" fontId="5" fillId="3" borderId="3" applyNumberFormat="0" applyBorder="0" applyAlignment="0" applyProtection="0"/>
    <xf numFmtId="169" fontId="1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3" fillId="0" borderId="3">
      <alignment horizontal="center" vertical="center" wrapText="1"/>
      <protection/>
    </xf>
    <xf numFmtId="0" fontId="4" fillId="0" borderId="4" applyNumberFormat="0" applyFont="0" applyFill="0" applyAlignment="0" applyProtection="0"/>
  </cellStyleXfs>
  <cellXfs count="65">
    <xf numFmtId="0" fontId="0" fillId="0" borderId="0" xfId="0"/>
    <xf numFmtId="0" fontId="3" fillId="0" borderId="0" xfId="41" applyFont="1">
      <alignment/>
      <protection/>
    </xf>
    <xf numFmtId="0" fontId="3" fillId="0" borderId="0" xfId="41" applyFont="1" applyAlignment="1">
      <alignment horizontal="center"/>
      <protection/>
    </xf>
    <xf numFmtId="0" fontId="3" fillId="0" borderId="5" xfId="41" applyFont="1" applyBorder="1" applyAlignment="1">
      <alignment horizontal="center" vertical="center" wrapText="1"/>
      <protection/>
    </xf>
    <xf numFmtId="41" fontId="3" fillId="0" borderId="6" xfId="0" applyNumberFormat="1" applyFont="1" applyBorder="1"/>
    <xf numFmtId="0" fontId="3" fillId="0" borderId="7" xfId="41" applyFont="1" applyBorder="1" applyAlignment="1">
      <alignment horizontal="center" vertical="center" wrapText="1"/>
      <protection/>
    </xf>
    <xf numFmtId="166" fontId="3" fillId="0" borderId="8" xfId="41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/>
    <xf numFmtId="10" fontId="1" fillId="0" borderId="0" xfId="0" applyNumberFormat="1" applyFont="1"/>
    <xf numFmtId="0" fontId="1" fillId="0" borderId="9" xfId="41" applyFont="1" applyBorder="1" applyAlignment="1">
      <alignment horizontal="left" indent="1"/>
      <protection/>
    </xf>
    <xf numFmtId="41" fontId="1" fillId="0" borderId="10" xfId="0" applyNumberFormat="1" applyFont="1" applyBorder="1"/>
    <xf numFmtId="0" fontId="1" fillId="0" borderId="11" xfId="41" applyFont="1" applyBorder="1" applyAlignment="1">
      <alignment horizontal="left"/>
      <protection/>
    </xf>
    <xf numFmtId="41" fontId="1" fillId="0" borderId="12" xfId="0" applyNumberFormat="1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3" xfId="0" applyFont="1" applyBorder="1"/>
    <xf numFmtId="41" fontId="1" fillId="0" borderId="6" xfId="0" applyNumberFormat="1" applyFont="1" applyBorder="1"/>
    <xf numFmtId="41" fontId="1" fillId="0" borderId="0" xfId="0" applyNumberFormat="1" applyFont="1"/>
    <xf numFmtId="0" fontId="3" fillId="0" borderId="0" xfId="0" applyFont="1"/>
    <xf numFmtId="0" fontId="3" fillId="0" borderId="5" xfId="41" applyFont="1" applyFill="1" applyBorder="1" applyAlignment="1">
      <alignment horizontal="left" wrapText="1"/>
      <protection/>
    </xf>
    <xf numFmtId="43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18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18" applyNumberFormat="1" applyFont="1" applyFill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41" fontId="1" fillId="0" borderId="0" xfId="18" applyNumberFormat="1" applyFont="1" applyAlignment="1">
      <alignment horizontal="center"/>
    </xf>
    <xf numFmtId="41" fontId="1" fillId="0" borderId="2" xfId="18" applyNumberFormat="1" applyFont="1" applyBorder="1" applyAlignment="1">
      <alignment horizontal="center"/>
    </xf>
    <xf numFmtId="41" fontId="1" fillId="0" borderId="0" xfId="18" applyNumberFormat="1" applyFont="1" applyBorder="1" applyAlignment="1">
      <alignment horizontal="center"/>
    </xf>
    <xf numFmtId="43" fontId="1" fillId="0" borderId="0" xfId="18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1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1" fontId="12" fillId="0" borderId="0" xfId="0" applyNumberFormat="1" applyFont="1"/>
    <xf numFmtId="0" fontId="12" fillId="0" borderId="0" xfId="0" applyFont="1"/>
    <xf numFmtId="41" fontId="1" fillId="4" borderId="6" xfId="0" applyNumberFormat="1" applyFont="1" applyFill="1" applyBorder="1"/>
    <xf numFmtId="0" fontId="1" fillId="4" borderId="0" xfId="0" applyFont="1" applyFill="1" applyAlignment="1">
      <alignment horizontal="center"/>
    </xf>
    <xf numFmtId="166" fontId="3" fillId="4" borderId="8" xfId="41" applyNumberFormat="1" applyFont="1" applyFill="1" applyBorder="1" applyAlignment="1">
      <alignment horizontal="center" vertical="center" wrapText="1"/>
      <protection/>
    </xf>
    <xf numFmtId="41" fontId="1" fillId="4" borderId="10" xfId="0" applyNumberFormat="1" applyFont="1" applyFill="1" applyBorder="1"/>
    <xf numFmtId="41" fontId="1" fillId="4" borderId="12" xfId="0" applyNumberFormat="1" applyFont="1" applyFill="1" applyBorder="1"/>
    <xf numFmtId="0" fontId="1" fillId="4" borderId="0" xfId="0" applyFont="1" applyFill="1" applyBorder="1"/>
    <xf numFmtId="10" fontId="1" fillId="0" borderId="0" xfId="15" applyNumberFormat="1" applyFont="1" applyBorder="1" applyAlignment="1">
      <alignment horizontal="center"/>
    </xf>
    <xf numFmtId="164" fontId="13" fillId="0" borderId="0" xfId="18" applyNumberFormat="1" applyFont="1"/>
    <xf numFmtId="164" fontId="1" fillId="0" borderId="0" xfId="18" applyNumberFormat="1" applyFont="1"/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omma0" xfId="28"/>
    <cellStyle name="Currency0" xfId="29"/>
    <cellStyle name="Date" xfId="30"/>
    <cellStyle name="Fixed" xfId="31"/>
    <cellStyle name="Grey" xfId="32"/>
    <cellStyle name="header" xfId="33"/>
    <cellStyle name="Header1" xfId="34"/>
    <cellStyle name="Header2" xfId="35"/>
    <cellStyle name="Heading 1" xfId="36"/>
    <cellStyle name="Heading 2" xfId="37"/>
    <cellStyle name="Input" xfId="38"/>
    <cellStyle name="Input [yellow]" xfId="39"/>
    <cellStyle name="Normal - Style1" xfId="40"/>
    <cellStyle name="Normal_Bridger Coal Adjustment" xfId="41"/>
    <cellStyle name="Percent [2]" xfId="42"/>
    <cellStyle name="Titles" xfId="43"/>
    <cellStyle name="Total" xfId="44"/>
  </cellStyles>
  <dxfs count="2"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95250</xdr:rowOff>
    </xdr:from>
    <xdr:to>
      <xdr:col>11</xdr:col>
      <xdr:colOff>381000</xdr:colOff>
      <xdr:row>39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5553075"/>
          <a:ext cx="8820150" cy="1552575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This</a:t>
          </a:r>
          <a:r>
            <a:rPr lang="en-US" sz="900" b="0" i="0" strike="noStrike" baseline="0">
              <a:solidFill>
                <a:srgbClr val="000000"/>
              </a:solidFill>
              <a:latin typeface="Arial"/>
              <a:cs typeface="Arial"/>
            </a:rPr>
            <a:t> adjustment updates the Bridger Mine rate base with actuals through February 2011.</a:t>
          </a: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8"/>
  <sheetViews>
    <sheetView tabSelected="1" view="pageLayout" workbookViewId="0" topLeftCell="A1">
      <selection activeCell="K1" sqref="K1"/>
    </sheetView>
  </sheetViews>
  <sheetFormatPr defaultColWidth="8.75390625" defaultRowHeight="15.75"/>
  <cols>
    <col min="1" max="1" width="2.25390625" style="8" customWidth="1"/>
    <col min="2" max="2" width="6.25390625" style="8" customWidth="1"/>
    <col min="3" max="3" width="24.00390625" style="8" customWidth="1"/>
    <col min="4" max="4" width="8.50390625" style="8" customWidth="1"/>
    <col min="5" max="5" width="4.125" style="8" customWidth="1"/>
    <col min="6" max="6" width="11.375" style="8" customWidth="1"/>
    <col min="7" max="8" width="12.625" style="8" customWidth="1"/>
    <col min="9" max="9" width="9.75390625" style="8" customWidth="1"/>
    <col min="10" max="10" width="10.25390625" style="8" customWidth="1"/>
    <col min="11" max="11" width="11.375" style="8" customWidth="1"/>
    <col min="12" max="12" width="7.25390625" style="8" customWidth="1"/>
    <col min="13" max="16384" width="8.75390625" style="8" customWidth="1"/>
  </cols>
  <sheetData>
    <row r="1" spans="2:12" ht="12" customHeight="1">
      <c r="B1" s="19" t="s">
        <v>28</v>
      </c>
      <c r="D1" s="7"/>
      <c r="E1" s="7"/>
      <c r="F1" s="7"/>
      <c r="G1" s="7"/>
      <c r="H1" s="7"/>
      <c r="I1" s="7"/>
      <c r="J1" s="7"/>
      <c r="K1" s="7"/>
      <c r="L1" s="22"/>
    </row>
    <row r="2" spans="2:12" ht="12" customHeight="1">
      <c r="B2" s="19" t="s">
        <v>31</v>
      </c>
      <c r="D2" s="7"/>
      <c r="E2" s="7"/>
      <c r="F2" s="7"/>
      <c r="G2" s="7"/>
      <c r="H2" s="7"/>
      <c r="I2" s="7"/>
      <c r="J2" s="7"/>
      <c r="K2" s="7"/>
      <c r="L2" s="22"/>
    </row>
    <row r="3" spans="2:12" ht="12" customHeight="1">
      <c r="B3" s="19" t="s">
        <v>10</v>
      </c>
      <c r="D3" s="7"/>
      <c r="E3" s="7"/>
      <c r="F3" s="7"/>
      <c r="G3" s="7"/>
      <c r="H3" s="7"/>
      <c r="I3" s="7"/>
      <c r="J3" s="7"/>
      <c r="K3" s="7"/>
      <c r="L3" s="22"/>
    </row>
    <row r="4" spans="4:12" ht="12" customHeight="1">
      <c r="D4" s="7"/>
      <c r="E4" s="7"/>
      <c r="F4" s="7"/>
      <c r="G4" s="7"/>
      <c r="H4" s="7"/>
      <c r="I4" s="7"/>
      <c r="J4" s="7"/>
      <c r="K4" s="7"/>
      <c r="L4" s="22"/>
    </row>
    <row r="5" spans="4:12" ht="12" customHeight="1">
      <c r="D5" s="7"/>
      <c r="E5" s="7"/>
      <c r="F5" s="7"/>
      <c r="G5" s="7"/>
      <c r="H5" s="7"/>
      <c r="I5" s="7"/>
      <c r="J5" s="7"/>
      <c r="K5" s="7"/>
      <c r="L5" s="22"/>
    </row>
    <row r="6" spans="4:12" ht="12" customHeight="1">
      <c r="D6" s="7"/>
      <c r="E6" s="7"/>
      <c r="F6" s="7" t="s">
        <v>40</v>
      </c>
      <c r="G6" s="7"/>
      <c r="H6" s="7"/>
      <c r="I6" s="7"/>
      <c r="J6" s="7"/>
      <c r="K6" s="7"/>
      <c r="L6" s="22"/>
    </row>
    <row r="7" spans="4:12" ht="12" customHeight="1">
      <c r="D7" s="7"/>
      <c r="E7" s="7"/>
      <c r="F7" s="7" t="s">
        <v>0</v>
      </c>
      <c r="G7" s="7" t="s">
        <v>0</v>
      </c>
      <c r="H7" s="7" t="s">
        <v>38</v>
      </c>
      <c r="I7" s="7"/>
      <c r="J7" s="7"/>
      <c r="K7" s="7" t="s">
        <v>9</v>
      </c>
      <c r="L7" s="22"/>
    </row>
    <row r="8" spans="4:14" ht="12" customHeight="1">
      <c r="D8" s="23" t="s">
        <v>1</v>
      </c>
      <c r="E8" s="23" t="s">
        <v>2</v>
      </c>
      <c r="F8" s="23" t="s">
        <v>3</v>
      </c>
      <c r="G8" s="23" t="s">
        <v>3</v>
      </c>
      <c r="H8" s="23" t="s">
        <v>39</v>
      </c>
      <c r="I8" s="23" t="s">
        <v>4</v>
      </c>
      <c r="J8" s="23" t="s">
        <v>5</v>
      </c>
      <c r="K8" s="23" t="s">
        <v>6</v>
      </c>
      <c r="L8" s="24"/>
      <c r="N8" s="25"/>
    </row>
    <row r="9" spans="1:12" ht="12" customHeight="1">
      <c r="A9" s="15"/>
      <c r="B9" s="26" t="s">
        <v>11</v>
      </c>
      <c r="C9" s="15"/>
      <c r="D9" s="27"/>
      <c r="E9" s="27"/>
      <c r="F9" s="27"/>
      <c r="G9" s="27"/>
      <c r="H9" s="27"/>
      <c r="I9" s="27"/>
      <c r="J9" s="27"/>
      <c r="K9" s="28"/>
      <c r="L9" s="22"/>
    </row>
    <row r="10" spans="1:12" ht="12" customHeight="1">
      <c r="A10" s="15"/>
      <c r="B10" s="8" t="s">
        <v>12</v>
      </c>
      <c r="D10" s="27">
        <v>399</v>
      </c>
      <c r="E10" s="27">
        <v>1</v>
      </c>
      <c r="F10" s="29">
        <v>170106125.49054328</v>
      </c>
      <c r="G10" s="29">
        <f>+G16</f>
        <v>170106125.49054328</v>
      </c>
      <c r="H10" s="29">
        <f>G10-F10</f>
        <v>0</v>
      </c>
      <c r="I10" s="27" t="s">
        <v>8</v>
      </c>
      <c r="J10" s="62">
        <v>0.42586659116107095</v>
      </c>
      <c r="K10" s="63">
        <f>J10*H10</f>
        <v>0</v>
      </c>
      <c r="L10" s="22"/>
    </row>
    <row r="11" spans="1:12" ht="12" customHeight="1">
      <c r="A11" s="15"/>
      <c r="B11" s="8" t="s">
        <v>12</v>
      </c>
      <c r="D11" s="27">
        <v>399</v>
      </c>
      <c r="E11" s="27">
        <v>3</v>
      </c>
      <c r="F11" s="30">
        <v>11781578.291829944</v>
      </c>
      <c r="G11" s="30">
        <f>G19</f>
        <v>12223021.384857476</v>
      </c>
      <c r="H11" s="29">
        <f>G11-F11</f>
        <v>441443.0930275321</v>
      </c>
      <c r="I11" s="27" t="s">
        <v>8</v>
      </c>
      <c r="J11" s="62">
        <v>0.42586659116107095</v>
      </c>
      <c r="K11" s="64">
        <f>J11*H11</f>
        <v>187995.86521923463</v>
      </c>
      <c r="L11" s="22"/>
    </row>
    <row r="12" spans="1:12" ht="12" customHeight="1">
      <c r="A12" s="15"/>
      <c r="B12" s="26"/>
      <c r="C12" s="15"/>
      <c r="D12" s="27"/>
      <c r="E12" s="27"/>
      <c r="F12" s="33">
        <v>181887703.78237322</v>
      </c>
      <c r="G12" s="33">
        <f>SUM(G10:G11)</f>
        <v>182329146.87540075</v>
      </c>
      <c r="H12" s="33">
        <f>SUM(H10:H11)</f>
        <v>441443.0930275321</v>
      </c>
      <c r="I12" s="27"/>
      <c r="J12" s="31"/>
      <c r="K12" s="33">
        <f>SUM(K10:K11)</f>
        <v>187995.86521923463</v>
      </c>
      <c r="L12" s="22"/>
    </row>
    <row r="13" spans="1:12" ht="12" customHeight="1">
      <c r="A13" s="15"/>
      <c r="B13" s="15"/>
      <c r="C13" s="15"/>
      <c r="D13" s="27"/>
      <c r="E13" s="27"/>
      <c r="F13" s="34"/>
      <c r="G13" s="34"/>
      <c r="H13" s="34"/>
      <c r="I13" s="27"/>
      <c r="J13" s="31"/>
      <c r="K13" s="32"/>
      <c r="L13" s="22"/>
    </row>
    <row r="14" spans="1:12" ht="12" customHeight="1">
      <c r="A14" s="15"/>
      <c r="B14" s="15"/>
      <c r="C14" s="15"/>
      <c r="D14" s="27"/>
      <c r="E14" s="27"/>
      <c r="F14" s="34"/>
      <c r="G14" s="34"/>
      <c r="H14" s="34"/>
      <c r="I14" s="27"/>
      <c r="J14" s="31"/>
      <c r="K14" s="32"/>
      <c r="L14" s="22"/>
    </row>
    <row r="15" spans="1:12" ht="12" customHeight="1">
      <c r="A15" s="15"/>
      <c r="B15" s="26" t="s">
        <v>26</v>
      </c>
      <c r="C15" s="15"/>
      <c r="D15" s="27"/>
      <c r="E15" s="27"/>
      <c r="F15" s="34"/>
      <c r="G15" s="34"/>
      <c r="H15" s="34"/>
      <c r="I15" s="27"/>
      <c r="J15" s="31"/>
      <c r="K15" s="32"/>
      <c r="L15" s="22"/>
    </row>
    <row r="16" spans="1:12" ht="15.75">
      <c r="A16" s="15"/>
      <c r="B16" s="15"/>
      <c r="C16" s="15" t="s">
        <v>32</v>
      </c>
      <c r="D16" s="27"/>
      <c r="E16" s="27"/>
      <c r="F16" s="34">
        <v>170106125.49054328</v>
      </c>
      <c r="G16" s="34">
        <f>+'DPU 7.4.1D-RR'!B20*1000</f>
        <v>170106125.49054328</v>
      </c>
      <c r="H16" s="34"/>
      <c r="I16" s="27"/>
      <c r="J16" s="31"/>
      <c r="K16" s="32"/>
      <c r="L16" s="22"/>
    </row>
    <row r="17" spans="1:12" ht="15.75">
      <c r="A17" s="15"/>
      <c r="B17" s="15"/>
      <c r="C17" s="15" t="s">
        <v>35</v>
      </c>
      <c r="D17" s="35"/>
      <c r="E17" s="27"/>
      <c r="F17" s="30">
        <v>181887703.78237322</v>
      </c>
      <c r="G17" s="30">
        <f>+'DPU 7.4.1D-RR'!B52*1000</f>
        <v>182329146.87540075</v>
      </c>
      <c r="H17" s="30"/>
      <c r="I17" s="27"/>
      <c r="J17" s="36"/>
      <c r="K17" s="34"/>
      <c r="L17" s="22"/>
    </row>
    <row r="18" spans="1:12" ht="15.75">
      <c r="A18" s="15"/>
      <c r="B18" s="15"/>
      <c r="C18" s="15"/>
      <c r="D18" s="15"/>
      <c r="E18" s="15"/>
      <c r="F18" s="37"/>
      <c r="G18" s="37"/>
      <c r="H18" s="37"/>
      <c r="I18" s="15"/>
      <c r="J18" s="15"/>
      <c r="K18" s="15"/>
      <c r="L18" s="27"/>
    </row>
    <row r="19" spans="1:12" ht="15.75">
      <c r="A19" s="15"/>
      <c r="B19" s="15"/>
      <c r="C19" s="15" t="s">
        <v>34</v>
      </c>
      <c r="D19" s="15"/>
      <c r="E19" s="15"/>
      <c r="F19" s="33">
        <v>11781578.291829944</v>
      </c>
      <c r="G19" s="33">
        <f>G17-G16</f>
        <v>12223021.384857476</v>
      </c>
      <c r="H19" s="34"/>
      <c r="I19" s="15"/>
      <c r="J19" s="15"/>
      <c r="K19" s="15"/>
      <c r="L19" s="38"/>
    </row>
    <row r="20" spans="2:12" ht="15.75">
      <c r="B20" s="39"/>
      <c r="C20" s="15"/>
      <c r="D20" s="27"/>
      <c r="E20" s="27"/>
      <c r="F20" s="27"/>
      <c r="G20" s="34"/>
      <c r="H20" s="34"/>
      <c r="I20" s="27"/>
      <c r="J20" s="36"/>
      <c r="K20" s="34"/>
      <c r="L20" s="38"/>
    </row>
    <row r="21" spans="2:12" ht="15.75">
      <c r="B21" s="40"/>
      <c r="C21" s="15"/>
      <c r="D21" s="27"/>
      <c r="E21" s="27"/>
      <c r="F21" s="27"/>
      <c r="G21" s="34"/>
      <c r="H21" s="34"/>
      <c r="I21" s="27"/>
      <c r="J21" s="36"/>
      <c r="K21" s="34"/>
      <c r="L21" s="38"/>
    </row>
    <row r="22" spans="2:12" ht="15.75">
      <c r="B22" s="39"/>
      <c r="C22" s="15"/>
      <c r="D22" s="27"/>
      <c r="E22" s="27"/>
      <c r="F22" s="27"/>
      <c r="G22" s="37"/>
      <c r="H22" s="37"/>
      <c r="I22" s="27"/>
      <c r="J22" s="36"/>
      <c r="K22" s="34"/>
      <c r="L22" s="38"/>
    </row>
    <row r="23" spans="2:12" ht="15.75">
      <c r="B23" s="39"/>
      <c r="C23" s="15"/>
      <c r="D23" s="27"/>
      <c r="E23" s="27"/>
      <c r="F23" s="27"/>
      <c r="G23" s="34"/>
      <c r="H23" s="34"/>
      <c r="I23" s="27"/>
      <c r="J23" s="31"/>
      <c r="K23" s="32"/>
      <c r="L23" s="22"/>
    </row>
    <row r="24" spans="2:12" ht="15.75">
      <c r="B24" s="39"/>
      <c r="C24" s="15"/>
      <c r="D24" s="27"/>
      <c r="E24" s="27"/>
      <c r="F24" s="27"/>
      <c r="G24" s="34"/>
      <c r="H24" s="34"/>
      <c r="I24" s="27"/>
      <c r="J24" s="31"/>
      <c r="K24" s="32"/>
      <c r="L24" s="22"/>
    </row>
    <row r="25" spans="2:12" ht="15.75">
      <c r="B25" s="39"/>
      <c r="C25" s="15"/>
      <c r="D25" s="27"/>
      <c r="E25" s="27"/>
      <c r="F25" s="27"/>
      <c r="G25" s="34"/>
      <c r="H25" s="34"/>
      <c r="I25" s="27"/>
      <c r="J25" s="31"/>
      <c r="K25" s="32"/>
      <c r="L25" s="22"/>
    </row>
    <row r="26" spans="1:12" ht="15.75">
      <c r="A26" s="15"/>
      <c r="B26" s="39"/>
      <c r="C26" s="15"/>
      <c r="D26" s="27"/>
      <c r="E26" s="27"/>
      <c r="F26" s="27"/>
      <c r="G26" s="34"/>
      <c r="H26" s="34"/>
      <c r="I26" s="27"/>
      <c r="J26" s="31"/>
      <c r="K26" s="32"/>
      <c r="L26" s="22"/>
    </row>
    <row r="27" spans="1:12" ht="15.75">
      <c r="A27" s="15"/>
      <c r="B27" s="39"/>
      <c r="C27" s="15"/>
      <c r="D27" s="27"/>
      <c r="E27" s="27"/>
      <c r="F27" s="27"/>
      <c r="G27" s="34"/>
      <c r="H27" s="34"/>
      <c r="I27" s="27"/>
      <c r="J27" s="31"/>
      <c r="K27" s="32"/>
      <c r="L27" s="22"/>
    </row>
    <row r="28" spans="1:12" ht="15.75">
      <c r="A28" s="15"/>
      <c r="B28" s="15"/>
      <c r="C28" s="15"/>
      <c r="D28" s="27"/>
      <c r="E28" s="27"/>
      <c r="F28" s="27"/>
      <c r="G28" s="34"/>
      <c r="H28" s="34"/>
      <c r="I28" s="27"/>
      <c r="J28" s="31"/>
      <c r="K28" s="32"/>
      <c r="L28" s="22"/>
    </row>
    <row r="29" spans="1:12" ht="15.75">
      <c r="A29" s="15"/>
      <c r="B29" s="15"/>
      <c r="C29" s="15"/>
      <c r="D29" s="27"/>
      <c r="E29" s="27"/>
      <c r="F29" s="27"/>
      <c r="G29" s="34"/>
      <c r="H29" s="34"/>
      <c r="I29" s="27"/>
      <c r="J29" s="31"/>
      <c r="K29" s="32"/>
      <c r="L29" s="22"/>
    </row>
    <row r="30" spans="1:12" ht="15.75">
      <c r="A30" s="15"/>
      <c r="B30" s="15"/>
      <c r="C30" s="15"/>
      <c r="D30" s="27"/>
      <c r="E30" s="27"/>
      <c r="F30" s="27"/>
      <c r="G30" s="34"/>
      <c r="H30" s="34"/>
      <c r="I30" s="27"/>
      <c r="J30" s="31"/>
      <c r="K30" s="32"/>
      <c r="L30" s="22"/>
    </row>
    <row r="31" spans="1:12" ht="13.5" thickBot="1">
      <c r="A31" s="15"/>
      <c r="B31" s="41" t="s">
        <v>7</v>
      </c>
      <c r="C31" s="15"/>
      <c r="D31" s="27"/>
      <c r="E31" s="27"/>
      <c r="F31" s="27"/>
      <c r="G31" s="27"/>
      <c r="H31" s="27"/>
      <c r="I31" s="27"/>
      <c r="J31" s="27"/>
      <c r="K31" s="27"/>
      <c r="L31" s="22"/>
    </row>
    <row r="32" spans="1:12" ht="12.75">
      <c r="A32" s="42"/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5"/>
    </row>
    <row r="33" spans="1:12" ht="15.75">
      <c r="A33" s="14"/>
      <c r="B33" s="39"/>
      <c r="C33" s="15"/>
      <c r="D33" s="27"/>
      <c r="E33" s="27"/>
      <c r="F33" s="27"/>
      <c r="G33" s="27"/>
      <c r="H33" s="27"/>
      <c r="I33" s="27"/>
      <c r="J33" s="27"/>
      <c r="K33" s="27"/>
      <c r="L33" s="46"/>
    </row>
    <row r="34" spans="1:12" ht="15.75">
      <c r="A34" s="14"/>
      <c r="B34" s="39"/>
      <c r="C34" s="15"/>
      <c r="D34" s="27"/>
      <c r="E34" s="27"/>
      <c r="F34" s="27"/>
      <c r="G34" s="27"/>
      <c r="H34" s="27"/>
      <c r="I34" s="27"/>
      <c r="J34" s="27"/>
      <c r="K34" s="27"/>
      <c r="L34" s="46"/>
    </row>
    <row r="35" spans="1:12" ht="15.75">
      <c r="A35" s="14"/>
      <c r="B35" s="39"/>
      <c r="C35" s="15"/>
      <c r="D35" s="27"/>
      <c r="E35" s="27"/>
      <c r="F35" s="27"/>
      <c r="G35" s="27"/>
      <c r="H35" s="27"/>
      <c r="I35" s="27"/>
      <c r="J35" s="27"/>
      <c r="K35" s="27"/>
      <c r="L35" s="46"/>
    </row>
    <row r="36" spans="1:12" ht="15.75">
      <c r="A36" s="14"/>
      <c r="B36" s="39"/>
      <c r="C36" s="15"/>
      <c r="D36" s="27"/>
      <c r="E36" s="27"/>
      <c r="F36" s="27"/>
      <c r="G36" s="27"/>
      <c r="H36" s="27"/>
      <c r="I36" s="27"/>
      <c r="J36" s="27"/>
      <c r="K36" s="27"/>
      <c r="L36" s="46"/>
    </row>
    <row r="37" spans="1:12" ht="15.75">
      <c r="A37" s="14"/>
      <c r="B37" s="39"/>
      <c r="C37" s="15"/>
      <c r="D37" s="27"/>
      <c r="E37" s="27"/>
      <c r="F37" s="27"/>
      <c r="G37" s="47"/>
      <c r="H37" s="47"/>
      <c r="I37" s="27"/>
      <c r="J37" s="27"/>
      <c r="K37" s="27"/>
      <c r="L37" s="46"/>
    </row>
    <row r="38" spans="1:12" ht="15.75">
      <c r="A38" s="14"/>
      <c r="B38" s="39"/>
      <c r="C38" s="15"/>
      <c r="D38" s="27"/>
      <c r="E38" s="27"/>
      <c r="F38" s="27"/>
      <c r="G38" s="27"/>
      <c r="H38" s="27"/>
      <c r="I38" s="27"/>
      <c r="J38" s="27"/>
      <c r="K38" s="27"/>
      <c r="L38" s="46"/>
    </row>
    <row r="39" spans="1:12" ht="15.75">
      <c r="A39" s="14"/>
      <c r="B39" s="39"/>
      <c r="C39" s="15"/>
      <c r="D39" s="27"/>
      <c r="E39" s="27"/>
      <c r="F39" s="27"/>
      <c r="G39" s="27"/>
      <c r="H39" s="27"/>
      <c r="I39" s="27"/>
      <c r="J39" s="27"/>
      <c r="K39" s="27"/>
      <c r="L39" s="46"/>
    </row>
    <row r="40" spans="1:12" ht="13.5" thickBot="1">
      <c r="A40" s="48"/>
      <c r="B40" s="49"/>
      <c r="C40" s="49"/>
      <c r="D40" s="50"/>
      <c r="E40" s="50"/>
      <c r="F40" s="50"/>
      <c r="G40" s="50"/>
      <c r="H40" s="50"/>
      <c r="I40" s="50"/>
      <c r="J40" s="50"/>
      <c r="K40" s="50"/>
      <c r="L40" s="51"/>
    </row>
    <row r="43" spans="4:9" ht="15.75">
      <c r="D43" s="23"/>
      <c r="I43" s="52"/>
    </row>
    <row r="44" ht="15.75">
      <c r="D44" s="53"/>
    </row>
    <row r="45" ht="15.75">
      <c r="D45" s="53"/>
    </row>
    <row r="46" ht="15.75">
      <c r="D46" s="53"/>
    </row>
    <row r="47" ht="15.75">
      <c r="D47" s="53"/>
    </row>
    <row r="48" ht="15.75">
      <c r="D48" s="53"/>
    </row>
    <row r="49" ht="15.75">
      <c r="D49" s="53"/>
    </row>
    <row r="50" ht="15.75">
      <c r="D50" s="53"/>
    </row>
    <row r="51" ht="15.75">
      <c r="D51" s="53"/>
    </row>
    <row r="52" ht="15.75">
      <c r="D52" s="53"/>
    </row>
    <row r="53" ht="15.75">
      <c r="D53" s="53"/>
    </row>
    <row r="54" ht="15.75">
      <c r="D54" s="53"/>
    </row>
    <row r="55" ht="15.75">
      <c r="D55" s="53"/>
    </row>
    <row r="56" ht="15.75">
      <c r="D56" s="53"/>
    </row>
    <row r="57" ht="15.75">
      <c r="D57" s="53"/>
    </row>
    <row r="58" ht="15.75">
      <c r="D58" s="53"/>
    </row>
    <row r="59" ht="15.75">
      <c r="D59" s="53"/>
    </row>
    <row r="60" ht="15.75">
      <c r="D60" s="53"/>
    </row>
    <row r="61" ht="15.75">
      <c r="D61" s="53"/>
    </row>
    <row r="62" ht="15.75">
      <c r="D62" s="53"/>
    </row>
    <row r="63" ht="15.75">
      <c r="D63" s="53"/>
    </row>
    <row r="64" ht="15.75">
      <c r="D64" s="53"/>
    </row>
    <row r="65" ht="15.75">
      <c r="D65" s="53"/>
    </row>
    <row r="66" ht="15.75">
      <c r="D66" s="53"/>
    </row>
    <row r="67" ht="15.75">
      <c r="D67" s="53"/>
    </row>
    <row r="68" ht="15.75">
      <c r="D68" s="53"/>
    </row>
    <row r="69" ht="15.75">
      <c r="D69" s="53"/>
    </row>
    <row r="70" ht="15.75">
      <c r="D70" s="53"/>
    </row>
    <row r="71" ht="15.75">
      <c r="D71" s="53"/>
    </row>
    <row r="72" ht="15.75">
      <c r="D72" s="53"/>
    </row>
    <row r="73" ht="15.75">
      <c r="D73" s="53"/>
    </row>
    <row r="74" ht="15.75">
      <c r="D74" s="53"/>
    </row>
    <row r="75" ht="15.75">
      <c r="D75" s="53"/>
    </row>
    <row r="76" ht="15.75">
      <c r="D76" s="53"/>
    </row>
    <row r="77" ht="15.75">
      <c r="D77" s="53"/>
    </row>
    <row r="78" ht="15.75">
      <c r="D78" s="53"/>
    </row>
    <row r="79" ht="15.75">
      <c r="D79" s="53"/>
    </row>
    <row r="80" ht="15.75">
      <c r="D80" s="53"/>
    </row>
    <row r="81" ht="15.75">
      <c r="D81" s="53"/>
    </row>
    <row r="82" ht="15.75">
      <c r="D82" s="53"/>
    </row>
    <row r="83" ht="15.75">
      <c r="D83" s="53"/>
    </row>
    <row r="84" ht="15.75">
      <c r="D84" s="53"/>
    </row>
    <row r="85" ht="15.75">
      <c r="D85" s="53"/>
    </row>
    <row r="86" ht="15.75">
      <c r="D86" s="53"/>
    </row>
    <row r="87" ht="15.75">
      <c r="D87" s="53"/>
    </row>
    <row r="88" ht="15.75">
      <c r="D88" s="53"/>
    </row>
    <row r="89" ht="15.75">
      <c r="D89" s="53"/>
    </row>
    <row r="90" ht="15.75">
      <c r="D90" s="53"/>
    </row>
    <row r="91" ht="15.75">
      <c r="D91" s="53"/>
    </row>
    <row r="92" ht="15.75">
      <c r="D92" s="53"/>
    </row>
    <row r="93" ht="15.75">
      <c r="D93" s="53"/>
    </row>
    <row r="94" ht="15.75">
      <c r="D94" s="53"/>
    </row>
    <row r="95" ht="15.75">
      <c r="D95" s="53"/>
    </row>
    <row r="96" ht="15.75">
      <c r="D96" s="53"/>
    </row>
    <row r="97" ht="15.75">
      <c r="D97" s="53"/>
    </row>
    <row r="98" ht="15.75">
      <c r="D98" s="53"/>
    </row>
    <row r="99" ht="15.75">
      <c r="D99" s="53"/>
    </row>
    <row r="100" ht="15.75">
      <c r="D100" s="53"/>
    </row>
    <row r="101" ht="15.75">
      <c r="D101" s="53"/>
    </row>
    <row r="102" ht="15.75">
      <c r="D102" s="53"/>
    </row>
    <row r="103" ht="15.75">
      <c r="D103" s="53"/>
    </row>
    <row r="104" ht="15.75">
      <c r="D104" s="53"/>
    </row>
    <row r="105" ht="15.75">
      <c r="D105" s="53"/>
    </row>
    <row r="106" ht="15.75">
      <c r="D106" s="53"/>
    </row>
    <row r="107" ht="15.75">
      <c r="D107" s="53"/>
    </row>
    <row r="108" ht="15.75">
      <c r="D108" s="53"/>
    </row>
    <row r="109" ht="15.75">
      <c r="D109" s="53"/>
    </row>
    <row r="110" ht="15.75">
      <c r="D110" s="53"/>
    </row>
    <row r="111" ht="15.75">
      <c r="D111" s="53"/>
    </row>
    <row r="112" ht="15.75">
      <c r="D112" s="53"/>
    </row>
    <row r="113" ht="15.75">
      <c r="D113" s="53"/>
    </row>
    <row r="114" ht="15.75">
      <c r="D114" s="53"/>
    </row>
    <row r="115" ht="15.75">
      <c r="D115" s="53"/>
    </row>
    <row r="116" ht="15.75">
      <c r="D116" s="53"/>
    </row>
    <row r="117" ht="15.75">
      <c r="D117" s="53"/>
    </row>
    <row r="118" ht="15.75">
      <c r="D118" s="53"/>
    </row>
    <row r="119" ht="15.75">
      <c r="D119" s="53"/>
    </row>
    <row r="120" ht="15.75">
      <c r="D120" s="53"/>
    </row>
    <row r="121" ht="15.75">
      <c r="D121" s="53"/>
    </row>
    <row r="122" ht="15.75">
      <c r="D122" s="53"/>
    </row>
    <row r="123" ht="15.75">
      <c r="D123" s="53"/>
    </row>
    <row r="124" ht="15.75">
      <c r="D124" s="53"/>
    </row>
    <row r="125" ht="15.75">
      <c r="D125" s="53"/>
    </row>
    <row r="126" ht="15.75">
      <c r="D126" s="53"/>
    </row>
    <row r="127" ht="15.75">
      <c r="D127" s="53"/>
    </row>
    <row r="128" ht="15.75">
      <c r="D128" s="53"/>
    </row>
    <row r="129" ht="15.75">
      <c r="D129" s="53"/>
    </row>
    <row r="130" ht="15.75">
      <c r="D130" s="53"/>
    </row>
    <row r="131" ht="15.75">
      <c r="D131" s="53"/>
    </row>
    <row r="132" ht="15.75">
      <c r="D132" s="53"/>
    </row>
    <row r="133" ht="15.75">
      <c r="D133" s="53"/>
    </row>
    <row r="134" ht="15.75">
      <c r="D134" s="53"/>
    </row>
    <row r="135" ht="15.75">
      <c r="D135" s="53"/>
    </row>
    <row r="136" ht="15.75">
      <c r="D136" s="53"/>
    </row>
    <row r="137" ht="15.75">
      <c r="D137" s="53"/>
    </row>
    <row r="138" ht="15.75">
      <c r="D138" s="53"/>
    </row>
    <row r="139" ht="15.75">
      <c r="D139" s="53"/>
    </row>
    <row r="140" ht="15.75">
      <c r="D140" s="53"/>
    </row>
    <row r="141" ht="15.75">
      <c r="D141" s="53"/>
    </row>
    <row r="142" ht="15.75">
      <c r="D142" s="53"/>
    </row>
    <row r="143" ht="15.75">
      <c r="D143" s="53"/>
    </row>
    <row r="144" ht="15.75">
      <c r="D144" s="53"/>
    </row>
    <row r="145" ht="15.75">
      <c r="D145" s="53"/>
    </row>
    <row r="146" ht="15.75">
      <c r="D146" s="53"/>
    </row>
    <row r="147" ht="15.75">
      <c r="D147" s="53"/>
    </row>
    <row r="148" ht="15.75">
      <c r="D148" s="53"/>
    </row>
    <row r="149" ht="15.75">
      <c r="D149" s="53"/>
    </row>
    <row r="150" ht="15.75">
      <c r="D150" s="53"/>
    </row>
    <row r="151" ht="15.75">
      <c r="D151" s="53"/>
    </row>
    <row r="152" ht="15.75">
      <c r="D152" s="53"/>
    </row>
    <row r="153" ht="15.75">
      <c r="D153" s="53"/>
    </row>
    <row r="154" ht="15.75">
      <c r="D154" s="53"/>
    </row>
    <row r="155" ht="15.75">
      <c r="D155" s="53"/>
    </row>
    <row r="156" ht="15.75">
      <c r="D156" s="53"/>
    </row>
    <row r="157" ht="15.75">
      <c r="D157" s="53"/>
    </row>
    <row r="158" ht="15.75">
      <c r="D158" s="53"/>
    </row>
    <row r="159" ht="15.75">
      <c r="D159" s="53"/>
    </row>
    <row r="160" ht="15.75">
      <c r="D160" s="53"/>
    </row>
    <row r="161" ht="15.75">
      <c r="D161" s="53"/>
    </row>
    <row r="162" ht="15.75">
      <c r="D162" s="53"/>
    </row>
    <row r="163" ht="15.75">
      <c r="D163" s="53"/>
    </row>
    <row r="164" ht="15.75">
      <c r="D164" s="53"/>
    </row>
    <row r="165" ht="15.75">
      <c r="D165" s="53"/>
    </row>
    <row r="166" ht="15.75">
      <c r="D166" s="53"/>
    </row>
    <row r="167" ht="15.75">
      <c r="D167" s="53"/>
    </row>
    <row r="168" ht="15.75">
      <c r="D168" s="53"/>
    </row>
    <row r="169" ht="15.75">
      <c r="D169" s="53"/>
    </row>
    <row r="170" ht="15.75">
      <c r="D170" s="53"/>
    </row>
    <row r="171" ht="15.75">
      <c r="D171" s="53"/>
    </row>
    <row r="172" ht="15.75">
      <c r="D172" s="53"/>
    </row>
    <row r="173" ht="15.75">
      <c r="D173" s="53"/>
    </row>
    <row r="174" ht="15.75">
      <c r="D174" s="53"/>
    </row>
    <row r="175" ht="15.75">
      <c r="D175" s="53"/>
    </row>
    <row r="176" ht="15.75">
      <c r="D176" s="53"/>
    </row>
    <row r="177" ht="15.75">
      <c r="D177" s="53"/>
    </row>
    <row r="178" ht="15.75">
      <c r="D178" s="53"/>
    </row>
    <row r="179" ht="15.75">
      <c r="D179" s="53"/>
    </row>
    <row r="180" ht="15.75">
      <c r="D180" s="53"/>
    </row>
    <row r="181" ht="15.75">
      <c r="D181" s="53"/>
    </row>
    <row r="182" ht="15.75">
      <c r="D182" s="53"/>
    </row>
    <row r="183" ht="15.75">
      <c r="D183" s="53"/>
    </row>
    <row r="184" ht="15.75">
      <c r="D184" s="53"/>
    </row>
    <row r="185" ht="15.75">
      <c r="D185" s="53"/>
    </row>
    <row r="186" ht="15.75">
      <c r="D186" s="53"/>
    </row>
    <row r="187" ht="15.75">
      <c r="D187" s="53"/>
    </row>
    <row r="188" ht="15.75">
      <c r="D188" s="53"/>
    </row>
    <row r="189" ht="15.75">
      <c r="D189" s="53"/>
    </row>
    <row r="190" ht="15.75">
      <c r="D190" s="53"/>
    </row>
    <row r="191" ht="15.75">
      <c r="D191" s="53"/>
    </row>
    <row r="192" ht="15.75">
      <c r="D192" s="53"/>
    </row>
    <row r="193" ht="15.75">
      <c r="D193" s="53"/>
    </row>
    <row r="194" ht="15.75">
      <c r="D194" s="53"/>
    </row>
    <row r="195" ht="15.75">
      <c r="D195" s="53"/>
    </row>
    <row r="196" ht="15.75">
      <c r="D196" s="53"/>
    </row>
    <row r="197" ht="15.75">
      <c r="D197" s="53"/>
    </row>
    <row r="198" ht="15.75">
      <c r="D198" s="53"/>
    </row>
    <row r="199" ht="15.75">
      <c r="D199" s="53"/>
    </row>
    <row r="200" ht="15.75">
      <c r="D200" s="53"/>
    </row>
    <row r="201" ht="15.75">
      <c r="D201" s="53"/>
    </row>
    <row r="202" ht="15.75">
      <c r="D202" s="53"/>
    </row>
    <row r="203" ht="15.75">
      <c r="D203" s="53"/>
    </row>
    <row r="204" ht="15.75">
      <c r="D204" s="53"/>
    </row>
    <row r="205" ht="15.75">
      <c r="D205" s="53"/>
    </row>
    <row r="206" ht="15.75">
      <c r="D206" s="53"/>
    </row>
    <row r="207" ht="15.75">
      <c r="D207" s="53"/>
    </row>
    <row r="208" ht="15.75">
      <c r="D208" s="53"/>
    </row>
    <row r="209" ht="15.75">
      <c r="D209" s="53"/>
    </row>
    <row r="210" ht="15.75">
      <c r="D210" s="53"/>
    </row>
    <row r="211" ht="15.75">
      <c r="D211" s="53"/>
    </row>
    <row r="212" ht="15.75">
      <c r="D212" s="53"/>
    </row>
    <row r="213" ht="15.75">
      <c r="D213" s="53"/>
    </row>
    <row r="214" ht="15.75">
      <c r="D214" s="53"/>
    </row>
    <row r="215" ht="15.75">
      <c r="D215" s="53"/>
    </row>
    <row r="216" ht="15.75">
      <c r="D216" s="53"/>
    </row>
    <row r="217" ht="15.75">
      <c r="D217" s="53"/>
    </row>
    <row r="218" ht="15.75">
      <c r="D218" s="53"/>
    </row>
    <row r="219" ht="15.75">
      <c r="D219" s="53"/>
    </row>
    <row r="220" ht="15.75">
      <c r="D220" s="53"/>
    </row>
    <row r="221" ht="15.75">
      <c r="D221" s="53"/>
    </row>
    <row r="222" ht="15.75">
      <c r="D222" s="53"/>
    </row>
    <row r="223" ht="15.75">
      <c r="D223" s="53"/>
    </row>
    <row r="224" ht="15.75">
      <c r="D224" s="53"/>
    </row>
    <row r="225" ht="15.75">
      <c r="D225" s="53"/>
    </row>
    <row r="226" ht="15.75">
      <c r="D226" s="53"/>
    </row>
    <row r="227" ht="15.75">
      <c r="D227" s="53"/>
    </row>
    <row r="228" ht="15.75">
      <c r="D228" s="53"/>
    </row>
    <row r="229" ht="15.75">
      <c r="D229" s="53"/>
    </row>
    <row r="230" ht="15.75">
      <c r="D230" s="53"/>
    </row>
    <row r="231" ht="15.75">
      <c r="D231" s="53"/>
    </row>
    <row r="232" ht="15.75">
      <c r="D232" s="53"/>
    </row>
    <row r="233" ht="15.75">
      <c r="D233" s="53"/>
    </row>
    <row r="234" ht="15.75">
      <c r="D234" s="53"/>
    </row>
    <row r="235" ht="15.75">
      <c r="D235" s="53"/>
    </row>
    <row r="236" ht="15.75">
      <c r="D236" s="53"/>
    </row>
    <row r="237" ht="15.75">
      <c r="D237" s="53"/>
    </row>
    <row r="238" ht="15.75">
      <c r="D238" s="53"/>
    </row>
    <row r="239" ht="15.75">
      <c r="D239" s="53"/>
    </row>
    <row r="240" ht="15.75">
      <c r="D240" s="53"/>
    </row>
    <row r="241" ht="15.75">
      <c r="D241" s="53"/>
    </row>
    <row r="242" ht="15.75">
      <c r="D242" s="53"/>
    </row>
    <row r="243" ht="15.75">
      <c r="D243" s="53"/>
    </row>
    <row r="244" ht="15.75">
      <c r="D244" s="53"/>
    </row>
    <row r="245" ht="15.75">
      <c r="D245" s="53"/>
    </row>
    <row r="246" ht="15.75">
      <c r="D246" s="53"/>
    </row>
    <row r="247" ht="15.75">
      <c r="D247" s="53"/>
    </row>
    <row r="248" ht="15.75">
      <c r="D248" s="53"/>
    </row>
    <row r="249" ht="15.75">
      <c r="D249" s="53"/>
    </row>
    <row r="250" ht="15.75">
      <c r="D250" s="53"/>
    </row>
    <row r="251" ht="15.75">
      <c r="D251" s="53"/>
    </row>
    <row r="252" ht="15.75">
      <c r="D252" s="53"/>
    </row>
    <row r="253" ht="15.75">
      <c r="D253" s="53"/>
    </row>
    <row r="254" ht="15.75">
      <c r="D254" s="53"/>
    </row>
    <row r="255" ht="15.75">
      <c r="D255" s="53"/>
    </row>
    <row r="256" ht="15.75">
      <c r="D256" s="53"/>
    </row>
    <row r="257" ht="15.75">
      <c r="D257" s="53"/>
    </row>
    <row r="258" ht="15.75">
      <c r="D258" s="53"/>
    </row>
    <row r="259" ht="15.75">
      <c r="D259" s="53"/>
    </row>
    <row r="260" ht="15.75">
      <c r="D260" s="53"/>
    </row>
    <row r="261" ht="15.75">
      <c r="D261" s="53"/>
    </row>
    <row r="262" ht="15.75">
      <c r="D262" s="53"/>
    </row>
    <row r="263" ht="15.75">
      <c r="D263" s="53"/>
    </row>
    <row r="264" ht="15.75">
      <c r="D264" s="53"/>
    </row>
    <row r="265" ht="15.75">
      <c r="D265" s="53"/>
    </row>
    <row r="266" ht="15.75">
      <c r="D266" s="53"/>
    </row>
    <row r="267" ht="15.75">
      <c r="D267" s="53"/>
    </row>
    <row r="268" ht="15.75">
      <c r="D268" s="53"/>
    </row>
    <row r="269" ht="15.75">
      <c r="D269" s="53"/>
    </row>
    <row r="270" ht="15.75">
      <c r="D270" s="53"/>
    </row>
    <row r="271" ht="15.75">
      <c r="D271" s="53"/>
    </row>
    <row r="272" ht="15.75">
      <c r="D272" s="53"/>
    </row>
    <row r="273" ht="15.75">
      <c r="D273" s="53"/>
    </row>
    <row r="274" ht="15.75">
      <c r="D274" s="53"/>
    </row>
    <row r="275" ht="15.75">
      <c r="D275" s="53"/>
    </row>
    <row r="276" ht="15.75">
      <c r="D276" s="53"/>
    </row>
    <row r="277" ht="15.75">
      <c r="D277" s="53"/>
    </row>
    <row r="278" ht="15.75">
      <c r="D278" s="53"/>
    </row>
    <row r="279" ht="15.75">
      <c r="D279" s="53"/>
    </row>
    <row r="280" ht="15.75">
      <c r="D280" s="53"/>
    </row>
    <row r="281" ht="15.75">
      <c r="D281" s="53"/>
    </row>
    <row r="282" ht="15.75">
      <c r="D282" s="53"/>
    </row>
    <row r="283" ht="15.75">
      <c r="D283" s="53"/>
    </row>
    <row r="284" ht="15.75">
      <c r="D284" s="53"/>
    </row>
    <row r="285" ht="15.75">
      <c r="D285" s="53"/>
    </row>
    <row r="286" ht="15.75">
      <c r="D286" s="53"/>
    </row>
    <row r="287" ht="15.75">
      <c r="D287" s="53"/>
    </row>
    <row r="288" ht="15.75">
      <c r="D288" s="53"/>
    </row>
    <row r="289" ht="15.75">
      <c r="D289" s="53"/>
    </row>
    <row r="290" ht="15.75">
      <c r="D290" s="53"/>
    </row>
    <row r="291" ht="15.75">
      <c r="D291" s="53"/>
    </row>
    <row r="292" ht="15.75">
      <c r="D292" s="53"/>
    </row>
    <row r="293" ht="15.75">
      <c r="D293" s="53"/>
    </row>
    <row r="294" ht="15.75">
      <c r="D294" s="53"/>
    </row>
    <row r="295" ht="15.75">
      <c r="D295" s="53"/>
    </row>
    <row r="296" ht="15.75">
      <c r="D296" s="53"/>
    </row>
    <row r="297" ht="15.75">
      <c r="D297" s="53"/>
    </row>
    <row r="298" ht="15.75">
      <c r="D298" s="53"/>
    </row>
    <row r="299" ht="15.75">
      <c r="D299" s="53"/>
    </row>
    <row r="300" ht="15.75">
      <c r="D300" s="53"/>
    </row>
    <row r="301" ht="15.75">
      <c r="D301" s="53"/>
    </row>
    <row r="302" ht="15.75">
      <c r="D302" s="53"/>
    </row>
    <row r="303" ht="15.75">
      <c r="D303" s="53"/>
    </row>
    <row r="304" ht="15.75">
      <c r="D304" s="53"/>
    </row>
    <row r="305" ht="15.75">
      <c r="D305" s="53"/>
    </row>
    <row r="306" ht="15.75">
      <c r="D306" s="53"/>
    </row>
    <row r="307" ht="15.75">
      <c r="D307" s="53"/>
    </row>
    <row r="308" ht="15.75">
      <c r="D308" s="53"/>
    </row>
    <row r="309" ht="15.75">
      <c r="D309" s="53"/>
    </row>
    <row r="310" ht="15.75">
      <c r="D310" s="53"/>
    </row>
    <row r="311" ht="15.75">
      <c r="D311" s="53"/>
    </row>
    <row r="312" ht="15.75">
      <c r="D312" s="53"/>
    </row>
    <row r="313" ht="15.75">
      <c r="D313" s="53"/>
    </row>
    <row r="314" ht="15.75">
      <c r="D314" s="53"/>
    </row>
    <row r="315" ht="15.75">
      <c r="D315" s="53"/>
    </row>
    <row r="316" ht="15.75">
      <c r="D316" s="53"/>
    </row>
    <row r="317" ht="15.75">
      <c r="D317" s="53"/>
    </row>
    <row r="318" ht="15.75">
      <c r="D318" s="53"/>
    </row>
    <row r="319" ht="15.75">
      <c r="D319" s="53"/>
    </row>
    <row r="320" ht="15.75">
      <c r="D320" s="53"/>
    </row>
    <row r="321" ht="15.75">
      <c r="D321" s="53"/>
    </row>
    <row r="322" ht="15.75">
      <c r="D322" s="53"/>
    </row>
    <row r="323" ht="15.75">
      <c r="D323" s="53"/>
    </row>
    <row r="324" ht="15.75">
      <c r="D324" s="53"/>
    </row>
    <row r="325" ht="15.75">
      <c r="D325" s="53"/>
    </row>
    <row r="326" ht="15.75">
      <c r="D326" s="53"/>
    </row>
    <row r="327" ht="15.75">
      <c r="D327" s="53"/>
    </row>
    <row r="328" ht="15.75">
      <c r="D328" s="53"/>
    </row>
    <row r="329" ht="15.75">
      <c r="D329" s="53"/>
    </row>
    <row r="330" ht="15.75">
      <c r="D330" s="53"/>
    </row>
    <row r="331" ht="15.75">
      <c r="D331" s="53"/>
    </row>
    <row r="332" ht="15.75">
      <c r="D332" s="53"/>
    </row>
    <row r="333" ht="15.75">
      <c r="D333" s="53"/>
    </row>
    <row r="334" ht="15.75">
      <c r="D334" s="53"/>
    </row>
    <row r="335" ht="15.75">
      <c r="D335" s="53"/>
    </row>
    <row r="336" ht="15.75">
      <c r="D336" s="53"/>
    </row>
    <row r="337" ht="15.75">
      <c r="D337" s="53"/>
    </row>
    <row r="338" ht="15.75">
      <c r="D338" s="53"/>
    </row>
    <row r="339" ht="15.75">
      <c r="D339" s="53"/>
    </row>
    <row r="340" ht="15.75">
      <c r="D340" s="53"/>
    </row>
    <row r="341" ht="15.75">
      <c r="D341" s="53"/>
    </row>
    <row r="342" ht="15.75">
      <c r="D342" s="53"/>
    </row>
    <row r="343" ht="15.75">
      <c r="D343" s="53"/>
    </row>
    <row r="344" ht="15.75">
      <c r="D344" s="53"/>
    </row>
    <row r="345" ht="15.75">
      <c r="D345" s="53"/>
    </row>
    <row r="346" ht="15.75">
      <c r="D346" s="53"/>
    </row>
    <row r="347" ht="15.75">
      <c r="D347" s="53"/>
    </row>
    <row r="348" ht="15.75">
      <c r="D348" s="53"/>
    </row>
    <row r="349" ht="15.75">
      <c r="D349" s="53"/>
    </row>
    <row r="350" ht="15.75">
      <c r="D350" s="53"/>
    </row>
    <row r="351" ht="15.75">
      <c r="D351" s="53"/>
    </row>
    <row r="352" ht="15.75">
      <c r="D352" s="53"/>
    </row>
    <row r="353" ht="15.75">
      <c r="D353" s="53"/>
    </row>
    <row r="354" ht="15.75">
      <c r="D354" s="53"/>
    </row>
    <row r="355" ht="15.75">
      <c r="D355" s="53"/>
    </row>
    <row r="356" ht="15.75">
      <c r="D356" s="53"/>
    </row>
    <row r="357" ht="15.75">
      <c r="D357" s="53"/>
    </row>
    <row r="358" ht="15.75">
      <c r="D358" s="53"/>
    </row>
    <row r="359" ht="15.75">
      <c r="D359" s="53"/>
    </row>
    <row r="360" ht="15.75">
      <c r="D360" s="53"/>
    </row>
    <row r="361" ht="15.75">
      <c r="D361" s="53"/>
    </row>
    <row r="362" ht="15.75">
      <c r="D362" s="53"/>
    </row>
    <row r="363" ht="15.75">
      <c r="D363" s="53"/>
    </row>
    <row r="364" ht="15.75">
      <c r="D364" s="53"/>
    </row>
    <row r="365" ht="15.75">
      <c r="D365" s="53"/>
    </row>
    <row r="366" ht="15.75">
      <c r="D366" s="53"/>
    </row>
    <row r="367" ht="15.75">
      <c r="D367" s="53"/>
    </row>
    <row r="368" ht="15.75">
      <c r="D368" s="53"/>
    </row>
    <row r="369" ht="15.75">
      <c r="D369" s="53"/>
    </row>
    <row r="370" ht="15.75">
      <c r="D370" s="53"/>
    </row>
    <row r="371" ht="15.75">
      <c r="D371" s="53"/>
    </row>
    <row r="372" ht="15.75">
      <c r="D372" s="53"/>
    </row>
    <row r="373" ht="15.75">
      <c r="D373" s="53"/>
    </row>
    <row r="374" ht="15.75">
      <c r="D374" s="53"/>
    </row>
    <row r="375" ht="15.75">
      <c r="D375" s="53"/>
    </row>
    <row r="376" ht="15.75">
      <c r="D376" s="53"/>
    </row>
    <row r="377" ht="15.75">
      <c r="D377" s="53"/>
    </row>
    <row r="378" ht="15.75">
      <c r="D378" s="53"/>
    </row>
  </sheetData>
  <conditionalFormatting sqref="B15 B9">
    <cfRule type="cellIs" priority="3" dxfId="0" operator="equal" stopIfTrue="1">
      <formula>"Adjustment to Income/Expense/Rate Base:"</formula>
    </cfRule>
  </conditionalFormatting>
  <conditionalFormatting sqref="L1:L2">
    <cfRule type="cellIs" priority="2" dxfId="0" operator="equal" stopIfTrue="1">
      <formula>"x.x"</formula>
    </cfRule>
  </conditionalFormatting>
  <dataValidations count="5" disablePrompts="1">
    <dataValidation errorStyle="warning" type="list" allowBlank="1" showInputMessage="1" showErrorMessage="1" errorTitle="Factor" error="This factor is not included in the drop-down list. Is this the factor you want to use?" sqref="I10:I14 I20:I30">
      <formula1>$I$44:$I$135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10:D14 D20:D30">
      <formula1>$D$44:$D$378</formula1>
    </dataValidation>
    <dataValidation errorStyle="warning" type="list" allowBlank="1" showInputMessage="1" showErrorMessage="1" errorTitle="Factor" error="This factor is not included in the drop-down list. Is this the factor you want to use?" sqref="I15:I17">
      <formula1>$I$49:$I$140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0:F30 E11:E17">
      <formula1>"1, 2, 3"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15:D17">
      <formula1>$D$49:$D$383</formula1>
    </dataValidation>
  </dataValidations>
  <printOptions/>
  <pageMargins left="0.7" right="0.7" top="0.75" bottom="0.75" header="0.3" footer="0.3"/>
  <pageSetup fitToHeight="1" fitToWidth="1" horizontalDpi="600" verticalDpi="600" orientation="portrait" scale="70" r:id="rId2"/>
  <headerFooter>
    <oddHeader>&amp;RDPU 7.4.1D-RR
Croft
10-035-124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view="pageLayout" workbookViewId="0" topLeftCell="A1">
      <selection activeCell="L9" sqref="L9"/>
    </sheetView>
  </sheetViews>
  <sheetFormatPr defaultColWidth="8.75390625" defaultRowHeight="15.75"/>
  <cols>
    <col min="1" max="1" width="29.625" style="8" customWidth="1"/>
    <col min="2" max="2" width="11.50390625" style="8" customWidth="1"/>
    <col min="3" max="25" width="9.75390625" style="8" customWidth="1"/>
    <col min="26" max="16384" width="8.75390625" style="8" customWidth="1"/>
  </cols>
  <sheetData>
    <row r="1" spans="1:26" ht="15.75">
      <c r="A1" s="1" t="s">
        <v>41</v>
      </c>
      <c r="Z1" s="9">
        <v>0.666666666666666</v>
      </c>
    </row>
    <row r="2" ht="15.75">
      <c r="A2" s="1" t="s">
        <v>31</v>
      </c>
    </row>
    <row r="3" ht="15.75">
      <c r="A3" s="1" t="s">
        <v>10</v>
      </c>
    </row>
    <row r="4" ht="15.75">
      <c r="A4" s="1" t="s">
        <v>29</v>
      </c>
    </row>
    <row r="5" ht="15.75">
      <c r="A5" s="1" t="s">
        <v>22</v>
      </c>
    </row>
    <row r="6" ht="15.75">
      <c r="A6" s="1"/>
    </row>
    <row r="7" spans="1:14" ht="13.5" thickBot="1">
      <c r="A7" s="2" t="s">
        <v>23</v>
      </c>
      <c r="B7" s="7" t="s">
        <v>13</v>
      </c>
      <c r="C7" s="7" t="s">
        <v>13</v>
      </c>
      <c r="D7" s="7" t="s">
        <v>13</v>
      </c>
      <c r="E7" s="7" t="s">
        <v>13</v>
      </c>
      <c r="F7" s="7" t="s">
        <v>13</v>
      </c>
      <c r="G7" s="7" t="s">
        <v>13</v>
      </c>
      <c r="H7" s="7" t="s">
        <v>13</v>
      </c>
      <c r="I7" s="7" t="s">
        <v>13</v>
      </c>
      <c r="J7" s="7" t="s">
        <v>13</v>
      </c>
      <c r="K7" s="7" t="s">
        <v>13</v>
      </c>
      <c r="L7" s="7" t="s">
        <v>13</v>
      </c>
      <c r="M7" s="7" t="s">
        <v>13</v>
      </c>
      <c r="N7" s="7" t="s">
        <v>13</v>
      </c>
    </row>
    <row r="8" spans="1:14" ht="21.75" customHeight="1" thickBot="1">
      <c r="A8" s="5" t="s">
        <v>14</v>
      </c>
      <c r="B8" s="6">
        <v>39965</v>
      </c>
      <c r="C8" s="6">
        <v>39995</v>
      </c>
      <c r="D8" s="6">
        <v>40026</v>
      </c>
      <c r="E8" s="6">
        <v>40057</v>
      </c>
      <c r="F8" s="6">
        <v>40087</v>
      </c>
      <c r="G8" s="6">
        <v>40118</v>
      </c>
      <c r="H8" s="6">
        <v>40148</v>
      </c>
      <c r="I8" s="6">
        <v>40179</v>
      </c>
      <c r="J8" s="6">
        <v>40210</v>
      </c>
      <c r="K8" s="6">
        <v>40238</v>
      </c>
      <c r="L8" s="6">
        <v>40269</v>
      </c>
      <c r="M8" s="6">
        <v>40299</v>
      </c>
      <c r="N8" s="6">
        <v>40330</v>
      </c>
    </row>
    <row r="9" spans="1:14" ht="15.75">
      <c r="A9" s="10" t="s">
        <v>27</v>
      </c>
      <c r="B9" s="11">
        <v>376377.02691</v>
      </c>
      <c r="C9" s="11">
        <v>377077.94516</v>
      </c>
      <c r="D9" s="11">
        <v>377695.87786999997</v>
      </c>
      <c r="E9" s="11">
        <v>378018.31025999994</v>
      </c>
      <c r="F9" s="11">
        <v>378544.59439</v>
      </c>
      <c r="G9" s="11">
        <v>385551.29295</v>
      </c>
      <c r="H9" s="11">
        <v>390746.54394999996</v>
      </c>
      <c r="I9" s="11">
        <v>395130.52125999995</v>
      </c>
      <c r="J9" s="11">
        <v>395713.40406</v>
      </c>
      <c r="K9" s="11">
        <v>415704.11750999995</v>
      </c>
      <c r="L9" s="11">
        <v>416338.49539999996</v>
      </c>
      <c r="M9" s="11">
        <v>417172.54857</v>
      </c>
      <c r="N9" s="11">
        <v>417072.17952999996</v>
      </c>
    </row>
    <row r="10" spans="1:14" ht="15.75">
      <c r="A10" s="10" t="s">
        <v>15</v>
      </c>
      <c r="B10" s="11">
        <v>13895.49452</v>
      </c>
      <c r="C10" s="11">
        <v>14468.22545</v>
      </c>
      <c r="D10" s="11">
        <v>14222.493869999998</v>
      </c>
      <c r="E10" s="11">
        <v>13660.962189999998</v>
      </c>
      <c r="F10" s="11">
        <v>13624.86882</v>
      </c>
      <c r="G10" s="11">
        <v>13295.34102</v>
      </c>
      <c r="H10" s="11">
        <v>13462.81611</v>
      </c>
      <c r="I10" s="11">
        <v>13696.94678</v>
      </c>
      <c r="J10" s="11">
        <v>14012.724040000001</v>
      </c>
      <c r="K10" s="11">
        <v>13919.716190000001</v>
      </c>
      <c r="L10" s="11">
        <v>14230.995739999998</v>
      </c>
      <c r="M10" s="11">
        <v>14565.718010000004</v>
      </c>
      <c r="N10" s="11">
        <v>14839.525270000002</v>
      </c>
    </row>
    <row r="11" spans="1:14" ht="15.75">
      <c r="A11" s="10" t="s">
        <v>16</v>
      </c>
      <c r="B11" s="11">
        <v>14514.20305</v>
      </c>
      <c r="C11" s="11">
        <v>13306.842349999999</v>
      </c>
      <c r="D11" s="11">
        <v>14448.102519999999</v>
      </c>
      <c r="E11" s="11">
        <v>15398.141450000001</v>
      </c>
      <c r="F11" s="11">
        <v>12123.64322</v>
      </c>
      <c r="G11" s="11">
        <v>9969.02055</v>
      </c>
      <c r="H11" s="11">
        <v>16213.17902</v>
      </c>
      <c r="I11" s="11">
        <v>9052.68069</v>
      </c>
      <c r="J11" s="11">
        <v>10359.043370000003</v>
      </c>
      <c r="K11" s="11">
        <v>7804.9224399999985</v>
      </c>
      <c r="L11" s="11">
        <v>9797.743899999998</v>
      </c>
      <c r="M11" s="11">
        <v>14584.88473</v>
      </c>
      <c r="N11" s="11">
        <v>18749.62734</v>
      </c>
    </row>
    <row r="12" spans="1:14" ht="15.75">
      <c r="A12" s="10" t="s">
        <v>25</v>
      </c>
      <c r="B12" s="11">
        <v>4947.094064548051</v>
      </c>
      <c r="C12" s="11">
        <v>4096.978154005006</v>
      </c>
      <c r="D12" s="11">
        <v>3736.956970557506</v>
      </c>
      <c r="E12" s="11">
        <v>3204.4712762052613</v>
      </c>
      <c r="F12" s="11">
        <v>2344.131189845341</v>
      </c>
      <c r="G12" s="11">
        <v>1817.111957970781</v>
      </c>
      <c r="H12" s="11">
        <v>1445.0642461836906</v>
      </c>
      <c r="I12" s="11">
        <v>2232.3280499999996</v>
      </c>
      <c r="J12" s="11">
        <v>3826.95748</v>
      </c>
      <c r="K12" s="11">
        <v>3900.2744496237224</v>
      </c>
      <c r="L12" s="11">
        <v>3703.678532289514</v>
      </c>
      <c r="M12" s="11">
        <v>3373.15761278518</v>
      </c>
      <c r="N12" s="11">
        <v>3016.0865782791793</v>
      </c>
    </row>
    <row r="13" spans="1:14" ht="15.75">
      <c r="A13" s="10" t="s">
        <v>17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5.75">
      <c r="A14" s="10" t="s">
        <v>18</v>
      </c>
      <c r="B14" s="11">
        <v>-164612.9012355984</v>
      </c>
      <c r="C14" s="11">
        <v>-166599.3647555984</v>
      </c>
      <c r="D14" s="11">
        <v>-168528.1337355984</v>
      </c>
      <c r="E14" s="11">
        <v>-170527.9100855984</v>
      </c>
      <c r="F14" s="11">
        <v>-172374.41759559838</v>
      </c>
      <c r="G14" s="11">
        <v>-174467.94529559842</v>
      </c>
      <c r="H14" s="11">
        <v>-176427.6954455984</v>
      </c>
      <c r="I14" s="11">
        <v>-178455.55742559838</v>
      </c>
      <c r="J14" s="11">
        <v>-179917.8551955984</v>
      </c>
      <c r="K14" s="11">
        <v>-182229.54602559842</v>
      </c>
      <c r="L14" s="11">
        <v>-184570.4148055984</v>
      </c>
      <c r="M14" s="11">
        <v>-186929.90341559838</v>
      </c>
      <c r="N14" s="11">
        <v>-188479.95955559838</v>
      </c>
    </row>
    <row r="15" spans="1:14" ht="15.75">
      <c r="A15" s="10" t="s">
        <v>21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13.5" thickBot="1">
      <c r="A16" s="12" t="s">
        <v>19</v>
      </c>
      <c r="B16" s="13">
        <f>SUM(B9:B15)</f>
        <v>245120.91730894966</v>
      </c>
      <c r="C16" s="13">
        <f aca="true" t="shared" si="0" ref="C16:D16">SUM(C9:C15)</f>
        <v>242350.62635840665</v>
      </c>
      <c r="D16" s="13">
        <f t="shared" si="0"/>
        <v>241575.2974949591</v>
      </c>
      <c r="E16" s="13">
        <f>SUM(E9:E15)</f>
        <v>239753.97509060678</v>
      </c>
      <c r="F16" s="13">
        <f>SUM(F9:F15)</f>
        <v>234262.82002424693</v>
      </c>
      <c r="G16" s="13">
        <f>SUM(G9:G15)</f>
        <v>236164.82118237234</v>
      </c>
      <c r="H16" s="13">
        <f>SUM(H9:H15)</f>
        <v>245439.90788058523</v>
      </c>
      <c r="I16" s="13">
        <f>SUM(I9:I15)</f>
        <v>241656.9193544016</v>
      </c>
      <c r="J16" s="13">
        <f aca="true" t="shared" si="1" ref="J16:N16">SUM(J9:J15)</f>
        <v>243994.2737544016</v>
      </c>
      <c r="K16" s="13">
        <f t="shared" si="1"/>
        <v>259099.48456402525</v>
      </c>
      <c r="L16" s="13">
        <f t="shared" si="1"/>
        <v>259500.49876669105</v>
      </c>
      <c r="M16" s="13">
        <f t="shared" si="1"/>
        <v>262766.4055071868</v>
      </c>
      <c r="N16" s="13">
        <f t="shared" si="1"/>
        <v>265197.4591626807</v>
      </c>
    </row>
    <row r="17" spans="1:14" ht="13.5" thickTop="1">
      <c r="A17" s="14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3.5" thickBot="1">
      <c r="A18" s="3" t="s">
        <v>24</v>
      </c>
      <c r="B18" s="17">
        <f>B16*$Z$1</f>
        <v>163413.94487263294</v>
      </c>
      <c r="C18" s="17">
        <f aca="true" t="shared" si="2" ref="C18:N18">C16*$Z$1</f>
        <v>161567.0842389376</v>
      </c>
      <c r="D18" s="17">
        <f t="shared" si="2"/>
        <v>161050.19832997254</v>
      </c>
      <c r="E18" s="17">
        <f t="shared" si="2"/>
        <v>159835.9833937377</v>
      </c>
      <c r="F18" s="17">
        <f t="shared" si="2"/>
        <v>156175.2133494978</v>
      </c>
      <c r="G18" s="17">
        <f t="shared" si="2"/>
        <v>157443.2141215814</v>
      </c>
      <c r="H18" s="17">
        <f t="shared" si="2"/>
        <v>163626.6052537233</v>
      </c>
      <c r="I18" s="17">
        <f t="shared" si="2"/>
        <v>161104.61290293423</v>
      </c>
      <c r="J18" s="17">
        <f t="shared" si="2"/>
        <v>162662.8491696009</v>
      </c>
      <c r="K18" s="17">
        <f t="shared" si="2"/>
        <v>172732.98970935</v>
      </c>
      <c r="L18" s="17">
        <f t="shared" si="2"/>
        <v>173000.33251112717</v>
      </c>
      <c r="M18" s="17">
        <f t="shared" si="2"/>
        <v>175177.60367145768</v>
      </c>
      <c r="N18" s="17">
        <f t="shared" si="2"/>
        <v>176798.30610845363</v>
      </c>
    </row>
    <row r="20" spans="1:3" ht="13.5" thickBot="1">
      <c r="A20" s="20" t="s">
        <v>32</v>
      </c>
      <c r="B20" s="4">
        <f>+AVERAGE(B18,N18)</f>
        <v>170106.1254905433</v>
      </c>
      <c r="C20" s="19" t="s">
        <v>30</v>
      </c>
    </row>
    <row r="21" ht="15.75">
      <c r="A21" s="1"/>
    </row>
    <row r="22" ht="15.75">
      <c r="A22" s="1"/>
    </row>
    <row r="23" spans="1:14" ht="13.5" thickBot="1">
      <c r="A23" s="2" t="s">
        <v>23</v>
      </c>
      <c r="B23" s="7" t="s">
        <v>13</v>
      </c>
      <c r="C23" s="7" t="s">
        <v>13</v>
      </c>
      <c r="D23" s="7" t="s">
        <v>13</v>
      </c>
      <c r="E23" s="57" t="s">
        <v>13</v>
      </c>
      <c r="F23" s="57" t="s">
        <v>13</v>
      </c>
      <c r="G23" s="57" t="s">
        <v>13</v>
      </c>
      <c r="H23" s="57" t="s">
        <v>13</v>
      </c>
      <c r="I23" s="57" t="s">
        <v>13</v>
      </c>
      <c r="J23" s="57" t="s">
        <v>13</v>
      </c>
      <c r="K23" s="7" t="s">
        <v>20</v>
      </c>
      <c r="L23" s="7" t="s">
        <v>20</v>
      </c>
      <c r="M23" s="7" t="s">
        <v>20</v>
      </c>
      <c r="N23" s="7" t="s">
        <v>20</v>
      </c>
    </row>
    <row r="24" spans="1:14" ht="20.25" customHeight="1" thickBot="1">
      <c r="A24" s="5" t="s">
        <v>14</v>
      </c>
      <c r="B24" s="6">
        <v>40330</v>
      </c>
      <c r="C24" s="6">
        <v>40360</v>
      </c>
      <c r="D24" s="6">
        <v>40391</v>
      </c>
      <c r="E24" s="58">
        <v>40422</v>
      </c>
      <c r="F24" s="58">
        <v>40452</v>
      </c>
      <c r="G24" s="58">
        <v>40483</v>
      </c>
      <c r="H24" s="58">
        <v>40513</v>
      </c>
      <c r="I24" s="58">
        <v>40544</v>
      </c>
      <c r="J24" s="58">
        <v>40575</v>
      </c>
      <c r="K24" s="6">
        <v>40603</v>
      </c>
      <c r="L24" s="6">
        <v>40634</v>
      </c>
      <c r="M24" s="6">
        <v>40664</v>
      </c>
      <c r="N24" s="6">
        <v>40695</v>
      </c>
    </row>
    <row r="25" spans="1:14" ht="15.75">
      <c r="A25" s="10" t="s">
        <v>27</v>
      </c>
      <c r="B25" s="11">
        <v>417072.17952999996</v>
      </c>
      <c r="C25" s="11">
        <v>418156.0896999999</v>
      </c>
      <c r="D25" s="11">
        <v>417813.3382299999</v>
      </c>
      <c r="E25" s="59"/>
      <c r="F25" s="59"/>
      <c r="G25" s="59"/>
      <c r="H25" s="59"/>
      <c r="I25" s="59"/>
      <c r="J25" s="59"/>
      <c r="K25" s="11"/>
      <c r="L25" s="11"/>
      <c r="M25" s="11"/>
      <c r="N25" s="11"/>
    </row>
    <row r="26" spans="1:14" ht="15.75">
      <c r="A26" s="10" t="s">
        <v>15</v>
      </c>
      <c r="B26" s="11">
        <v>14839.525270000002</v>
      </c>
      <c r="C26" s="11">
        <v>14674.23931</v>
      </c>
      <c r="D26" s="11">
        <v>15150.52912</v>
      </c>
      <c r="E26" s="59"/>
      <c r="F26" s="59"/>
      <c r="G26" s="59"/>
      <c r="H26" s="59"/>
      <c r="I26" s="59"/>
      <c r="J26" s="59"/>
      <c r="K26" s="11"/>
      <c r="L26" s="11"/>
      <c r="M26" s="11"/>
      <c r="N26" s="11"/>
    </row>
    <row r="27" spans="1:14" ht="15.75">
      <c r="A27" s="10" t="s">
        <v>16</v>
      </c>
      <c r="B27" s="11">
        <v>18749.62734</v>
      </c>
      <c r="C27" s="11">
        <v>20618.90452</v>
      </c>
      <c r="D27" s="11">
        <v>22292.4182</v>
      </c>
      <c r="E27" s="59"/>
      <c r="F27" s="59"/>
      <c r="G27" s="59"/>
      <c r="H27" s="59"/>
      <c r="I27" s="59"/>
      <c r="J27" s="59"/>
      <c r="K27" s="11"/>
      <c r="L27" s="11"/>
      <c r="M27" s="11"/>
      <c r="N27" s="11"/>
    </row>
    <row r="28" spans="1:14" ht="12.75" customHeight="1">
      <c r="A28" s="10" t="s">
        <v>25</v>
      </c>
      <c r="B28" s="11">
        <v>3016.0865782791793</v>
      </c>
      <c r="C28" s="11">
        <v>2608.3818265472196</v>
      </c>
      <c r="D28" s="11">
        <v>2337.3534554393655</v>
      </c>
      <c r="E28" s="59"/>
      <c r="F28" s="59"/>
      <c r="G28" s="59"/>
      <c r="H28" s="59"/>
      <c r="I28" s="59"/>
      <c r="J28" s="59"/>
      <c r="K28" s="11"/>
      <c r="L28" s="11"/>
      <c r="M28" s="11"/>
      <c r="N28" s="11"/>
    </row>
    <row r="29" spans="1:14" ht="15.75">
      <c r="A29" s="10" t="s">
        <v>17</v>
      </c>
      <c r="B29" s="11">
        <v>0</v>
      </c>
      <c r="C29" s="11">
        <v>0</v>
      </c>
      <c r="D29" s="11">
        <v>0</v>
      </c>
      <c r="E29" s="59"/>
      <c r="F29" s="59"/>
      <c r="G29" s="59"/>
      <c r="H29" s="59"/>
      <c r="I29" s="59"/>
      <c r="J29" s="59"/>
      <c r="K29" s="11"/>
      <c r="L29" s="11"/>
      <c r="M29" s="11"/>
      <c r="N29" s="11"/>
    </row>
    <row r="30" spans="1:14" ht="15.75">
      <c r="A30" s="10" t="s">
        <v>18</v>
      </c>
      <c r="B30" s="11">
        <v>-188479.95955559838</v>
      </c>
      <c r="C30" s="11">
        <v>-188838.1843855984</v>
      </c>
      <c r="D30" s="11">
        <v>-190844.1289255984</v>
      </c>
      <c r="E30" s="59"/>
      <c r="F30" s="59"/>
      <c r="G30" s="59"/>
      <c r="H30" s="59"/>
      <c r="I30" s="59"/>
      <c r="J30" s="59"/>
      <c r="K30" s="11"/>
      <c r="L30" s="11"/>
      <c r="M30" s="11"/>
      <c r="N30" s="11"/>
    </row>
    <row r="31" spans="1:14" ht="15.75">
      <c r="A31" s="10" t="s">
        <v>21</v>
      </c>
      <c r="B31" s="11">
        <v>0</v>
      </c>
      <c r="C31" s="11">
        <v>0</v>
      </c>
      <c r="D31" s="11">
        <v>0</v>
      </c>
      <c r="E31" s="59"/>
      <c r="F31" s="59"/>
      <c r="G31" s="59"/>
      <c r="H31" s="59"/>
      <c r="I31" s="59"/>
      <c r="J31" s="59"/>
      <c r="K31" s="11"/>
      <c r="L31" s="11"/>
      <c r="M31" s="11"/>
      <c r="N31" s="11"/>
    </row>
    <row r="32" spans="1:14" ht="13.5" thickBot="1">
      <c r="A32" s="12" t="s">
        <v>19</v>
      </c>
      <c r="B32" s="13">
        <f>SUM(B25:B31)</f>
        <v>265197.4591626807</v>
      </c>
      <c r="C32" s="13">
        <f aca="true" t="shared" si="3" ref="C32:D32">SUM(C25:C31)</f>
        <v>267219.43097094866</v>
      </c>
      <c r="D32" s="13">
        <f t="shared" si="3"/>
        <v>266749.5100798409</v>
      </c>
      <c r="E32" s="60"/>
      <c r="F32" s="60"/>
      <c r="G32" s="60"/>
      <c r="H32" s="60"/>
      <c r="I32" s="60"/>
      <c r="J32" s="60"/>
      <c r="K32" s="13"/>
      <c r="L32" s="13"/>
      <c r="M32" s="13"/>
      <c r="N32" s="13"/>
    </row>
    <row r="33" spans="1:14" ht="13.5" thickTop="1">
      <c r="A33" s="14"/>
      <c r="B33" s="16"/>
      <c r="C33" s="15"/>
      <c r="D33" s="15"/>
      <c r="E33" s="61"/>
      <c r="F33" s="61"/>
      <c r="G33" s="61"/>
      <c r="H33" s="61"/>
      <c r="I33" s="61"/>
      <c r="J33" s="61"/>
      <c r="K33" s="15"/>
      <c r="L33" s="15"/>
      <c r="M33" s="15"/>
      <c r="N33" s="15"/>
    </row>
    <row r="34" spans="1:14" ht="13.5" thickBot="1">
      <c r="A34" s="3" t="s">
        <v>24</v>
      </c>
      <c r="B34" s="17">
        <f>B32*$Z$1</f>
        <v>176798.30610845363</v>
      </c>
      <c r="C34" s="17">
        <f aca="true" t="shared" si="4" ref="C34:D34">C32*$Z$1</f>
        <v>178146.2873139656</v>
      </c>
      <c r="D34" s="17">
        <f t="shared" si="4"/>
        <v>177833.00671989375</v>
      </c>
      <c r="E34" s="56">
        <v>174088.72900767243</v>
      </c>
      <c r="F34" s="56">
        <v>174925.24496491606</v>
      </c>
      <c r="G34" s="56">
        <v>175910.30802898481</v>
      </c>
      <c r="H34" s="56">
        <v>176566.3985814069</v>
      </c>
      <c r="I34" s="56">
        <v>175480.0019294004</v>
      </c>
      <c r="J34" s="56">
        <v>176716.0220423232</v>
      </c>
      <c r="K34" s="17">
        <f aca="true" t="shared" si="5" ref="K34:N34">J34+K35</f>
        <v>174356.5645729941</v>
      </c>
      <c r="L34" s="17">
        <f t="shared" si="5"/>
        <v>178948.03062713082</v>
      </c>
      <c r="M34" s="17">
        <f t="shared" si="5"/>
        <v>181625.91092456251</v>
      </c>
      <c r="N34" s="17">
        <f t="shared" si="5"/>
        <v>183438.36983294602</v>
      </c>
    </row>
    <row r="35" spans="1:14" ht="15.75">
      <c r="A35" s="55" t="s">
        <v>37</v>
      </c>
      <c r="F35" s="54"/>
      <c r="G35" s="54"/>
      <c r="H35" s="54"/>
      <c r="I35" s="54"/>
      <c r="J35" s="54"/>
      <c r="K35" s="54">
        <v>-2359.4574693290924</v>
      </c>
      <c r="L35" s="54">
        <v>4591.466054136719</v>
      </c>
      <c r="M35" s="54">
        <v>2677.880297431693</v>
      </c>
      <c r="N35" s="54">
        <v>1812.4589083835017</v>
      </c>
    </row>
    <row r="36" spans="1:3" ht="13.5" thickBot="1">
      <c r="A36" s="20" t="s">
        <v>33</v>
      </c>
      <c r="B36" s="4">
        <f>+AVERAGE(B34:N34)</f>
        <v>177294.8600503577</v>
      </c>
      <c r="C36" s="19"/>
    </row>
    <row r="37" ht="15.75">
      <c r="A37" s="1"/>
    </row>
    <row r="38" ht="15.75">
      <c r="A38" s="1"/>
    </row>
    <row r="39" spans="1:14" ht="24.6" customHeight="1" thickBot="1">
      <c r="A39" s="2" t="s">
        <v>23</v>
      </c>
      <c r="B39" s="7" t="s">
        <v>20</v>
      </c>
      <c r="C39" s="7" t="s">
        <v>20</v>
      </c>
      <c r="D39" s="7" t="s">
        <v>20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</row>
    <row r="40" spans="1:14" ht="25.5" customHeight="1" thickBot="1">
      <c r="A40" s="5" t="s">
        <v>14</v>
      </c>
      <c r="B40" s="6">
        <v>40695</v>
      </c>
      <c r="C40" s="6">
        <v>40725</v>
      </c>
      <c r="D40" s="6">
        <v>40756</v>
      </c>
      <c r="E40" s="6">
        <v>40787</v>
      </c>
      <c r="F40" s="6">
        <v>40817</v>
      </c>
      <c r="G40" s="6">
        <v>40848</v>
      </c>
      <c r="H40" s="6">
        <v>40878</v>
      </c>
      <c r="I40" s="6">
        <v>40909</v>
      </c>
      <c r="J40" s="6">
        <v>40940</v>
      </c>
      <c r="K40" s="6">
        <v>40969</v>
      </c>
      <c r="L40" s="6">
        <v>41000</v>
      </c>
      <c r="M40" s="6">
        <v>41030</v>
      </c>
      <c r="N40" s="6">
        <v>41061</v>
      </c>
    </row>
    <row r="41" spans="1:14" ht="12.75" customHeight="1">
      <c r="A41" s="10" t="s">
        <v>27</v>
      </c>
      <c r="B41" s="11">
        <v>442584.2313499999</v>
      </c>
      <c r="C41" s="11">
        <v>443654.2313499999</v>
      </c>
      <c r="D41" s="11">
        <v>446149.2313499999</v>
      </c>
      <c r="E41" s="11">
        <v>453440.2313499999</v>
      </c>
      <c r="F41" s="11">
        <v>458679.2313499999</v>
      </c>
      <c r="G41" s="11">
        <v>461723.2313499999</v>
      </c>
      <c r="H41" s="11">
        <v>465621.2313499999</v>
      </c>
      <c r="I41" s="11">
        <v>465994.2313499999</v>
      </c>
      <c r="J41" s="11">
        <v>466528.2313499999</v>
      </c>
      <c r="K41" s="11">
        <v>466844.2313499999</v>
      </c>
      <c r="L41" s="11">
        <v>469485.2313499999</v>
      </c>
      <c r="M41" s="11">
        <v>469716.2313499999</v>
      </c>
      <c r="N41" s="11">
        <v>471796.2313499999</v>
      </c>
    </row>
    <row r="42" spans="1:14" ht="12.75" customHeight="1">
      <c r="A42" s="10" t="s">
        <v>15</v>
      </c>
      <c r="B42" s="11">
        <v>14964.906900404498</v>
      </c>
      <c r="C42" s="11">
        <v>14989.622660826184</v>
      </c>
      <c r="D42" s="11">
        <v>15014.379241335642</v>
      </c>
      <c r="E42" s="11">
        <v>15039.176709350573</v>
      </c>
      <c r="F42" s="11">
        <v>15064.01513240001</v>
      </c>
      <c r="G42" s="11">
        <v>15088.894578124527</v>
      </c>
      <c r="H42" s="11">
        <v>15113.815114276404</v>
      </c>
      <c r="I42" s="11">
        <v>15138.77680871982</v>
      </c>
      <c r="J42" s="11">
        <v>15163.779729431046</v>
      </c>
      <c r="K42" s="11">
        <v>15188.823944498612</v>
      </c>
      <c r="L42" s="11">
        <v>15213.909522123504</v>
      </c>
      <c r="M42" s="11">
        <v>15239.036530619349</v>
      </c>
      <c r="N42" s="11">
        <v>15264.205038412598</v>
      </c>
    </row>
    <row r="43" spans="1:14" ht="12.75" customHeight="1">
      <c r="A43" s="10" t="s">
        <v>16</v>
      </c>
      <c r="B43" s="11">
        <v>28712.667544547956</v>
      </c>
      <c r="C43" s="11">
        <v>30739.686715040894</v>
      </c>
      <c r="D43" s="11">
        <v>28463.36843014932</v>
      </c>
      <c r="E43" s="11">
        <v>28102.925671691424</v>
      </c>
      <c r="F43" s="11">
        <v>27193.255894499707</v>
      </c>
      <c r="G43" s="11">
        <v>27341.941124803983</v>
      </c>
      <c r="H43" s="11">
        <v>28742.8212996523</v>
      </c>
      <c r="I43" s="11">
        <v>23849.69766646617</v>
      </c>
      <c r="J43" s="11">
        <v>20935.651617339907</v>
      </c>
      <c r="K43" s="11">
        <v>19525.533389769815</v>
      </c>
      <c r="L43" s="11">
        <v>22444.45837444957</v>
      </c>
      <c r="M43" s="11">
        <v>23348.26798353963</v>
      </c>
      <c r="N43" s="11">
        <v>25351.494500701272</v>
      </c>
    </row>
    <row r="44" spans="1:14" ht="12.75" customHeight="1">
      <c r="A44" s="10" t="s">
        <v>25</v>
      </c>
      <c r="B44" s="11">
        <v>2635.5641811507166</v>
      </c>
      <c r="C44" s="11">
        <v>2168.105349280674</v>
      </c>
      <c r="D44" s="11">
        <v>1914.1657680075664</v>
      </c>
      <c r="E44" s="11">
        <v>1462.6841170966168</v>
      </c>
      <c r="F44" s="11">
        <v>982.8983614654865</v>
      </c>
      <c r="G44" s="11">
        <v>544.2240373428522</v>
      </c>
      <c r="H44" s="11">
        <v>93.94115450686152</v>
      </c>
      <c r="I44" s="11">
        <v>1777.0480636969849</v>
      </c>
      <c r="J44" s="11">
        <v>3317.775604743722</v>
      </c>
      <c r="K44" s="11">
        <v>2618.5745467587117</v>
      </c>
      <c r="L44" s="11">
        <v>1947.118555877963</v>
      </c>
      <c r="M44" s="11">
        <v>1483.3398147136047</v>
      </c>
      <c r="N44" s="11">
        <v>813.1179623713491</v>
      </c>
    </row>
    <row r="45" spans="1:14" ht="12.75" customHeight="1">
      <c r="A45" s="10" t="s">
        <v>17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ht="12.75" customHeight="1">
      <c r="A46" s="10" t="s">
        <v>18</v>
      </c>
      <c r="B46" s="11">
        <v>-214401.97986622504</v>
      </c>
      <c r="C46" s="11">
        <v>-216972.8947062518</v>
      </c>
      <c r="D46" s="11">
        <v>-219417.44037459895</v>
      </c>
      <c r="E46" s="11">
        <v>-221996.26105108683</v>
      </c>
      <c r="F46" s="11">
        <v>-224628.4887828256</v>
      </c>
      <c r="G46" s="11">
        <v>-227225.483560925</v>
      </c>
      <c r="H46" s="11">
        <v>-229856.66565226298</v>
      </c>
      <c r="I46" s="11">
        <v>-232312.13624559887</v>
      </c>
      <c r="J46" s="11">
        <v>-234783.75289658134</v>
      </c>
      <c r="K46" s="11">
        <v>-237575.27947859053</v>
      </c>
      <c r="L46" s="11">
        <v>-240360.34183416175</v>
      </c>
      <c r="M46" s="11">
        <v>-243025.74180947716</v>
      </c>
      <c r="N46" s="11">
        <v>-245842.98717531923</v>
      </c>
    </row>
    <row r="47" spans="1:14" ht="12.75" customHeight="1">
      <c r="A47" s="10" t="s">
        <v>21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ht="12.75" customHeight="1" thickBot="1">
      <c r="A48" s="12" t="s">
        <v>19</v>
      </c>
      <c r="B48" s="13">
        <f>SUM(B41:B47)</f>
        <v>274495.390109878</v>
      </c>
      <c r="C48" s="13">
        <f aca="true" t="shared" si="6" ref="C48:D48">SUM(C41:C47)</f>
        <v>274578.7513688959</v>
      </c>
      <c r="D48" s="13">
        <f t="shared" si="6"/>
        <v>272123.7044148935</v>
      </c>
      <c r="E48" s="13">
        <f>SUM(E41:E47)</f>
        <v>276048.75679705164</v>
      </c>
      <c r="F48" s="13">
        <f>SUM(F41:F47)</f>
        <v>277290.91195553954</v>
      </c>
      <c r="G48" s="13">
        <f>SUM(G41:G47)</f>
        <v>277472.80752934626</v>
      </c>
      <c r="H48" s="13">
        <f>SUM(H41:H47)</f>
        <v>279715.1432661725</v>
      </c>
      <c r="I48" s="13">
        <f>SUM(I41:I47)</f>
        <v>274447.61764328403</v>
      </c>
      <c r="J48" s="13">
        <f aca="true" t="shared" si="7" ref="J48:N48">SUM(J41:J47)</f>
        <v>271161.6854049333</v>
      </c>
      <c r="K48" s="13">
        <f t="shared" si="7"/>
        <v>266601.8837524365</v>
      </c>
      <c r="L48" s="13">
        <f t="shared" si="7"/>
        <v>268730.3759682892</v>
      </c>
      <c r="M48" s="13">
        <f t="shared" si="7"/>
        <v>266761.13386939536</v>
      </c>
      <c r="N48" s="13">
        <f t="shared" si="7"/>
        <v>267382.06167616585</v>
      </c>
    </row>
    <row r="49" spans="1:14" ht="12.75" customHeight="1" thickTop="1">
      <c r="A49" s="14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23" ht="12.75" customHeight="1" thickBot="1">
      <c r="A50" s="3" t="s">
        <v>24</v>
      </c>
      <c r="B50" s="17">
        <f>N34</f>
        <v>183438.36983294602</v>
      </c>
      <c r="C50" s="17">
        <f>B50+C51</f>
        <v>183493.94400562462</v>
      </c>
      <c r="D50" s="17">
        <f aca="true" t="shared" si="8" ref="D50:N50">C50+D51</f>
        <v>181857.24603628973</v>
      </c>
      <c r="E50" s="17">
        <f t="shared" si="8"/>
        <v>184473.94762439514</v>
      </c>
      <c r="F50" s="17">
        <f t="shared" si="8"/>
        <v>185302.05106338707</v>
      </c>
      <c r="G50" s="17">
        <f t="shared" si="8"/>
        <v>185423.31477925822</v>
      </c>
      <c r="H50" s="17">
        <f t="shared" si="8"/>
        <v>186918.2052704757</v>
      </c>
      <c r="I50" s="17">
        <f t="shared" si="8"/>
        <v>183406.5215218834</v>
      </c>
      <c r="J50" s="17">
        <f t="shared" si="8"/>
        <v>181215.90002964958</v>
      </c>
      <c r="K50" s="17">
        <f t="shared" si="8"/>
        <v>178176.03226131838</v>
      </c>
      <c r="L50" s="17">
        <f t="shared" si="8"/>
        <v>179595.02707188687</v>
      </c>
      <c r="M50" s="17">
        <f t="shared" si="8"/>
        <v>178282.19900595763</v>
      </c>
      <c r="N50" s="17">
        <f t="shared" si="8"/>
        <v>178696.15087713796</v>
      </c>
      <c r="O50" s="18"/>
      <c r="P50" s="18"/>
      <c r="Q50" s="18"/>
      <c r="R50" s="18"/>
      <c r="S50" s="18"/>
      <c r="T50" s="18"/>
      <c r="U50" s="18"/>
      <c r="V50" s="18"/>
      <c r="W50" s="18"/>
    </row>
    <row r="51" spans="1:14" ht="15.75">
      <c r="A51" s="55" t="s">
        <v>37</v>
      </c>
      <c r="C51" s="54">
        <v>55.57417267860728</v>
      </c>
      <c r="D51" s="54">
        <v>-1636.6979693348985</v>
      </c>
      <c r="E51" s="54">
        <v>2616.7015881054103</v>
      </c>
      <c r="F51" s="54">
        <v>828.1034389919369</v>
      </c>
      <c r="G51" s="54">
        <v>121.26371587114409</v>
      </c>
      <c r="H51" s="54">
        <v>1494.8904912174912</v>
      </c>
      <c r="I51" s="54">
        <v>-3511.6837485923024</v>
      </c>
      <c r="J51" s="54">
        <v>-2190.621492233826</v>
      </c>
      <c r="K51" s="54">
        <v>-3039.867768331198</v>
      </c>
      <c r="L51" s="54">
        <v>1418.994810568489</v>
      </c>
      <c r="M51" s="54">
        <v>-1312.828065929236</v>
      </c>
      <c r="N51" s="54">
        <v>413.9518711803248</v>
      </c>
    </row>
    <row r="52" spans="1:3" ht="31.9" customHeight="1" thickBot="1">
      <c r="A52" s="20" t="s">
        <v>36</v>
      </c>
      <c r="B52" s="4">
        <f>+AVERAGE(B50:N50)</f>
        <v>182329.14687540077</v>
      </c>
      <c r="C52" s="19" t="s">
        <v>30</v>
      </c>
    </row>
    <row r="53" ht="15.75">
      <c r="B53" s="21"/>
    </row>
  </sheetData>
  <printOptions/>
  <pageMargins left="0.7" right="0.7" top="0.75" bottom="0.75" header="0.3" footer="0.3"/>
  <pageSetup fitToHeight="1" fitToWidth="1" horizontalDpi="600" verticalDpi="600" orientation="landscape" scale="41" r:id="rId1"/>
  <headerFooter>
    <oddHeader>&amp;RDPU 7.4.1D-RR
Croft
10-035-124</oddHeader>
    <oddFooter>&amp;CPage 8.3.1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2011-01-10T16:41:58Z</dcterms:created>
  <dcterms:modified xsi:type="dcterms:W3CDTF">2011-06-02T22:10:59Z</dcterms:modified>
  <cp:category/>
  <cp:version/>
  <cp:contentType/>
  <cp:contentStatus/>
</cp:coreProperties>
</file>