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0875"/>
  </bookViews>
  <sheets>
    <sheet name="Attach UIEC 1.54" sheetId="1" r:id="rId1"/>
  </sheets>
  <externalReferences>
    <externalReference r:id="rId2"/>
    <externalReference r:id="rId3"/>
    <externalReference r:id="rId4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  <definedName name="Z_01844156_6462_4A28_9785_1A86F4D0C834_.wvu.PrintTitles" hidden="1">#REF!</definedName>
  </definedNames>
  <calcPr calcId="125725" iterate="1"/>
</workbook>
</file>

<file path=xl/calcChain.xml><?xml version="1.0" encoding="utf-8"?>
<calcChain xmlns="http://schemas.openxmlformats.org/spreadsheetml/2006/main">
  <c r="G23" i="1"/>
  <c r="F16"/>
  <c r="F17" s="1"/>
  <c r="F18" s="1"/>
  <c r="F19" s="1"/>
  <c r="F20" s="1"/>
  <c r="F21" s="1"/>
  <c r="F22" s="1"/>
  <c r="H15"/>
  <c r="B14"/>
  <c r="B15" s="1"/>
  <c r="B16" s="1"/>
  <c r="B17" s="1"/>
  <c r="B18" s="1"/>
  <c r="B19" s="1"/>
  <c r="B20" s="1"/>
  <c r="B21" s="1"/>
  <c r="B22" s="1"/>
  <c r="B23" s="1"/>
  <c r="B13"/>
  <c r="B12"/>
  <c r="B11"/>
  <c r="B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C9"/>
  <c r="D9" s="1"/>
  <c r="B9"/>
  <c r="C10" l="1"/>
  <c r="D10" s="1"/>
  <c r="I15"/>
  <c r="D11" l="1"/>
  <c r="C11"/>
  <c r="I16"/>
  <c r="H16"/>
  <c r="H17" l="1"/>
  <c r="I17" s="1"/>
  <c r="D12"/>
  <c r="C12"/>
  <c r="I18" l="1"/>
  <c r="H18"/>
  <c r="D13"/>
  <c r="C13"/>
  <c r="D14" l="1"/>
  <c r="C14"/>
  <c r="H19"/>
  <c r="I19" s="1"/>
  <c r="I20" l="1"/>
  <c r="H20"/>
  <c r="D15"/>
  <c r="C15"/>
  <c r="D16" l="1"/>
  <c r="C16"/>
  <c r="H21"/>
  <c r="I21" s="1"/>
  <c r="I22" l="1"/>
  <c r="H22"/>
  <c r="D17"/>
  <c r="C17"/>
  <c r="C18" l="1"/>
  <c r="D18" s="1"/>
  <c r="I23"/>
  <c r="I25" s="1"/>
  <c r="H23"/>
  <c r="H24" s="1"/>
  <c r="D19" l="1"/>
  <c r="C19"/>
  <c r="C20" l="1"/>
  <c r="D20" s="1"/>
  <c r="D21" l="1"/>
  <c r="C21"/>
  <c r="C22" l="1"/>
  <c r="D22" s="1"/>
  <c r="C23" l="1"/>
  <c r="C24" s="1"/>
  <c r="D23"/>
  <c r="D25" s="1"/>
  <c r="E32" s="1"/>
</calcChain>
</file>

<file path=xl/sharedStrings.xml><?xml version="1.0" encoding="utf-8"?>
<sst xmlns="http://schemas.openxmlformats.org/spreadsheetml/2006/main" count="21" uniqueCount="15">
  <si>
    <t>Docket No. 10-035-13 Deferral</t>
  </si>
  <si>
    <t>Scenario Deferring 10-035-89</t>
  </si>
  <si>
    <t>Monthly Carrying Charge</t>
  </si>
  <si>
    <t>Deferral</t>
  </si>
  <si>
    <t>Interest</t>
  </si>
  <si>
    <t>Ending Balance</t>
  </si>
  <si>
    <t>Total Carrying Charge</t>
  </si>
  <si>
    <t xml:space="preserve">The above assumes an MPA effective date of 1/1/2011 deferred to 9/15/2011 </t>
  </si>
  <si>
    <t>(based on a GRC filing date of 1/15/2011 resulting in an effective date of 9/15/2011).</t>
  </si>
  <si>
    <t>September 15, 2011 Rate Change Impact</t>
  </si>
  <si>
    <t>Amortization of Deferral over 12 months</t>
  </si>
  <si>
    <t>Docket No. 10-035-89</t>
  </si>
  <si>
    <t>DPU Attachment 2</t>
  </si>
  <si>
    <t>Company Response to UIEC 1.54</t>
  </si>
  <si>
    <t>Page 2 of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</si>
</sst>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Helv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Helv"/>
    </font>
    <font>
      <sz val="10"/>
      <color indexed="24"/>
      <name val="Courier New"/>
      <family val="3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0"/>
      <color theme="1"/>
      <name val="Times New Roman"/>
      <family val="2"/>
    </font>
    <font>
      <sz val="12"/>
      <name val="Times New Roman"/>
      <family val="1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" fontId="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1" fillId="0" borderId="0" applyFont="0" applyFill="0" applyBorder="0" applyProtection="0">
      <alignment horizontal="right"/>
    </xf>
    <xf numFmtId="5" fontId="9" fillId="0" borderId="0"/>
    <xf numFmtId="5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/>
    <xf numFmtId="0" fontId="9" fillId="0" borderId="0"/>
    <xf numFmtId="0" fontId="10" fillId="0" borderId="0" applyFont="0" applyFill="0" applyBorder="0" applyAlignment="0" applyProtection="0"/>
    <xf numFmtId="2" fontId="5" fillId="0" borderId="0" applyFill="0" applyBorder="0" applyAlignment="0" applyProtection="0"/>
    <xf numFmtId="0" fontId="9" fillId="0" borderId="0"/>
    <xf numFmtId="0" fontId="12" fillId="0" borderId="0" applyFont="0" applyFill="0" applyBorder="0" applyAlignment="0" applyProtection="0">
      <alignment horizontal="left"/>
    </xf>
    <xf numFmtId="38" fontId="13" fillId="2" borderId="0" applyNumberFormat="0" applyBorder="0" applyAlignment="0" applyProtection="0"/>
    <xf numFmtId="0" fontId="14" fillId="0" borderId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64" fontId="5" fillId="0" borderId="0">
      <protection locked="0"/>
    </xf>
    <xf numFmtId="164" fontId="5" fillId="0" borderId="0">
      <protection locked="0"/>
    </xf>
    <xf numFmtId="10" fontId="13" fillId="3" borderId="4" applyNumberFormat="0" applyBorder="0" applyAlignment="0" applyProtection="0"/>
    <xf numFmtId="38" fontId="16" fillId="0" borderId="0">
      <alignment horizontal="left" wrapText="1"/>
    </xf>
    <xf numFmtId="38" fontId="17" fillId="0" borderId="0">
      <alignment horizontal="left" wrapText="1"/>
    </xf>
    <xf numFmtId="172" fontId="5" fillId="0" borderId="0"/>
    <xf numFmtId="173" fontId="18" fillId="0" borderId="0" applyNumberFormat="0" applyFill="0" applyBorder="0" applyAlignment="0" applyProtection="0"/>
    <xf numFmtId="167" fontId="19" fillId="0" borderId="0" applyFont="0" applyAlignment="0" applyProtection="0"/>
    <xf numFmtId="0" fontId="13" fillId="0" borderId="5" applyNumberFormat="0" applyBorder="0" applyAlignment="0"/>
    <xf numFmtId="174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5" fontId="5" fillId="0" borderId="0"/>
    <xf numFmtId="0" fontId="1" fillId="0" borderId="0"/>
    <xf numFmtId="0" fontId="20" fillId="0" borderId="0"/>
    <xf numFmtId="0" fontId="1" fillId="0" borderId="0"/>
    <xf numFmtId="0" fontId="21" fillId="0" borderId="0" applyFill="0" applyBorder="0" applyProtection="0"/>
    <xf numFmtId="37" fontId="9" fillId="0" borderId="0"/>
    <xf numFmtId="176" fontId="21" fillId="0" borderId="0" applyFont="0" applyFill="0" applyBorder="0" applyProtection="0"/>
    <xf numFmtId="12" fontId="15" fillId="4" borderId="6">
      <alignment horizontal="left"/>
    </xf>
    <xf numFmtId="0" fontId="9" fillId="0" borderId="0"/>
    <xf numFmtId="0" fontId="9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/>
    <xf numFmtId="4" fontId="23" fillId="5" borderId="7" applyNumberFormat="0" applyProtection="0">
      <alignment vertical="center"/>
    </xf>
    <xf numFmtId="4" fontId="24" fillId="6" borderId="7" applyNumberFormat="0" applyProtection="0">
      <alignment vertical="center"/>
    </xf>
    <xf numFmtId="4" fontId="23" fillId="6" borderId="7" applyNumberFormat="0" applyProtection="0">
      <alignment vertical="center"/>
    </xf>
    <xf numFmtId="0" fontId="23" fillId="6" borderId="7" applyNumberFormat="0" applyProtection="0">
      <alignment horizontal="left" vertical="top" indent="1"/>
    </xf>
    <xf numFmtId="4" fontId="23" fillId="7" borderId="0" applyNumberFormat="0" applyProtection="0">
      <alignment horizontal="left" vertical="center" indent="1"/>
    </xf>
    <xf numFmtId="4" fontId="25" fillId="8" borderId="7" applyNumberFormat="0" applyProtection="0">
      <alignment horizontal="right" vertical="center"/>
    </xf>
    <xf numFmtId="4" fontId="25" fillId="9" borderId="7" applyNumberFormat="0" applyProtection="0">
      <alignment horizontal="right" vertical="center"/>
    </xf>
    <xf numFmtId="4" fontId="25" fillId="10" borderId="7" applyNumberFormat="0" applyProtection="0">
      <alignment horizontal="right" vertical="center"/>
    </xf>
    <xf numFmtId="4" fontId="25" fillId="11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3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5" borderId="7" applyNumberFormat="0" applyProtection="0">
      <alignment horizontal="right" vertical="center"/>
    </xf>
    <xf numFmtId="4" fontId="25" fillId="16" borderId="7" applyNumberFormat="0" applyProtection="0">
      <alignment horizontal="right" vertical="center"/>
    </xf>
    <xf numFmtId="4" fontId="23" fillId="17" borderId="8" applyNumberFormat="0" applyProtection="0">
      <alignment horizontal="left" vertical="center" indent="1"/>
    </xf>
    <xf numFmtId="4" fontId="25" fillId="18" borderId="0" applyNumberFormat="0" applyProtection="0">
      <alignment horizontal="left" vertical="center" indent="1"/>
    </xf>
    <xf numFmtId="4" fontId="26" fillId="19" borderId="0" applyNumberFormat="0" applyProtection="0">
      <alignment horizontal="left" vertical="center" indent="1"/>
    </xf>
    <xf numFmtId="4" fontId="25" fillId="20" borderId="7" applyNumberFormat="0" applyProtection="0">
      <alignment horizontal="right" vertical="center"/>
    </xf>
    <xf numFmtId="4" fontId="27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0" fontId="5" fillId="19" borderId="7" applyNumberFormat="0" applyProtection="0">
      <alignment horizontal="left" vertical="center" indent="1"/>
    </xf>
    <xf numFmtId="0" fontId="5" fillId="19" borderId="7" applyNumberFormat="0" applyProtection="0">
      <alignment horizontal="left" vertical="top" indent="1"/>
    </xf>
    <xf numFmtId="0" fontId="5" fillId="7" borderId="7" applyNumberFormat="0" applyProtection="0">
      <alignment horizontal="left" vertical="center" indent="1"/>
    </xf>
    <xf numFmtId="0" fontId="5" fillId="7" borderId="7" applyNumberFormat="0" applyProtection="0">
      <alignment horizontal="left" vertical="top" indent="1"/>
    </xf>
    <xf numFmtId="0" fontId="5" fillId="21" borderId="7" applyNumberFormat="0" applyProtection="0">
      <alignment horizontal="left" vertical="center" indent="1"/>
    </xf>
    <xf numFmtId="0" fontId="5" fillId="21" borderId="7" applyNumberFormat="0" applyProtection="0">
      <alignment horizontal="left" vertical="top" indent="1"/>
    </xf>
    <xf numFmtId="0" fontId="5" fillId="22" borderId="7" applyNumberFormat="0" applyProtection="0">
      <alignment horizontal="left" vertical="center" indent="1"/>
    </xf>
    <xf numFmtId="0" fontId="5" fillId="22" borderId="7" applyNumberFormat="0" applyProtection="0">
      <alignment horizontal="left" vertical="top" indent="1"/>
    </xf>
    <xf numFmtId="4" fontId="25" fillId="3" borderId="7" applyNumberFormat="0" applyProtection="0">
      <alignment vertical="center"/>
    </xf>
    <xf numFmtId="4" fontId="29" fillId="3" borderId="7" applyNumberFormat="0" applyProtection="0">
      <alignment vertical="center"/>
    </xf>
    <xf numFmtId="4" fontId="25" fillId="3" borderId="7" applyNumberFormat="0" applyProtection="0">
      <alignment horizontal="left" vertical="center" indent="1"/>
    </xf>
    <xf numFmtId="0" fontId="25" fillId="3" borderId="7" applyNumberFormat="0" applyProtection="0">
      <alignment horizontal="left" vertical="top" indent="1"/>
    </xf>
    <xf numFmtId="4" fontId="25" fillId="23" borderId="9" applyNumberFormat="0" applyProtection="0">
      <alignment horizontal="right" vertical="center"/>
    </xf>
    <xf numFmtId="4" fontId="29" fillId="18" borderId="7" applyNumberFormat="0" applyProtection="0">
      <alignment horizontal="right" vertical="center"/>
    </xf>
    <xf numFmtId="4" fontId="25" fillId="20" borderId="7" applyNumberFormat="0" applyProtection="0">
      <alignment horizontal="left" vertical="center" indent="1"/>
    </xf>
    <xf numFmtId="0" fontId="25" fillId="7" borderId="7" applyNumberFormat="0" applyProtection="0">
      <alignment horizontal="center" vertical="top"/>
    </xf>
    <xf numFmtId="4" fontId="30" fillId="0" borderId="0" applyNumberFormat="0" applyProtection="0">
      <alignment horizontal="left" vertical="center"/>
    </xf>
    <xf numFmtId="4" fontId="31" fillId="24" borderId="0" applyNumberFormat="0" applyProtection="0">
      <alignment horizontal="left"/>
    </xf>
    <xf numFmtId="4" fontId="32" fillId="18" borderId="7" applyNumberFormat="0" applyProtection="0">
      <alignment horizontal="right" vertical="center"/>
    </xf>
    <xf numFmtId="37" fontId="33" fillId="25" borderId="0" applyNumberFormat="0" applyFont="0" applyBorder="0" applyAlignment="0" applyProtection="0"/>
    <xf numFmtId="177" fontId="5" fillId="0" borderId="10">
      <alignment horizontal="justify" vertical="top" wrapText="1"/>
    </xf>
    <xf numFmtId="0" fontId="5" fillId="0" borderId="0">
      <alignment horizontal="left" wrapText="1"/>
    </xf>
    <xf numFmtId="178" fontId="5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34" fillId="0" borderId="4">
      <alignment horizontal="center" vertical="center" wrapText="1"/>
    </xf>
    <xf numFmtId="0" fontId="9" fillId="0" borderId="11"/>
    <xf numFmtId="179" fontId="35" fillId="0" borderId="0">
      <alignment horizontal="left"/>
    </xf>
    <xf numFmtId="0" fontId="9" fillId="0" borderId="12"/>
    <xf numFmtId="37" fontId="13" fillId="6" borderId="0" applyNumberFormat="0" applyBorder="0" applyAlignment="0" applyProtection="0"/>
    <xf numFmtId="37" fontId="13" fillId="0" borderId="0"/>
    <xf numFmtId="3" fontId="36" fillId="26" borderId="13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3" applyNumberFormat="1" applyFont="1"/>
    <xf numFmtId="164" fontId="0" fillId="0" borderId="0" xfId="3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66" fontId="0" fillId="0" borderId="0" xfId="2" applyNumberFormat="1" applyFont="1"/>
    <xf numFmtId="43" fontId="0" fillId="0" borderId="0" xfId="0" applyNumberFormat="1"/>
    <xf numFmtId="167" fontId="0" fillId="0" borderId="0" xfId="1" applyNumberFormat="1" applyFont="1"/>
    <xf numFmtId="14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166" fontId="2" fillId="0" borderId="1" xfId="0" applyNumberFormat="1" applyFont="1" applyBorder="1"/>
    <xf numFmtId="15" fontId="0" fillId="0" borderId="0" xfId="0" applyNumberFormat="1"/>
    <xf numFmtId="166" fontId="2" fillId="0" borderId="0" xfId="0" applyNumberFormat="1" applyFont="1"/>
    <xf numFmtId="0" fontId="0" fillId="0" borderId="0" xfId="0" applyAlignment="1">
      <alignment horizontal="center"/>
    </xf>
  </cellXfs>
  <cellStyles count="149">
    <cellStyle name="Column total in dollars" xfId="4"/>
    <cellStyle name="Comma" xfId="1" builtinId="3"/>
    <cellStyle name="Comma  - Style1" xfId="5"/>
    <cellStyle name="Comma  - Style2" xfId="6"/>
    <cellStyle name="Comma  - Style3" xfId="7"/>
    <cellStyle name="Comma  - Style4" xfId="8"/>
    <cellStyle name="Comma  - Style5" xfId="9"/>
    <cellStyle name="Comma  - Style6" xfId="10"/>
    <cellStyle name="Comma  - Style7" xfId="11"/>
    <cellStyle name="Comma  - Style8" xfId="12"/>
    <cellStyle name="Comma (0)" xfId="13"/>
    <cellStyle name="Comma [0] 2" xfId="14"/>
    <cellStyle name="Comma 2" xfId="15"/>
    <cellStyle name="Comma 2 2" xfId="16"/>
    <cellStyle name="Comma 2 2 2" xfId="17"/>
    <cellStyle name="Comma 2 3" xfId="18"/>
    <cellStyle name="Comma 3" xfId="19"/>
    <cellStyle name="Comma 3 2" xfId="20"/>
    <cellStyle name="Comma 4" xfId="21"/>
    <cellStyle name="Comma 5" xfId="22"/>
    <cellStyle name="Comma 6" xfId="23"/>
    <cellStyle name="Comma 6 2" xfId="24"/>
    <cellStyle name="Comma 7" xfId="25"/>
    <cellStyle name="Comma 8" xfId="26"/>
    <cellStyle name="Comma 9" xfId="27"/>
    <cellStyle name="Comma0" xfId="28"/>
    <cellStyle name="Comma0 - Style1" xfId="29"/>
    <cellStyle name="Comma0 - Style2" xfId="30"/>
    <cellStyle name="Comma0 - Style3" xfId="31"/>
    <cellStyle name="Comma0 - Style4" xfId="32"/>
    <cellStyle name="Comma0_3.7 Revenue Correcting - Dec09" xfId="33"/>
    <cellStyle name="Comma1 - Style1" xfId="34"/>
    <cellStyle name="Curren - Style2" xfId="35"/>
    <cellStyle name="Curren - Style3" xfId="36"/>
    <cellStyle name="Currency" xfId="2" builtinId="4"/>
    <cellStyle name="Currency 2" xfId="37"/>
    <cellStyle name="Currency 2 2" xfId="38"/>
    <cellStyle name="Currency 2 2 2" xfId="39"/>
    <cellStyle name="Currency 3" xfId="40"/>
    <cellStyle name="Currency 3 2" xfId="41"/>
    <cellStyle name="Currency 4" xfId="42"/>
    <cellStyle name="Currency 5" xfId="43"/>
    <cellStyle name="Currency No Comma" xfId="44"/>
    <cellStyle name="Currency(0)" xfId="45"/>
    <cellStyle name="Currency0" xfId="46"/>
    <cellStyle name="Date" xfId="47"/>
    <cellStyle name="Date - Style1" xfId="48"/>
    <cellStyle name="Date - Style3" xfId="49"/>
    <cellStyle name="Date_3.7 Revenue Correcting - Dec09" xfId="50"/>
    <cellStyle name="Fixed" xfId="51"/>
    <cellStyle name="Fixed2 - Style2" xfId="52"/>
    <cellStyle name="General" xfId="53"/>
    <cellStyle name="Grey" xfId="54"/>
    <cellStyle name="header" xfId="55"/>
    <cellStyle name="Header1" xfId="56"/>
    <cellStyle name="Header2" xfId="57"/>
    <cellStyle name="Heading1" xfId="58"/>
    <cellStyle name="Heading2" xfId="59"/>
    <cellStyle name="Input [yellow]" xfId="60"/>
    <cellStyle name="Inst. Sections" xfId="61"/>
    <cellStyle name="Inst. Subheading" xfId="62"/>
    <cellStyle name="Marathon" xfId="63"/>
    <cellStyle name="MCP" xfId="64"/>
    <cellStyle name="nONE" xfId="65"/>
    <cellStyle name="noninput" xfId="66"/>
    <cellStyle name="Normal" xfId="0" builtinId="0"/>
    <cellStyle name="Normal - Style1" xfId="67"/>
    <cellStyle name="Normal 2" xfId="68"/>
    <cellStyle name="Normal 2 2" xfId="69"/>
    <cellStyle name="Normal 2 3" xfId="70"/>
    <cellStyle name="Normal 3" xfId="71"/>
    <cellStyle name="Normal 4" xfId="72"/>
    <cellStyle name="Normal 4 2" xfId="73"/>
    <cellStyle name="Normal 5" xfId="74"/>
    <cellStyle name="Normal 5 2" xfId="75"/>
    <cellStyle name="Normal 6" xfId="76"/>
    <cellStyle name="Normal 6 2" xfId="77"/>
    <cellStyle name="Normal 6 3" xfId="78"/>
    <cellStyle name="Normal 7" xfId="79"/>
    <cellStyle name="Normal 8" xfId="80"/>
    <cellStyle name="Normal 9" xfId="81"/>
    <cellStyle name="Normal(0)" xfId="82"/>
    <cellStyle name="Number" xfId="83"/>
    <cellStyle name="Password" xfId="84"/>
    <cellStyle name="Percen - Style1" xfId="85"/>
    <cellStyle name="Percen - Style2" xfId="86"/>
    <cellStyle name="Percent" xfId="3" builtinId="5"/>
    <cellStyle name="Percent [2]" xfId="87"/>
    <cellStyle name="Percent 2" xfId="88"/>
    <cellStyle name="Percent 2 2" xfId="89"/>
    <cellStyle name="Percent 2 2 2" xfId="90"/>
    <cellStyle name="Percent 2 3" xfId="91"/>
    <cellStyle name="Percent 3" xfId="92"/>
    <cellStyle name="Percent 3 2" xfId="93"/>
    <cellStyle name="Percent 4" xfId="94"/>
    <cellStyle name="Percent(0)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title 2" xfId="133"/>
    <cellStyle name="SAPBEXundefined" xfId="134"/>
    <cellStyle name="Shade" xfId="135"/>
    <cellStyle name="Special" xfId="136"/>
    <cellStyle name="Style 1" xfId="137"/>
    <cellStyle name="Style 27" xfId="138"/>
    <cellStyle name="Style 35" xfId="139"/>
    <cellStyle name="Style 36" xfId="140"/>
    <cellStyle name="Text" xfId="141"/>
    <cellStyle name="Titles" xfId="142"/>
    <cellStyle name="Total2 - Style2" xfId="143"/>
    <cellStyle name="TRANSMISSION RELIABILITY PORTION OF PROJECT" xfId="144"/>
    <cellStyle name="Underl - Style4" xfId="145"/>
    <cellStyle name="Unprot" xfId="146"/>
    <cellStyle name="Unprot$" xfId="147"/>
    <cellStyle name="Unprotect" xfId="1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D4" sqref="D4"/>
    </sheetView>
  </sheetViews>
  <sheetFormatPr defaultRowHeight="15"/>
  <cols>
    <col min="1" max="1" width="11.28515625" customWidth="1"/>
    <col min="2" max="2" width="14.28515625" bestFit="1" customWidth="1"/>
    <col min="3" max="3" width="13" customWidth="1"/>
    <col min="4" max="4" width="16.28515625" customWidth="1"/>
    <col min="5" max="5" width="14.28515625" bestFit="1" customWidth="1"/>
    <col min="6" max="6" width="9.7109375" bestFit="1" customWidth="1"/>
    <col min="7" max="7" width="14.85546875" customWidth="1"/>
    <col min="8" max="8" width="10" bestFit="1" customWidth="1"/>
    <col min="9" max="9" width="14.42578125" bestFit="1" customWidth="1"/>
  </cols>
  <sheetData>
    <row r="1" spans="1:9">
      <c r="A1" t="s">
        <v>11</v>
      </c>
      <c r="D1" s="16" t="s">
        <v>12</v>
      </c>
      <c r="E1" s="16"/>
      <c r="I1" t="s">
        <v>14</v>
      </c>
    </row>
    <row r="2" spans="1:9">
      <c r="A2" t="s">
        <v>13</v>
      </c>
    </row>
    <row r="4" spans="1:9">
      <c r="A4" s="1" t="s">
        <v>0</v>
      </c>
      <c r="F4" s="1" t="s">
        <v>1</v>
      </c>
    </row>
    <row r="5" spans="1:9" ht="8.25" customHeight="1"/>
    <row r="6" spans="1:9">
      <c r="A6" s="2" t="s">
        <v>2</v>
      </c>
      <c r="B6" s="2"/>
      <c r="C6" s="3">
        <v>6.9499999999999996E-3</v>
      </c>
      <c r="F6" s="2" t="s">
        <v>2</v>
      </c>
      <c r="G6" s="2"/>
      <c r="H6" s="3">
        <v>6.9499999999999996E-3</v>
      </c>
    </row>
    <row r="7" spans="1:9" ht="7.5" customHeight="1">
      <c r="C7" s="4"/>
      <c r="H7" s="4"/>
    </row>
    <row r="8" spans="1:9">
      <c r="B8" s="5" t="s">
        <v>3</v>
      </c>
      <c r="C8" s="5" t="s">
        <v>4</v>
      </c>
      <c r="D8" s="5" t="s">
        <v>5</v>
      </c>
      <c r="G8" s="5" t="s">
        <v>3</v>
      </c>
      <c r="H8" s="5" t="s">
        <v>4</v>
      </c>
      <c r="I8" s="5" t="s">
        <v>5</v>
      </c>
    </row>
    <row r="9" spans="1:9">
      <c r="A9" s="6">
        <v>40390</v>
      </c>
      <c r="B9" s="7">
        <f>30800000/12</f>
        <v>2566666.6666666665</v>
      </c>
      <c r="C9" s="7">
        <f>B9/2*C6</f>
        <v>8919.1666666666661</v>
      </c>
      <c r="D9" s="7">
        <f>C9+B9</f>
        <v>2575585.833333333</v>
      </c>
    </row>
    <row r="10" spans="1:9">
      <c r="A10" s="6">
        <f t="shared" ref="A10:A22" si="0">DATE(YEAR(A9),MONTH(A9)+1,1)</f>
        <v>40391</v>
      </c>
      <c r="B10" s="7">
        <f t="shared" ref="B10:B14" si="1">30800000/12</f>
        <v>2566666.6666666665</v>
      </c>
      <c r="C10" s="7">
        <f t="shared" ref="C10:C23" si="2">(D9+B10/2)*$C$6</f>
        <v>26819.488208333329</v>
      </c>
      <c r="D10" s="7">
        <f>D9+B10+C10</f>
        <v>5169071.988208333</v>
      </c>
    </row>
    <row r="11" spans="1:9">
      <c r="A11" s="6">
        <f t="shared" si="0"/>
        <v>40422</v>
      </c>
      <c r="B11" s="7">
        <f t="shared" si="1"/>
        <v>2566666.6666666665</v>
      </c>
      <c r="C11" s="7">
        <f t="shared" si="2"/>
        <v>44844.216984714578</v>
      </c>
      <c r="D11" s="7">
        <f t="shared" ref="D11:D23" si="3">D10+B11+C11</f>
        <v>7780582.8718597135</v>
      </c>
    </row>
    <row r="12" spans="1:9">
      <c r="A12" s="6">
        <f t="shared" si="0"/>
        <v>40452</v>
      </c>
      <c r="B12" s="7">
        <f t="shared" si="1"/>
        <v>2566666.6666666665</v>
      </c>
      <c r="C12" s="7">
        <f t="shared" si="2"/>
        <v>62994.217626091668</v>
      </c>
      <c r="D12" s="7">
        <f t="shared" si="3"/>
        <v>10410243.756152472</v>
      </c>
    </row>
    <row r="13" spans="1:9">
      <c r="A13" s="6">
        <f t="shared" si="0"/>
        <v>40483</v>
      </c>
      <c r="B13" s="7">
        <f t="shared" si="1"/>
        <v>2566666.6666666665</v>
      </c>
      <c r="C13" s="7">
        <f t="shared" si="2"/>
        <v>81270.360771926338</v>
      </c>
      <c r="D13" s="7">
        <f t="shared" si="3"/>
        <v>13058180.783591064</v>
      </c>
    </row>
    <row r="14" spans="1:9">
      <c r="A14" s="6">
        <f t="shared" si="0"/>
        <v>40513</v>
      </c>
      <c r="B14" s="7">
        <f t="shared" si="1"/>
        <v>2566666.6666666665</v>
      </c>
      <c r="C14" s="7">
        <f t="shared" si="2"/>
        <v>99673.523112624564</v>
      </c>
      <c r="D14" s="7">
        <f t="shared" si="3"/>
        <v>15724520.973370355</v>
      </c>
    </row>
    <row r="15" spans="1:9">
      <c r="A15" s="6">
        <f t="shared" si="0"/>
        <v>40544</v>
      </c>
      <c r="B15" s="7">
        <f>B14</f>
        <v>2566666.6666666665</v>
      </c>
      <c r="C15" s="7">
        <f t="shared" si="2"/>
        <v>118204.58743159061</v>
      </c>
      <c r="D15" s="7">
        <f t="shared" si="3"/>
        <v>18409392.227468614</v>
      </c>
      <c r="F15" s="6">
        <v>40544</v>
      </c>
      <c r="G15" s="7">
        <v>3249241.1347541041</v>
      </c>
      <c r="H15" s="7">
        <f>G15/2*H6</f>
        <v>11291.112943270511</v>
      </c>
      <c r="I15" s="7">
        <f>H15+G15</f>
        <v>3260532.2476973748</v>
      </c>
    </row>
    <row r="16" spans="1:9">
      <c r="A16" s="6">
        <f t="shared" si="0"/>
        <v>40575</v>
      </c>
      <c r="B16" s="7">
        <f t="shared" ref="B16:B22" si="4">B15</f>
        <v>2566666.6666666665</v>
      </c>
      <c r="C16" s="7">
        <f t="shared" si="2"/>
        <v>136864.44264757351</v>
      </c>
      <c r="D16" s="7">
        <f t="shared" si="3"/>
        <v>21112923.336782854</v>
      </c>
      <c r="E16" s="8"/>
      <c r="F16" s="6">
        <f>DATE(YEAR(F15),MONTH(F15)+1,1)</f>
        <v>40575</v>
      </c>
      <c r="G16" s="7">
        <v>3249241.1347541041</v>
      </c>
      <c r="H16" s="7">
        <f>(I15+G16/2)*$C$6</f>
        <v>33951.812064767269</v>
      </c>
      <c r="I16" s="7">
        <f>I15+G16+H16</f>
        <v>6543725.1945162453</v>
      </c>
    </row>
    <row r="17" spans="1:9">
      <c r="A17" s="6">
        <f t="shared" si="0"/>
        <v>40603</v>
      </c>
      <c r="B17" s="7">
        <f t="shared" si="4"/>
        <v>2566666.6666666665</v>
      </c>
      <c r="C17" s="7">
        <f t="shared" si="2"/>
        <v>155653.9838573075</v>
      </c>
      <c r="D17" s="7">
        <f t="shared" si="3"/>
        <v>23835243.98730683</v>
      </c>
      <c r="F17" s="6">
        <f t="shared" ref="F17:F22" si="5">DATE(YEAR(F16),MONTH(F16)+1,1)</f>
        <v>40603</v>
      </c>
      <c r="G17" s="7">
        <v>3249241.1347541041</v>
      </c>
      <c r="H17" s="7">
        <f>(I16+G17/2)*$C$6</f>
        <v>56770.003045158417</v>
      </c>
      <c r="I17" s="7">
        <f t="shared" ref="I17:I23" si="6">I16+G17+H17</f>
        <v>9849736.3323155083</v>
      </c>
    </row>
    <row r="18" spans="1:9">
      <c r="A18" s="6">
        <f t="shared" si="0"/>
        <v>40634</v>
      </c>
      <c r="B18" s="7">
        <f t="shared" si="4"/>
        <v>2566666.6666666665</v>
      </c>
      <c r="C18" s="7">
        <f t="shared" si="2"/>
        <v>174574.11237844912</v>
      </c>
      <c r="D18" s="7">
        <f t="shared" si="3"/>
        <v>26576484.766351946</v>
      </c>
      <c r="F18" s="6">
        <f t="shared" si="5"/>
        <v>40634</v>
      </c>
      <c r="G18" s="7">
        <v>3249241.1347541041</v>
      </c>
      <c r="H18" s="7">
        <f>(I17+G18/2)*$C$6</f>
        <v>79746.780452863284</v>
      </c>
      <c r="I18" s="7">
        <f t="shared" si="6"/>
        <v>13178724.247522475</v>
      </c>
    </row>
    <row r="19" spans="1:9">
      <c r="A19" s="6">
        <f t="shared" si="0"/>
        <v>40664</v>
      </c>
      <c r="B19" s="7">
        <f t="shared" si="4"/>
        <v>2566666.6666666665</v>
      </c>
      <c r="C19" s="7">
        <f t="shared" si="2"/>
        <v>193625.73579281266</v>
      </c>
      <c r="D19" s="7">
        <f t="shared" si="3"/>
        <v>29336777.168811426</v>
      </c>
      <c r="E19" s="9"/>
      <c r="F19" s="6">
        <f t="shared" si="5"/>
        <v>40664</v>
      </c>
      <c r="G19" s="7">
        <v>3249241.1347541041</v>
      </c>
      <c r="H19" s="7">
        <f>(I18+G19/2)*$C$6</f>
        <v>102883.24646355171</v>
      </c>
      <c r="I19" s="7">
        <f t="shared" si="6"/>
        <v>16530848.628740132</v>
      </c>
    </row>
    <row r="20" spans="1:9">
      <c r="A20" s="6">
        <f t="shared" si="0"/>
        <v>40695</v>
      </c>
      <c r="B20" s="7">
        <f t="shared" si="4"/>
        <v>2566666.6666666665</v>
      </c>
      <c r="C20" s="7">
        <f t="shared" si="2"/>
        <v>212809.76798990605</v>
      </c>
      <c r="D20" s="7">
        <f t="shared" si="3"/>
        <v>32116253.603468001</v>
      </c>
      <c r="F20" s="6">
        <f t="shared" si="5"/>
        <v>40695</v>
      </c>
      <c r="G20" s="7">
        <v>3249241.1347541041</v>
      </c>
      <c r="H20" s="7">
        <f>(I19+G20/2)*$C$6</f>
        <v>126180.51091301443</v>
      </c>
      <c r="I20" s="7">
        <f t="shared" si="6"/>
        <v>19906270.274407249</v>
      </c>
    </row>
    <row r="21" spans="1:9">
      <c r="A21" s="6">
        <f t="shared" si="0"/>
        <v>40725</v>
      </c>
      <c r="B21" s="7">
        <f t="shared" si="4"/>
        <v>2566666.6666666665</v>
      </c>
      <c r="C21" s="7">
        <f t="shared" si="2"/>
        <v>232127.12921076926</v>
      </c>
      <c r="D21" s="7">
        <f t="shared" si="3"/>
        <v>34915047.399345435</v>
      </c>
      <c r="F21" s="6">
        <f t="shared" si="5"/>
        <v>40725</v>
      </c>
      <c r="G21" s="7">
        <v>3249241.1347541041</v>
      </c>
      <c r="H21" s="7">
        <f t="shared" ref="H21:H23" si="7">(I20+G21/2)*$C$6</f>
        <v>149639.69135040088</v>
      </c>
      <c r="I21" s="7">
        <f t="shared" si="6"/>
        <v>23305151.100511752</v>
      </c>
    </row>
    <row r="22" spans="1:9">
      <c r="A22" s="6">
        <f t="shared" si="0"/>
        <v>40756</v>
      </c>
      <c r="B22" s="7">
        <f t="shared" si="4"/>
        <v>2566666.6666666665</v>
      </c>
      <c r="C22" s="7">
        <f t="shared" si="2"/>
        <v>251578.74609211745</v>
      </c>
      <c r="D22" s="7">
        <f t="shared" si="3"/>
        <v>37733292.812104218</v>
      </c>
      <c r="F22" s="6">
        <f t="shared" si="5"/>
        <v>40756</v>
      </c>
      <c r="G22" s="7">
        <v>3249241.1347541041</v>
      </c>
      <c r="H22" s="7">
        <f t="shared" si="7"/>
        <v>173261.91309182718</v>
      </c>
      <c r="I22" s="7">
        <f t="shared" si="6"/>
        <v>26727654.148357682</v>
      </c>
    </row>
    <row r="23" spans="1:9">
      <c r="A23" s="10">
        <v>40801</v>
      </c>
      <c r="B23" s="11">
        <f>B22/2</f>
        <v>1283333.3333333333</v>
      </c>
      <c r="C23" s="7">
        <f t="shared" si="2"/>
        <v>266705.96837745764</v>
      </c>
      <c r="D23" s="7">
        <f t="shared" si="3"/>
        <v>39283332.11381501</v>
      </c>
      <c r="F23" s="10">
        <v>40801</v>
      </c>
      <c r="G23" s="11">
        <f>G22/2</f>
        <v>1624620.567377052</v>
      </c>
      <c r="H23" s="7">
        <f t="shared" si="7"/>
        <v>191402.75280272114</v>
      </c>
      <c r="I23" s="7">
        <f t="shared" si="6"/>
        <v>28543677.468537457</v>
      </c>
    </row>
    <row r="24" spans="1:9" ht="15.75" thickBot="1">
      <c r="A24" t="s">
        <v>6</v>
      </c>
      <c r="C24" s="12">
        <f>SUM(C15:C23)</f>
        <v>1742144.4737779838</v>
      </c>
      <c r="F24" t="s">
        <v>6</v>
      </c>
      <c r="H24" s="12">
        <f>SUM(H15:H23)</f>
        <v>925127.82312757475</v>
      </c>
    </row>
    <row r="25" spans="1:9" ht="16.5" thickTop="1" thickBot="1">
      <c r="A25" t="s">
        <v>5</v>
      </c>
      <c r="D25" s="13">
        <f>D23</f>
        <v>39283332.11381501</v>
      </c>
      <c r="I25" s="13">
        <f>I23</f>
        <v>28543677.468537457</v>
      </c>
    </row>
    <row r="26" spans="1:9" ht="15.75" thickTop="1"/>
    <row r="28" spans="1:9">
      <c r="A28" t="s">
        <v>7</v>
      </c>
    </row>
    <row r="29" spans="1:9">
      <c r="A29" t="s">
        <v>8</v>
      </c>
    </row>
    <row r="31" spans="1:9">
      <c r="A31" s="14" t="s">
        <v>9</v>
      </c>
    </row>
    <row r="32" spans="1:9">
      <c r="B32" t="s">
        <v>10</v>
      </c>
      <c r="E32" s="15">
        <f>D25+I25</f>
        <v>67827009.582352459</v>
      </c>
      <c r="G32" s="11"/>
    </row>
  </sheetData>
  <mergeCells count="1">
    <mergeCell ref="D1:E1"/>
  </mergeCells>
  <pageMargins left="0.7" right="0.7" top="0.75" bottom="0.75" header="0.3" footer="0.3"/>
  <pageSetup orientation="landscape" r:id="rId1"/>
  <headerFooter>
    <oddFooter>&amp;L&amp;"Arial,Regular"&amp;10&amp;F (&amp;A)&amp;C&amp;"Arial,Regular"&amp;10Page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UIEC 1.54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2010-09-07T19:08:29Z</dcterms:created>
  <dcterms:modified xsi:type="dcterms:W3CDTF">2010-09-09T22:28:02Z</dcterms:modified>
</cp:coreProperties>
</file>