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495" windowHeight="10935" activeTab="0"/>
  </bookViews>
  <sheets>
    <sheet name="Exhibit B" sheetId="1" r:id="rId1"/>
  </sheets>
  <externalReferences>
    <externalReference r:id="rId4"/>
  </externalReferences>
  <definedNames>
    <definedName name="__123Graph_A" localSheetId="0" hidden="1">'[1]Inputs'!#REF!</definedName>
    <definedName name="__123Graph_A" hidden="1">'[1]Inputs'!#REF!</definedName>
    <definedName name="__123Graph_B" localSheetId="0" hidden="1">'[1]Inputs'!#REF!</definedName>
    <definedName name="__123Graph_B" hidden="1">'[1]Inputs'!#REF!</definedName>
    <definedName name="__123Graph_D" localSheetId="0" hidden="1">'[1]Inputs'!#REF!</definedName>
    <definedName name="__123Graph_D" hidden="1">'[1]Inputs'!#REF!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DUDE" localSheetId="0" hidden="1">#REF!</definedName>
    <definedName name="DUDE" hidden="1">#REF!</definedName>
    <definedName name="limcount" hidden="1">1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localSheetId="0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</definedNames>
  <calcPr fullCalcOnLoad="1"/>
</workbook>
</file>

<file path=xl/sharedStrings.xml><?xml version="1.0" encoding="utf-8"?>
<sst xmlns="http://schemas.openxmlformats.org/spreadsheetml/2006/main" count="59" uniqueCount="36">
  <si>
    <t>Utah DSM Balancing Account Analysis</t>
  </si>
  <si>
    <t>RMP Tariff Advice No. 10-13</t>
  </si>
  <si>
    <t>Monthly Program Costs</t>
  </si>
  <si>
    <t xml:space="preserve">Carrying Charge </t>
  </si>
  <si>
    <t>Accumulated Balance</t>
  </si>
  <si>
    <t>Carrying Charge Rate</t>
  </si>
  <si>
    <t>Dec 2008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</si>
  <si>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</si>
  <si>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</si>
  <si>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</si>
  <si>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</si>
  <si>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</si>
  <si>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</si>
  <si>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</si>
  <si>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</si>
  <si>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</si>
  <si>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</si>
  <si>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</si>
  <si>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</si>
  <si>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2009 totals</t>
  </si>
  <si>
    <t>2010 Totals</t>
  </si>
  <si>
    <t>2011 Totals</t>
  </si>
  <si>
    <t>DSM balancing account as of October 31, 2010</t>
  </si>
  <si>
    <t>Forecast DSM expenses through December 2011</t>
  </si>
  <si>
    <t>Forecast carrying charges through December 2011</t>
  </si>
  <si>
    <t>Total expenses through December 2011</t>
  </si>
  <si>
    <t>Forecast DSM surcharge collections through December 2011</t>
  </si>
  <si>
    <t>Forecast DSM balancing account as of December 31, 2011</t>
  </si>
  <si>
    <t>Notes:</t>
  </si>
  <si>
    <t>2) February 2010 revenue reflects SMUD write-off in the amount of $10,850,000</t>
  </si>
  <si>
    <t>3) Figures provided through October 2010 are actuals</t>
  </si>
  <si>
    <r>
      <t xml:space="preserve">February </t>
    </r>
    <r>
      <rPr>
        <sz val="8"/>
        <rFont val="Arial"/>
        <family val="2"/>
      </rPr>
      <t>(2)</t>
    </r>
  </si>
  <si>
    <r>
      <t xml:space="preserve">Rate Recovery </t>
    </r>
    <r>
      <rPr>
        <b/>
        <sz val="8"/>
        <rFont val="Arial"/>
        <family val="2"/>
      </rPr>
      <t>(1)</t>
    </r>
  </si>
  <si>
    <t>1) Schedule 193 revenue of $53.3 million shown for 2011 is net of self-direction credits.</t>
  </si>
  <si>
    <t>Gross Schedule 193 revenue for 2011 is proposed to be $57.0 million.</t>
  </si>
  <si>
    <t>Exhibit 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</si>
</sst>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"/>
    <numFmt numFmtId="167" formatCode="_(&quot;$&quot;* #,##0_);_(&quot;$&quot;* \(#,##0\);_(&quot;$&quot;* &quot;-&quot;??_);_(@_)"/>
    <numFmt numFmtId="168" formatCode="General_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TimesNewRomanPS"/>
      <family val="0"/>
    </font>
    <font>
      <sz val="10"/>
      <name val="LinePrinter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37" fontId="5" fillId="0" borderId="0" applyNumberFormat="0" applyFill="0" applyBorder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68" fontId="6" fillId="0" borderId="0">
      <alignment horizontal="left"/>
      <protection/>
    </xf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44" fontId="2" fillId="0" borderId="10" xfId="0" applyNumberFormat="1" applyFont="1" applyFill="1" applyBorder="1" applyAlignment="1" applyProtection="1">
      <alignment horizontal="center" wrapText="1"/>
      <protection locked="0"/>
    </xf>
    <xf numFmtId="10" fontId="2" fillId="0" borderId="10" xfId="60" applyNumberFormat="1" applyFont="1" applyFill="1" applyBorder="1" applyAlignment="1" applyProtection="1">
      <alignment horizontal="center" wrapText="1"/>
      <protection locked="0"/>
    </xf>
    <xf numFmtId="44" fontId="2" fillId="0" borderId="0" xfId="0" applyNumberFormat="1" applyFont="1" applyFill="1" applyBorder="1" applyAlignment="1" applyProtection="1">
      <alignment horizontal="center" wrapText="1"/>
      <protection locked="0"/>
    </xf>
    <xf numFmtId="10" fontId="2" fillId="0" borderId="0" xfId="60" applyNumberFormat="1" applyFont="1" applyFill="1" applyBorder="1" applyAlignment="1" applyProtection="1">
      <alignment horizontal="center" wrapText="1"/>
      <protection locked="0"/>
    </xf>
    <xf numFmtId="44" fontId="0" fillId="0" borderId="0" xfId="44" applyFont="1" applyFill="1" applyBorder="1" applyAlignment="1" applyProtection="1">
      <alignment/>
      <protection locked="0"/>
    </xf>
    <xf numFmtId="164" fontId="0" fillId="0" borderId="0" xfId="42" applyNumberFormat="1" applyFont="1" applyAlignment="1">
      <alignment/>
    </xf>
    <xf numFmtId="44" fontId="0" fillId="0" borderId="0" xfId="44" applyFont="1" applyFill="1" applyAlignment="1" applyProtection="1">
      <alignment horizontal="center"/>
      <protection locked="0"/>
    </xf>
    <xf numFmtId="44" fontId="2" fillId="0" borderId="0" xfId="44" applyFont="1" applyFill="1" applyAlignment="1" applyProtection="1" quotePrefix="1">
      <alignment horizontal="center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0" fontId="0" fillId="0" borderId="0" xfId="6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4" fontId="0" fillId="0" borderId="11" xfId="44" applyNumberFormat="1" applyFont="1" applyBorder="1" applyAlignment="1" applyProtection="1">
      <alignment/>
      <protection locked="0"/>
    </xf>
    <xf numFmtId="164" fontId="0" fillId="0" borderId="0" xfId="44" applyNumberFormat="1" applyFont="1" applyFill="1" applyAlignment="1" applyProtection="1">
      <alignment/>
      <protection locked="0"/>
    </xf>
    <xf numFmtId="164" fontId="0" fillId="0" borderId="0" xfId="44" applyNumberFormat="1" applyFont="1" applyFill="1" applyAlignment="1" applyProtection="1">
      <alignment horizontal="center"/>
      <protection locked="0"/>
    </xf>
    <xf numFmtId="164" fontId="0" fillId="0" borderId="0" xfId="44" applyNumberFormat="1" applyFont="1" applyFill="1" applyBorder="1" applyAlignment="1" applyProtection="1">
      <alignment/>
      <protection locked="0"/>
    </xf>
    <xf numFmtId="165" fontId="0" fillId="0" borderId="0" xfId="42" applyNumberFormat="1" applyFont="1" applyAlignment="1">
      <alignment/>
    </xf>
    <xf numFmtId="44" fontId="2" fillId="0" borderId="0" xfId="44" applyFont="1" applyFill="1" applyAlignment="1" applyProtection="1">
      <alignment horizontal="center"/>
      <protection locked="0"/>
    </xf>
    <xf numFmtId="164" fontId="0" fillId="0" borderId="11" xfId="44" applyNumberFormat="1" applyFont="1" applyFill="1" applyBorder="1" applyAlignment="1" applyProtection="1">
      <alignment/>
      <protection locked="0"/>
    </xf>
    <xf numFmtId="166" fontId="0" fillId="0" borderId="0" xfId="0" applyNumberFormat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11" xfId="42" applyNumberFormat="1" applyFont="1" applyFill="1" applyBorder="1" applyAlignment="1" applyProtection="1">
      <alignment/>
      <protection locked="0"/>
    </xf>
    <xf numFmtId="164" fontId="0" fillId="0" borderId="0" xfId="42" applyNumberFormat="1" applyFont="1" applyFill="1" applyAlignment="1">
      <alignment/>
    </xf>
    <xf numFmtId="167" fontId="0" fillId="0" borderId="0" xfId="44" applyNumberFormat="1" applyFont="1" applyFill="1" applyBorder="1" applyAlignment="1" applyProtection="1">
      <alignment/>
      <protection locked="0"/>
    </xf>
    <xf numFmtId="164" fontId="0" fillId="0" borderId="12" xfId="42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eneral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NE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TRANSMISSION RELIABILITY PORTION OF PROJECT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R02\ACCTNG\GENERAL\JAN%20LEWIS\DSM\Recovery%20Files\RECOV03-May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20.7109375" style="0" customWidth="1"/>
    <col min="2" max="6" width="17.8515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4" spans="1:6" ht="12.75">
      <c r="A4" s="1"/>
      <c r="B4" s="2"/>
      <c r="C4" s="2"/>
      <c r="D4" s="2"/>
      <c r="E4" s="2"/>
      <c r="F4" s="2"/>
    </row>
    <row r="5" spans="1:6" ht="25.5">
      <c r="A5" s="3"/>
      <c r="B5" s="4" t="s">
        <v>2</v>
      </c>
      <c r="C5" s="4" t="s">
        <v>32</v>
      </c>
      <c r="D5" s="4" t="s">
        <v>3</v>
      </c>
      <c r="E5" s="4" t="s">
        <v>4</v>
      </c>
      <c r="F5" s="5" t="s">
        <v>5</v>
      </c>
    </row>
    <row r="6" spans="1:6" ht="12.75">
      <c r="A6" s="3"/>
      <c r="B6" s="6"/>
      <c r="C6" s="6"/>
      <c r="D6" s="6"/>
      <c r="E6" s="6"/>
      <c r="F6" s="7"/>
    </row>
    <row r="7" spans="1:6" ht="12.75">
      <c r="A7" s="1" t="s">
        <v>6</v>
      </c>
      <c r="B7" s="8"/>
      <c r="C7" s="8"/>
      <c r="D7" s="8"/>
      <c r="E7" s="9">
        <v>7015458.7540000025</v>
      </c>
      <c r="F7" s="10"/>
    </row>
    <row r="8" spans="1:6" ht="12.75">
      <c r="A8" s="11"/>
      <c r="B8" s="8"/>
      <c r="C8" s="8"/>
      <c r="D8" s="8"/>
      <c r="E8" s="9"/>
      <c r="F8" s="10"/>
    </row>
    <row r="9" spans="1:6" ht="12.75">
      <c r="A9" s="2" t="s">
        <v>7</v>
      </c>
      <c r="B9" s="12">
        <v>1936153.13</v>
      </c>
      <c r="C9" s="12">
        <v>-2200669.65</v>
      </c>
      <c r="D9" s="12">
        <v>46496</v>
      </c>
      <c r="E9" s="12">
        <f>E7+B9+D9+C9</f>
        <v>6797438.234000003</v>
      </c>
      <c r="F9" s="13">
        <v>0.0815</v>
      </c>
    </row>
    <row r="10" spans="1:6" ht="12.75">
      <c r="A10" s="2" t="s">
        <v>8</v>
      </c>
      <c r="B10" s="12">
        <v>2403768.34</v>
      </c>
      <c r="C10" s="12">
        <v>-1991967.27</v>
      </c>
      <c r="D10" s="12">
        <v>47308</v>
      </c>
      <c r="E10" s="12">
        <f aca="true" t="shared" si="0" ref="E10:E20">E9+B10+D10+C10</f>
        <v>7256547.304000003</v>
      </c>
      <c r="F10" s="13">
        <v>0.0815</v>
      </c>
    </row>
    <row r="11" spans="1:6" ht="12.75">
      <c r="A11" s="14" t="s">
        <v>9</v>
      </c>
      <c r="B11" s="12">
        <v>6369127.41</v>
      </c>
      <c r="C11" s="12">
        <v>-1915357.12</v>
      </c>
      <c r="D11" s="12">
        <v>64061</v>
      </c>
      <c r="E11" s="12">
        <f t="shared" si="0"/>
        <v>11774378.594000004</v>
      </c>
      <c r="F11" s="13">
        <v>0.0815</v>
      </c>
    </row>
    <row r="12" spans="1:6" ht="12.75">
      <c r="A12" s="2" t="s">
        <v>10</v>
      </c>
      <c r="B12" s="12">
        <v>3306150.16</v>
      </c>
      <c r="C12" s="12">
        <v>-1845603.8699999999</v>
      </c>
      <c r="D12" s="12">
        <v>59413</v>
      </c>
      <c r="E12" s="12">
        <f t="shared" si="0"/>
        <v>13294337.884000005</v>
      </c>
      <c r="F12" s="13">
        <v>0.0815</v>
      </c>
    </row>
    <row r="13" spans="1:6" ht="12.75">
      <c r="A13" s="2" t="s">
        <v>11</v>
      </c>
      <c r="B13" s="12">
        <v>5074112.34</v>
      </c>
      <c r="C13" s="12">
        <v>-1916972.2</v>
      </c>
      <c r="D13" s="12">
        <v>100466</v>
      </c>
      <c r="E13" s="12">
        <f t="shared" si="0"/>
        <v>16551944.024000008</v>
      </c>
      <c r="F13" s="13">
        <v>0.0815</v>
      </c>
    </row>
    <row r="14" spans="1:6" ht="12.75">
      <c r="A14" s="2" t="s">
        <v>12</v>
      </c>
      <c r="B14" s="12">
        <v>7272767.34</v>
      </c>
      <c r="C14" s="12">
        <v>-2269849.48</v>
      </c>
      <c r="D14" s="12">
        <v>128706</v>
      </c>
      <c r="E14" s="12">
        <f t="shared" si="0"/>
        <v>21683567.884000007</v>
      </c>
      <c r="F14" s="13">
        <v>0.0815</v>
      </c>
    </row>
    <row r="15" spans="1:6" ht="12.75">
      <c r="A15" s="2" t="s">
        <v>13</v>
      </c>
      <c r="B15" s="12">
        <v>5551513.649999999</v>
      </c>
      <c r="C15" s="12">
        <v>-2620447.75</v>
      </c>
      <c r="D15" s="12">
        <v>155865</v>
      </c>
      <c r="E15" s="12">
        <f t="shared" si="0"/>
        <v>24770498.784000006</v>
      </c>
      <c r="F15" s="13">
        <v>0.0815</v>
      </c>
    </row>
    <row r="16" spans="1:6" ht="12.75">
      <c r="A16" s="2" t="s">
        <v>14</v>
      </c>
      <c r="B16" s="12">
        <v>3772636.18</v>
      </c>
      <c r="C16" s="12">
        <v>-3000380.82</v>
      </c>
      <c r="D16" s="12">
        <v>168919</v>
      </c>
      <c r="E16" s="12">
        <f t="shared" si="0"/>
        <v>25711673.144000005</v>
      </c>
      <c r="F16" s="13">
        <v>0.0815</v>
      </c>
    </row>
    <row r="17" spans="1:6" ht="12.75">
      <c r="A17" s="2" t="s">
        <v>15</v>
      </c>
      <c r="B17" s="12">
        <v>3378346.62</v>
      </c>
      <c r="C17" s="12">
        <v>-3987985.06</v>
      </c>
      <c r="D17" s="12">
        <v>173158</v>
      </c>
      <c r="E17" s="12">
        <f t="shared" si="0"/>
        <v>25275192.704000007</v>
      </c>
      <c r="F17" s="13">
        <v>0.0815</v>
      </c>
    </row>
    <row r="18" spans="1:6" ht="12.75">
      <c r="A18" s="2" t="s">
        <v>16</v>
      </c>
      <c r="B18" s="12">
        <v>5020219.04</v>
      </c>
      <c r="C18" s="12">
        <v>-4877164.73</v>
      </c>
      <c r="D18" s="12">
        <v>171217</v>
      </c>
      <c r="E18" s="12">
        <f t="shared" si="0"/>
        <v>25589464.014000006</v>
      </c>
      <c r="F18" s="13">
        <v>0.0815</v>
      </c>
    </row>
    <row r="19" spans="1:6" ht="12.75">
      <c r="A19" s="2" t="s">
        <v>17</v>
      </c>
      <c r="B19" s="12">
        <v>7553721.94</v>
      </c>
      <c r="C19" s="12">
        <v>-4333387.3</v>
      </c>
      <c r="D19" s="12">
        <v>191105</v>
      </c>
      <c r="E19" s="12">
        <f t="shared" si="0"/>
        <v>29000903.654000007</v>
      </c>
      <c r="F19" s="13">
        <v>0.0815</v>
      </c>
    </row>
    <row r="20" spans="1:6" ht="12.75">
      <c r="A20" s="2" t="s">
        <v>18</v>
      </c>
      <c r="B20" s="12">
        <v>4271097.1</v>
      </c>
      <c r="C20" s="12">
        <v>-5086802.08</v>
      </c>
      <c r="D20" s="12">
        <v>194194</v>
      </c>
      <c r="E20" s="12">
        <f t="shared" si="0"/>
        <v>28379392.67400001</v>
      </c>
      <c r="F20" s="13">
        <v>0.0815</v>
      </c>
    </row>
    <row r="21" spans="1:6" ht="12.75">
      <c r="A21" s="11" t="s">
        <v>19</v>
      </c>
      <c r="B21" s="15">
        <f>SUM(B9:B20)</f>
        <v>55909613.24999999</v>
      </c>
      <c r="C21" s="15">
        <f>SUM(C9:C20)</f>
        <v>-36046587.33</v>
      </c>
      <c r="D21" s="15">
        <f>SUM(D9:D20)</f>
        <v>1500908</v>
      </c>
      <c r="E21" s="16"/>
      <c r="F21" s="17"/>
    </row>
    <row r="22" spans="1:6" ht="12.75">
      <c r="A22" s="11"/>
      <c r="B22" s="18"/>
      <c r="C22" s="18"/>
      <c r="D22" s="18"/>
      <c r="E22" s="16"/>
      <c r="F22" s="17"/>
    </row>
    <row r="23" spans="1:6" ht="12.75">
      <c r="A23" s="2" t="s">
        <v>7</v>
      </c>
      <c r="B23" s="12">
        <v>3485418.35</v>
      </c>
      <c r="C23" s="12">
        <v>-5236772.11</v>
      </c>
      <c r="D23" s="12">
        <v>186796</v>
      </c>
      <c r="E23" s="12">
        <f>E20+B23+D23+C23</f>
        <v>26814834.914000012</v>
      </c>
      <c r="F23" s="13">
        <v>0.0815</v>
      </c>
    </row>
    <row r="24" spans="1:6" ht="12.75">
      <c r="A24" s="2" t="s">
        <v>31</v>
      </c>
      <c r="B24" s="12">
        <v>2125812.6</v>
      </c>
      <c r="C24" s="12">
        <f>-15519087.75</f>
        <v>-15519087.75</v>
      </c>
      <c r="D24" s="12">
        <v>136636</v>
      </c>
      <c r="E24" s="12">
        <f>E23+B24+D24+C24</f>
        <v>13558195.764000013</v>
      </c>
      <c r="F24" s="13">
        <v>0.0815</v>
      </c>
    </row>
    <row r="25" spans="1:6" ht="12.75">
      <c r="A25" s="14" t="s">
        <v>9</v>
      </c>
      <c r="B25" s="12">
        <v>2855580.59</v>
      </c>
      <c r="C25" s="12">
        <v>-4530591.78</v>
      </c>
      <c r="D25" s="12">
        <v>86395</v>
      </c>
      <c r="E25" s="12">
        <f>E24+B25+D25+C25</f>
        <v>11969579.574000012</v>
      </c>
      <c r="F25" s="13">
        <v>0.0815</v>
      </c>
    </row>
    <row r="26" spans="1:6" ht="12.75">
      <c r="A26" s="2" t="s">
        <v>10</v>
      </c>
      <c r="B26" s="12">
        <v>3495606.71</v>
      </c>
      <c r="C26" s="12">
        <v>-4421267.71</v>
      </c>
      <c r="D26" s="12">
        <v>78150</v>
      </c>
      <c r="E26" s="12">
        <f>E25+B26+D26+C26</f>
        <v>11122068.574000012</v>
      </c>
      <c r="F26" s="13">
        <v>0.0815</v>
      </c>
    </row>
    <row r="27" spans="1:6" ht="12.75">
      <c r="A27" s="2" t="s">
        <v>11</v>
      </c>
      <c r="B27" s="12">
        <v>3276505.53</v>
      </c>
      <c r="C27" s="12">
        <v>-4506204.04</v>
      </c>
      <c r="D27" s="12">
        <v>71362</v>
      </c>
      <c r="E27" s="12">
        <f>E26+B27+D27+C27</f>
        <v>9963732.06400001</v>
      </c>
      <c r="F27" s="13">
        <v>0.0815</v>
      </c>
    </row>
    <row r="28" spans="1:6" ht="12.75">
      <c r="A28" s="2" t="s">
        <v>12</v>
      </c>
      <c r="B28" s="12">
        <v>2833433.98</v>
      </c>
      <c r="C28" s="12">
        <v>-5064297.45</v>
      </c>
      <c r="D28" s="12">
        <v>60095</v>
      </c>
      <c r="E28" s="12">
        <f>E27+B28+D28+C28</f>
        <v>7792963.594000011</v>
      </c>
      <c r="F28" s="13">
        <v>0.0815</v>
      </c>
    </row>
    <row r="29" spans="1:6" ht="12.75">
      <c r="A29" s="2" t="s">
        <v>13</v>
      </c>
      <c r="B29" s="12">
        <v>3843360.24</v>
      </c>
      <c r="C29" s="12">
        <v>-6308592.59</v>
      </c>
      <c r="D29" s="12">
        <v>44556</v>
      </c>
      <c r="E29" s="12">
        <f aca="true" t="shared" si="1" ref="E29:E34">E28+B29+D29+C29</f>
        <v>5372287.24400001</v>
      </c>
      <c r="F29" s="13">
        <v>0.0815</v>
      </c>
    </row>
    <row r="30" spans="1:6" ht="12.75">
      <c r="A30" s="2" t="s">
        <v>14</v>
      </c>
      <c r="B30" s="12">
        <v>4419001.7</v>
      </c>
      <c r="C30" s="12">
        <v>-7149628.52</v>
      </c>
      <c r="D30" s="12">
        <v>27214</v>
      </c>
      <c r="E30" s="12">
        <f t="shared" si="1"/>
        <v>2668874.42400001</v>
      </c>
      <c r="F30" s="13">
        <v>0.0815</v>
      </c>
    </row>
    <row r="31" spans="1:6" ht="12.75">
      <c r="A31" s="2" t="s">
        <v>15</v>
      </c>
      <c r="B31" s="12">
        <v>5243760.26</v>
      </c>
      <c r="C31" s="12">
        <v>-6200230.88</v>
      </c>
      <c r="D31" s="12">
        <f>ROUND((((B31+C31)/2)+E30)*(F31/12),0)</f>
        <v>14878</v>
      </c>
      <c r="E31" s="12">
        <f t="shared" si="1"/>
        <v>1727281.8040000098</v>
      </c>
      <c r="F31" s="13">
        <v>0.0815</v>
      </c>
    </row>
    <row r="32" spans="1:9" ht="12.75">
      <c r="A32" s="2" t="s">
        <v>16</v>
      </c>
      <c r="B32" s="12">
        <v>4691279.79</v>
      </c>
      <c r="C32" s="12">
        <v>-5183173.92</v>
      </c>
      <c r="D32" s="12">
        <f>ROUND((((B32+C32)/2)+E31)*(F32/12),0)</f>
        <v>10061</v>
      </c>
      <c r="E32" s="12">
        <f t="shared" si="1"/>
        <v>1245448.67400001</v>
      </c>
      <c r="F32" s="13">
        <v>0.0815</v>
      </c>
      <c r="I32" s="19"/>
    </row>
    <row r="33" spans="1:6" ht="12.75">
      <c r="A33" s="2" t="s">
        <v>17</v>
      </c>
      <c r="B33" s="12">
        <v>5351955</v>
      </c>
      <c r="C33" s="12">
        <v>-4830927.72</v>
      </c>
      <c r="D33" s="12">
        <f>ROUND((((B33+C33)/2)+E32)*(F33/12),0)</f>
        <v>10228</v>
      </c>
      <c r="E33" s="12">
        <f t="shared" si="1"/>
        <v>1776703.9540000102</v>
      </c>
      <c r="F33" s="13">
        <v>0.0815</v>
      </c>
    </row>
    <row r="34" spans="1:6" ht="12.75">
      <c r="A34" s="2" t="s">
        <v>18</v>
      </c>
      <c r="B34" s="12">
        <v>7090000</v>
      </c>
      <c r="C34" s="12">
        <v>-4935579.58</v>
      </c>
      <c r="D34" s="12">
        <f>ROUND((((B34+C34)/2)+E33)*(F34/12),0)</f>
        <v>19383</v>
      </c>
      <c r="E34" s="12">
        <f t="shared" si="1"/>
        <v>3950507.374000011</v>
      </c>
      <c r="F34" s="13">
        <v>0.0815</v>
      </c>
    </row>
    <row r="35" spans="1:6" ht="12.75">
      <c r="A35" s="20" t="s">
        <v>20</v>
      </c>
      <c r="B35" s="21">
        <f>SUM(B23:B34)</f>
        <v>48711714.75</v>
      </c>
      <c r="C35" s="21">
        <f>SUM(C23:C34)</f>
        <v>-73886354.05000001</v>
      </c>
      <c r="D35" s="21">
        <f>SUM(D23:D34)</f>
        <v>745754</v>
      </c>
      <c r="E35" s="16"/>
      <c r="F35" s="17"/>
    </row>
    <row r="36" spans="1:6" ht="12.75">
      <c r="A36" s="20"/>
      <c r="B36" s="18"/>
      <c r="C36" s="18"/>
      <c r="D36" s="18"/>
      <c r="E36" s="16"/>
      <c r="F36" s="13"/>
    </row>
    <row r="37" spans="1:6" ht="12.75">
      <c r="A37" s="2" t="s">
        <v>7</v>
      </c>
      <c r="B37" s="12">
        <v>3194773</v>
      </c>
      <c r="C37" s="12">
        <v>-4258799.184533486</v>
      </c>
      <c r="D37" s="12">
        <f>ROUND((((B37+C37)/2)+E34)*(F37/12),0)</f>
        <v>23217</v>
      </c>
      <c r="E37" s="12">
        <f>E34+B37+D37+C37</f>
        <v>2909698.189466525</v>
      </c>
      <c r="F37" s="13">
        <v>0.0815</v>
      </c>
    </row>
    <row r="38" spans="1:6" ht="12.75">
      <c r="A38" s="2" t="s">
        <v>8</v>
      </c>
      <c r="B38" s="12">
        <v>2712995</v>
      </c>
      <c r="C38" s="12">
        <v>-3875020.8579411916</v>
      </c>
      <c r="D38" s="12">
        <f>ROUND((((B38+C38)/2)+E37)*(F38/12),0)</f>
        <v>15816</v>
      </c>
      <c r="E38" s="12">
        <f>E37+B38+D38+C38</f>
        <v>1763488.3315253332</v>
      </c>
      <c r="F38" s="13">
        <v>0.0815</v>
      </c>
    </row>
    <row r="39" spans="1:6" ht="12.75">
      <c r="A39" s="14" t="s">
        <v>9</v>
      </c>
      <c r="B39" s="12">
        <v>3802655</v>
      </c>
      <c r="C39" s="12">
        <v>-3907609.869212407</v>
      </c>
      <c r="D39" s="12">
        <f aca="true" t="shared" si="2" ref="D39:D48">ROUND((((B39+C39)/2)+E38)*(F39/12),0)</f>
        <v>11621</v>
      </c>
      <c r="E39" s="12">
        <f aca="true" t="shared" si="3" ref="E39:E48">E38+B39+D39+C39</f>
        <v>1670154.462312926</v>
      </c>
      <c r="F39" s="13">
        <v>0.0815</v>
      </c>
    </row>
    <row r="40" spans="1:6" ht="12.75">
      <c r="A40" s="2" t="s">
        <v>10</v>
      </c>
      <c r="B40" s="12">
        <v>3353310</v>
      </c>
      <c r="C40" s="12">
        <v>-3895616.013713758</v>
      </c>
      <c r="D40" s="12">
        <f t="shared" si="2"/>
        <v>9502</v>
      </c>
      <c r="E40" s="12">
        <f t="shared" si="3"/>
        <v>1137350.4485991676</v>
      </c>
      <c r="F40" s="13">
        <v>0.0815</v>
      </c>
    </row>
    <row r="41" spans="1:6" ht="12.75">
      <c r="A41" s="2" t="s">
        <v>11</v>
      </c>
      <c r="B41" s="12">
        <v>2634615</v>
      </c>
      <c r="C41" s="12">
        <v>-4467951.768661907</v>
      </c>
      <c r="D41" s="12">
        <f t="shared" si="2"/>
        <v>1499</v>
      </c>
      <c r="E41" s="12">
        <f t="shared" si="3"/>
        <v>-694487.3200627393</v>
      </c>
      <c r="F41" s="13">
        <v>0.0815</v>
      </c>
    </row>
    <row r="42" spans="1:6" ht="12.75">
      <c r="A42" s="2" t="s">
        <v>12</v>
      </c>
      <c r="B42" s="12">
        <v>4426075</v>
      </c>
      <c r="C42" s="12">
        <v>-5133851.212807417</v>
      </c>
      <c r="D42" s="12">
        <f t="shared" si="2"/>
        <v>-7120</v>
      </c>
      <c r="E42" s="12">
        <f t="shared" si="3"/>
        <v>-1409383.5328701562</v>
      </c>
      <c r="F42" s="13">
        <v>0.0815</v>
      </c>
    </row>
    <row r="43" spans="1:6" ht="12.75">
      <c r="A43" s="2" t="s">
        <v>13</v>
      </c>
      <c r="B43" s="12">
        <v>3619360</v>
      </c>
      <c r="C43" s="12">
        <v>-6036960.268118703</v>
      </c>
      <c r="D43" s="12">
        <f t="shared" si="2"/>
        <v>-17782</v>
      </c>
      <c r="E43" s="12">
        <f t="shared" si="3"/>
        <v>-3844765.800988859</v>
      </c>
      <c r="F43" s="13">
        <v>0.0815</v>
      </c>
    </row>
    <row r="44" spans="1:8" ht="12.75">
      <c r="A44" s="2" t="s">
        <v>14</v>
      </c>
      <c r="B44" s="12">
        <v>3356978</v>
      </c>
      <c r="C44" s="12">
        <v>-5673613.572786501</v>
      </c>
      <c r="D44" s="12">
        <f t="shared" si="2"/>
        <v>-33979</v>
      </c>
      <c r="E44" s="12">
        <f t="shared" si="3"/>
        <v>-6195380.373775359</v>
      </c>
      <c r="F44" s="13">
        <v>0.0815</v>
      </c>
      <c r="H44" s="22"/>
    </row>
    <row r="45" spans="1:6" ht="12.75">
      <c r="A45" s="2" t="s">
        <v>15</v>
      </c>
      <c r="B45" s="12">
        <v>4606481</v>
      </c>
      <c r="C45" s="12">
        <v>-5094653.193270656</v>
      </c>
      <c r="D45" s="12">
        <f t="shared" si="2"/>
        <v>-43735</v>
      </c>
      <c r="E45" s="12">
        <f t="shared" si="3"/>
        <v>-6727287.5670460155</v>
      </c>
      <c r="F45" s="13">
        <v>0.0815</v>
      </c>
    </row>
    <row r="46" spans="1:6" ht="12.75">
      <c r="A46" s="2" t="s">
        <v>16</v>
      </c>
      <c r="B46" s="12">
        <v>4050372</v>
      </c>
      <c r="C46" s="12">
        <v>-3710496.8404838955</v>
      </c>
      <c r="D46" s="12">
        <f t="shared" si="2"/>
        <v>-44535</v>
      </c>
      <c r="E46" s="12">
        <f t="shared" si="3"/>
        <v>-6431947.407529911</v>
      </c>
      <c r="F46" s="13">
        <v>0.0815</v>
      </c>
    </row>
    <row r="47" spans="1:6" ht="12.75">
      <c r="A47" s="2" t="s">
        <v>17</v>
      </c>
      <c r="B47" s="12">
        <v>8021159</v>
      </c>
      <c r="C47" s="12">
        <v>-3386757.0822564424</v>
      </c>
      <c r="D47" s="12">
        <f t="shared" si="2"/>
        <v>-27946</v>
      </c>
      <c r="E47" s="12">
        <f t="shared" si="3"/>
        <v>-1825491.4897863534</v>
      </c>
      <c r="F47" s="13">
        <v>0.0815</v>
      </c>
    </row>
    <row r="48" spans="1:6" ht="12.75">
      <c r="A48" s="2" t="s">
        <v>18</v>
      </c>
      <c r="B48" s="12">
        <v>5668749</v>
      </c>
      <c r="C48" s="12">
        <v>-3893631.51021364</v>
      </c>
      <c r="D48" s="12">
        <f t="shared" si="2"/>
        <v>-6370</v>
      </c>
      <c r="E48" s="12">
        <f t="shared" si="3"/>
        <v>-56743.99999999348</v>
      </c>
      <c r="F48" s="13">
        <v>0.0815</v>
      </c>
    </row>
    <row r="49" spans="1:6" ht="12.75">
      <c r="A49" s="3" t="s">
        <v>21</v>
      </c>
      <c r="B49" s="23">
        <f>SUM(B37:B48)</f>
        <v>49447522</v>
      </c>
      <c r="C49" s="23">
        <f>SUM(C37:C48)</f>
        <v>-53334961.374000005</v>
      </c>
      <c r="D49" s="23">
        <f>SUM(D37:D48)</f>
        <v>-119812</v>
      </c>
      <c r="E49" s="2"/>
      <c r="F49" s="2"/>
    </row>
    <row r="50" spans="1:6" ht="12.75">
      <c r="A50" s="3"/>
      <c r="B50" s="24"/>
      <c r="C50" s="24"/>
      <c r="D50" s="24"/>
      <c r="E50" s="2"/>
      <c r="F50" s="2"/>
    </row>
    <row r="51" spans="1:6" ht="12.75">
      <c r="A51" s="25"/>
      <c r="B51" s="26"/>
      <c r="C51" s="26"/>
      <c r="D51" s="26"/>
      <c r="E51" s="12"/>
      <c r="F51" s="2"/>
    </row>
    <row r="52" spans="1:6" ht="12.75">
      <c r="A52" s="26" t="s">
        <v>22</v>
      </c>
      <c r="B52" s="14"/>
      <c r="C52" s="14"/>
      <c r="D52" s="14"/>
      <c r="E52" s="27">
        <f>E32</f>
        <v>1245448.67400001</v>
      </c>
      <c r="F52" s="28"/>
    </row>
    <row r="53" spans="1:6" ht="12.75">
      <c r="A53" s="29"/>
      <c r="B53" s="14"/>
      <c r="C53" s="14"/>
      <c r="D53" s="14"/>
      <c r="E53" s="27"/>
      <c r="F53" s="28"/>
    </row>
    <row r="54" spans="1:6" ht="12.75">
      <c r="A54" s="26" t="s">
        <v>23</v>
      </c>
      <c r="B54" s="14"/>
      <c r="C54" s="14"/>
      <c r="D54" s="14"/>
      <c r="E54" s="27">
        <f>SUM(B33:B34,B37:B48)</f>
        <v>61889477</v>
      </c>
      <c r="F54" s="28"/>
    </row>
    <row r="55" spans="1:6" ht="12.75">
      <c r="A55" s="26" t="s">
        <v>24</v>
      </c>
      <c r="B55" s="14"/>
      <c r="C55" s="14"/>
      <c r="D55" s="14"/>
      <c r="E55" s="27">
        <f>SUM(D33:D34,D37:D48)</f>
        <v>-90201</v>
      </c>
      <c r="F55" s="28"/>
    </row>
    <row r="56" spans="1:6" ht="12.75">
      <c r="A56" s="26" t="s">
        <v>25</v>
      </c>
      <c r="B56" s="14"/>
      <c r="C56" s="14"/>
      <c r="D56" s="14"/>
      <c r="E56" s="30">
        <f>SUM(E54:E55)</f>
        <v>61799276</v>
      </c>
      <c r="F56" s="28"/>
    </row>
    <row r="57" spans="1:6" ht="12.75">
      <c r="A57" s="29"/>
      <c r="B57" s="29"/>
      <c r="C57" s="29"/>
      <c r="D57" s="29"/>
      <c r="E57" s="31"/>
      <c r="F57" s="28"/>
    </row>
    <row r="58" spans="1:6" ht="12.75">
      <c r="A58" s="26" t="s">
        <v>26</v>
      </c>
      <c r="B58" s="14"/>
      <c r="C58" s="14"/>
      <c r="D58" s="14"/>
      <c r="E58" s="27">
        <f>SUM(C33:C34,C37:C48)</f>
        <v>-63101468.67400001</v>
      </c>
      <c r="F58" s="28"/>
    </row>
    <row r="59" spans="1:6" ht="12.75">
      <c r="A59" s="14"/>
      <c r="B59" s="14"/>
      <c r="C59" s="14"/>
      <c r="D59" s="14"/>
      <c r="E59" s="32"/>
      <c r="F59" s="28"/>
    </row>
    <row r="60" spans="1:6" ht="13.5" thickBot="1">
      <c r="A60" s="26" t="s">
        <v>27</v>
      </c>
      <c r="B60" s="14"/>
      <c r="C60" s="14"/>
      <c r="D60" s="14"/>
      <c r="E60" s="33">
        <f>SUM(E52,E56,E58)</f>
        <v>-56744</v>
      </c>
      <c r="F60" s="28"/>
    </row>
    <row r="61" spans="1:5" ht="13.5" thickTop="1">
      <c r="A61" s="29"/>
      <c r="B61" s="29"/>
      <c r="C61" s="29"/>
      <c r="D61" s="29"/>
      <c r="E61" s="34"/>
    </row>
    <row r="62" spans="1:5" ht="12.75">
      <c r="A62" s="29"/>
      <c r="B62" s="29"/>
      <c r="C62" s="29"/>
      <c r="D62" s="29"/>
      <c r="E62" s="31"/>
    </row>
    <row r="63" spans="1:5" ht="12.75">
      <c r="A63" s="29"/>
      <c r="B63" s="29"/>
      <c r="C63" s="29"/>
      <c r="D63" s="29"/>
      <c r="E63" s="31"/>
    </row>
    <row r="64" spans="1:5" ht="12.75">
      <c r="A64" s="26" t="s">
        <v>28</v>
      </c>
      <c r="B64" s="29"/>
      <c r="C64" s="29"/>
      <c r="D64" s="29"/>
      <c r="E64" s="34"/>
    </row>
    <row r="65" spans="1:5" ht="12.75">
      <c r="A65" s="26" t="s">
        <v>33</v>
      </c>
      <c r="B65" s="29"/>
      <c r="C65" s="29"/>
      <c r="D65" s="29"/>
      <c r="E65" s="29"/>
    </row>
    <row r="66" spans="1:5" ht="12.75">
      <c r="A66" s="35" t="s">
        <v>34</v>
      </c>
      <c r="B66" s="29"/>
      <c r="C66" s="29"/>
      <c r="D66" s="29"/>
      <c r="E66" s="29"/>
    </row>
    <row r="67" ht="12.75">
      <c r="A67" s="28" t="s">
        <v>29</v>
      </c>
    </row>
    <row r="68" ht="12.75">
      <c r="A68" s="26" t="s">
        <v>30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2010-12-09T22:18:47Z</dcterms:created>
  <dcterms:modified xsi:type="dcterms:W3CDTF">2010-12-13T15:00:40Z</dcterms:modified>
  <cp:category/>
  <cp:version/>
  <cp:contentType/>
  <cp:contentStatus/>
</cp:coreProperties>
</file>