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980" tabRatio="636" activeTab="0"/>
  </bookViews>
  <sheets>
    <sheet name="3.1" sheetId="1" r:id="rId1"/>
    <sheet name="3.1.1" sheetId="2" r:id="rId2"/>
    <sheet name="3.1.2" sheetId="3" r:id="rId3"/>
    <sheet name="3.1.3-4" sheetId="4" r:id="rId4"/>
    <sheet name="3.1.5" sheetId="5" r:id="rId5"/>
  </sheets>
  <externalReferences>
    <externalReference r:id="rId8"/>
    <externalReference r:id="rId9"/>
    <externalReference r:id="rId10"/>
  </externalReferences>
  <definedNames>
    <definedName name="__123Graph_A" localSheetId="0" hidden="1">'[2]Inputs'!#REF!</definedName>
    <definedName name="__123Graph_A" localSheetId="2" hidden="1">'[2]Inputs'!#REF!</definedName>
    <definedName name="__123Graph_A" hidden="1">'[2]Inputs'!#REF!</definedName>
    <definedName name="__123Graph_B" localSheetId="0" hidden="1">'[2]Inputs'!#REF!</definedName>
    <definedName name="__123Graph_B" localSheetId="2" hidden="1">'[2]Inputs'!#REF!</definedName>
    <definedName name="__123Graph_B" hidden="1">'[2]Inputs'!#REF!</definedName>
    <definedName name="__123Graph_D" localSheetId="0" hidden="1">'[2]Inputs'!#REF!</definedName>
    <definedName name="__123Graph_D" localSheetId="2" hidden="1">'[2]Inputs'!#REF!</definedName>
    <definedName name="__123Graph_D" hidden="1">'[2]Inputs'!#REF!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a" hidden="1">'[2]DSM Output'!$J$21:$J$23</definedName>
    <definedName name="DUDE" hidden="1">#REF!</definedName>
    <definedName name="j1" hidden="1">{"PRINT",#N/A,TRUE,"APPA";"PRINT",#N/A,TRUE,"APS";"PRINT",#N/A,TRUE,"BHPL";"PRINT",#N/A,TRUE,"BHPL2";"PRINT",#N/A,TRUE,"CDWR";"PRINT",#N/A,TRUE,"EWEB";"PRINT",#N/A,TRUE,"LADWP";"PRINT",#N/A,TRUE,"NEVBASE"}</definedName>
    <definedName name="j2" hidden="1">{"PRINT",#N/A,TRUE,"APPA";"PRINT",#N/A,TRUE,"APS";"PRINT",#N/A,TRUE,"BHPL";"PRINT",#N/A,TRUE,"BHPL2";"PRINT",#N/A,TRUE,"CDWR";"PRINT",#N/A,TRUE,"EWEB";"PRINT",#N/A,TRUE,"LADWP";"PRINT",#N/A,TRUE,"NEVBASE"}</definedName>
    <definedName name="j3" hidden="1">{"PRINT",#N/A,TRUE,"APPA";"PRINT",#N/A,TRUE,"APS";"PRINT",#N/A,TRUE,"BHPL";"PRINT",#N/A,TRUE,"BHPL2";"PRINT",#N/A,TRUE,"CDWR";"PRINT",#N/A,TRUE,"EWEB";"PRINT",#N/A,TRUE,"LADWP";"PRINT",#N/A,TRUE,"NEVBASE"}</definedName>
    <definedName name="j4" hidden="1">{"PRINT",#N/A,TRUE,"APPA";"PRINT",#N/A,TRUE,"APS";"PRINT",#N/A,TRUE,"BHPL";"PRINT",#N/A,TRUE,"BHPL2";"PRINT",#N/A,TRUE,"CDWR";"PRINT",#N/A,TRUE,"EWEB";"PRINT",#N/A,TRUE,"LADWP";"PRINT",#N/A,TRUE,"NEVBASE"}</definedName>
    <definedName name="j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'[2]DSM Output'!$B$21:$B$23</definedName>
    <definedName name="z" hidden="1">'[2]DSM Output'!$G$21:$G$23</definedName>
  </definedNames>
  <calcPr calcMode="manual" fullCalcOnLoad="1"/>
</workbook>
</file>

<file path=xl/sharedStrings.xml><?xml version="1.0" encoding="utf-8"?>
<sst xmlns="http://schemas.openxmlformats.org/spreadsheetml/2006/main" count="316" uniqueCount="165">
  <si>
    <t>Notes: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</si>
  <si>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</si>
  <si>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</si>
  <si>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</si>
  <si>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</si>
  <si>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</si>
  <si>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</si>
  <si>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</si>
  <si>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</si>
  <si>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</si>
  <si>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</si>
  <si>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UT</t>
  </si>
  <si>
    <t>Utah</t>
  </si>
  <si>
    <t>Adjustment to Income:</t>
  </si>
  <si>
    <t>Residential</t>
  </si>
  <si>
    <t>Commercial</t>
  </si>
  <si>
    <t>Rocky Mountain Power</t>
  </si>
  <si>
    <t>Summary of Revenue Adjustments ($000)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</si>
  <si>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</si>
  <si>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</si>
  <si>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</si>
  <si>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</si>
  <si>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</si>
  <si>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</si>
  <si>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</si>
  <si>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</si>
  <si>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</si>
  <si>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</si>
  <si>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</si>
  <si>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Total</t>
  </si>
  <si>
    <t>Type 2</t>
  </si>
  <si>
    <t xml:space="preserve">Total </t>
  </si>
  <si>
    <t>Type 3</t>
  </si>
  <si>
    <t>Normalizing</t>
  </si>
  <si>
    <t>Temperature</t>
  </si>
  <si>
    <t>Type 1</t>
  </si>
  <si>
    <t>Annualized</t>
  </si>
  <si>
    <t>ProForma</t>
  </si>
  <si>
    <t>Forecast</t>
  </si>
  <si>
    <t>Normalization</t>
  </si>
  <si>
    <t>Adjustments</t>
  </si>
  <si>
    <t>Adjusted</t>
  </si>
  <si>
    <t>Price</t>
  </si>
  <si>
    <t xml:space="preserve">Adjusted </t>
  </si>
  <si>
    <t>Units</t>
  </si>
  <si>
    <t>Revenue</t>
  </si>
  <si>
    <t>Actual Rev</t>
  </si>
  <si>
    <t>Situs Contracts</t>
  </si>
  <si>
    <t>Public St &amp; Hwy</t>
  </si>
  <si>
    <t>Other Sales Pub Auth</t>
  </si>
  <si>
    <t>Total Utah</t>
  </si>
  <si>
    <t>B + C</t>
  </si>
  <si>
    <t>A + D</t>
  </si>
  <si>
    <t>E + F</t>
  </si>
  <si>
    <t>G+H</t>
  </si>
  <si>
    <t>I+J</t>
  </si>
  <si>
    <t>Industrial</t>
  </si>
  <si>
    <t>Public Street &amp; Hwy</t>
  </si>
  <si>
    <t xml:space="preserve"> </t>
  </si>
  <si>
    <t>Actual</t>
  </si>
  <si>
    <t>Adjustment</t>
  </si>
  <si>
    <t>MWhs</t>
  </si>
  <si>
    <t>A+B</t>
  </si>
  <si>
    <t>C+D</t>
  </si>
  <si>
    <t>Adjustment to Income - All States Other Than Utah</t>
  </si>
  <si>
    <t>Situs</t>
  </si>
  <si>
    <t>Oregon</t>
  </si>
  <si>
    <t>Washington</t>
  </si>
  <si>
    <t>California</t>
  </si>
  <si>
    <t>Idaho</t>
  </si>
  <si>
    <t>Wyoming</t>
  </si>
  <si>
    <t>Pro Forma Revenue</t>
  </si>
  <si>
    <t>Unadjusted Revenue</t>
  </si>
  <si>
    <t xml:space="preserve">Residential  </t>
  </si>
  <si>
    <t>Irrigation</t>
  </si>
  <si>
    <t>MWh</t>
  </si>
  <si>
    <t>Commercial/Industrial</t>
  </si>
  <si>
    <t>Adjustment to Revenue</t>
  </si>
  <si>
    <t>1  Lighting, security lighting, and traffic signal revenues included as booked.</t>
  </si>
  <si>
    <t>3 Type 2 adjustment includes annualization of the changes in rates and the adjustment made to reconcile booked revenue with blocking revenue.</t>
  </si>
  <si>
    <t>5 Due to the differences between actual and forecast.</t>
  </si>
  <si>
    <t>Situs Contracts - 1</t>
  </si>
  <si>
    <t>Situs Contracts - 2</t>
  </si>
  <si>
    <t>Situs Contracts - 3</t>
  </si>
  <si>
    <t>Source / Formula</t>
  </si>
  <si>
    <t>305 Report</t>
  </si>
  <si>
    <t>Table 3</t>
  </si>
  <si>
    <t>Page 3.1</t>
  </si>
  <si>
    <t>Test Period</t>
  </si>
  <si>
    <t>Type 1 Adjustments</t>
  </si>
  <si>
    <t>Type 2 Adjustments</t>
  </si>
  <si>
    <t>Type 3 Adjustments</t>
  </si>
  <si>
    <t>Impact of</t>
  </si>
  <si>
    <t xml:space="preserve">Booked </t>
  </si>
  <si>
    <t>Unbilled</t>
  </si>
  <si>
    <t>Blocking</t>
  </si>
  <si>
    <t>08RESD0001</t>
  </si>
  <si>
    <t>08RESD0002</t>
  </si>
  <si>
    <t>08RESD0003</t>
  </si>
  <si>
    <t>08OALT007R</t>
  </si>
  <si>
    <t>08PTLD000R</t>
  </si>
  <si>
    <t>AGA/Revenue Credit</t>
  </si>
  <si>
    <t>08GNSV0006/M/MN</t>
  </si>
  <si>
    <t>08GNSV006A/AM</t>
  </si>
  <si>
    <t>08GNSV006B/BM</t>
  </si>
  <si>
    <t>08GNSV0008/M</t>
  </si>
  <si>
    <t>08GNSV0009/9M</t>
  </si>
  <si>
    <t>08GNSV009A/AM</t>
  </si>
  <si>
    <t>08GNSV0023/M/F</t>
  </si>
  <si>
    <t>08PRSV031M</t>
  </si>
  <si>
    <t>08OALT007N</t>
  </si>
  <si>
    <t>08MONL0015</t>
  </si>
  <si>
    <t>08TOSS0015</t>
  </si>
  <si>
    <t>08PTLD000N</t>
  </si>
  <si>
    <t>08GNSV006A</t>
  </si>
  <si>
    <t>08GNSV006B</t>
  </si>
  <si>
    <t>08GNSV0009/M</t>
  </si>
  <si>
    <t>08EFOP0021/M</t>
  </si>
  <si>
    <t>08GNSV0023/F</t>
  </si>
  <si>
    <t>08SPCL0001</t>
  </si>
  <si>
    <t>08SPCL0002</t>
  </si>
  <si>
    <t>08SPCL0003</t>
  </si>
  <si>
    <t>08APSV0010/NS</t>
  </si>
  <si>
    <t>Public Street &amp; Highway Lighting</t>
  </si>
  <si>
    <t>08SLCO0011</t>
  </si>
  <si>
    <t>08SLCU012P</t>
  </si>
  <si>
    <t>08SLCU012F</t>
  </si>
  <si>
    <t>08SLCU012E</t>
  </si>
  <si>
    <t>08THIK0077</t>
  </si>
  <si>
    <t>Other Sales to Public Authorities</t>
  </si>
  <si>
    <t>08GNSV0006</t>
  </si>
  <si>
    <t>08GNSV0023</t>
  </si>
  <si>
    <t>3.1.2</t>
  </si>
  <si>
    <t>Column K-A</t>
  </si>
  <si>
    <t>Ref 3.1</t>
  </si>
  <si>
    <t>3.1.1</t>
  </si>
  <si>
    <t>Revenue Adjustments</t>
  </si>
  <si>
    <t>MPA</t>
  </si>
  <si>
    <t>3.  Type 3 adjustment on revenues is due to the difference between the adjusted actual and forecasted loads and special contract Proforma revenues and MPA.</t>
  </si>
  <si>
    <t>All States Other Than Utah</t>
  </si>
  <si>
    <r>
      <t>Revenue</t>
    </r>
    <r>
      <rPr>
        <vertAlign val="superscript"/>
        <sz val="10"/>
        <color indexed="8"/>
        <rFont val="Arial"/>
        <family val="2"/>
      </rPr>
      <t>1</t>
    </r>
  </si>
  <si>
    <r>
      <t>Adjustments</t>
    </r>
    <r>
      <rPr>
        <vertAlign val="superscript"/>
        <sz val="10"/>
        <color indexed="8"/>
        <rFont val="Arial"/>
        <family val="2"/>
      </rPr>
      <t>2</t>
    </r>
  </si>
  <si>
    <r>
      <t>Change</t>
    </r>
    <r>
      <rPr>
        <vertAlign val="superscript"/>
        <sz val="10"/>
        <color indexed="8"/>
        <rFont val="Arial"/>
        <family val="2"/>
      </rPr>
      <t>3</t>
    </r>
  </si>
  <si>
    <r>
      <t>Change</t>
    </r>
    <r>
      <rPr>
        <vertAlign val="superscript"/>
        <sz val="10"/>
        <color indexed="8"/>
        <rFont val="Arial"/>
        <family val="2"/>
      </rPr>
      <t xml:space="preserve">4 </t>
    </r>
  </si>
  <si>
    <r>
      <t>Change</t>
    </r>
    <r>
      <rPr>
        <vertAlign val="superscript"/>
        <sz val="10"/>
        <color indexed="8"/>
        <rFont val="Arial"/>
        <family val="2"/>
      </rPr>
      <t>5</t>
    </r>
  </si>
  <si>
    <r>
      <t>MWhs</t>
    </r>
    <r>
      <rPr>
        <vertAlign val="superscript"/>
        <sz val="10"/>
        <color indexed="8"/>
        <rFont val="Arial"/>
        <family val="2"/>
      </rPr>
      <t>1</t>
    </r>
  </si>
  <si>
    <r>
      <t>MWhs</t>
    </r>
    <r>
      <rPr>
        <vertAlign val="superscript"/>
        <sz val="10"/>
        <color indexed="8"/>
        <rFont val="Arial"/>
        <family val="2"/>
      </rPr>
      <t>2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</si>
  <si>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Differences between normalized actual and forecast load.</t>
    </r>
  </si>
  <si>
    <t>Utah General Rate Case - May 2013</t>
  </si>
  <si>
    <t xml:space="preserve">Pro Forma Revenue </t>
  </si>
  <si>
    <t>Historical Test Period 12 Months Ending June 2011</t>
  </si>
  <si>
    <t>Forecast Test Period 12 Months Ending May 2013</t>
  </si>
  <si>
    <t>2  Includes MPA Schedule 40, removal of Revenue Accounting Adjustment and special contract pass-through revenues and out of period adjustments.</t>
  </si>
  <si>
    <t>4  Due to the Docket No. 10-035-124 price changes and price changes effective on January 1, 2012 for special contracts 1 and 2.</t>
  </si>
  <si>
    <t>Contract</t>
  </si>
  <si>
    <t>GRC</t>
  </si>
  <si>
    <t>Schedule 40</t>
  </si>
  <si>
    <t>9/21/2011</t>
  </si>
  <si>
    <t>Rev Accounting Adj</t>
  </si>
  <si>
    <r>
      <t>1</t>
    </r>
    <r>
      <rPr>
        <sz val="10"/>
        <color indexed="8"/>
        <rFont val="Arial"/>
        <family val="2"/>
      </rPr>
      <t xml:space="preserve"> Includes weather normalization, out of period adjustments, the adjustment made to reconcile the booked with blocking MWhs, </t>
    </r>
  </si>
  <si>
    <t>normalization of MWhs and buy-through MWhs for special contracts.</t>
  </si>
  <si>
    <t>1.  Type 1 adjustment includes weather normalization, removal of SMUD, buy-through and normalization of special contract revenues and out of period adjustments.</t>
  </si>
  <si>
    <t>2.  Type 2 adjustment on revenues includes annualization of changes in rates and the adjustment made to reconcile the booked revenue with the blocking revenue.</t>
  </si>
  <si>
    <t>Commercial/
Industrial/
Irrigation</t>
  </si>
  <si>
    <t>UTAH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</si>
</sst>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General_)"/>
    <numFmt numFmtId="167" formatCode="&quot;$&quot;#,##0\ ;\(&quot;$&quot;#,##0\)"/>
    <numFmt numFmtId="168" formatCode="_-* #,##0\ &quot;F&quot;_-;\-* #,##0\ &quot;F&quot;_-;_-* &quot;-&quot;\ &quot;F&quot;_-;_-@_-"/>
    <numFmt numFmtId="169" formatCode="#,##0.000;[Red]\-#,##0.000"/>
    <numFmt numFmtId="170" formatCode="0.00_);\(0.00\)"/>
    <numFmt numFmtId="171" formatCode="[$-409]mmmm\ d\,\ yyyy;@"/>
    <numFmt numFmtId="172" formatCode="_(* #,##0.000_);_(* \(#,##0.000\);_(* &quot;-&quot;??_);_(@_)"/>
    <numFmt numFmtId="173" formatCode="&quot;$&quot;#,##0.00000"/>
    <numFmt numFmtId="174" formatCode="&quot;$&quot;#,##0"/>
    <numFmt numFmtId="175" formatCode="_(* #,##0.0_);_(* \(#,##0.0\);_(* &quot;-&quot;??_);_(@_)"/>
    <numFmt numFmtId="176" formatCode="0.0%"/>
    <numFmt numFmtId="177" formatCode="_(&quot;$&quot;* #,##0_);_(&quot;$&quot;* \(#,##0\);_(&quot;$&quot;* &quot;-&quot;??_);_(@_)"/>
    <numFmt numFmtId="178" formatCode="0.0"/>
    <numFmt numFmtId="179" formatCode="#,##0.0_);\(#,##0.0\);\-\ ;"/>
    <numFmt numFmtId="180" formatCode="&quot;$&quot;###0;[Red]\(&quot;$&quot;###0\)"/>
    <numFmt numFmtId="181" formatCode="########\-###\-###"/>
    <numFmt numFmtId="182" formatCode="#,##0.0000"/>
    <numFmt numFmtId="183" formatCode="&quot;$&quot;#,##0.00000_);\(&quot;$&quot;#,##0.00000\)"/>
    <numFmt numFmtId="184" formatCode="0_);\(0\)"/>
    <numFmt numFmtId="185" formatCode="#,##0.0000_);\(#,##0.0000\)"/>
    <numFmt numFmtId="186" formatCode="&quot;$&quot;#,##0.000_);\(&quot;$&quot;#,##0.000\)"/>
    <numFmt numFmtId="187" formatCode="0.000%"/>
    <numFmt numFmtId="188" formatCode="0.0000"/>
    <numFmt numFmtId="189" formatCode="_(* #,##0.000000_);_(* \(#,##0.000000\);_(* &quot;-&quot;??_);_(@_)"/>
    <numFmt numFmtId="190" formatCode="#,##0.00000_);\(#,##0.00000\)"/>
    <numFmt numFmtId="191" formatCode="0.00_)"/>
    <numFmt numFmtId="192" formatCode="&quot;$&quot;#,##0.00"/>
    <numFmt numFmtId="193" formatCode="&quot;$&quot;#,##0.0"/>
    <numFmt numFmtId="194" formatCode="&quot;$&quot;#,##0.0_);\(&quot;$&quot;#,##0.0\)"/>
    <numFmt numFmtId="195" formatCode="_(* #,##0.0000_);_(* \(#,##0.0000\);_(* &quot;-&quot;??_);_(@_)"/>
    <numFmt numFmtId="196" formatCode="_(&quot;$&quot;* #,##0.0_);_(&quot;$&quot;* \(#,##0.0\);_(&quot;$&quot;* &quot;-&quot;??_);_(@_)"/>
  </numFmts>
  <fonts count="55">
    <font>
      <sz val="12"/>
      <name val="Times New Roman"/>
      <family val="0"/>
    </font>
    <font>
      <u val="single"/>
      <sz val="10"/>
      <color indexed="36"/>
      <name val="Arial Narrow"/>
      <family val="2"/>
    </font>
    <font>
      <u val="single"/>
      <sz val="10"/>
      <color indexed="12"/>
      <name val="Arial Narrow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  <family val="0"/>
    </font>
    <font>
      <sz val="10"/>
      <name val="Arial"/>
      <family val="2"/>
    </font>
    <font>
      <sz val="10"/>
      <color indexed="24"/>
      <name val="Courier New"/>
      <family val="3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  <family val="0"/>
    </font>
    <font>
      <sz val="10"/>
      <name val="Helv"/>
      <family val="0"/>
    </font>
    <font>
      <sz val="8"/>
      <name val="Helv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0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  <family val="0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double"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/>
      <top/>
      <bottom style="thin"/>
    </border>
    <border>
      <left style="double"/>
      <right style="double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/>
      <right/>
      <top style="thin"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/>
      <top/>
      <bottom style="double"/>
    </border>
    <border>
      <left/>
      <right style="double"/>
      <top/>
      <bottom style="thin"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 style="thin"/>
      <right style="thin"/>
      <top/>
      <bottom style="double"/>
    </border>
    <border>
      <left style="double"/>
      <right/>
      <top/>
      <bottom style="double"/>
    </border>
    <border>
      <left style="thin"/>
      <right style="double"/>
      <top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" fontId="23" fillId="0" borderId="0">
      <alignment/>
      <protection/>
    </xf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3" fontId="7" fillId="0" borderId="0" applyFont="0" applyFill="0" applyBorder="0" applyAlignment="0" applyProtection="0"/>
    <xf numFmtId="0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5" fillId="0" borderId="0" applyFont="0" applyFill="0" applyBorder="0" applyProtection="0">
      <alignment horizontal="right"/>
    </xf>
    <xf numFmtId="5" fontId="24" fillId="0" borderId="0">
      <alignment/>
      <protection/>
    </xf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" fillId="0" borderId="0">
      <alignment/>
      <protection/>
    </xf>
    <xf numFmtId="0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27" fillId="4" borderId="0" applyNumberFormat="0" applyBorder="0" applyAlignment="0" applyProtection="0"/>
    <xf numFmtId="38" fontId="8" fillId="20" borderId="0" applyNumberFormat="0" applyBorder="0" applyAlignment="0" applyProtection="0"/>
    <xf numFmtId="0" fontId="9" fillId="0" borderId="0">
      <alignment/>
      <protection/>
    </xf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>
      <protection locked="0"/>
    </xf>
    <xf numFmtId="10" fontId="8" fillId="22" borderId="6" applyNumberFormat="0" applyBorder="0" applyAlignment="0" applyProtection="0"/>
    <xf numFmtId="0" fontId="29" fillId="0" borderId="7" applyNumberFormat="0" applyFill="0" applyAlignment="0" applyProtection="0"/>
    <xf numFmtId="181" fontId="6" fillId="0" borderId="0">
      <alignment/>
      <protection/>
    </xf>
    <xf numFmtId="178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164" fontId="4" fillId="0" borderId="0" applyFont="0" applyAlignment="0" applyProtection="0"/>
    <xf numFmtId="0" fontId="8" fillId="0" borderId="8" applyNumberFormat="0" applyBorder="0" applyAlignment="0">
      <protection/>
    </xf>
    <xf numFmtId="169" fontId="6" fillId="0" borderId="0">
      <alignment/>
      <protection/>
    </xf>
    <xf numFmtId="37" fontId="24" fillId="0" borderId="0">
      <alignment/>
      <protection/>
    </xf>
    <xf numFmtId="0" fontId="6" fillId="22" borderId="9" applyNumberFormat="0" applyFont="0" applyAlignment="0" applyProtection="0"/>
    <xf numFmtId="179" fontId="0" fillId="0" borderId="0" applyFont="0" applyFill="0" applyBorder="0" applyProtection="0">
      <alignment/>
    </xf>
    <xf numFmtId="0" fontId="32" fillId="20" borderId="10" applyNumberFormat="0" applyAlignment="0" applyProtection="0"/>
    <xf numFmtId="12" fontId="10" fillId="21" borderId="11">
      <alignment horizontal="left"/>
      <protection/>
    </xf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3" fillId="0" borderId="0">
      <alignment/>
      <protection/>
    </xf>
    <xf numFmtId="4" fontId="15" fillId="23" borderId="12" applyNumberFormat="0" applyProtection="0">
      <alignment vertical="center"/>
    </xf>
    <xf numFmtId="4" fontId="34" fillId="23" borderId="12" applyNumberFormat="0" applyProtection="0">
      <alignment vertical="center"/>
    </xf>
    <xf numFmtId="4" fontId="15" fillId="23" borderId="12" applyNumberFormat="0" applyProtection="0">
      <alignment horizontal="left" vertical="center" indent="1"/>
    </xf>
    <xf numFmtId="0" fontId="15" fillId="23" borderId="12" applyNumberFormat="0" applyProtection="0">
      <alignment horizontal="left" vertical="top" indent="1"/>
    </xf>
    <xf numFmtId="4" fontId="15" fillId="24" borderId="12" applyNumberFormat="0" applyProtection="0">
      <alignment/>
    </xf>
    <xf numFmtId="4" fontId="16" fillId="3" borderId="12" applyNumberFormat="0" applyProtection="0">
      <alignment horizontal="right" vertical="center"/>
    </xf>
    <xf numFmtId="4" fontId="16" fillId="9" borderId="12" applyNumberFormat="0" applyProtection="0">
      <alignment horizontal="right" vertical="center"/>
    </xf>
    <xf numFmtId="4" fontId="16" fillId="17" borderId="12" applyNumberFormat="0" applyProtection="0">
      <alignment horizontal="right" vertical="center"/>
    </xf>
    <xf numFmtId="4" fontId="16" fillId="11" borderId="12" applyNumberFormat="0" applyProtection="0">
      <alignment horizontal="right" vertical="center"/>
    </xf>
    <xf numFmtId="4" fontId="16" fillId="15" borderId="12" applyNumberFormat="0" applyProtection="0">
      <alignment horizontal="right" vertical="center"/>
    </xf>
    <xf numFmtId="4" fontId="16" fillId="19" borderId="12" applyNumberFormat="0" applyProtection="0">
      <alignment horizontal="right" vertical="center"/>
    </xf>
    <xf numFmtId="4" fontId="16" fillId="18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10" borderId="12" applyNumberFormat="0" applyProtection="0">
      <alignment horizontal="right" vertical="center"/>
    </xf>
    <xf numFmtId="4" fontId="15" fillId="26" borderId="13" applyNumberFormat="0" applyProtection="0">
      <alignment horizontal="left" vertical="center" indent="1"/>
    </xf>
    <xf numFmtId="4" fontId="16" fillId="27" borderId="0" applyNumberFormat="0" applyProtection="0">
      <alignment horizontal="left" indent="1"/>
    </xf>
    <xf numFmtId="4" fontId="35" fillId="28" borderId="0" applyNumberFormat="0" applyProtection="0">
      <alignment horizontal="left" vertical="center" indent="1"/>
    </xf>
    <xf numFmtId="4" fontId="16" fillId="24" borderId="12" applyNumberFormat="0" applyProtection="0">
      <alignment horizontal="right" vertical="center"/>
    </xf>
    <xf numFmtId="4" fontId="36" fillId="29" borderId="0" applyNumberFormat="0" applyProtection="0">
      <alignment horizontal="left" indent="1"/>
    </xf>
    <xf numFmtId="4" fontId="37" fillId="30" borderId="0" applyNumberFormat="0" applyProtection="0">
      <alignment/>
    </xf>
    <xf numFmtId="0" fontId="6" fillId="28" borderId="12" applyNumberFormat="0" applyProtection="0">
      <alignment horizontal="left" vertical="center" indent="1"/>
    </xf>
    <xf numFmtId="0" fontId="6" fillId="28" borderId="12" applyNumberFormat="0" applyProtection="0">
      <alignment horizontal="left" vertical="top" indent="1"/>
    </xf>
    <xf numFmtId="0" fontId="6" fillId="24" borderId="12" applyNumberFormat="0" applyProtection="0">
      <alignment horizontal="left" vertical="center" indent="1"/>
    </xf>
    <xf numFmtId="0" fontId="6" fillId="24" borderId="12" applyNumberFormat="0" applyProtection="0">
      <alignment horizontal="left" vertical="top" indent="1"/>
    </xf>
    <xf numFmtId="0" fontId="6" fillId="8" borderId="12" applyNumberFormat="0" applyProtection="0">
      <alignment horizontal="left" vertical="center" indent="1"/>
    </xf>
    <xf numFmtId="0" fontId="6" fillId="8" borderId="12" applyNumberFormat="0" applyProtection="0">
      <alignment horizontal="left" vertical="top" indent="1"/>
    </xf>
    <xf numFmtId="0" fontId="6" fillId="27" borderId="12" applyNumberFormat="0" applyProtection="0">
      <alignment horizontal="left" vertical="center" indent="1"/>
    </xf>
    <xf numFmtId="0" fontId="6" fillId="27" borderId="12" applyNumberFormat="0" applyProtection="0">
      <alignment horizontal="left" vertical="top" indent="1"/>
    </xf>
    <xf numFmtId="4" fontId="16" fillId="22" borderId="12" applyNumberFormat="0" applyProtection="0">
      <alignment vertical="center"/>
    </xf>
    <xf numFmtId="4" fontId="38" fillId="22" borderId="12" applyNumberFormat="0" applyProtection="0">
      <alignment vertical="center"/>
    </xf>
    <xf numFmtId="4" fontId="16" fillId="22" borderId="12" applyNumberFormat="0" applyProtection="0">
      <alignment horizontal="left" vertical="center" indent="1"/>
    </xf>
    <xf numFmtId="0" fontId="16" fillId="22" borderId="12" applyNumberFormat="0" applyProtection="0">
      <alignment horizontal="left" vertical="top" indent="1"/>
    </xf>
    <xf numFmtId="4" fontId="16" fillId="0" borderId="12" applyNumberFormat="0" applyProtection="0">
      <alignment horizontal="right" vertical="center"/>
    </xf>
    <xf numFmtId="4" fontId="38" fillId="27" borderId="12" applyNumberFormat="0" applyProtection="0">
      <alignment horizontal="right" vertical="center"/>
    </xf>
    <xf numFmtId="4" fontId="16" fillId="0" borderId="12" applyNumberFormat="0" applyProtection="0">
      <alignment horizontal="left" vertical="center" indent="1"/>
    </xf>
    <xf numFmtId="0" fontId="16" fillId="24" borderId="12" applyNumberFormat="0" applyProtection="0">
      <alignment horizontal="left" vertical="top"/>
    </xf>
    <xf numFmtId="4" fontId="39" fillId="31" borderId="0" applyNumberFormat="0" applyProtection="0">
      <alignment horizontal="left"/>
    </xf>
    <xf numFmtId="4" fontId="40" fillId="27" borderId="12" applyNumberFormat="0" applyProtection="0">
      <alignment horizontal="right" vertical="center"/>
    </xf>
    <xf numFmtId="37" fontId="41" fillId="32" borderId="0" applyNumberFormat="0" applyFont="0" applyBorder="0" applyAlignment="0" applyProtection="0"/>
    <xf numFmtId="182" fontId="6" fillId="0" borderId="14">
      <alignment horizontal="justify" vertical="top" wrapText="1"/>
      <protection/>
    </xf>
    <xf numFmtId="0" fontId="6" fillId="0" borderId="0">
      <alignment horizontal="left" wrapText="1"/>
      <protection/>
    </xf>
    <xf numFmtId="0" fontId="42" fillId="0" borderId="0" applyNumberFormat="0" applyFill="0" applyBorder="0" applyAlignment="0" applyProtection="0"/>
    <xf numFmtId="0" fontId="14" fillId="0" borderId="6">
      <alignment horizontal="center" vertical="center" wrapText="1"/>
      <protection/>
    </xf>
    <xf numFmtId="0" fontId="7" fillId="0" borderId="15" applyNumberFormat="0" applyFont="0" applyFill="0" applyAlignment="0" applyProtection="0"/>
    <xf numFmtId="0" fontId="24" fillId="0" borderId="16">
      <alignment/>
      <protection/>
    </xf>
    <xf numFmtId="166" fontId="5" fillId="0" borderId="0">
      <alignment horizontal="left"/>
      <protection/>
    </xf>
    <xf numFmtId="0" fontId="24" fillId="0" borderId="17">
      <alignment/>
      <protection/>
    </xf>
    <xf numFmtId="37" fontId="8" fillId="23" borderId="0" applyNumberFormat="0" applyBorder="0" applyAlignment="0" applyProtection="0"/>
    <xf numFmtId="37" fontId="8" fillId="0" borderId="0">
      <alignment/>
      <protection/>
    </xf>
    <xf numFmtId="3" fontId="43" fillId="33" borderId="18" applyProtection="0">
      <alignment/>
    </xf>
    <xf numFmtId="0" fontId="4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164" fontId="6" fillId="0" borderId="0" xfId="43" applyNumberFormat="1" applyFont="1" applyAlignment="1">
      <alignment/>
    </xf>
    <xf numFmtId="164" fontId="6" fillId="0" borderId="0" xfId="0" applyNumberFormat="1" applyFont="1" applyAlignment="1">
      <alignment/>
    </xf>
    <xf numFmtId="0" fontId="15" fillId="0" borderId="0" xfId="0" applyFont="1" applyFill="1" applyAlignment="1" applyProtection="1">
      <alignment horizontal="left"/>
      <protection/>
    </xf>
    <xf numFmtId="164" fontId="6" fillId="0" borderId="0" xfId="43" applyNumberFormat="1" applyFont="1" applyFill="1" applyAlignment="1">
      <alignment/>
    </xf>
    <xf numFmtId="164" fontId="6" fillId="0" borderId="19" xfId="43" applyNumberFormat="1" applyFont="1" applyFill="1" applyBorder="1" applyAlignment="1">
      <alignment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19" xfId="0" applyFont="1" applyFill="1" applyBorder="1" applyAlignment="1">
      <alignment horizontal="center"/>
    </xf>
    <xf numFmtId="164" fontId="14" fillId="0" borderId="0" xfId="43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Fill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15" fillId="0" borderId="0" xfId="0" applyFont="1" applyFill="1" applyAlignment="1" applyProtection="1">
      <alignment horizontal="centerContinuous"/>
      <protection/>
    </xf>
    <xf numFmtId="0" fontId="1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16" fillId="0" borderId="0" xfId="0" applyFont="1" applyFill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Continuous"/>
      <protection/>
    </xf>
    <xf numFmtId="0" fontId="16" fillId="0" borderId="21" xfId="0" applyFont="1" applyFill="1" applyBorder="1" applyAlignment="1" applyProtection="1">
      <alignment horizontal="centerContinuous"/>
      <protection/>
    </xf>
    <xf numFmtId="0" fontId="16" fillId="0" borderId="22" xfId="0" applyFont="1" applyFill="1" applyBorder="1" applyAlignment="1" applyProtection="1">
      <alignment horizontal="centerContinuous"/>
      <protection/>
    </xf>
    <xf numFmtId="0" fontId="16" fillId="0" borderId="21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Continuous"/>
      <protection/>
    </xf>
    <xf numFmtId="0" fontId="16" fillId="0" borderId="23" xfId="0" applyFont="1" applyFill="1" applyBorder="1" applyAlignment="1" applyProtection="1">
      <alignment horizontal="centerContinuous"/>
      <protection/>
    </xf>
    <xf numFmtId="0" fontId="16" fillId="0" borderId="24" xfId="0" applyFont="1" applyFill="1" applyBorder="1" applyAlignment="1" applyProtection="1">
      <alignment horizontal="centerContinuous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16" fillId="0" borderId="25" xfId="0" applyFont="1" applyFill="1" applyBorder="1" applyAlignment="1" applyProtection="1">
      <alignment horizontal="centerContinuous"/>
      <protection/>
    </xf>
    <xf numFmtId="0" fontId="15" fillId="0" borderId="23" xfId="0" applyFont="1" applyFill="1" applyBorder="1" applyAlignment="1" applyProtection="1">
      <alignment horizontal="centerContinuous"/>
      <protection/>
    </xf>
    <xf numFmtId="0" fontId="16" fillId="0" borderId="26" xfId="0" applyFont="1" applyFill="1" applyBorder="1" applyAlignment="1" applyProtection="1">
      <alignment horizontal="center"/>
      <protection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25" xfId="0" applyFont="1" applyFill="1" applyBorder="1" applyAlignment="1" applyProtection="1">
      <alignment horizontal="center"/>
      <protection/>
    </xf>
    <xf numFmtId="0" fontId="16" fillId="0" borderId="27" xfId="0" applyFont="1" applyFill="1" applyBorder="1" applyAlignment="1" applyProtection="1">
      <alignment horizontal="centerContinuous"/>
      <protection/>
    </xf>
    <xf numFmtId="0" fontId="15" fillId="0" borderId="23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left"/>
      <protection/>
    </xf>
    <xf numFmtId="5" fontId="16" fillId="0" borderId="26" xfId="0" applyNumberFormat="1" applyFont="1" applyFill="1" applyBorder="1" applyAlignment="1" applyProtection="1">
      <alignment/>
      <protection locked="0"/>
    </xf>
    <xf numFmtId="5" fontId="16" fillId="0" borderId="29" xfId="0" applyNumberFormat="1" applyFont="1" applyFill="1" applyBorder="1" applyAlignment="1" applyProtection="1">
      <alignment/>
      <protection locked="0"/>
    </xf>
    <xf numFmtId="5" fontId="16" fillId="0" borderId="30" xfId="0" applyNumberFormat="1" applyFont="1" applyFill="1" applyBorder="1" applyAlignment="1" applyProtection="1">
      <alignment/>
      <protection/>
    </xf>
    <xf numFmtId="5" fontId="16" fillId="0" borderId="31" xfId="0" applyNumberFormat="1" applyFont="1" applyFill="1" applyBorder="1" applyAlignment="1" applyProtection="1">
      <alignment/>
      <protection/>
    </xf>
    <xf numFmtId="5" fontId="16" fillId="0" borderId="29" xfId="0" applyNumberFormat="1" applyFont="1" applyFill="1" applyBorder="1" applyAlignment="1" applyProtection="1">
      <alignment/>
      <protection/>
    </xf>
    <xf numFmtId="5" fontId="16" fillId="0" borderId="32" xfId="0" applyNumberFormat="1" applyFont="1" applyFill="1" applyBorder="1" applyAlignment="1" applyProtection="1">
      <alignment/>
      <protection/>
    </xf>
    <xf numFmtId="5" fontId="15" fillId="0" borderId="33" xfId="0" applyNumberFormat="1" applyFont="1" applyFill="1" applyBorder="1" applyAlignment="1" applyProtection="1">
      <alignment/>
      <protection/>
    </xf>
    <xf numFmtId="0" fontId="16" fillId="0" borderId="34" xfId="0" applyFont="1" applyFill="1" applyBorder="1" applyAlignment="1" applyProtection="1">
      <alignment horizontal="left"/>
      <protection/>
    </xf>
    <xf numFmtId="5" fontId="6" fillId="0" borderId="26" xfId="0" applyNumberFormat="1" applyFont="1" applyFill="1" applyBorder="1" applyAlignment="1" applyProtection="1">
      <alignment/>
      <protection locked="0"/>
    </xf>
    <xf numFmtId="5" fontId="6" fillId="0" borderId="29" xfId="0" applyNumberFormat="1" applyFont="1" applyFill="1" applyBorder="1" applyAlignment="1" applyProtection="1">
      <alignment/>
      <protection locked="0"/>
    </xf>
    <xf numFmtId="5" fontId="6" fillId="0" borderId="29" xfId="0" applyNumberFormat="1" applyFont="1" applyFill="1" applyBorder="1" applyAlignment="1" applyProtection="1">
      <alignment/>
      <protection/>
    </xf>
    <xf numFmtId="5" fontId="6" fillId="0" borderId="32" xfId="0" applyNumberFormat="1" applyFont="1" applyFill="1" applyBorder="1" applyAlignment="1" applyProtection="1">
      <alignment/>
      <protection/>
    </xf>
    <xf numFmtId="5" fontId="6" fillId="0" borderId="33" xfId="0" applyNumberFormat="1" applyFont="1" applyFill="1" applyBorder="1" applyAlignment="1" applyProtection="1">
      <alignment/>
      <protection/>
    </xf>
    <xf numFmtId="0" fontId="16" fillId="0" borderId="35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16" fillId="0" borderId="29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left"/>
    </xf>
    <xf numFmtId="0" fontId="45" fillId="0" borderId="0" xfId="0" applyFont="1" applyFill="1" applyAlignment="1" applyProtection="1">
      <alignment horizontal="left"/>
      <protection/>
    </xf>
    <xf numFmtId="5" fontId="1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6" fillId="0" borderId="0" xfId="0" applyFont="1" applyAlignment="1">
      <alignment horizontal="centerContinuous"/>
    </xf>
    <xf numFmtId="38" fontId="6" fillId="0" borderId="0" xfId="0" applyNumberFormat="1" applyFont="1" applyAlignment="1">
      <alignment horizontal="centerContinuous"/>
    </xf>
    <xf numFmtId="38" fontId="6" fillId="0" borderId="0" xfId="0" applyNumberFormat="1" applyFont="1" applyBorder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38" fontId="6" fillId="0" borderId="0" xfId="0" applyNumberFormat="1" applyFont="1" applyFill="1" applyAlignment="1">
      <alignment/>
    </xf>
    <xf numFmtId="0" fontId="16" fillId="0" borderId="36" xfId="0" applyFont="1" applyFill="1" applyBorder="1" applyAlignment="1" applyProtection="1">
      <alignment horizontal="centerContinuous"/>
      <protection/>
    </xf>
    <xf numFmtId="0" fontId="6" fillId="0" borderId="37" xfId="0" applyFont="1" applyFill="1" applyBorder="1" applyAlignment="1">
      <alignment/>
    </xf>
    <xf numFmtId="0" fontId="16" fillId="0" borderId="38" xfId="0" applyFont="1" applyFill="1" applyBorder="1" applyAlignment="1" applyProtection="1">
      <alignment horizontal="centerContinuous"/>
      <protection/>
    </xf>
    <xf numFmtId="0" fontId="16" fillId="0" borderId="37" xfId="0" applyFont="1" applyFill="1" applyBorder="1" applyAlignment="1" applyProtection="1">
      <alignment horizontal="left"/>
      <protection/>
    </xf>
    <xf numFmtId="0" fontId="16" fillId="0" borderId="35" xfId="0" applyFont="1" applyFill="1" applyBorder="1" applyAlignment="1" applyProtection="1">
      <alignment horizontal="centerContinuous"/>
      <protection/>
    </xf>
    <xf numFmtId="0" fontId="16" fillId="0" borderId="39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39" xfId="0" applyFont="1" applyFill="1" applyBorder="1" applyAlignment="1" applyProtection="1">
      <alignment horizontal="center"/>
      <protection/>
    </xf>
    <xf numFmtId="0" fontId="16" fillId="0" borderId="35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center"/>
      <protection/>
    </xf>
    <xf numFmtId="164" fontId="6" fillId="0" borderId="31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0" fontId="16" fillId="0" borderId="40" xfId="0" applyFont="1" applyFill="1" applyBorder="1" applyAlignment="1" applyProtection="1">
      <alignment horizontal="left"/>
      <protection/>
    </xf>
    <xf numFmtId="164" fontId="6" fillId="0" borderId="41" xfId="0" applyNumberFormat="1" applyFont="1" applyFill="1" applyBorder="1" applyAlignment="1">
      <alignment/>
    </xf>
    <xf numFmtId="5" fontId="16" fillId="0" borderId="24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 indent="1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43" applyNumberFormat="1" applyFont="1" applyBorder="1" applyAlignment="1">
      <alignment horizontal="center"/>
    </xf>
    <xf numFmtId="164" fontId="6" fillId="0" borderId="0" xfId="43" applyNumberFormat="1" applyFont="1" applyFill="1" applyAlignment="1">
      <alignment/>
    </xf>
    <xf numFmtId="9" fontId="6" fillId="0" borderId="0" xfId="97" applyNumberFormat="1" applyFont="1" applyAlignment="1">
      <alignment horizontal="center"/>
    </xf>
    <xf numFmtId="41" fontId="6" fillId="0" borderId="0" xfId="43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1" fontId="6" fillId="0" borderId="4" xfId="43" applyNumberFormat="1" applyFont="1" applyBorder="1" applyAlignment="1">
      <alignment horizontal="center"/>
    </xf>
    <xf numFmtId="165" fontId="6" fillId="0" borderId="0" xfId="97" applyNumberFormat="1" applyFont="1" applyAlignment="1">
      <alignment horizontal="center"/>
    </xf>
    <xf numFmtId="41" fontId="6" fillId="0" borderId="0" xfId="43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38" fontId="0" fillId="0" borderId="49" xfId="0" applyNumberFormat="1" applyFont="1" applyBorder="1" applyAlignment="1">
      <alignment horizontal="centerContinuous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38" fontId="0" fillId="0" borderId="50" xfId="0" applyNumberFormat="1" applyFont="1" applyFill="1" applyBorder="1" applyAlignment="1">
      <alignment horizontal="center"/>
    </xf>
    <xf numFmtId="38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14" xfId="0" applyNumberFormat="1" applyFont="1" applyFill="1" applyBorder="1" applyAlignment="1">
      <alignment horizontal="center"/>
    </xf>
    <xf numFmtId="38" fontId="0" fillId="0" borderId="49" xfId="0" applyNumberFormat="1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8" fontId="0" fillId="0" borderId="51" xfId="0" applyNumberFormat="1" applyFont="1" applyFill="1" applyBorder="1" applyAlignment="1">
      <alignment horizontal="center"/>
    </xf>
    <xf numFmtId="38" fontId="0" fillId="0" borderId="49" xfId="0" applyNumberFormat="1" applyFont="1" applyFill="1" applyBorder="1" applyAlignment="1" quotePrefix="1">
      <alignment horizontal="center"/>
    </xf>
    <xf numFmtId="38" fontId="0" fillId="0" borderId="52" xfId="0" applyNumberFormat="1" applyFont="1" applyFill="1" applyBorder="1" applyAlignment="1">
      <alignment/>
    </xf>
    <xf numFmtId="38" fontId="0" fillId="0" borderId="53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39" xfId="0" applyNumberFormat="1" applyFont="1" applyFill="1" applyBorder="1" applyAlignment="1">
      <alignment/>
    </xf>
    <xf numFmtId="38" fontId="0" fillId="0" borderId="54" xfId="0" applyNumberFormat="1" applyFont="1" applyFill="1" applyBorder="1" applyAlignment="1">
      <alignment/>
    </xf>
    <xf numFmtId="38" fontId="0" fillId="0" borderId="55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51" fillId="0" borderId="56" xfId="0" applyFont="1" applyFill="1" applyBorder="1" applyAlignment="1">
      <alignment/>
    </xf>
    <xf numFmtId="164" fontId="0" fillId="0" borderId="56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2" fillId="0" borderId="0" xfId="0" applyFont="1" applyFill="1" applyAlignment="1" quotePrefix="1">
      <alignment/>
    </xf>
    <xf numFmtId="0" fontId="14" fillId="0" borderId="0" xfId="0" applyFont="1" applyFill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0" fontId="53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38" fontId="0" fillId="0" borderId="52" xfId="0" applyNumberFormat="1" applyFont="1" applyFill="1" applyBorder="1" applyAlignment="1" applyProtection="1">
      <alignment horizontal="center"/>
      <protection/>
    </xf>
    <xf numFmtId="38" fontId="0" fillId="0" borderId="19" xfId="0" applyNumberFormat="1" applyFont="1" applyFill="1" applyBorder="1" applyAlignment="1" applyProtection="1">
      <alignment horizontal="centerContinuous"/>
      <protection/>
    </xf>
    <xf numFmtId="38" fontId="0" fillId="0" borderId="57" xfId="0" applyNumberFormat="1" applyFont="1" applyFill="1" applyBorder="1" applyAlignment="1" applyProtection="1">
      <alignment horizontal="centerContinuous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 applyProtection="1">
      <alignment horizontal="center"/>
      <protection/>
    </xf>
    <xf numFmtId="38" fontId="0" fillId="0" borderId="37" xfId="0" applyNumberFormat="1" applyFont="1" applyFill="1" applyBorder="1" applyAlignment="1" applyProtection="1">
      <alignment horizontal="center"/>
      <protection/>
    </xf>
    <xf numFmtId="38" fontId="0" fillId="0" borderId="54" xfId="0" applyNumberFormat="1" applyFont="1" applyFill="1" applyBorder="1" applyAlignment="1" applyProtection="1">
      <alignment horizontal="center"/>
      <protection/>
    </xf>
    <xf numFmtId="38" fontId="0" fillId="0" borderId="58" xfId="0" applyNumberFormat="1" applyFont="1" applyFill="1" applyBorder="1" applyAlignment="1" applyProtection="1">
      <alignment horizontal="center"/>
      <protection/>
    </xf>
    <xf numFmtId="38" fontId="0" fillId="0" borderId="59" xfId="0" applyNumberFormat="1" applyFont="1" applyFill="1" applyBorder="1" applyAlignment="1" applyProtection="1">
      <alignment horizontal="center"/>
      <protection/>
    </xf>
    <xf numFmtId="38" fontId="0" fillId="0" borderId="5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37" fontId="0" fillId="0" borderId="5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39" xfId="0" applyNumberFormat="1" applyFont="1" applyFill="1" applyBorder="1" applyAlignment="1">
      <alignment/>
    </xf>
    <xf numFmtId="37" fontId="0" fillId="0" borderId="54" xfId="0" applyNumberFormat="1" applyFont="1" applyFill="1" applyBorder="1" applyAlignment="1">
      <alignment/>
    </xf>
    <xf numFmtId="37" fontId="0" fillId="0" borderId="55" xfId="0" applyNumberFormat="1" applyFont="1" applyFill="1" applyBorder="1" applyAlignment="1">
      <alignment/>
    </xf>
    <xf numFmtId="37" fontId="0" fillId="0" borderId="50" xfId="0" applyNumberFormat="1" applyFont="1" applyFill="1" applyBorder="1" applyAlignment="1">
      <alignment/>
    </xf>
    <xf numFmtId="37" fontId="0" fillId="0" borderId="19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37" fontId="0" fillId="0" borderId="49" xfId="0" applyNumberFormat="1" applyFont="1" applyFill="1" applyBorder="1" applyAlignment="1">
      <alignment/>
    </xf>
    <xf numFmtId="37" fontId="0" fillId="0" borderId="51" xfId="0" applyNumberFormat="1" applyFont="1" applyFill="1" applyBorder="1" applyAlignment="1">
      <alignment/>
    </xf>
    <xf numFmtId="37" fontId="50" fillId="0" borderId="19" xfId="0" applyNumberFormat="1" applyFont="1" applyFill="1" applyBorder="1" applyAlignment="1">
      <alignment/>
    </xf>
    <xf numFmtId="37" fontId="0" fillId="0" borderId="60" xfId="0" applyNumberFormat="1" applyFont="1" applyFill="1" applyBorder="1" applyAlignment="1">
      <alignment/>
    </xf>
    <xf numFmtId="37" fontId="0" fillId="0" borderId="56" xfId="0" applyNumberFormat="1" applyFont="1" applyFill="1" applyBorder="1" applyAlignment="1">
      <alignment/>
    </xf>
    <xf numFmtId="37" fontId="0" fillId="0" borderId="61" xfId="0" applyNumberFormat="1" applyFont="1" applyFill="1" applyBorder="1" applyAlignment="1">
      <alignment/>
    </xf>
    <xf numFmtId="37" fontId="0" fillId="0" borderId="62" xfId="0" applyNumberFormat="1" applyFont="1" applyFill="1" applyBorder="1" applyAlignment="1">
      <alignment/>
    </xf>
    <xf numFmtId="37" fontId="0" fillId="0" borderId="63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37" fontId="0" fillId="0" borderId="64" xfId="0" applyNumberFormat="1" applyFont="1" applyFill="1" applyBorder="1" applyAlignment="1">
      <alignment/>
    </xf>
    <xf numFmtId="0" fontId="49" fillId="0" borderId="56" xfId="0" applyFont="1" applyFill="1" applyBorder="1" applyAlignment="1">
      <alignment/>
    </xf>
    <xf numFmtId="177" fontId="6" fillId="0" borderId="0" xfId="59" applyNumberFormat="1" applyFont="1" applyFill="1" applyAlignment="1">
      <alignment/>
    </xf>
    <xf numFmtId="177" fontId="14" fillId="0" borderId="0" xfId="59" applyNumberFormat="1" applyFont="1" applyFill="1" applyAlignment="1">
      <alignment/>
    </xf>
    <xf numFmtId="164" fontId="6" fillId="0" borderId="19" xfId="43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164" fontId="6" fillId="0" borderId="0" xfId="43" applyNumberFormat="1" applyFont="1" applyFill="1" applyBorder="1" applyAlignment="1">
      <alignment/>
    </xf>
    <xf numFmtId="177" fontId="6" fillId="0" borderId="0" xfId="59" applyNumberFormat="1" applyFont="1" applyFill="1" applyBorder="1" applyAlignment="1">
      <alignment/>
    </xf>
    <xf numFmtId="177" fontId="14" fillId="0" borderId="0" xfId="59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8" fontId="0" fillId="0" borderId="19" xfId="0" applyNumberFormat="1" applyFont="1" applyFill="1" applyBorder="1" applyAlignment="1" applyProtection="1">
      <alignment horizontal="center"/>
      <protection/>
    </xf>
    <xf numFmtId="38" fontId="0" fillId="0" borderId="19" xfId="0" applyNumberFormat="1" applyFont="1" applyBorder="1" applyAlignment="1">
      <alignment/>
    </xf>
    <xf numFmtId="38" fontId="0" fillId="0" borderId="49" xfId="0" applyNumberFormat="1" applyFont="1" applyFill="1" applyBorder="1" applyAlignment="1" applyProtection="1">
      <alignment horizontal="center"/>
      <protection/>
    </xf>
    <xf numFmtId="38" fontId="0" fillId="0" borderId="57" xfId="0" applyNumberFormat="1" applyFont="1" applyBorder="1" applyAlignment="1">
      <alignment/>
    </xf>
  </cellXfs>
  <cellStyles count="138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total in dollars" xfId="42"/>
    <cellStyle name="Comma" xfId="43"/>
    <cellStyle name="Comma  - Style1" xfId="44"/>
    <cellStyle name="Comma  - Style2" xfId="45"/>
    <cellStyle name="Comma  - Style3" xfId="46"/>
    <cellStyle name="Comma  - Style4" xfId="47"/>
    <cellStyle name="Comma  - Style5" xfId="48"/>
    <cellStyle name="Comma  - Style6" xfId="49"/>
    <cellStyle name="Comma  - Style7" xfId="50"/>
    <cellStyle name="Comma  - Style8" xfId="51"/>
    <cellStyle name="Comma (0)" xfId="52"/>
    <cellStyle name="Comma [0]" xfId="53"/>
    <cellStyle name="Comma0" xfId="54"/>
    <cellStyle name="Comma0 - Style3" xfId="55"/>
    <cellStyle name="Comma0 - Style4" xfId="56"/>
    <cellStyle name="Comma0_OMAG by BU" xfId="57"/>
    <cellStyle name="Comma1 - Style1" xfId="58"/>
    <cellStyle name="Currency" xfId="59"/>
    <cellStyle name="Currency [0]" xfId="60"/>
    <cellStyle name="Currency No Comma" xfId="61"/>
    <cellStyle name="Currency(0)" xfId="62"/>
    <cellStyle name="Currency0" xfId="63"/>
    <cellStyle name="Date" xfId="64"/>
    <cellStyle name="Date - Style3" xfId="65"/>
    <cellStyle name="Date_OMAG by BU" xfId="66"/>
    <cellStyle name="Explanatory Text" xfId="67"/>
    <cellStyle name="Fixed" xfId="68"/>
    <cellStyle name="Followed Hyperlink" xfId="69"/>
    <cellStyle name="General" xfId="70"/>
    <cellStyle name="Good" xfId="71"/>
    <cellStyle name="Grey" xfId="72"/>
    <cellStyle name="header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Input [yellow]" xfId="82"/>
    <cellStyle name="Linked Cell" xfId="83"/>
    <cellStyle name="Marathon" xfId="84"/>
    <cellStyle name="MCP" xfId="85"/>
    <cellStyle name="Neutral" xfId="86"/>
    <cellStyle name="nONE" xfId="87"/>
    <cellStyle name="noninput" xfId="88"/>
    <cellStyle name="Normal - Style1" xfId="89"/>
    <cellStyle name="Normal(0)" xfId="90"/>
    <cellStyle name="Note" xfId="91"/>
    <cellStyle name="Number" xfId="92"/>
    <cellStyle name="Output" xfId="93"/>
    <cellStyle name="Password" xfId="94"/>
    <cellStyle name="Percen - Style1" xfId="95"/>
    <cellStyle name="Percen - Style2" xfId="96"/>
    <cellStyle name="Percent" xfId="97"/>
    <cellStyle name="Percent [2]" xfId="98"/>
    <cellStyle name="Percent(0)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defined" xfId="137"/>
    <cellStyle name="Shade" xfId="138"/>
    <cellStyle name="Special" xfId="139"/>
    <cellStyle name="Style 1" xfId="140"/>
    <cellStyle name="Title" xfId="141"/>
    <cellStyle name="Titles" xfId="142"/>
    <cellStyle name="Total" xfId="143"/>
    <cellStyle name="Total2 - Style2" xfId="144"/>
    <cellStyle name="TRANSMISSION RELIABILITY PORTION OF PROJECT" xfId="145"/>
    <cellStyle name="Underl - Style4" xfId="146"/>
    <cellStyle name="Unprot" xfId="147"/>
    <cellStyle name="Unprot$" xfId="148"/>
    <cellStyle name="Unprotect" xfId="149"/>
    <cellStyle name="Warning Text" xfId="150"/>
  </cellStyles>
  <dxfs count="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95250</xdr:rowOff>
    </xdr:from>
    <xdr:to>
      <xdr:col>9</xdr:col>
      <xdr:colOff>171450</xdr:colOff>
      <xdr:row>59</xdr:row>
      <xdr:rowOff>85725</xdr:rowOff>
    </xdr:to>
    <xdr:sp>
      <xdr:nvSpPr>
        <xdr:cNvPr id="1" name="Text 12"/>
        <xdr:cNvSpPr txBox="1">
          <a:spLocks noChangeArrowheads="1"/>
        </xdr:cNvSpPr>
      </xdr:nvSpPr>
      <xdr:spPr>
        <a:xfrm>
          <a:off x="180975" y="7867650"/>
          <a:ext cx="6562725" cy="1209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This adjustment begins with June 2011 general business revenues and adjusts to the pro forma level for the twelve months ending May 2013 based on forecasted loads.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N\PA&amp;D\CASES\Utah%2003\Testimony\Stipulated\Sample%20Sprea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74933\Personal\WA98%20s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X10"/>
      <sheetName val="1X1, 10"/>
      <sheetName val="Spread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Weather"/>
      <sheetName val="Weather Present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8"/>
  <sheetViews>
    <sheetView tabSelected="1" zoomScalePageLayoutView="0" workbookViewId="0" topLeftCell="A1">
      <selection activeCell="C32" sqref="C32"/>
    </sheetView>
  </sheetViews>
  <sheetFormatPr defaultColWidth="8.75390625" defaultRowHeight="15.75"/>
  <cols>
    <col min="1" max="1" width="2.25390625" style="17" customWidth="1"/>
    <col min="2" max="2" width="6.25390625" style="17" customWidth="1"/>
    <col min="3" max="3" width="20.625" style="17" customWidth="1"/>
    <col min="4" max="4" width="8.50390625" style="17" customWidth="1"/>
    <col min="5" max="5" width="4.125" style="17" customWidth="1"/>
    <col min="6" max="6" width="12.625" style="17" customWidth="1"/>
    <col min="7" max="7" width="9.75390625" style="17" customWidth="1"/>
    <col min="8" max="8" width="10.75390625" style="17" bestFit="1" customWidth="1"/>
    <col min="9" max="9" width="11.375" style="17" customWidth="1"/>
    <col min="10" max="10" width="7.25390625" style="17" customWidth="1"/>
    <col min="11" max="16384" width="8.75390625" style="17" customWidth="1"/>
  </cols>
  <sheetData>
    <row r="1" spans="2:10" ht="12" customHeight="1">
      <c r="B1" s="15" t="s">
        <v>16</v>
      </c>
      <c r="D1" s="93"/>
      <c r="E1" s="93"/>
      <c r="F1" s="93"/>
      <c r="G1" s="93"/>
      <c r="H1" s="93"/>
      <c r="I1" s="93" t="s">
        <v>1</v>
      </c>
      <c r="J1" s="94">
        <v>3.1</v>
      </c>
    </row>
    <row r="2" spans="2:10" ht="12" customHeight="1">
      <c r="B2" s="15" t="s">
        <v>148</v>
      </c>
      <c r="D2" s="93"/>
      <c r="E2" s="93"/>
      <c r="F2" s="93"/>
      <c r="G2" s="93"/>
      <c r="H2" s="93"/>
      <c r="I2" s="93"/>
      <c r="J2" s="94"/>
    </row>
    <row r="3" spans="2:10" ht="12" customHeight="1">
      <c r="B3" s="15" t="s">
        <v>71</v>
      </c>
      <c r="D3" s="93"/>
      <c r="E3" s="93"/>
      <c r="F3" s="93"/>
      <c r="G3" s="93"/>
      <c r="H3" s="93"/>
      <c r="I3" s="93"/>
      <c r="J3" s="94"/>
    </row>
    <row r="4" spans="4:10" ht="12" customHeight="1">
      <c r="D4" s="93"/>
      <c r="E4" s="93"/>
      <c r="F4" s="93"/>
      <c r="G4" s="93"/>
      <c r="H4" s="93"/>
      <c r="I4" s="93"/>
      <c r="J4" s="94"/>
    </row>
    <row r="5" spans="4:10" ht="12" customHeight="1">
      <c r="D5" s="93"/>
      <c r="E5" s="93"/>
      <c r="F5" s="93"/>
      <c r="G5" s="93"/>
      <c r="H5" s="93"/>
      <c r="I5" s="93"/>
      <c r="J5" s="94"/>
    </row>
    <row r="6" spans="4:10" ht="12" customHeight="1">
      <c r="D6" s="93"/>
      <c r="E6" s="93"/>
      <c r="F6" s="93" t="s">
        <v>2</v>
      </c>
      <c r="G6" s="93"/>
      <c r="H6" s="93"/>
      <c r="I6" s="93" t="s">
        <v>164</v>
      </c>
      <c r="J6" s="94"/>
    </row>
    <row r="7" spans="4:10" ht="12" customHeight="1">
      <c r="D7" s="95" t="s">
        <v>3</v>
      </c>
      <c r="E7" s="95" t="s">
        <v>4</v>
      </c>
      <c r="F7" s="95" t="s">
        <v>5</v>
      </c>
      <c r="G7" s="95" t="s">
        <v>6</v>
      </c>
      <c r="H7" s="95" t="s">
        <v>7</v>
      </c>
      <c r="I7" s="95" t="s">
        <v>8</v>
      </c>
      <c r="J7" s="96" t="s">
        <v>9</v>
      </c>
    </row>
    <row r="8" spans="1:10" ht="12" customHeight="1">
      <c r="A8" s="97"/>
      <c r="B8" s="98" t="s">
        <v>13</v>
      </c>
      <c r="C8" s="97"/>
      <c r="D8" s="99"/>
      <c r="E8" s="99"/>
      <c r="F8" s="99"/>
      <c r="G8" s="99"/>
      <c r="H8" s="99"/>
      <c r="I8" s="100"/>
      <c r="J8" s="94"/>
    </row>
    <row r="9" spans="1:10" ht="12" customHeight="1">
      <c r="A9" s="97"/>
      <c r="B9" s="17" t="s">
        <v>14</v>
      </c>
      <c r="C9" s="97"/>
      <c r="D9" s="99">
        <v>440</v>
      </c>
      <c r="E9" s="99">
        <v>3</v>
      </c>
      <c r="F9" s="101">
        <f>'3.1.1'!N15*1000</f>
        <v>61323798.019652955</v>
      </c>
      <c r="G9" s="99" t="s">
        <v>11</v>
      </c>
      <c r="H9" s="102">
        <v>1</v>
      </c>
      <c r="I9" s="103">
        <f aca="true" t="shared" si="0" ref="I9:I15">+F9</f>
        <v>61323798.019652955</v>
      </c>
      <c r="J9" s="94"/>
    </row>
    <row r="10" spans="1:10" ht="12" customHeight="1">
      <c r="A10" s="97"/>
      <c r="B10" s="104" t="s">
        <v>15</v>
      </c>
      <c r="C10" s="97"/>
      <c r="D10" s="99">
        <v>442</v>
      </c>
      <c r="E10" s="99">
        <v>3</v>
      </c>
      <c r="F10" s="101">
        <f>'3.1.1'!N16*1000</f>
        <v>77670718.15881658</v>
      </c>
      <c r="G10" s="99" t="s">
        <v>11</v>
      </c>
      <c r="H10" s="102">
        <v>1</v>
      </c>
      <c r="I10" s="103">
        <f t="shared" si="0"/>
        <v>77670718.15881658</v>
      </c>
      <c r="J10" s="94"/>
    </row>
    <row r="11" spans="1:10" ht="12" customHeight="1">
      <c r="A11" s="97"/>
      <c r="B11" s="105" t="s">
        <v>56</v>
      </c>
      <c r="C11" s="97"/>
      <c r="D11" s="99">
        <v>442</v>
      </c>
      <c r="E11" s="99">
        <v>3</v>
      </c>
      <c r="F11" s="101">
        <f>'3.1.1'!N17*1000</f>
        <v>39196577.11881975</v>
      </c>
      <c r="G11" s="99" t="s">
        <v>11</v>
      </c>
      <c r="H11" s="102">
        <v>1</v>
      </c>
      <c r="I11" s="103">
        <f t="shared" si="0"/>
        <v>39196577.11881975</v>
      </c>
      <c r="J11" s="94"/>
    </row>
    <row r="12" spans="1:10" ht="12" customHeight="1">
      <c r="A12" s="97"/>
      <c r="B12" s="17" t="s">
        <v>47</v>
      </c>
      <c r="C12" s="97"/>
      <c r="D12" s="99">
        <v>442</v>
      </c>
      <c r="E12" s="99">
        <v>3</v>
      </c>
      <c r="F12" s="101">
        <f>SUM('3.1.1'!N18:N20)*1000</f>
        <v>18229782.799166452</v>
      </c>
      <c r="G12" s="99" t="s">
        <v>11</v>
      </c>
      <c r="H12" s="102">
        <v>1</v>
      </c>
      <c r="I12" s="103">
        <f t="shared" si="0"/>
        <v>18229782.799166452</v>
      </c>
      <c r="J12" s="94"/>
    </row>
    <row r="13" spans="1:10" ht="12" customHeight="1">
      <c r="A13" s="97"/>
      <c r="B13" s="105" t="s">
        <v>74</v>
      </c>
      <c r="C13" s="97"/>
      <c r="D13" s="99">
        <v>442</v>
      </c>
      <c r="E13" s="99">
        <v>3</v>
      </c>
      <c r="F13" s="101">
        <f>'3.1.1'!N21*1000</f>
        <v>1833807.829999998</v>
      </c>
      <c r="G13" s="99" t="s">
        <v>11</v>
      </c>
      <c r="H13" s="102">
        <v>1</v>
      </c>
      <c r="I13" s="103">
        <f t="shared" si="0"/>
        <v>1833807.829999998</v>
      </c>
      <c r="J13" s="94"/>
    </row>
    <row r="14" spans="1:10" ht="12" customHeight="1">
      <c r="A14" s="97"/>
      <c r="B14" s="105" t="s">
        <v>48</v>
      </c>
      <c r="C14" s="97"/>
      <c r="D14" s="99">
        <v>444</v>
      </c>
      <c r="E14" s="99">
        <v>3</v>
      </c>
      <c r="F14" s="101">
        <f>'3.1.1'!N22*1000</f>
        <v>-1080015.8236153494</v>
      </c>
      <c r="G14" s="99" t="s">
        <v>11</v>
      </c>
      <c r="H14" s="102">
        <v>1</v>
      </c>
      <c r="I14" s="103">
        <f t="shared" si="0"/>
        <v>-1080015.8236153494</v>
      </c>
      <c r="J14" s="94"/>
    </row>
    <row r="15" spans="1:10" ht="12" customHeight="1">
      <c r="A15" s="97"/>
      <c r="B15" s="97" t="s">
        <v>49</v>
      </c>
      <c r="C15" s="97"/>
      <c r="D15" s="99">
        <v>445</v>
      </c>
      <c r="E15" s="99">
        <v>3</v>
      </c>
      <c r="F15" s="101">
        <f>'3.1.1'!N23*1000</f>
        <v>1434302.9763261657</v>
      </c>
      <c r="G15" s="99" t="s">
        <v>11</v>
      </c>
      <c r="H15" s="102">
        <v>1</v>
      </c>
      <c r="I15" s="103">
        <f t="shared" si="0"/>
        <v>1434302.9763261657</v>
      </c>
      <c r="J15" s="94"/>
    </row>
    <row r="16" spans="1:10" ht="12" customHeight="1">
      <c r="A16" s="97"/>
      <c r="B16" s="97"/>
      <c r="C16" s="97"/>
      <c r="D16" s="99"/>
      <c r="E16" s="99"/>
      <c r="F16" s="106">
        <f>SUM(F9:F15)</f>
        <v>198608971.07916653</v>
      </c>
      <c r="G16" s="99"/>
      <c r="H16" s="107"/>
      <c r="I16" s="106">
        <f>SUM(I9:I15)</f>
        <v>198608971.07916653</v>
      </c>
      <c r="J16" s="94" t="s">
        <v>135</v>
      </c>
    </row>
    <row r="17" spans="1:10" ht="12" customHeight="1">
      <c r="A17" s="97"/>
      <c r="B17" s="97"/>
      <c r="C17" s="97"/>
      <c r="D17" s="99"/>
      <c r="E17" s="99"/>
      <c r="F17" s="108"/>
      <c r="G17" s="99"/>
      <c r="H17" s="107"/>
      <c r="I17" s="103"/>
      <c r="J17" s="94"/>
    </row>
    <row r="18" spans="1:10" ht="12" customHeight="1">
      <c r="A18" s="97"/>
      <c r="B18" s="97"/>
      <c r="C18" s="97"/>
      <c r="D18" s="99"/>
      <c r="E18" s="99"/>
      <c r="F18" s="108"/>
      <c r="G18" s="99"/>
      <c r="H18" s="107"/>
      <c r="I18" s="103"/>
      <c r="J18" s="94"/>
    </row>
    <row r="19" spans="1:10" ht="12" customHeight="1">
      <c r="A19" s="97"/>
      <c r="B19" s="98" t="s">
        <v>64</v>
      </c>
      <c r="C19" s="97"/>
      <c r="D19" s="99"/>
      <c r="E19" s="99"/>
      <c r="F19" s="108"/>
      <c r="G19" s="99"/>
      <c r="H19" s="107"/>
      <c r="I19" s="103"/>
      <c r="J19" s="94"/>
    </row>
    <row r="20" spans="1:10" ht="12" customHeight="1">
      <c r="A20" s="97"/>
      <c r="B20" s="21" t="s">
        <v>14</v>
      </c>
      <c r="C20" s="72"/>
      <c r="D20" s="109">
        <v>440</v>
      </c>
      <c r="E20" s="109">
        <v>3</v>
      </c>
      <c r="F20" s="71">
        <f>'3.1.2'!B33</f>
        <v>51952276.29719429</v>
      </c>
      <c r="G20" s="110" t="s">
        <v>65</v>
      </c>
      <c r="H20" s="102">
        <v>0</v>
      </c>
      <c r="I20" s="103">
        <f>H20*F20</f>
        <v>0</v>
      </c>
      <c r="J20" s="65" t="s">
        <v>132</v>
      </c>
    </row>
    <row r="21" spans="1:10" ht="12" customHeight="1">
      <c r="A21" s="97"/>
      <c r="B21" s="72" t="s">
        <v>76</v>
      </c>
      <c r="C21" s="72"/>
      <c r="D21" s="109">
        <v>442</v>
      </c>
      <c r="E21" s="109">
        <v>3</v>
      </c>
      <c r="F21" s="71">
        <f>'3.1.2'!C33</f>
        <v>110952747.50714824</v>
      </c>
      <c r="G21" s="110" t="s">
        <v>65</v>
      </c>
      <c r="H21" s="102">
        <v>0</v>
      </c>
      <c r="I21" s="103">
        <f>H21*F21</f>
        <v>0</v>
      </c>
      <c r="J21" s="65" t="s">
        <v>132</v>
      </c>
    </row>
    <row r="22" spans="1:10" ht="12" customHeight="1">
      <c r="A22" s="97"/>
      <c r="B22" s="111" t="s">
        <v>57</v>
      </c>
      <c r="C22" s="72"/>
      <c r="D22" s="109">
        <v>444</v>
      </c>
      <c r="E22" s="109">
        <v>3</v>
      </c>
      <c r="F22" s="71">
        <f>'3.1.2'!D33</f>
        <v>-565498.9147286847</v>
      </c>
      <c r="G22" s="110" t="s">
        <v>65</v>
      </c>
      <c r="H22" s="102">
        <v>0</v>
      </c>
      <c r="I22" s="103">
        <f>H22*F22</f>
        <v>0</v>
      </c>
      <c r="J22" s="65" t="s">
        <v>132</v>
      </c>
    </row>
    <row r="23" spans="1:10" ht="12" customHeight="1">
      <c r="A23" s="97"/>
      <c r="B23" s="97"/>
      <c r="C23" s="97"/>
      <c r="D23" s="99"/>
      <c r="E23" s="99"/>
      <c r="F23" s="106">
        <f>SUM(F20:F22)</f>
        <v>162339524.88961384</v>
      </c>
      <c r="G23" s="94"/>
      <c r="H23" s="107"/>
      <c r="I23" s="106">
        <f>SUM(I20:I22)</f>
        <v>0</v>
      </c>
      <c r="J23" s="94"/>
    </row>
    <row r="24" spans="1:10" ht="12" customHeight="1">
      <c r="A24" s="97"/>
      <c r="B24" s="105"/>
      <c r="C24" s="97"/>
      <c r="D24" s="99"/>
      <c r="E24" s="99"/>
      <c r="F24" s="108"/>
      <c r="G24" s="99"/>
      <c r="H24" s="107"/>
      <c r="I24" s="103"/>
      <c r="J24" s="94"/>
    </row>
    <row r="25" spans="1:10" ht="12" customHeight="1">
      <c r="A25" s="97"/>
      <c r="B25" s="105"/>
      <c r="C25" s="97"/>
      <c r="D25" s="99"/>
      <c r="E25" s="99"/>
      <c r="F25" s="108"/>
      <c r="G25" s="99"/>
      <c r="H25" s="107"/>
      <c r="I25" s="103"/>
      <c r="J25" s="94"/>
    </row>
    <row r="26" spans="1:10" ht="12" customHeight="1">
      <c r="A26" s="97"/>
      <c r="B26" s="105"/>
      <c r="C26" s="97"/>
      <c r="D26" s="99"/>
      <c r="E26" s="99"/>
      <c r="F26" s="108"/>
      <c r="G26" s="99"/>
      <c r="H26" s="107"/>
      <c r="I26" s="103"/>
      <c r="J26" s="94"/>
    </row>
    <row r="27" spans="1:10" ht="12" customHeight="1">
      <c r="A27" s="97"/>
      <c r="B27" s="105"/>
      <c r="C27" s="97"/>
      <c r="D27" s="99"/>
      <c r="E27" s="99"/>
      <c r="F27" s="108"/>
      <c r="G27" s="99"/>
      <c r="H27" s="107"/>
      <c r="I27" s="103"/>
      <c r="J27" s="94"/>
    </row>
    <row r="28" spans="1:10" ht="12" customHeight="1">
      <c r="A28" s="97"/>
      <c r="B28" s="105"/>
      <c r="C28" s="97"/>
      <c r="D28" s="99"/>
      <c r="E28" s="99"/>
      <c r="F28" s="108"/>
      <c r="G28" s="99"/>
      <c r="H28" s="107"/>
      <c r="I28" s="103"/>
      <c r="J28" s="94"/>
    </row>
    <row r="29" spans="1:10" ht="12" customHeight="1">
      <c r="A29" s="97"/>
      <c r="B29" s="105"/>
      <c r="C29" s="97"/>
      <c r="D29" s="99"/>
      <c r="E29" s="99"/>
      <c r="F29" s="108"/>
      <c r="G29" s="99"/>
      <c r="H29" s="107"/>
      <c r="I29" s="103"/>
      <c r="J29" s="94"/>
    </row>
    <row r="30" spans="1:10" ht="12" customHeight="1">
      <c r="A30" s="97"/>
      <c r="B30" s="105"/>
      <c r="C30" s="97"/>
      <c r="D30" s="99"/>
      <c r="E30" s="99"/>
      <c r="F30" s="108"/>
      <c r="G30" s="99"/>
      <c r="H30" s="107"/>
      <c r="I30" s="103"/>
      <c r="J30" s="94"/>
    </row>
    <row r="31" spans="1:10" ht="12" customHeight="1">
      <c r="A31" s="97"/>
      <c r="B31" s="105"/>
      <c r="C31" s="97"/>
      <c r="D31" s="99"/>
      <c r="E31" s="99"/>
      <c r="F31" s="108"/>
      <c r="G31" s="99"/>
      <c r="H31" s="107"/>
      <c r="I31" s="103"/>
      <c r="J31" s="94"/>
    </row>
    <row r="32" spans="1:10" ht="12" customHeight="1">
      <c r="A32" s="97"/>
      <c r="B32" s="105"/>
      <c r="C32" s="97"/>
      <c r="D32" s="99"/>
      <c r="E32" s="99"/>
      <c r="F32" s="108"/>
      <c r="G32" s="99"/>
      <c r="H32" s="107"/>
      <c r="I32" s="103"/>
      <c r="J32" s="94"/>
    </row>
    <row r="33" spans="1:10" ht="12" customHeight="1">
      <c r="A33" s="97"/>
      <c r="B33" s="105"/>
      <c r="C33" s="97"/>
      <c r="D33" s="99"/>
      <c r="E33" s="99"/>
      <c r="F33" s="108"/>
      <c r="G33" s="99"/>
      <c r="H33" s="107"/>
      <c r="I33" s="103"/>
      <c r="J33" s="94"/>
    </row>
    <row r="34" spans="1:10" ht="12" customHeight="1">
      <c r="A34" s="97"/>
      <c r="B34" s="112"/>
      <c r="C34" s="97"/>
      <c r="D34" s="99"/>
      <c r="E34" s="99"/>
      <c r="F34" s="108"/>
      <c r="G34" s="99"/>
      <c r="H34" s="107"/>
      <c r="I34" s="103"/>
      <c r="J34" s="94"/>
    </row>
    <row r="35" spans="1:10" ht="12" customHeight="1">
      <c r="A35" s="97"/>
      <c r="B35" s="112"/>
      <c r="C35" s="97"/>
      <c r="D35" s="99"/>
      <c r="E35" s="99"/>
      <c r="F35" s="108"/>
      <c r="G35" s="99"/>
      <c r="H35" s="107"/>
      <c r="I35" s="103"/>
      <c r="J35" s="94"/>
    </row>
    <row r="36" spans="2:10" ht="12" customHeight="1">
      <c r="B36" s="112"/>
      <c r="C36" s="97"/>
      <c r="D36" s="99"/>
      <c r="E36" s="99"/>
      <c r="F36" s="108"/>
      <c r="G36" s="99"/>
      <c r="H36" s="107"/>
      <c r="I36" s="103"/>
      <c r="J36" s="94"/>
    </row>
    <row r="37" spans="2:10" ht="12" customHeight="1">
      <c r="B37" s="112"/>
      <c r="C37" s="97"/>
      <c r="D37" s="99"/>
      <c r="E37" s="99"/>
      <c r="F37" s="108"/>
      <c r="G37" s="99"/>
      <c r="H37" s="107"/>
      <c r="I37" s="103"/>
      <c r="J37" s="94"/>
    </row>
    <row r="38" spans="2:10" ht="12" customHeight="1">
      <c r="B38" s="112"/>
      <c r="C38" s="97"/>
      <c r="D38" s="99"/>
      <c r="E38" s="99"/>
      <c r="F38" s="108"/>
      <c r="G38" s="99"/>
      <c r="H38" s="107"/>
      <c r="I38" s="103"/>
      <c r="J38" s="94"/>
    </row>
    <row r="39" spans="2:10" ht="12" customHeight="1">
      <c r="B39" s="112"/>
      <c r="C39" s="97"/>
      <c r="D39" s="99"/>
      <c r="E39" s="99"/>
      <c r="F39" s="108"/>
      <c r="G39" s="99"/>
      <c r="H39" s="107"/>
      <c r="I39" s="103"/>
      <c r="J39" s="94"/>
    </row>
    <row r="40" spans="2:10" ht="12" customHeight="1">
      <c r="B40" s="105"/>
      <c r="C40" s="97"/>
      <c r="D40" s="99"/>
      <c r="E40" s="99"/>
      <c r="F40" s="108"/>
      <c r="G40" s="99"/>
      <c r="H40" s="107"/>
      <c r="I40" s="103"/>
      <c r="J40" s="94"/>
    </row>
    <row r="41" spans="2:10" ht="12" customHeight="1">
      <c r="B41" s="112"/>
      <c r="C41" s="97"/>
      <c r="D41" s="99"/>
      <c r="E41" s="99"/>
      <c r="F41" s="108"/>
      <c r="G41" s="99"/>
      <c r="H41" s="107"/>
      <c r="I41" s="103"/>
      <c r="J41" s="94"/>
    </row>
    <row r="42" spans="2:10" ht="12" customHeight="1">
      <c r="B42" s="112"/>
      <c r="C42" s="97"/>
      <c r="D42" s="99"/>
      <c r="E42" s="99"/>
      <c r="F42" s="108"/>
      <c r="G42" s="99"/>
      <c r="H42" s="107"/>
      <c r="I42" s="103"/>
      <c r="J42" s="94"/>
    </row>
    <row r="43" spans="2:10" ht="12" customHeight="1">
      <c r="B43" s="112"/>
      <c r="C43" s="97"/>
      <c r="D43" s="99"/>
      <c r="E43" s="99"/>
      <c r="F43" s="108"/>
      <c r="G43" s="99"/>
      <c r="H43" s="107"/>
      <c r="I43" s="103"/>
      <c r="J43" s="94"/>
    </row>
    <row r="44" spans="2:10" ht="12" customHeight="1">
      <c r="B44" s="112"/>
      <c r="C44" s="97"/>
      <c r="D44" s="99"/>
      <c r="E44" s="99"/>
      <c r="F44" s="108"/>
      <c r="G44" s="99"/>
      <c r="H44" s="107"/>
      <c r="I44" s="103"/>
      <c r="J44" s="94"/>
    </row>
    <row r="45" spans="2:10" ht="12" customHeight="1">
      <c r="B45" s="112"/>
      <c r="C45" s="97"/>
      <c r="D45" s="99"/>
      <c r="E45" s="99"/>
      <c r="F45" s="108"/>
      <c r="G45" s="99"/>
      <c r="H45" s="107"/>
      <c r="I45" s="103"/>
      <c r="J45" s="94"/>
    </row>
    <row r="46" spans="1:10" ht="12" customHeight="1">
      <c r="A46" s="97"/>
      <c r="B46" s="112"/>
      <c r="C46" s="97"/>
      <c r="D46" s="99"/>
      <c r="E46" s="99"/>
      <c r="F46" s="108"/>
      <c r="G46" s="99"/>
      <c r="H46" s="107"/>
      <c r="I46" s="103"/>
      <c r="J46" s="94"/>
    </row>
    <row r="47" spans="1:10" ht="12" customHeight="1">
      <c r="A47" s="97"/>
      <c r="B47" s="112"/>
      <c r="C47" s="97"/>
      <c r="D47" s="99"/>
      <c r="E47" s="99"/>
      <c r="F47" s="108"/>
      <c r="G47" s="99"/>
      <c r="H47" s="107"/>
      <c r="I47" s="103"/>
      <c r="J47" s="94"/>
    </row>
    <row r="48" spans="1:10" ht="12" customHeight="1">
      <c r="A48" s="97"/>
      <c r="B48" s="97"/>
      <c r="C48" s="97"/>
      <c r="D48" s="99"/>
      <c r="E48" s="99"/>
      <c r="F48" s="108"/>
      <c r="G48" s="99"/>
      <c r="H48" s="107"/>
      <c r="I48" s="103"/>
      <c r="J48" s="94"/>
    </row>
    <row r="49" spans="1:10" ht="12" customHeight="1">
      <c r="A49" s="97"/>
      <c r="B49" s="97"/>
      <c r="C49" s="97"/>
      <c r="D49" s="99"/>
      <c r="E49" s="99"/>
      <c r="F49" s="108"/>
      <c r="G49" s="99"/>
      <c r="H49" s="107"/>
      <c r="I49" s="103"/>
      <c r="J49" s="94"/>
    </row>
    <row r="50" spans="1:10" ht="12" customHeight="1">
      <c r="A50" s="97"/>
      <c r="B50" s="97"/>
      <c r="C50" s="97"/>
      <c r="D50" s="99"/>
      <c r="E50" s="99"/>
      <c r="F50" s="108"/>
      <c r="G50" s="99"/>
      <c r="H50" s="107"/>
      <c r="I50" s="103"/>
      <c r="J50" s="94"/>
    </row>
    <row r="51" spans="1:10" ht="12" customHeight="1" thickBot="1">
      <c r="A51" s="97"/>
      <c r="B51" s="113" t="s">
        <v>10</v>
      </c>
      <c r="C51" s="97"/>
      <c r="D51" s="99"/>
      <c r="E51" s="99"/>
      <c r="F51" s="99"/>
      <c r="G51" s="99"/>
      <c r="H51" s="99"/>
      <c r="I51" s="99"/>
      <c r="J51" s="94"/>
    </row>
    <row r="52" spans="1:10" ht="12" customHeight="1">
      <c r="A52" s="114"/>
      <c r="B52" s="115"/>
      <c r="C52" s="115"/>
      <c r="D52" s="116"/>
      <c r="E52" s="116"/>
      <c r="F52" s="116"/>
      <c r="G52" s="116"/>
      <c r="H52" s="116"/>
      <c r="I52" s="116"/>
      <c r="J52" s="117"/>
    </row>
    <row r="53" spans="1:10" ht="12" customHeight="1">
      <c r="A53" s="118"/>
      <c r="B53" s="112"/>
      <c r="C53" s="97"/>
      <c r="D53" s="99"/>
      <c r="E53" s="99"/>
      <c r="F53" s="99"/>
      <c r="G53" s="99"/>
      <c r="H53" s="99"/>
      <c r="I53" s="99"/>
      <c r="J53" s="119"/>
    </row>
    <row r="54" spans="1:10" ht="12" customHeight="1">
      <c r="A54" s="118"/>
      <c r="B54" s="112"/>
      <c r="C54" s="97"/>
      <c r="D54" s="99"/>
      <c r="E54" s="99"/>
      <c r="F54" s="99"/>
      <c r="G54" s="99"/>
      <c r="H54" s="99"/>
      <c r="I54" s="99"/>
      <c r="J54" s="119"/>
    </row>
    <row r="55" spans="1:10" ht="12" customHeight="1">
      <c r="A55" s="118"/>
      <c r="B55" s="112"/>
      <c r="C55" s="97"/>
      <c r="D55" s="99"/>
      <c r="E55" s="99"/>
      <c r="F55" s="99"/>
      <c r="G55" s="99"/>
      <c r="H55" s="99"/>
      <c r="I55" s="99"/>
      <c r="J55" s="119"/>
    </row>
    <row r="56" spans="1:10" ht="12" customHeight="1">
      <c r="A56" s="118"/>
      <c r="B56" s="112"/>
      <c r="C56" s="97"/>
      <c r="D56" s="99"/>
      <c r="E56" s="99"/>
      <c r="F56" s="99"/>
      <c r="G56" s="99"/>
      <c r="H56" s="99"/>
      <c r="I56" s="99"/>
      <c r="J56" s="119"/>
    </row>
    <row r="57" spans="1:10" ht="12" customHeight="1">
      <c r="A57" s="118"/>
      <c r="B57" s="112"/>
      <c r="C57" s="97"/>
      <c r="D57" s="99"/>
      <c r="E57" s="99"/>
      <c r="F57" s="120"/>
      <c r="G57" s="99"/>
      <c r="H57" s="99"/>
      <c r="I57" s="99"/>
      <c r="J57" s="119"/>
    </row>
    <row r="58" spans="1:10" ht="12" customHeight="1">
      <c r="A58" s="118"/>
      <c r="B58" s="112"/>
      <c r="C58" s="97"/>
      <c r="D58" s="99"/>
      <c r="E58" s="99"/>
      <c r="F58" s="99"/>
      <c r="G58" s="99"/>
      <c r="H58" s="99"/>
      <c r="I58" s="99"/>
      <c r="J58" s="119"/>
    </row>
    <row r="59" spans="1:10" ht="12" customHeight="1">
      <c r="A59" s="118"/>
      <c r="B59" s="112"/>
      <c r="C59" s="97"/>
      <c r="D59" s="99"/>
      <c r="E59" s="99"/>
      <c r="F59" s="99"/>
      <c r="G59" s="99"/>
      <c r="H59" s="99"/>
      <c r="I59" s="99"/>
      <c r="J59" s="119"/>
    </row>
    <row r="60" spans="1:10" ht="12" customHeight="1" thickBot="1">
      <c r="A60" s="121"/>
      <c r="B60" s="122"/>
      <c r="C60" s="122"/>
      <c r="D60" s="123"/>
      <c r="E60" s="123"/>
      <c r="F60" s="123"/>
      <c r="G60" s="123"/>
      <c r="H60" s="123"/>
      <c r="I60" s="123"/>
      <c r="J60" s="124"/>
    </row>
    <row r="61" ht="12" customHeight="1"/>
    <row r="63" spans="4:7" ht="12.75">
      <c r="D63" s="95"/>
      <c r="G63" s="125"/>
    </row>
    <row r="64" ht="12.75">
      <c r="D64" s="126"/>
    </row>
    <row r="65" ht="12.75">
      <c r="D65" s="126"/>
    </row>
    <row r="66" ht="12.75">
      <c r="D66" s="126"/>
    </row>
    <row r="67" ht="12.75">
      <c r="D67" s="126"/>
    </row>
    <row r="68" ht="12.75">
      <c r="D68" s="126"/>
    </row>
    <row r="69" ht="12.75">
      <c r="D69" s="126"/>
    </row>
    <row r="70" ht="12.75">
      <c r="D70" s="126"/>
    </row>
    <row r="71" ht="12.75">
      <c r="D71" s="126"/>
    </row>
    <row r="72" ht="12.75">
      <c r="D72" s="126"/>
    </row>
    <row r="73" ht="12.75">
      <c r="D73" s="126"/>
    </row>
    <row r="74" ht="12.75">
      <c r="D74" s="126"/>
    </row>
    <row r="75" ht="12.75">
      <c r="D75" s="126"/>
    </row>
    <row r="76" ht="12.75">
      <c r="D76" s="126"/>
    </row>
    <row r="77" ht="12.75">
      <c r="D77" s="126"/>
    </row>
    <row r="78" ht="12.75">
      <c r="D78" s="126"/>
    </row>
    <row r="79" ht="12.75">
      <c r="D79" s="126"/>
    </row>
    <row r="80" ht="12.75">
      <c r="D80" s="126"/>
    </row>
    <row r="81" ht="12.75">
      <c r="D81" s="126"/>
    </row>
    <row r="82" ht="12.75">
      <c r="D82" s="126"/>
    </row>
    <row r="83" ht="12.75">
      <c r="D83" s="126"/>
    </row>
    <row r="84" ht="12.75">
      <c r="D84" s="126"/>
    </row>
    <row r="85" ht="12.75">
      <c r="D85" s="126"/>
    </row>
    <row r="86" ht="12.75">
      <c r="D86" s="126"/>
    </row>
    <row r="87" ht="12.75">
      <c r="D87" s="126"/>
    </row>
    <row r="88" ht="12.75">
      <c r="D88" s="126"/>
    </row>
    <row r="89" ht="12.75">
      <c r="D89" s="126"/>
    </row>
    <row r="90" ht="12.75">
      <c r="D90" s="126"/>
    </row>
    <row r="91" ht="12.75">
      <c r="D91" s="126"/>
    </row>
    <row r="92" ht="12.75">
      <c r="D92" s="126"/>
    </row>
    <row r="93" ht="12.75">
      <c r="D93" s="126"/>
    </row>
    <row r="94" ht="12.75">
      <c r="D94" s="126"/>
    </row>
    <row r="95" ht="12.75">
      <c r="D95" s="126"/>
    </row>
    <row r="96" ht="12.75">
      <c r="D96" s="126"/>
    </row>
    <row r="97" ht="12.75">
      <c r="D97" s="126"/>
    </row>
    <row r="98" ht="12.75">
      <c r="D98" s="126"/>
    </row>
    <row r="99" ht="12.75">
      <c r="D99" s="126"/>
    </row>
    <row r="100" ht="12.75">
      <c r="D100" s="126"/>
    </row>
    <row r="101" ht="12.75">
      <c r="D101" s="126"/>
    </row>
    <row r="102" ht="12.75">
      <c r="D102" s="126"/>
    </row>
    <row r="103" ht="12.75">
      <c r="D103" s="126"/>
    </row>
    <row r="104" ht="12.75">
      <c r="D104" s="126"/>
    </row>
    <row r="105" ht="12.75">
      <c r="D105" s="126"/>
    </row>
    <row r="106" ht="12.75">
      <c r="D106" s="126"/>
    </row>
    <row r="107" ht="12.75">
      <c r="D107" s="126"/>
    </row>
    <row r="108" ht="12.75">
      <c r="D108" s="126"/>
    </row>
    <row r="109" ht="12.75">
      <c r="D109" s="126"/>
    </row>
    <row r="110" ht="12.75">
      <c r="D110" s="126"/>
    </row>
    <row r="111" ht="12.75">
      <c r="D111" s="126"/>
    </row>
    <row r="112" ht="12.75">
      <c r="D112" s="126"/>
    </row>
    <row r="113" ht="12.75">
      <c r="D113" s="126"/>
    </row>
    <row r="114" ht="12.75">
      <c r="D114" s="126"/>
    </row>
    <row r="115" ht="12.75">
      <c r="D115" s="126"/>
    </row>
    <row r="116" ht="12.75">
      <c r="D116" s="126"/>
    </row>
    <row r="117" ht="12.75">
      <c r="D117" s="126"/>
    </row>
    <row r="118" ht="12.75">
      <c r="D118" s="126"/>
    </row>
    <row r="119" ht="12.75">
      <c r="D119" s="126"/>
    </row>
    <row r="120" ht="12.75">
      <c r="D120" s="126"/>
    </row>
    <row r="121" ht="12.75">
      <c r="D121" s="126"/>
    </row>
    <row r="122" ht="12.75">
      <c r="D122" s="126"/>
    </row>
    <row r="123" ht="12.75">
      <c r="D123" s="126"/>
    </row>
    <row r="124" ht="12.75">
      <c r="D124" s="126"/>
    </row>
    <row r="125" ht="12.75">
      <c r="D125" s="126"/>
    </row>
    <row r="126" ht="12.75">
      <c r="D126" s="126"/>
    </row>
    <row r="127" ht="12.75">
      <c r="D127" s="126"/>
    </row>
    <row r="128" ht="12.75">
      <c r="D128" s="126"/>
    </row>
    <row r="129" ht="12.75">
      <c r="D129" s="126"/>
    </row>
    <row r="130" ht="12.75">
      <c r="D130" s="126"/>
    </row>
    <row r="131" ht="12.75">
      <c r="D131" s="126"/>
    </row>
    <row r="132" ht="12.75">
      <c r="D132" s="126"/>
    </row>
    <row r="133" ht="12.75">
      <c r="D133" s="126"/>
    </row>
    <row r="134" ht="12.75">
      <c r="D134" s="126"/>
    </row>
    <row r="135" ht="12.75">
      <c r="D135" s="126"/>
    </row>
    <row r="136" ht="12.75">
      <c r="D136" s="126"/>
    </row>
    <row r="137" ht="12.75">
      <c r="D137" s="126"/>
    </row>
    <row r="138" ht="12.75">
      <c r="D138" s="126"/>
    </row>
    <row r="139" ht="12.75">
      <c r="D139" s="126"/>
    </row>
    <row r="140" ht="12.75">
      <c r="D140" s="126"/>
    </row>
    <row r="141" ht="12.75">
      <c r="D141" s="126"/>
    </row>
    <row r="142" ht="12.75">
      <c r="D142" s="126"/>
    </row>
    <row r="143" ht="12.75">
      <c r="D143" s="126"/>
    </row>
    <row r="144" ht="12.75">
      <c r="D144" s="126"/>
    </row>
    <row r="145" ht="12.75">
      <c r="D145" s="126"/>
    </row>
    <row r="146" ht="12.75">
      <c r="D146" s="126"/>
    </row>
    <row r="147" ht="12.75">
      <c r="D147" s="126"/>
    </row>
    <row r="148" ht="12.75">
      <c r="D148" s="126"/>
    </row>
    <row r="149" ht="12.75">
      <c r="D149" s="126"/>
    </row>
    <row r="150" ht="12.75">
      <c r="D150" s="126"/>
    </row>
    <row r="151" ht="12.75">
      <c r="D151" s="126"/>
    </row>
    <row r="152" ht="12.75">
      <c r="D152" s="126"/>
    </row>
    <row r="153" ht="12.75">
      <c r="D153" s="126"/>
    </row>
    <row r="154" ht="12.75">
      <c r="D154" s="126"/>
    </row>
    <row r="155" ht="12.75">
      <c r="D155" s="126"/>
    </row>
    <row r="156" ht="12.75">
      <c r="D156" s="126"/>
    </row>
    <row r="157" ht="12.75">
      <c r="D157" s="126"/>
    </row>
    <row r="158" ht="12.75">
      <c r="D158" s="126"/>
    </row>
    <row r="159" ht="12.75">
      <c r="D159" s="126"/>
    </row>
    <row r="160" ht="12.75">
      <c r="D160" s="126"/>
    </row>
    <row r="161" ht="12.75">
      <c r="D161" s="126"/>
    </row>
    <row r="162" ht="12.75">
      <c r="D162" s="126"/>
    </row>
    <row r="163" ht="12.75">
      <c r="D163" s="126"/>
    </row>
    <row r="164" ht="12.75">
      <c r="D164" s="126"/>
    </row>
    <row r="165" ht="12.75">
      <c r="D165" s="126"/>
    </row>
    <row r="166" ht="12.75">
      <c r="D166" s="126"/>
    </row>
    <row r="167" ht="12.75">
      <c r="D167" s="126"/>
    </row>
    <row r="168" ht="12.75">
      <c r="D168" s="126"/>
    </row>
    <row r="169" ht="12.75">
      <c r="D169" s="126"/>
    </row>
    <row r="170" ht="12.75">
      <c r="D170" s="126"/>
    </row>
    <row r="171" ht="12.75">
      <c r="D171" s="126"/>
    </row>
    <row r="172" ht="12.75">
      <c r="D172" s="126"/>
    </row>
    <row r="173" ht="12.75">
      <c r="D173" s="126"/>
    </row>
    <row r="174" ht="12.75">
      <c r="D174" s="126"/>
    </row>
    <row r="175" ht="12.75">
      <c r="D175" s="126"/>
    </row>
    <row r="176" ht="12.75">
      <c r="D176" s="126"/>
    </row>
    <row r="177" ht="12.75">
      <c r="D177" s="126"/>
    </row>
    <row r="178" ht="12.75">
      <c r="D178" s="126"/>
    </row>
    <row r="179" ht="12.75">
      <c r="D179" s="126"/>
    </row>
    <row r="180" ht="12.75">
      <c r="D180" s="126"/>
    </row>
    <row r="181" ht="12.75">
      <c r="D181" s="126"/>
    </row>
    <row r="182" ht="12.75">
      <c r="D182" s="126"/>
    </row>
    <row r="183" ht="12.75">
      <c r="D183" s="126"/>
    </row>
    <row r="184" ht="12.75">
      <c r="D184" s="126"/>
    </row>
    <row r="185" ht="12.75">
      <c r="D185" s="126"/>
    </row>
    <row r="186" ht="12.75">
      <c r="D186" s="126"/>
    </row>
    <row r="187" ht="12.75">
      <c r="D187" s="126"/>
    </row>
    <row r="188" ht="12.75">
      <c r="D188" s="126"/>
    </row>
    <row r="189" ht="12.75">
      <c r="D189" s="126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  <row r="301" ht="12.75">
      <c r="D301" s="126"/>
    </row>
    <row r="302" ht="12.75">
      <c r="D302" s="126"/>
    </row>
    <row r="303" ht="12.75">
      <c r="D303" s="126"/>
    </row>
    <row r="304" ht="12.75">
      <c r="D304" s="126"/>
    </row>
    <row r="305" ht="12.75">
      <c r="D305" s="126"/>
    </row>
    <row r="306" ht="12.75">
      <c r="D306" s="126"/>
    </row>
    <row r="307" ht="12.75">
      <c r="D307" s="126"/>
    </row>
    <row r="308" ht="12.75">
      <c r="D308" s="126"/>
    </row>
    <row r="309" ht="12.75">
      <c r="D309" s="126"/>
    </row>
    <row r="310" ht="12.75">
      <c r="D310" s="126"/>
    </row>
    <row r="311" ht="12.75">
      <c r="D311" s="126"/>
    </row>
    <row r="312" ht="12.75">
      <c r="D312" s="126"/>
    </row>
    <row r="313" ht="12.75">
      <c r="D313" s="126"/>
    </row>
    <row r="314" ht="12.75">
      <c r="D314" s="126"/>
    </row>
    <row r="315" ht="12.75">
      <c r="D315" s="126"/>
    </row>
    <row r="316" ht="12.75">
      <c r="D316" s="126"/>
    </row>
    <row r="317" ht="12.75">
      <c r="D317" s="126"/>
    </row>
    <row r="318" ht="12.75">
      <c r="D318" s="126"/>
    </row>
    <row r="319" ht="12.75">
      <c r="D319" s="126"/>
    </row>
    <row r="320" ht="12.75">
      <c r="D320" s="126"/>
    </row>
    <row r="321" ht="12.75">
      <c r="D321" s="126"/>
    </row>
    <row r="322" ht="12.75">
      <c r="D322" s="126"/>
    </row>
    <row r="323" ht="12.75">
      <c r="D323" s="126"/>
    </row>
    <row r="324" ht="12.75">
      <c r="D324" s="126"/>
    </row>
    <row r="325" ht="12.75">
      <c r="D325" s="126"/>
    </row>
    <row r="326" ht="12.75">
      <c r="D326" s="126"/>
    </row>
    <row r="327" ht="12.75">
      <c r="D327" s="126"/>
    </row>
    <row r="328" ht="12.75">
      <c r="D328" s="126"/>
    </row>
    <row r="329" ht="12.75">
      <c r="D329" s="126"/>
    </row>
    <row r="330" ht="12.75">
      <c r="D330" s="126"/>
    </row>
    <row r="331" ht="12.75">
      <c r="D331" s="126"/>
    </row>
    <row r="332" ht="12.75">
      <c r="D332" s="126"/>
    </row>
    <row r="333" ht="12.75">
      <c r="D333" s="126"/>
    </row>
    <row r="334" ht="12.75">
      <c r="D334" s="126"/>
    </row>
    <row r="335" ht="12.75">
      <c r="D335" s="126"/>
    </row>
    <row r="336" ht="12.75">
      <c r="D336" s="126"/>
    </row>
    <row r="337" ht="12.75">
      <c r="D337" s="126"/>
    </row>
    <row r="338" ht="12.75">
      <c r="D338" s="126"/>
    </row>
    <row r="339" ht="12.75">
      <c r="D339" s="126"/>
    </row>
    <row r="340" ht="12.75">
      <c r="D340" s="126"/>
    </row>
    <row r="341" ht="12.75">
      <c r="D341" s="126"/>
    </row>
    <row r="342" ht="12.75">
      <c r="D342" s="126"/>
    </row>
    <row r="343" ht="12.75">
      <c r="D343" s="126"/>
    </row>
    <row r="344" ht="12.75">
      <c r="D344" s="126"/>
    </row>
    <row r="345" ht="12.75">
      <c r="D345" s="126"/>
    </row>
    <row r="346" ht="12.75">
      <c r="D346" s="126"/>
    </row>
    <row r="347" ht="12.75">
      <c r="D347" s="126"/>
    </row>
    <row r="348" ht="12.75">
      <c r="D348" s="126"/>
    </row>
    <row r="349" ht="12.75">
      <c r="D349" s="126"/>
    </row>
    <row r="350" ht="12.75">
      <c r="D350" s="126"/>
    </row>
    <row r="351" ht="12.75">
      <c r="D351" s="126"/>
    </row>
    <row r="352" ht="12.75">
      <c r="D352" s="126"/>
    </row>
    <row r="353" ht="12.75">
      <c r="D353" s="126"/>
    </row>
    <row r="354" ht="12.75">
      <c r="D354" s="126"/>
    </row>
    <row r="355" ht="12.75">
      <c r="D355" s="126"/>
    </row>
    <row r="356" ht="12.75">
      <c r="D356" s="126"/>
    </row>
    <row r="357" ht="12.75">
      <c r="D357" s="126"/>
    </row>
    <row r="358" ht="12.75">
      <c r="D358" s="126"/>
    </row>
    <row r="359" ht="12.75">
      <c r="D359" s="126"/>
    </row>
    <row r="360" ht="12.75">
      <c r="D360" s="126"/>
    </row>
    <row r="361" ht="12.75">
      <c r="D361" s="126"/>
    </row>
    <row r="362" ht="12.75">
      <c r="D362" s="126"/>
    </row>
    <row r="363" ht="12.75">
      <c r="D363" s="126"/>
    </row>
    <row r="364" ht="12.75">
      <c r="D364" s="126"/>
    </row>
    <row r="365" ht="12.75">
      <c r="D365" s="126"/>
    </row>
    <row r="366" ht="12.75">
      <c r="D366" s="126"/>
    </row>
    <row r="367" ht="12.75">
      <c r="D367" s="126"/>
    </row>
    <row r="368" ht="12.75">
      <c r="D368" s="126"/>
    </row>
    <row r="369" ht="12.75">
      <c r="D369" s="126"/>
    </row>
    <row r="370" ht="12.75">
      <c r="D370" s="126"/>
    </row>
    <row r="371" ht="12.75">
      <c r="D371" s="126"/>
    </row>
    <row r="372" ht="12.75">
      <c r="D372" s="126"/>
    </row>
    <row r="373" ht="12.75">
      <c r="D373" s="126"/>
    </row>
    <row r="374" ht="12.75">
      <c r="D374" s="126"/>
    </row>
    <row r="375" ht="12.75">
      <c r="D375" s="126"/>
    </row>
    <row r="376" ht="12.75">
      <c r="D376" s="126"/>
    </row>
    <row r="377" ht="12.75">
      <c r="D377" s="126"/>
    </row>
    <row r="378" ht="12.75">
      <c r="D378" s="126"/>
    </row>
    <row r="379" ht="12.75">
      <c r="D379" s="126"/>
    </row>
    <row r="380" ht="12.75">
      <c r="D380" s="126"/>
    </row>
    <row r="381" ht="12.75">
      <c r="D381" s="126"/>
    </row>
    <row r="382" ht="12.75">
      <c r="D382" s="126"/>
    </row>
    <row r="383" ht="12.75">
      <c r="D383" s="126"/>
    </row>
    <row r="384" ht="12.75">
      <c r="D384" s="126"/>
    </row>
    <row r="385" ht="12.75">
      <c r="D385" s="126"/>
    </row>
    <row r="386" ht="12.75">
      <c r="D386" s="126"/>
    </row>
    <row r="387" ht="12.75">
      <c r="D387" s="126"/>
    </row>
    <row r="388" ht="12.75">
      <c r="D388" s="126"/>
    </row>
    <row r="389" ht="12.75">
      <c r="D389" s="126"/>
    </row>
    <row r="390" ht="12.75">
      <c r="D390" s="126"/>
    </row>
    <row r="391" ht="12.75">
      <c r="D391" s="126"/>
    </row>
    <row r="392" ht="12.75">
      <c r="D392" s="126"/>
    </row>
    <row r="393" ht="12.75">
      <c r="D393" s="126"/>
    </row>
    <row r="394" ht="12.75">
      <c r="D394" s="126"/>
    </row>
    <row r="395" ht="12.75">
      <c r="D395" s="126"/>
    </row>
    <row r="396" ht="12.75">
      <c r="D396" s="126"/>
    </row>
    <row r="397" ht="12.75">
      <c r="D397" s="126"/>
    </row>
    <row r="398" ht="12.75">
      <c r="D398" s="126"/>
    </row>
  </sheetData>
  <sheetProtection/>
  <conditionalFormatting sqref="J1">
    <cfRule type="cellIs" priority="3" dxfId="3" operator="equal" stopIfTrue="1">
      <formula>"x.x"</formula>
    </cfRule>
  </conditionalFormatting>
  <conditionalFormatting sqref="B9 B20">
    <cfRule type="cellIs" priority="2" dxfId="3" operator="equal" stopIfTrue="1">
      <formula>"Title"</formula>
    </cfRule>
  </conditionalFormatting>
  <conditionalFormatting sqref="B8">
    <cfRule type="cellIs" priority="1" dxfId="3" operator="equal" stopIfTrue="1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&#10;Type 1 - ordered, reversal of prior period, correcting or normalizing adjustments.&#10;Type 2 - annualizing or change during the test period.&#10;Type 3 - adjustments beyond the test period." sqref="E9:E50">
      <formula1>"1, 2, 3"</formula1>
    </dataValidation>
    <dataValidation errorStyle="warning" type="list" allowBlank="1" showInputMessage="1" showErrorMessage="1" errorTitle="Factor" error="This factor is not included in the drop-down list. Is this the factor you want to use?" sqref="G9:G19 G24:G50">
      <formula1>$G$64:$G$155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9:D50">
      <formula1>$D$64:$D$398</formula1>
    </dataValidation>
  </dataValidations>
  <printOptions horizontalCentered="1"/>
  <pageMargins left="0.75" right="0.25" top="0.5" bottom="0.3" header="0.5" footer="0.5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85" zoomScaleNormal="85" zoomScalePageLayoutView="0" workbookViewId="0" topLeftCell="A1">
      <selection activeCell="A10" sqref="A10"/>
    </sheetView>
  </sheetViews>
  <sheetFormatPr defaultColWidth="9.00390625" defaultRowHeight="15.75"/>
  <cols>
    <col min="1" max="1" width="20.875" style="17" customWidth="1"/>
    <col min="2" max="12" width="13.625" style="17" customWidth="1"/>
    <col min="13" max="13" width="2.75390625" style="17" customWidth="1"/>
    <col min="14" max="14" width="15.125" style="17" customWidth="1"/>
    <col min="15" max="16384" width="9.00390625" style="17" customWidth="1"/>
  </cols>
  <sheetData>
    <row r="1" spans="1:12" ht="12.75">
      <c r="A1" s="7" t="str">
        <f>'3.1'!B1</f>
        <v>Rocky Mountain Power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7" t="str">
        <f>'3.1'!B2</f>
        <v>Utah General Rate Case - May 2013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7" t="s">
        <v>149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7" t="s">
        <v>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7" t="s">
        <v>150</v>
      </c>
      <c r="B5" s="16"/>
      <c r="C5" s="16"/>
      <c r="D5" s="16"/>
      <c r="E5" s="16"/>
      <c r="F5" s="16"/>
      <c r="G5" s="16"/>
      <c r="H5" s="16"/>
      <c r="I5" s="18"/>
      <c r="J5" s="18"/>
      <c r="K5" s="18"/>
      <c r="L5" s="16"/>
    </row>
    <row r="6" spans="1:12" ht="12.75">
      <c r="A6" s="7" t="s">
        <v>151</v>
      </c>
      <c r="B6" s="16"/>
      <c r="C6" s="16"/>
      <c r="D6" s="16"/>
      <c r="E6" s="16"/>
      <c r="F6" s="16"/>
      <c r="G6" s="16"/>
      <c r="H6" s="16"/>
      <c r="I6" s="18"/>
      <c r="J6" s="18"/>
      <c r="K6" s="18"/>
      <c r="L6" s="16"/>
    </row>
    <row r="7" spans="1:12" ht="12.75">
      <c r="A7" s="19"/>
      <c r="B7" s="20"/>
      <c r="C7" s="20"/>
      <c r="D7" s="20"/>
      <c r="E7" s="19"/>
      <c r="F7" s="20"/>
      <c r="G7" s="20"/>
      <c r="H7" s="20"/>
      <c r="I7" s="20"/>
      <c r="J7" s="20"/>
      <c r="K7" s="20"/>
      <c r="L7" s="20"/>
    </row>
    <row r="8" spans="1:12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>
      <c r="A9" s="1"/>
      <c r="B9" s="22" t="s">
        <v>18</v>
      </c>
      <c r="C9" s="22" t="s">
        <v>19</v>
      </c>
      <c r="D9" s="22" t="s">
        <v>20</v>
      </c>
      <c r="E9" s="22" t="s">
        <v>21</v>
      </c>
      <c r="F9" s="22" t="s">
        <v>22</v>
      </c>
      <c r="G9" s="22" t="s">
        <v>23</v>
      </c>
      <c r="H9" s="22" t="s">
        <v>24</v>
      </c>
      <c r="I9" s="22" t="s">
        <v>25</v>
      </c>
      <c r="J9" s="22" t="s">
        <v>26</v>
      </c>
      <c r="K9" s="22" t="s">
        <v>27</v>
      </c>
      <c r="L9" s="22" t="s">
        <v>28</v>
      </c>
    </row>
    <row r="10" spans="1:12" ht="12.75">
      <c r="A10" s="1"/>
      <c r="B10" s="16"/>
      <c r="C10" s="16"/>
      <c r="D10" s="16"/>
      <c r="E10" s="16"/>
      <c r="F10" s="16"/>
      <c r="G10" s="1"/>
      <c r="H10" s="16"/>
      <c r="I10" s="16"/>
      <c r="J10" s="16"/>
      <c r="K10" s="16"/>
      <c r="L10" s="16"/>
    </row>
    <row r="11" spans="1:14" ht="12.75">
      <c r="A11" s="1"/>
      <c r="B11" s="23"/>
      <c r="C11" s="24"/>
      <c r="D11" s="24"/>
      <c r="E11" s="24" t="s">
        <v>29</v>
      </c>
      <c r="F11" s="24" t="s">
        <v>29</v>
      </c>
      <c r="G11" s="25" t="s">
        <v>30</v>
      </c>
      <c r="H11" s="26" t="s">
        <v>31</v>
      </c>
      <c r="I11" s="24" t="s">
        <v>32</v>
      </c>
      <c r="J11" s="26" t="s">
        <v>31</v>
      </c>
      <c r="K11" s="24" t="s">
        <v>32</v>
      </c>
      <c r="L11" s="24" t="s">
        <v>29</v>
      </c>
      <c r="N11" s="27" t="s">
        <v>88</v>
      </c>
    </row>
    <row r="12" spans="1:14" ht="12.75">
      <c r="A12" s="1"/>
      <c r="B12" s="28" t="s">
        <v>29</v>
      </c>
      <c r="C12" s="29" t="s">
        <v>33</v>
      </c>
      <c r="D12" s="30" t="s">
        <v>34</v>
      </c>
      <c r="E12" s="30" t="s">
        <v>35</v>
      </c>
      <c r="F12" s="29" t="s">
        <v>35</v>
      </c>
      <c r="G12" s="31" t="s">
        <v>36</v>
      </c>
      <c r="H12" s="30" t="s">
        <v>30</v>
      </c>
      <c r="I12" s="29" t="s">
        <v>37</v>
      </c>
      <c r="J12" s="30" t="s">
        <v>32</v>
      </c>
      <c r="K12" s="29" t="s">
        <v>38</v>
      </c>
      <c r="L12" s="29" t="s">
        <v>12</v>
      </c>
      <c r="N12" s="32" t="s">
        <v>45</v>
      </c>
    </row>
    <row r="13" spans="1:14" ht="14.25">
      <c r="A13" s="1"/>
      <c r="B13" s="28" t="s">
        <v>140</v>
      </c>
      <c r="C13" s="29" t="s">
        <v>141</v>
      </c>
      <c r="D13" s="30" t="s">
        <v>39</v>
      </c>
      <c r="E13" s="30" t="s">
        <v>40</v>
      </c>
      <c r="F13" s="29" t="s">
        <v>41</v>
      </c>
      <c r="G13" s="31" t="s">
        <v>42</v>
      </c>
      <c r="H13" s="30" t="s">
        <v>43</v>
      </c>
      <c r="I13" s="29" t="s">
        <v>42</v>
      </c>
      <c r="J13" s="30" t="s">
        <v>43</v>
      </c>
      <c r="K13" s="29" t="s">
        <v>44</v>
      </c>
      <c r="L13" s="29" t="s">
        <v>38</v>
      </c>
      <c r="N13" s="32" t="s">
        <v>60</v>
      </c>
    </row>
    <row r="14" spans="1:14" ht="14.25">
      <c r="A14" s="1"/>
      <c r="B14" s="33"/>
      <c r="C14" s="34"/>
      <c r="D14" s="35"/>
      <c r="E14" s="35"/>
      <c r="F14" s="34" t="s">
        <v>45</v>
      </c>
      <c r="G14" s="36" t="s">
        <v>142</v>
      </c>
      <c r="H14" s="30" t="s">
        <v>45</v>
      </c>
      <c r="I14" s="35" t="s">
        <v>143</v>
      </c>
      <c r="J14" s="30" t="s">
        <v>46</v>
      </c>
      <c r="K14" s="35" t="s">
        <v>144</v>
      </c>
      <c r="L14" s="35" t="s">
        <v>45</v>
      </c>
      <c r="N14" s="37" t="s">
        <v>133</v>
      </c>
    </row>
    <row r="15" spans="1:14" ht="12.75">
      <c r="A15" s="38" t="s">
        <v>14</v>
      </c>
      <c r="B15" s="39">
        <v>589457.2007800001</v>
      </c>
      <c r="C15" s="40">
        <v>-2863.3962799999995</v>
      </c>
      <c r="D15" s="41">
        <v>7212.95906</v>
      </c>
      <c r="E15" s="42">
        <f>D15+C15</f>
        <v>4349.56278</v>
      </c>
      <c r="F15" s="43">
        <f>E15+B15</f>
        <v>593806.7635600001</v>
      </c>
      <c r="G15" s="43">
        <v>13721.053358811601</v>
      </c>
      <c r="H15" s="44">
        <f>G15+F15</f>
        <v>607527.8169188118</v>
      </c>
      <c r="I15" s="44">
        <v>43959.563982241154</v>
      </c>
      <c r="J15" s="44">
        <f>I15+H15</f>
        <v>651487.380901053</v>
      </c>
      <c r="K15" s="44">
        <v>-706.3821013999944</v>
      </c>
      <c r="L15" s="44">
        <f>K15+J15</f>
        <v>650780.998799653</v>
      </c>
      <c r="N15" s="45">
        <f aca="true" t="shared" si="0" ref="N15:N23">L15-B15</f>
        <v>61323.79801965295</v>
      </c>
    </row>
    <row r="16" spans="1:14" ht="12.75">
      <c r="A16" s="46" t="s">
        <v>15</v>
      </c>
      <c r="B16" s="39">
        <v>557573.0928900001</v>
      </c>
      <c r="C16" s="40">
        <v>-570.2344466224182</v>
      </c>
      <c r="D16" s="43">
        <v>2225.5903399999997</v>
      </c>
      <c r="E16" s="42">
        <f aca="true" t="shared" si="1" ref="E16:E23">D16+C16</f>
        <v>1655.3558933775817</v>
      </c>
      <c r="F16" s="43">
        <f aca="true" t="shared" si="2" ref="F16:F23">E16+B16</f>
        <v>559228.4487833777</v>
      </c>
      <c r="G16" s="44">
        <v>14172.818664792003</v>
      </c>
      <c r="H16" s="44">
        <f aca="true" t="shared" si="3" ref="H16:H23">G16+F16</f>
        <v>573401.2674481696</v>
      </c>
      <c r="I16" s="43">
        <v>35091.54983068298</v>
      </c>
      <c r="J16" s="44">
        <f aca="true" t="shared" si="4" ref="J16:J23">I16+H16</f>
        <v>608492.8172788527</v>
      </c>
      <c r="K16" s="43">
        <v>26750.993769963996</v>
      </c>
      <c r="L16" s="44">
        <f aca="true" t="shared" si="5" ref="L16:L23">K16+J16</f>
        <v>635243.8110488167</v>
      </c>
      <c r="N16" s="45">
        <f t="shared" si="0"/>
        <v>77670.71815881657</v>
      </c>
    </row>
    <row r="17" spans="1:14" ht="12.75">
      <c r="A17" s="46" t="s">
        <v>56</v>
      </c>
      <c r="B17" s="39">
        <v>293143.58317000006</v>
      </c>
      <c r="C17" s="40">
        <v>-4341.497980000002</v>
      </c>
      <c r="D17" s="43">
        <v>675.60227</v>
      </c>
      <c r="E17" s="42">
        <f t="shared" si="1"/>
        <v>-3665.895710000002</v>
      </c>
      <c r="F17" s="43">
        <f t="shared" si="2"/>
        <v>289477.68746000004</v>
      </c>
      <c r="G17" s="44">
        <v>7144.981582830962</v>
      </c>
      <c r="H17" s="44">
        <f t="shared" si="3"/>
        <v>296622.669042831</v>
      </c>
      <c r="I17" s="43">
        <v>21891.00419086904</v>
      </c>
      <c r="J17" s="44">
        <f t="shared" si="4"/>
        <v>318513.67323370004</v>
      </c>
      <c r="K17" s="43">
        <v>13826.48705511979</v>
      </c>
      <c r="L17" s="44">
        <f t="shared" si="5"/>
        <v>332340.1602888198</v>
      </c>
      <c r="N17" s="45">
        <f t="shared" si="0"/>
        <v>39196.577118819754</v>
      </c>
    </row>
    <row r="18" spans="1:14" ht="12.75">
      <c r="A18" s="46" t="s">
        <v>81</v>
      </c>
      <c r="B18" s="47">
        <v>20058.86937</v>
      </c>
      <c r="C18" s="48">
        <v>-83.10264000000059</v>
      </c>
      <c r="D18" s="49">
        <v>0</v>
      </c>
      <c r="E18" s="42">
        <f t="shared" si="1"/>
        <v>-83.10264000000059</v>
      </c>
      <c r="F18" s="43">
        <f t="shared" si="2"/>
        <v>19975.76673</v>
      </c>
      <c r="G18" s="49">
        <v>205.1467100000009</v>
      </c>
      <c r="H18" s="44">
        <f t="shared" si="3"/>
        <v>20180.91344</v>
      </c>
      <c r="I18" s="49">
        <v>1848.931259999998</v>
      </c>
      <c r="J18" s="44">
        <f t="shared" si="4"/>
        <v>22029.844699999998</v>
      </c>
      <c r="K18" s="49">
        <v>2194.9903124714533</v>
      </c>
      <c r="L18" s="44">
        <f t="shared" si="5"/>
        <v>24224.835012471453</v>
      </c>
      <c r="N18" s="45">
        <f t="shared" si="0"/>
        <v>4165.965642471452</v>
      </c>
    </row>
    <row r="19" spans="1:14" ht="12.75">
      <c r="A19" s="46" t="s">
        <v>82</v>
      </c>
      <c r="B19" s="47">
        <v>27032.94375</v>
      </c>
      <c r="C19" s="48">
        <v>-1063.859</v>
      </c>
      <c r="D19" s="49">
        <v>0</v>
      </c>
      <c r="E19" s="42">
        <f t="shared" si="1"/>
        <v>-1063.859</v>
      </c>
      <c r="F19" s="43">
        <f t="shared" si="2"/>
        <v>25969.084749999998</v>
      </c>
      <c r="G19" s="49">
        <v>1333.5905895299982</v>
      </c>
      <c r="H19" s="44">
        <f t="shared" si="3"/>
        <v>27302.675339529997</v>
      </c>
      <c r="I19" s="49">
        <v>4253.434170030002</v>
      </c>
      <c r="J19" s="44">
        <f t="shared" si="4"/>
        <v>31556.10950956</v>
      </c>
      <c r="K19" s="49">
        <v>-4609.891812864997</v>
      </c>
      <c r="L19" s="44">
        <f t="shared" si="5"/>
        <v>26946.217696695003</v>
      </c>
      <c r="N19" s="45">
        <f t="shared" si="0"/>
        <v>-86.72605330499573</v>
      </c>
    </row>
    <row r="20" spans="1:14" ht="12.75">
      <c r="A20" s="46" t="s">
        <v>83</v>
      </c>
      <c r="B20" s="47">
        <v>44905.33579</v>
      </c>
      <c r="C20" s="48">
        <v>4114.441329401441</v>
      </c>
      <c r="D20" s="49">
        <v>0</v>
      </c>
      <c r="E20" s="42">
        <f t="shared" si="1"/>
        <v>4114.441329401441</v>
      </c>
      <c r="F20" s="43">
        <f t="shared" si="2"/>
        <v>49019.777119401435</v>
      </c>
      <c r="G20" s="49">
        <v>1846.2071286795288</v>
      </c>
      <c r="H20" s="44">
        <f t="shared" si="3"/>
        <v>50865.98424808096</v>
      </c>
      <c r="I20" s="49">
        <v>3389.091751919031</v>
      </c>
      <c r="J20" s="44">
        <f t="shared" si="4"/>
        <v>54255.075999999994</v>
      </c>
      <c r="K20" s="49">
        <v>4800.803</v>
      </c>
      <c r="L20" s="44">
        <f t="shared" si="5"/>
        <v>59055.87899999999</v>
      </c>
      <c r="N20" s="45">
        <f t="shared" si="0"/>
        <v>14150.543209999996</v>
      </c>
    </row>
    <row r="21" spans="1:14" ht="12.75">
      <c r="A21" s="46" t="s">
        <v>74</v>
      </c>
      <c r="B21" s="39">
        <v>11547.167840000002</v>
      </c>
      <c r="C21" s="40">
        <v>-239.73734000000002</v>
      </c>
      <c r="D21" s="43">
        <v>322.48607</v>
      </c>
      <c r="E21" s="42">
        <f t="shared" si="1"/>
        <v>82.74872999999997</v>
      </c>
      <c r="F21" s="43">
        <f t="shared" si="2"/>
        <v>11629.916570000001</v>
      </c>
      <c r="G21" s="44">
        <v>447.8058379151672</v>
      </c>
      <c r="H21" s="44">
        <f t="shared" si="3"/>
        <v>12077.72240791517</v>
      </c>
      <c r="I21" s="43">
        <v>954.2590020848307</v>
      </c>
      <c r="J21" s="44">
        <f t="shared" si="4"/>
        <v>13031.98141</v>
      </c>
      <c r="K21" s="43">
        <v>348.99425999999977</v>
      </c>
      <c r="L21" s="44">
        <f t="shared" si="5"/>
        <v>13380.97567</v>
      </c>
      <c r="N21" s="45">
        <f t="shared" si="0"/>
        <v>1833.807829999998</v>
      </c>
    </row>
    <row r="22" spans="1:14" ht="12.75">
      <c r="A22" s="46" t="s">
        <v>48</v>
      </c>
      <c r="B22" s="47">
        <v>10749.25586</v>
      </c>
      <c r="C22" s="48">
        <v>-209.48501999999735</v>
      </c>
      <c r="D22" s="49">
        <v>0</v>
      </c>
      <c r="E22" s="42">
        <f t="shared" si="1"/>
        <v>-209.48501999999735</v>
      </c>
      <c r="F22" s="43">
        <f t="shared" si="2"/>
        <v>10539.770840000001</v>
      </c>
      <c r="G22" s="50">
        <v>56.94148246107417</v>
      </c>
      <c r="H22" s="44">
        <f t="shared" si="3"/>
        <v>10596.712322461075</v>
      </c>
      <c r="I22" s="49">
        <v>28.077981379372126</v>
      </c>
      <c r="J22" s="44">
        <f t="shared" si="4"/>
        <v>10624.790303840447</v>
      </c>
      <c r="K22" s="49">
        <v>-955.5502674557973</v>
      </c>
      <c r="L22" s="44">
        <f t="shared" si="5"/>
        <v>9669.24003638465</v>
      </c>
      <c r="N22" s="45">
        <f t="shared" si="0"/>
        <v>-1080.0158236153493</v>
      </c>
    </row>
    <row r="23" spans="1:14" ht="12.75">
      <c r="A23" s="46" t="s">
        <v>49</v>
      </c>
      <c r="B23" s="47">
        <v>19771.074920000003</v>
      </c>
      <c r="C23" s="48">
        <v>-308.93463000000014</v>
      </c>
      <c r="D23" s="49">
        <v>104.40176000000001</v>
      </c>
      <c r="E23" s="42">
        <f t="shared" si="1"/>
        <v>-204.53287000000012</v>
      </c>
      <c r="F23" s="43">
        <f t="shared" si="2"/>
        <v>19566.542050000004</v>
      </c>
      <c r="G23" s="50">
        <v>511.02182571821646</v>
      </c>
      <c r="H23" s="44">
        <f t="shared" si="3"/>
        <v>20077.56387571822</v>
      </c>
      <c r="I23" s="49">
        <v>1619.6138968359153</v>
      </c>
      <c r="J23" s="44">
        <f t="shared" si="4"/>
        <v>21697.177772554136</v>
      </c>
      <c r="K23" s="49">
        <v>-491.7998762279689</v>
      </c>
      <c r="L23" s="44">
        <f t="shared" si="5"/>
        <v>21205.37789632617</v>
      </c>
      <c r="N23" s="45">
        <f t="shared" si="0"/>
        <v>1434.3029763261657</v>
      </c>
    </row>
    <row r="24" spans="1:14" ht="12.75">
      <c r="A24" s="38" t="s">
        <v>50</v>
      </c>
      <c r="B24" s="51">
        <f>SUM(B15:B23)</f>
        <v>1574238.52437</v>
      </c>
      <c r="C24" s="51">
        <f aca="true" t="shared" si="6" ref="C24:K24">SUM(C15:C23)</f>
        <v>-5565.806007220976</v>
      </c>
      <c r="D24" s="51">
        <f t="shared" si="6"/>
        <v>10541.0395</v>
      </c>
      <c r="E24" s="51">
        <f t="shared" si="6"/>
        <v>4975.233492779024</v>
      </c>
      <c r="F24" s="51">
        <f t="shared" si="6"/>
        <v>1579213.757862779</v>
      </c>
      <c r="G24" s="51">
        <f t="shared" si="6"/>
        <v>39439.567180738544</v>
      </c>
      <c r="H24" s="51">
        <f t="shared" si="6"/>
        <v>1618653.325043518</v>
      </c>
      <c r="I24" s="51">
        <f t="shared" si="6"/>
        <v>113035.52606604232</v>
      </c>
      <c r="J24" s="51">
        <f t="shared" si="6"/>
        <v>1731688.8511095603</v>
      </c>
      <c r="K24" s="51">
        <f t="shared" si="6"/>
        <v>41158.644339606486</v>
      </c>
      <c r="L24" s="51">
        <f>SUM(L15:L23)</f>
        <v>1772847.4954491667</v>
      </c>
      <c r="N24" s="45">
        <f>L24-B24</f>
        <v>198608.97107916675</v>
      </c>
    </row>
    <row r="25" spans="1:14" ht="12.75">
      <c r="A25" s="52"/>
      <c r="B25" s="53"/>
      <c r="C25" s="54"/>
      <c r="D25" s="30"/>
      <c r="E25" s="30"/>
      <c r="F25" s="30"/>
      <c r="G25" s="30"/>
      <c r="H25" s="30"/>
      <c r="I25" s="30"/>
      <c r="J25" s="30"/>
      <c r="K25" s="30"/>
      <c r="L25" s="30"/>
      <c r="N25" s="37"/>
    </row>
    <row r="26" spans="1:14" ht="12.75">
      <c r="A26" s="52" t="s">
        <v>84</v>
      </c>
      <c r="B26" s="53" t="s">
        <v>85</v>
      </c>
      <c r="C26" s="54" t="s">
        <v>86</v>
      </c>
      <c r="D26" s="54" t="s">
        <v>86</v>
      </c>
      <c r="E26" s="30" t="s">
        <v>51</v>
      </c>
      <c r="F26" s="30" t="s">
        <v>52</v>
      </c>
      <c r="G26" s="30" t="s">
        <v>86</v>
      </c>
      <c r="H26" s="30" t="s">
        <v>53</v>
      </c>
      <c r="I26" s="30" t="s">
        <v>86</v>
      </c>
      <c r="J26" s="30" t="s">
        <v>54</v>
      </c>
      <c r="K26" s="30" t="s">
        <v>86</v>
      </c>
      <c r="L26" s="30" t="s">
        <v>55</v>
      </c>
      <c r="N26" s="37" t="s">
        <v>87</v>
      </c>
    </row>
    <row r="27" spans="1:14" ht="12.75">
      <c r="A27" s="46"/>
      <c r="B27" s="55"/>
      <c r="C27" s="56"/>
      <c r="D27" s="57"/>
      <c r="E27" s="57"/>
      <c r="F27" s="57"/>
      <c r="G27" s="57"/>
      <c r="H27" s="57"/>
      <c r="I27" s="57"/>
      <c r="J27" s="57"/>
      <c r="K27" s="57"/>
      <c r="L27" s="57"/>
      <c r="N27" s="33"/>
    </row>
    <row r="28" spans="1:12" ht="12.75">
      <c r="A28" s="5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5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4.25">
      <c r="A30" s="59" t="s">
        <v>78</v>
      </c>
      <c r="B30" s="1"/>
      <c r="C30" s="1"/>
      <c r="D30" s="1"/>
      <c r="E30" s="1"/>
      <c r="F30" s="1"/>
      <c r="G30" s="1"/>
      <c r="H30" s="60"/>
      <c r="I30" s="21"/>
      <c r="J30" s="21"/>
      <c r="K30" s="21"/>
      <c r="L30" s="21"/>
    </row>
    <row r="31" spans="1:12" ht="14.25">
      <c r="A31" s="61" t="s">
        <v>152</v>
      </c>
      <c r="B31" s="1"/>
      <c r="C31" s="1"/>
      <c r="D31" s="1"/>
      <c r="E31" s="1"/>
      <c r="F31" s="1"/>
      <c r="G31" s="1"/>
      <c r="H31" s="1"/>
      <c r="I31" s="21"/>
      <c r="J31" s="21"/>
      <c r="K31" s="21"/>
      <c r="L31" s="21"/>
    </row>
    <row r="32" spans="1:12" ht="14.25">
      <c r="A32" s="59" t="s">
        <v>79</v>
      </c>
      <c r="B32" s="1"/>
      <c r="C32" s="1"/>
      <c r="D32" s="1"/>
      <c r="E32" s="1"/>
      <c r="F32" s="1"/>
      <c r="G32" s="1"/>
      <c r="H32" s="1"/>
      <c r="I32" s="21"/>
      <c r="J32" s="21"/>
      <c r="K32" s="21"/>
      <c r="L32" s="21"/>
    </row>
    <row r="33" spans="1:12" ht="14.25">
      <c r="A33" s="59" t="s">
        <v>153</v>
      </c>
      <c r="B33" s="1"/>
      <c r="C33" s="1"/>
      <c r="D33" s="1"/>
      <c r="E33" s="1"/>
      <c r="F33" s="1"/>
      <c r="G33" s="1"/>
      <c r="H33" s="1"/>
      <c r="I33" s="21"/>
      <c r="J33" s="21"/>
      <c r="K33" s="21"/>
      <c r="L33" s="21"/>
    </row>
    <row r="34" spans="1:12" ht="14.25">
      <c r="A34" s="59" t="s">
        <v>80</v>
      </c>
      <c r="B34" s="1"/>
      <c r="C34" s="1"/>
      <c r="D34" s="1"/>
      <c r="E34" s="1"/>
      <c r="F34" s="1"/>
      <c r="G34" s="1"/>
      <c r="H34" s="1"/>
      <c r="I34" s="21"/>
      <c r="J34" s="21"/>
      <c r="K34" s="21"/>
      <c r="L34" s="21"/>
    </row>
  </sheetData>
  <sheetProtection/>
  <printOptions/>
  <pageMargins left="0.5" right="0.5" top="1" bottom="1" header="0.3" footer="0.75"/>
  <pageSetup fitToHeight="1" fitToWidth="1" horizontalDpi="600" verticalDpi="600" orientation="landscape" scale="62" r:id="rId1"/>
  <headerFooter>
    <oddFooter>&amp;C&amp;"Arial,Regular"&amp;14Page 3.1.1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5.75"/>
  <cols>
    <col min="1" max="1" width="21.875" style="3" customWidth="1"/>
    <col min="2" max="2" width="16.875" style="3" customWidth="1"/>
    <col min="3" max="3" width="19.125" style="3" customWidth="1"/>
    <col min="4" max="5" width="18.625" style="3" bestFit="1" customWidth="1"/>
    <col min="6" max="6" width="3.50390625" style="3" customWidth="1"/>
    <col min="7" max="7" width="14.625" style="3" bestFit="1" customWidth="1"/>
    <col min="8" max="8" width="10.00390625" style="3" bestFit="1" customWidth="1"/>
    <col min="9" max="16384" width="9.00390625" style="3" customWidth="1"/>
  </cols>
  <sheetData>
    <row r="1" ht="12.75">
      <c r="A1" s="4" t="str">
        <f>'3.1.1'!A1</f>
        <v>Rocky Mountain Power</v>
      </c>
    </row>
    <row r="2" ht="12.75">
      <c r="A2" s="4" t="str">
        <f>'3.1.1'!A2</f>
        <v>Utah General Rate Case - May 2013</v>
      </c>
    </row>
    <row r="3" ht="12.75">
      <c r="A3" s="7" t="s">
        <v>149</v>
      </c>
    </row>
    <row r="4" ht="12.75">
      <c r="A4" s="15" t="s">
        <v>139</v>
      </c>
    </row>
    <row r="6" spans="1:6" ht="38.25">
      <c r="A6" s="2"/>
      <c r="B6" s="10" t="s">
        <v>73</v>
      </c>
      <c r="C6" s="153" t="s">
        <v>163</v>
      </c>
      <c r="D6" s="10" t="s">
        <v>57</v>
      </c>
      <c r="E6" s="153" t="s">
        <v>29</v>
      </c>
      <c r="F6" s="153"/>
    </row>
    <row r="7" spans="1:6" ht="12.75">
      <c r="A7" s="11" t="s">
        <v>72</v>
      </c>
      <c r="B7" s="12">
        <v>440</v>
      </c>
      <c r="C7" s="12">
        <v>442</v>
      </c>
      <c r="D7" s="12">
        <v>444</v>
      </c>
      <c r="E7" s="154" t="s">
        <v>45</v>
      </c>
      <c r="F7" s="194"/>
    </row>
    <row r="8" spans="1:7" ht="12.75">
      <c r="A8" s="2" t="s">
        <v>68</v>
      </c>
      <c r="B8" s="191">
        <v>49497735.1899999</v>
      </c>
      <c r="C8" s="191">
        <v>45088118.3599999</v>
      </c>
      <c r="D8" s="191">
        <v>397216.75</v>
      </c>
      <c r="E8" s="191">
        <f>SUM(B8:D8)</f>
        <v>94983070.2999998</v>
      </c>
      <c r="F8" s="191"/>
      <c r="G8" s="6"/>
    </row>
    <row r="9" spans="1:7" ht="12.75">
      <c r="A9" s="2" t="s">
        <v>69</v>
      </c>
      <c r="B9" s="8">
        <v>65182276.52</v>
      </c>
      <c r="C9" s="8">
        <v>148293574.799999</v>
      </c>
      <c r="D9" s="8">
        <v>481849.16</v>
      </c>
      <c r="E9" s="8">
        <f>SUM(B9:D9)</f>
        <v>213957700.479999</v>
      </c>
      <c r="F9" s="8"/>
      <c r="G9" s="6"/>
    </row>
    <row r="10" spans="1:7" ht="12.75">
      <c r="A10" s="2" t="s">
        <v>66</v>
      </c>
      <c r="B10" s="8">
        <v>525297185.11</v>
      </c>
      <c r="C10" s="8">
        <v>526413454.789999</v>
      </c>
      <c r="D10" s="8">
        <v>5732256.78999999</v>
      </c>
      <c r="E10" s="8">
        <f>SUM(B10:D10)</f>
        <v>1057442896.689999</v>
      </c>
      <c r="F10" s="8"/>
      <c r="G10" s="6"/>
    </row>
    <row r="11" spans="1:7" ht="12.75">
      <c r="A11" s="2" t="s">
        <v>67</v>
      </c>
      <c r="B11" s="8">
        <v>114387973.589999</v>
      </c>
      <c r="C11" s="8">
        <v>148483175.9</v>
      </c>
      <c r="D11" s="8">
        <v>1189585.31</v>
      </c>
      <c r="E11" s="8">
        <f>SUM(B11:D11)</f>
        <v>264060734.799999</v>
      </c>
      <c r="F11" s="8"/>
      <c r="G11" s="6"/>
    </row>
    <row r="12" spans="1:8" ht="12.75">
      <c r="A12" s="2" t="s">
        <v>70</v>
      </c>
      <c r="B12" s="9">
        <v>92831582.4</v>
      </c>
      <c r="C12" s="9">
        <v>462646997.81</v>
      </c>
      <c r="D12" s="9">
        <v>2064521.46</v>
      </c>
      <c r="E12" s="9">
        <f>SUM(B12:D12)</f>
        <v>557543101.6700001</v>
      </c>
      <c r="F12" s="195"/>
      <c r="G12" s="6"/>
      <c r="H12" s="3" t="s">
        <v>58</v>
      </c>
    </row>
    <row r="13" spans="1:6" ht="12.75">
      <c r="A13" s="188" t="s">
        <v>29</v>
      </c>
      <c r="B13" s="192">
        <f>SUM(B8:B12)</f>
        <v>847196752.8099989</v>
      </c>
      <c r="C13" s="192">
        <f>SUM(C8:C12)</f>
        <v>1330925321.659998</v>
      </c>
      <c r="D13" s="192">
        <f>SUM(D8:D12)</f>
        <v>9865429.469999991</v>
      </c>
      <c r="E13" s="192">
        <f>SUM(E8:E12)</f>
        <v>2187987503.9399967</v>
      </c>
      <c r="F13" s="192"/>
    </row>
    <row r="14" spans="1:6" ht="12.75">
      <c r="A14" s="2"/>
      <c r="B14" s="8"/>
      <c r="C14" s="2"/>
      <c r="D14" s="8"/>
      <c r="E14" s="2"/>
      <c r="F14" s="2"/>
    </row>
    <row r="15" spans="1:6" ht="12.75">
      <c r="A15" s="2"/>
      <c r="B15" s="8"/>
      <c r="C15" s="2"/>
      <c r="D15" s="8"/>
      <c r="E15" s="2"/>
      <c r="F15" s="2"/>
    </row>
    <row r="16" spans="1:7" ht="38.25">
      <c r="A16" s="2"/>
      <c r="B16" s="10" t="s">
        <v>73</v>
      </c>
      <c r="C16" s="153" t="s">
        <v>163</v>
      </c>
      <c r="D16" s="10" t="s">
        <v>57</v>
      </c>
      <c r="E16" s="153" t="s">
        <v>29</v>
      </c>
      <c r="F16" s="153"/>
      <c r="G16" s="153" t="s">
        <v>29</v>
      </c>
    </row>
    <row r="17" spans="1:7" ht="12.75">
      <c r="A17" s="11" t="s">
        <v>71</v>
      </c>
      <c r="B17" s="12">
        <v>440</v>
      </c>
      <c r="C17" s="12">
        <v>442</v>
      </c>
      <c r="D17" s="12">
        <v>444</v>
      </c>
      <c r="E17" s="154" t="s">
        <v>45</v>
      </c>
      <c r="F17" s="194"/>
      <c r="G17" s="154" t="s">
        <v>75</v>
      </c>
    </row>
    <row r="18" spans="1:7" ht="12.75">
      <c r="A18" s="2" t="s">
        <v>68</v>
      </c>
      <c r="B18" s="191">
        <v>49816799.51490533</v>
      </c>
      <c r="C18" s="191">
        <v>45904107.07374212</v>
      </c>
      <c r="D18" s="191">
        <v>440403.68951612903</v>
      </c>
      <c r="E18" s="191">
        <f>SUM(B18:D18)</f>
        <v>96161310.27816358</v>
      </c>
      <c r="F18" s="196"/>
      <c r="G18" s="5">
        <v>812240.0000000001</v>
      </c>
    </row>
    <row r="19" spans="1:7" ht="12.75">
      <c r="A19" s="2" t="s">
        <v>69</v>
      </c>
      <c r="B19" s="8">
        <v>70018393.20153545</v>
      </c>
      <c r="C19" s="8">
        <v>170567221.09659272</v>
      </c>
      <c r="D19" s="8">
        <v>571769.9545329822</v>
      </c>
      <c r="E19" s="8">
        <f>SUM(B19:D19)</f>
        <v>241157384.25266117</v>
      </c>
      <c r="F19" s="195"/>
      <c r="G19" s="5">
        <v>3410390</v>
      </c>
    </row>
    <row r="20" spans="1:7" ht="12.75">
      <c r="A20" s="2" t="s">
        <v>66</v>
      </c>
      <c r="B20" s="8">
        <v>541735740.0503983</v>
      </c>
      <c r="C20" s="8">
        <v>559636846.88572</v>
      </c>
      <c r="D20" s="8">
        <v>4957959.642470206</v>
      </c>
      <c r="E20" s="8">
        <f>SUM(B20:D20)</f>
        <v>1106330546.5785885</v>
      </c>
      <c r="F20" s="195"/>
      <c r="G20" s="5">
        <v>12886920</v>
      </c>
    </row>
    <row r="21" spans="1:7" ht="12.75">
      <c r="A21" s="2" t="s">
        <v>67</v>
      </c>
      <c r="B21" s="8">
        <v>131195705.38695925</v>
      </c>
      <c r="C21" s="8">
        <v>165333733.18623003</v>
      </c>
      <c r="D21" s="8">
        <v>1166447.3592254817</v>
      </c>
      <c r="E21" s="8">
        <f>SUM(B21:D21)</f>
        <v>297695885.93241477</v>
      </c>
      <c r="F21" s="195"/>
      <c r="G21" s="5">
        <v>3971239.9999999995</v>
      </c>
    </row>
    <row r="22" spans="1:7" ht="12.75">
      <c r="A22" s="2" t="s">
        <v>70</v>
      </c>
      <c r="B22" s="9">
        <v>106382390.95339483</v>
      </c>
      <c r="C22" s="9">
        <v>500436160.92486125</v>
      </c>
      <c r="D22" s="9">
        <v>2163349.909526506</v>
      </c>
      <c r="E22" s="9">
        <f>SUM(B22:D22)</f>
        <v>608981901.7877825</v>
      </c>
      <c r="F22" s="195"/>
      <c r="G22" s="193">
        <v>9426860</v>
      </c>
    </row>
    <row r="23" spans="1:7" ht="12.75">
      <c r="A23" s="188" t="s">
        <v>29</v>
      </c>
      <c r="B23" s="192">
        <f>SUM(B18:B22)</f>
        <v>899149029.1071932</v>
      </c>
      <c r="C23" s="192">
        <f>SUM(C18:C22)</f>
        <v>1441878069.1671462</v>
      </c>
      <c r="D23" s="192">
        <f>SUM(D18:D22)</f>
        <v>9299930.555271305</v>
      </c>
      <c r="E23" s="192">
        <f>SUM(E18:E22)</f>
        <v>2350327028.8296103</v>
      </c>
      <c r="F23" s="197"/>
      <c r="G23" s="13">
        <f>SUM(G18:G22)</f>
        <v>30507650</v>
      </c>
    </row>
    <row r="24" spans="1:6" ht="12.75">
      <c r="A24" s="2"/>
      <c r="B24" s="2"/>
      <c r="C24" s="2"/>
      <c r="D24" s="2"/>
      <c r="E24" s="2"/>
      <c r="F24" s="198"/>
    </row>
    <row r="25" spans="1:6" ht="12.75">
      <c r="A25" s="2"/>
      <c r="B25" s="2"/>
      <c r="C25" s="2"/>
      <c r="D25" s="2"/>
      <c r="E25" s="2"/>
      <c r="F25" s="2"/>
    </row>
    <row r="26" spans="1:6" ht="38.25">
      <c r="A26" s="2"/>
      <c r="B26" s="10" t="s">
        <v>73</v>
      </c>
      <c r="C26" s="153" t="s">
        <v>163</v>
      </c>
      <c r="D26" s="10" t="s">
        <v>57</v>
      </c>
      <c r="E26" s="153" t="s">
        <v>29</v>
      </c>
      <c r="F26" s="153"/>
    </row>
    <row r="27" spans="1:6" ht="12.75">
      <c r="A27" s="11" t="s">
        <v>77</v>
      </c>
      <c r="B27" s="12">
        <v>440</v>
      </c>
      <c r="C27" s="12">
        <v>442</v>
      </c>
      <c r="D27" s="12">
        <v>444</v>
      </c>
      <c r="E27" s="154" t="s">
        <v>60</v>
      </c>
      <c r="F27" s="194"/>
    </row>
    <row r="28" spans="1:6" ht="12.75">
      <c r="A28" s="2" t="s">
        <v>68</v>
      </c>
      <c r="B28" s="191">
        <f>B18-B8</f>
        <v>319064.32490543276</v>
      </c>
      <c r="C28" s="191">
        <f aca="true" t="shared" si="0" ref="C28:D32">C18-C8</f>
        <v>815988.7137422189</v>
      </c>
      <c r="D28" s="191">
        <f t="shared" si="0"/>
        <v>43186.93951612903</v>
      </c>
      <c r="E28" s="191">
        <f>SUM(B28:D28)</f>
        <v>1178239.9781637806</v>
      </c>
      <c r="F28" s="191"/>
    </row>
    <row r="29" spans="1:6" ht="12.75">
      <c r="A29" s="2" t="s">
        <v>69</v>
      </c>
      <c r="B29" s="8">
        <f>B19-B9</f>
        <v>4836116.681535445</v>
      </c>
      <c r="C29" s="8">
        <f>C19-C9</f>
        <v>22273646.296593726</v>
      </c>
      <c r="D29" s="8">
        <f t="shared" si="0"/>
        <v>89920.79453298223</v>
      </c>
      <c r="E29" s="8">
        <f>SUM(B29:D29)</f>
        <v>27199683.77266215</v>
      </c>
      <c r="F29" s="8"/>
    </row>
    <row r="30" spans="1:6" ht="12.75">
      <c r="A30" s="2" t="s">
        <v>66</v>
      </c>
      <c r="B30" s="8">
        <f>B20-B10</f>
        <v>16438554.940398335</v>
      </c>
      <c r="C30" s="8">
        <f t="shared" si="0"/>
        <v>33223392.095721006</v>
      </c>
      <c r="D30" s="8">
        <f t="shared" si="0"/>
        <v>-774297.1475297837</v>
      </c>
      <c r="E30" s="8">
        <f>SUM(B30:D30)</f>
        <v>48887649.88858956</v>
      </c>
      <c r="F30" s="8"/>
    </row>
    <row r="31" spans="1:6" ht="12.75">
      <c r="A31" s="2" t="s">
        <v>67</v>
      </c>
      <c r="B31" s="8">
        <f>B21-B11</f>
        <v>16807731.79696025</v>
      </c>
      <c r="C31" s="8">
        <f t="shared" si="0"/>
        <v>16850557.286230028</v>
      </c>
      <c r="D31" s="8">
        <f t="shared" si="0"/>
        <v>-23137.950774518307</v>
      </c>
      <c r="E31" s="8">
        <f>SUM(B31:D31)</f>
        <v>33635151.13241576</v>
      </c>
      <c r="F31" s="8"/>
    </row>
    <row r="32" spans="1:6" ht="12.75">
      <c r="A32" s="2" t="s">
        <v>70</v>
      </c>
      <c r="B32" s="9">
        <f>B22-B12</f>
        <v>13550808.553394824</v>
      </c>
      <c r="C32" s="9">
        <f t="shared" si="0"/>
        <v>37789163.11486125</v>
      </c>
      <c r="D32" s="9">
        <f t="shared" si="0"/>
        <v>98828.44952650601</v>
      </c>
      <c r="E32" s="9">
        <f>SUM(B32:D32)</f>
        <v>51438800.11778258</v>
      </c>
      <c r="F32" s="195"/>
    </row>
    <row r="33" spans="1:8" ht="12.75">
      <c r="A33" s="188" t="s">
        <v>29</v>
      </c>
      <c r="B33" s="192">
        <f>SUM(B28:B32)</f>
        <v>51952276.29719429</v>
      </c>
      <c r="C33" s="192">
        <f>SUM(C28:C32)</f>
        <v>110952747.50714824</v>
      </c>
      <c r="D33" s="192">
        <f>SUM(D28:D32)</f>
        <v>-565498.9147286847</v>
      </c>
      <c r="E33" s="192">
        <f>SUM(E28:E32)</f>
        <v>162339524.88961384</v>
      </c>
      <c r="F33" s="192"/>
      <c r="H33" s="6" t="s">
        <v>58</v>
      </c>
    </row>
    <row r="34" spans="1:6" ht="12.75">
      <c r="A34" s="2"/>
      <c r="B34" s="14" t="s">
        <v>134</v>
      </c>
      <c r="C34" s="14" t="s">
        <v>134</v>
      </c>
      <c r="D34" s="14" t="s">
        <v>134</v>
      </c>
      <c r="E34" s="14" t="s">
        <v>134</v>
      </c>
      <c r="F34" s="14"/>
    </row>
    <row r="36" spans="2:6" ht="12.75">
      <c r="B36" s="6"/>
      <c r="C36" s="6"/>
      <c r="D36" s="6"/>
      <c r="E36" s="6"/>
      <c r="F36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2" r:id="rId1"/>
  <headerFooter alignWithMargins="0">
    <oddFooter>&amp;C&amp;"Arial,Regular"&amp;10Page 3.1.2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6"/>
  <sheetViews>
    <sheetView view="pageBreakPreview" zoomScale="85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4" sqref="D24"/>
    </sheetView>
  </sheetViews>
  <sheetFormatPr defaultColWidth="9.00390625" defaultRowHeight="15.75"/>
  <cols>
    <col min="1" max="1" width="3.875" style="21" customWidth="1"/>
    <col min="2" max="2" width="20.50390625" style="21" bestFit="1" customWidth="1"/>
    <col min="3" max="3" width="3.00390625" style="21" customWidth="1"/>
    <col min="4" max="4" width="14.375" style="74" bestFit="1" customWidth="1"/>
    <col min="5" max="5" width="13.50390625" style="74" bestFit="1" customWidth="1"/>
    <col min="6" max="6" width="12.375" style="74" bestFit="1" customWidth="1"/>
    <col min="7" max="7" width="11.50390625" style="74" bestFit="1" customWidth="1"/>
    <col min="8" max="8" width="12.375" style="74" customWidth="1"/>
    <col min="9" max="9" width="12.25390625" style="74" bestFit="1" customWidth="1"/>
    <col min="10" max="10" width="14.375" style="74" bestFit="1" customWidth="1"/>
    <col min="11" max="11" width="11.375" style="74" bestFit="1" customWidth="1"/>
    <col min="12" max="12" width="11.50390625" style="69" bestFit="1" customWidth="1"/>
    <col min="13" max="13" width="10.50390625" style="69" bestFit="1" customWidth="1"/>
    <col min="14" max="14" width="14.375" style="74" bestFit="1" customWidth="1"/>
    <col min="15" max="15" width="12.625" style="74" bestFit="1" customWidth="1"/>
    <col min="16" max="16" width="14.375" style="74" bestFit="1" customWidth="1"/>
    <col min="17" max="17" width="11.75390625" style="74" bestFit="1" customWidth="1"/>
    <col min="18" max="18" width="14.375" style="74" bestFit="1" customWidth="1"/>
    <col min="19" max="16384" width="9.00390625" style="21" customWidth="1"/>
  </cols>
  <sheetData>
    <row r="1" spans="1:34" ht="12.75">
      <c r="A1" s="91" t="s">
        <v>16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4"/>
      <c r="M1" s="64"/>
      <c r="N1" s="63"/>
      <c r="O1" s="63"/>
      <c r="P1" s="63"/>
      <c r="Q1" s="63"/>
      <c r="R1" s="63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12.75">
      <c r="A2" s="91" t="str">
        <f>'3.1.2'!A2</f>
        <v>Utah General Rate Case - May 2013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4"/>
      <c r="M2" s="64"/>
      <c r="N2" s="63"/>
      <c r="O2" s="63"/>
      <c r="P2" s="63"/>
      <c r="Q2" s="63"/>
      <c r="R2" s="63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27" ht="12.75">
      <c r="A3" s="91" t="str">
        <f>'3.1.1'!A3</f>
        <v>Pro Forma Revenue </v>
      </c>
      <c r="B3" s="62"/>
      <c r="C3" s="62"/>
      <c r="D3" s="63"/>
      <c r="E3" s="63"/>
      <c r="F3" s="63"/>
      <c r="G3" s="63"/>
      <c r="H3" s="63"/>
      <c r="I3" s="63"/>
      <c r="J3" s="63"/>
      <c r="K3" s="63"/>
      <c r="L3" s="64"/>
      <c r="M3" s="64"/>
      <c r="N3" s="63"/>
      <c r="O3" s="63"/>
      <c r="P3" s="63"/>
      <c r="Q3" s="63"/>
      <c r="R3" s="63"/>
      <c r="S3" s="65"/>
      <c r="T3" s="65"/>
      <c r="U3" s="65"/>
      <c r="V3" s="65"/>
      <c r="W3" s="65"/>
      <c r="X3" s="65"/>
      <c r="Y3" s="65"/>
      <c r="Z3" s="65"/>
      <c r="AA3" s="65"/>
    </row>
    <row r="4" spans="1:27" ht="12.75">
      <c r="A4" s="91" t="s">
        <v>136</v>
      </c>
      <c r="B4" s="62"/>
      <c r="C4" s="62"/>
      <c r="D4" s="63"/>
      <c r="E4" s="63"/>
      <c r="F4" s="63"/>
      <c r="G4" s="63"/>
      <c r="H4" s="63"/>
      <c r="I4" s="63"/>
      <c r="J4" s="63"/>
      <c r="K4" s="63"/>
      <c r="L4" s="64"/>
      <c r="M4" s="64"/>
      <c r="N4" s="63"/>
      <c r="O4" s="63"/>
      <c r="P4" s="63"/>
      <c r="Q4" s="63"/>
      <c r="R4" s="63"/>
      <c r="S4" s="65"/>
      <c r="T4" s="65"/>
      <c r="U4" s="65"/>
      <c r="V4" s="65"/>
      <c r="W4" s="65"/>
      <c r="X4" s="65"/>
      <c r="Y4" s="65"/>
      <c r="Z4" s="65"/>
      <c r="AA4" s="65"/>
    </row>
    <row r="5" spans="1:34" ht="12.75">
      <c r="A5" s="92"/>
      <c r="B5" s="66"/>
      <c r="C5" s="66"/>
      <c r="D5" s="67"/>
      <c r="E5" s="67"/>
      <c r="F5" s="67"/>
      <c r="G5" s="67"/>
      <c r="H5" s="67"/>
      <c r="I5" s="67"/>
      <c r="J5" s="67"/>
      <c r="K5" s="67"/>
      <c r="L5" s="68"/>
      <c r="M5" s="68"/>
      <c r="N5" s="67"/>
      <c r="O5" s="67"/>
      <c r="P5" s="67"/>
      <c r="Q5" s="67"/>
      <c r="R5" s="67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ht="12.75">
      <c r="A6" s="92"/>
      <c r="B6" s="66"/>
      <c r="C6" s="66"/>
      <c r="D6" s="67"/>
      <c r="E6" s="67"/>
      <c r="F6" s="67"/>
      <c r="G6" s="67"/>
      <c r="H6" s="67"/>
      <c r="I6" s="67"/>
      <c r="J6" s="67"/>
      <c r="K6" s="67"/>
      <c r="L6" s="68"/>
      <c r="M6" s="68"/>
      <c r="N6" s="67"/>
      <c r="O6" s="67"/>
      <c r="P6" s="67"/>
      <c r="Q6" s="67"/>
      <c r="R6" s="67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18" ht="18.75">
      <c r="A7" s="155"/>
      <c r="B7" s="156"/>
      <c r="C7" s="156"/>
      <c r="D7" s="157"/>
      <c r="E7" s="199" t="s">
        <v>89</v>
      </c>
      <c r="F7" s="199"/>
      <c r="G7" s="199"/>
      <c r="H7" s="200"/>
      <c r="I7" s="200"/>
      <c r="J7" s="200"/>
      <c r="K7" s="128" t="s">
        <v>90</v>
      </c>
      <c r="L7" s="158"/>
      <c r="M7" s="158"/>
      <c r="N7" s="159"/>
      <c r="O7" s="201" t="s">
        <v>91</v>
      </c>
      <c r="P7" s="199"/>
      <c r="Q7" s="200"/>
      <c r="R7" s="202"/>
    </row>
    <row r="8" spans="1:18" ht="18.75">
      <c r="A8" s="155"/>
      <c r="B8" s="156"/>
      <c r="C8" s="156"/>
      <c r="D8" s="157">
        <v>305</v>
      </c>
      <c r="E8" s="160"/>
      <c r="F8" s="161"/>
      <c r="G8" s="161"/>
      <c r="H8" s="161"/>
      <c r="I8" s="162" t="s">
        <v>29</v>
      </c>
      <c r="J8" s="160" t="s">
        <v>41</v>
      </c>
      <c r="K8" s="163"/>
      <c r="L8" s="129" t="s">
        <v>137</v>
      </c>
      <c r="M8" s="129" t="s">
        <v>154</v>
      </c>
      <c r="N8" s="164" t="s">
        <v>41</v>
      </c>
      <c r="O8" s="163" t="s">
        <v>155</v>
      </c>
      <c r="P8" s="162" t="s">
        <v>41</v>
      </c>
      <c r="Q8" s="160" t="s">
        <v>92</v>
      </c>
      <c r="R8" s="165" t="s">
        <v>29</v>
      </c>
    </row>
    <row r="9" spans="1:18" ht="15.75">
      <c r="A9" s="130"/>
      <c r="B9" s="131"/>
      <c r="C9" s="130"/>
      <c r="D9" s="132" t="s">
        <v>93</v>
      </c>
      <c r="E9" s="133" t="s">
        <v>39</v>
      </c>
      <c r="F9" s="133" t="s">
        <v>94</v>
      </c>
      <c r="G9" s="134" t="s">
        <v>156</v>
      </c>
      <c r="H9" s="133" t="s">
        <v>34</v>
      </c>
      <c r="I9" s="135" t="s">
        <v>60</v>
      </c>
      <c r="J9" s="133" t="s">
        <v>59</v>
      </c>
      <c r="K9" s="136" t="s">
        <v>95</v>
      </c>
      <c r="L9" s="137">
        <v>40544</v>
      </c>
      <c r="M9" s="137">
        <v>40544</v>
      </c>
      <c r="N9" s="138" t="s">
        <v>59</v>
      </c>
      <c r="O9" s="139" t="s">
        <v>157</v>
      </c>
      <c r="P9" s="135" t="s">
        <v>59</v>
      </c>
      <c r="Q9" s="133" t="s">
        <v>38</v>
      </c>
      <c r="R9" s="166" t="s">
        <v>38</v>
      </c>
    </row>
    <row r="10" spans="1:18" ht="15.75">
      <c r="A10" s="131" t="s">
        <v>14</v>
      </c>
      <c r="B10" s="131"/>
      <c r="C10" s="130"/>
      <c r="D10" s="140"/>
      <c r="E10" s="141"/>
      <c r="F10" s="142"/>
      <c r="G10" s="143"/>
      <c r="H10" s="142"/>
      <c r="I10" s="144"/>
      <c r="J10" s="142"/>
      <c r="K10" s="145"/>
      <c r="L10" s="142"/>
      <c r="M10" s="142"/>
      <c r="N10" s="146"/>
      <c r="O10" s="145"/>
      <c r="P10" s="144"/>
      <c r="Q10" s="141"/>
      <c r="R10" s="146"/>
    </row>
    <row r="11" spans="1:18" ht="15.75">
      <c r="A11" s="130"/>
      <c r="B11" s="130" t="s">
        <v>96</v>
      </c>
      <c r="C11" s="130"/>
      <c r="D11" s="168">
        <v>553690733.2900001</v>
      </c>
      <c r="E11" s="169">
        <v>74803.56</v>
      </c>
      <c r="F11" s="169">
        <v>24928.489999999998</v>
      </c>
      <c r="G11" s="169">
        <v>8316727.975737929</v>
      </c>
      <c r="H11" s="169">
        <v>7231097.07</v>
      </c>
      <c r="I11" s="170">
        <v>15647557.09573793</v>
      </c>
      <c r="J11" s="169">
        <v>569338290.385738</v>
      </c>
      <c r="K11" s="171">
        <v>23801.358958870173</v>
      </c>
      <c r="L11" s="169">
        <v>13406158.462662071</v>
      </c>
      <c r="M11" s="169"/>
      <c r="N11" s="172">
        <v>582768250.207359</v>
      </c>
      <c r="O11" s="171">
        <v>42006177.28264105</v>
      </c>
      <c r="P11" s="170">
        <v>624774427.49</v>
      </c>
      <c r="Q11" s="169">
        <v>-2829564.4900000095</v>
      </c>
      <c r="R11" s="172">
        <v>621944863</v>
      </c>
    </row>
    <row r="12" spans="1:18" ht="15.75">
      <c r="A12" s="130"/>
      <c r="B12" s="130" t="s">
        <v>97</v>
      </c>
      <c r="C12" s="130"/>
      <c r="D12" s="168">
        <v>276162.08999999997</v>
      </c>
      <c r="E12" s="169">
        <v>1694.87</v>
      </c>
      <c r="F12" s="169">
        <v>12</v>
      </c>
      <c r="G12" s="169">
        <v>4455.064262070522</v>
      </c>
      <c r="H12" s="169">
        <v>1465.2799999999997</v>
      </c>
      <c r="I12" s="170">
        <v>7627.214262070522</v>
      </c>
      <c r="J12" s="169">
        <v>283789.3042620705</v>
      </c>
      <c r="K12" s="171">
        <v>2.9300000000530417</v>
      </c>
      <c r="L12" s="169">
        <v>4668.648937929478</v>
      </c>
      <c r="M12" s="169"/>
      <c r="N12" s="172">
        <v>288460.88320000004</v>
      </c>
      <c r="O12" s="171">
        <v>20618.11679999996</v>
      </c>
      <c r="P12" s="170">
        <v>309079</v>
      </c>
      <c r="Q12" s="169">
        <v>1913</v>
      </c>
      <c r="R12" s="172">
        <v>310992</v>
      </c>
    </row>
    <row r="13" spans="1:18" ht="15.75">
      <c r="A13" s="130"/>
      <c r="B13" s="130" t="s">
        <v>98</v>
      </c>
      <c r="C13" s="130"/>
      <c r="D13" s="168">
        <v>22997541.240000002</v>
      </c>
      <c r="E13" s="169">
        <v>2909.47</v>
      </c>
      <c r="F13" s="169">
        <v>1035</v>
      </c>
      <c r="G13" s="169">
        <v>375849.56</v>
      </c>
      <c r="H13" s="169">
        <v>-19603.28999999998</v>
      </c>
      <c r="I13" s="170">
        <v>360190.74</v>
      </c>
      <c r="J13" s="169">
        <v>23357731.98</v>
      </c>
      <c r="K13" s="171">
        <v>429.72999990178505</v>
      </c>
      <c r="L13" s="169">
        <v>282329.7072</v>
      </c>
      <c r="M13" s="169"/>
      <c r="N13" s="172">
        <v>23640491.417199902</v>
      </c>
      <c r="O13" s="171">
        <v>1932768.5828000978</v>
      </c>
      <c r="P13" s="170">
        <v>25573260</v>
      </c>
      <c r="Q13" s="169">
        <v>2151784</v>
      </c>
      <c r="R13" s="172">
        <v>27725044</v>
      </c>
    </row>
    <row r="14" spans="1:18" ht="15.75">
      <c r="A14" s="130"/>
      <c r="B14" s="130" t="s">
        <v>99</v>
      </c>
      <c r="C14" s="130"/>
      <c r="D14" s="168">
        <v>786582.99</v>
      </c>
      <c r="E14" s="169">
        <v>54.649999999874304</v>
      </c>
      <c r="F14" s="169"/>
      <c r="G14" s="169">
        <v>3622.08</v>
      </c>
      <c r="H14" s="169"/>
      <c r="I14" s="170">
        <v>3676.729999999874</v>
      </c>
      <c r="J14" s="169">
        <v>790259.7199999999</v>
      </c>
      <c r="K14" s="171">
        <v>-794.2774654717159</v>
      </c>
      <c r="L14" s="169">
        <v>4456.968518301563</v>
      </c>
      <c r="M14" s="169"/>
      <c r="N14" s="172">
        <v>793922.4110528297</v>
      </c>
      <c r="O14" s="171">
        <v>0</v>
      </c>
      <c r="P14" s="170">
        <v>793922.4110528297</v>
      </c>
      <c r="Q14" s="169">
        <v>-30518.61139998492</v>
      </c>
      <c r="R14" s="172">
        <v>763403.7996528448</v>
      </c>
    </row>
    <row r="15" spans="1:18" ht="15.75">
      <c r="A15" s="130"/>
      <c r="B15" s="130" t="s">
        <v>100</v>
      </c>
      <c r="C15" s="130"/>
      <c r="D15" s="168">
        <v>131.17</v>
      </c>
      <c r="E15" s="169">
        <v>0</v>
      </c>
      <c r="F15" s="169"/>
      <c r="G15" s="169"/>
      <c r="H15" s="169"/>
      <c r="I15" s="170">
        <v>0</v>
      </c>
      <c r="J15" s="169">
        <v>131.17</v>
      </c>
      <c r="K15" s="171">
        <v>-0.1699999999999875</v>
      </c>
      <c r="L15" s="169"/>
      <c r="M15" s="169"/>
      <c r="N15" s="172">
        <v>131</v>
      </c>
      <c r="O15" s="171"/>
      <c r="P15" s="170">
        <v>131</v>
      </c>
      <c r="Q15" s="169">
        <v>4</v>
      </c>
      <c r="R15" s="172">
        <v>135</v>
      </c>
    </row>
    <row r="16" spans="1:18" ht="15.75">
      <c r="A16" s="130"/>
      <c r="B16" s="130" t="s">
        <v>94</v>
      </c>
      <c r="C16" s="130"/>
      <c r="D16" s="168">
        <v>25975.489999999998</v>
      </c>
      <c r="E16" s="169"/>
      <c r="F16" s="169">
        <v>-25975.489999999998</v>
      </c>
      <c r="G16" s="169"/>
      <c r="H16" s="169"/>
      <c r="I16" s="170">
        <v>-25975.489999999998</v>
      </c>
      <c r="J16" s="169">
        <v>0</v>
      </c>
      <c r="K16" s="171"/>
      <c r="L16" s="169"/>
      <c r="M16" s="169"/>
      <c r="N16" s="172">
        <v>0</v>
      </c>
      <c r="O16" s="171"/>
      <c r="P16" s="170"/>
      <c r="Q16" s="169"/>
      <c r="R16" s="172"/>
    </row>
    <row r="17" spans="1:18" ht="15.75">
      <c r="A17" s="130"/>
      <c r="B17" s="130" t="s">
        <v>158</v>
      </c>
      <c r="C17" s="130"/>
      <c r="D17" s="168">
        <v>11643513.51</v>
      </c>
      <c r="E17" s="169">
        <v>-11643513.51</v>
      </c>
      <c r="F17" s="169"/>
      <c r="G17" s="169"/>
      <c r="H17" s="169"/>
      <c r="I17" s="170">
        <v>-11643513.51</v>
      </c>
      <c r="J17" s="169">
        <v>0</v>
      </c>
      <c r="K17" s="171"/>
      <c r="L17" s="169"/>
      <c r="M17" s="169"/>
      <c r="N17" s="172">
        <v>0</v>
      </c>
      <c r="O17" s="171"/>
      <c r="P17" s="170"/>
      <c r="Q17" s="169"/>
      <c r="R17" s="172"/>
    </row>
    <row r="18" spans="1:18" s="70" customFormat="1" ht="15.75">
      <c r="A18" s="130"/>
      <c r="B18" s="147" t="s">
        <v>101</v>
      </c>
      <c r="C18" s="130"/>
      <c r="D18" s="173">
        <v>36561</v>
      </c>
      <c r="E18" s="174">
        <v>0</v>
      </c>
      <c r="F18" s="174"/>
      <c r="G18" s="174"/>
      <c r="H18" s="174"/>
      <c r="I18" s="175">
        <v>0</v>
      </c>
      <c r="J18" s="174">
        <v>36561</v>
      </c>
      <c r="K18" s="176"/>
      <c r="L18" s="174"/>
      <c r="M18" s="174"/>
      <c r="N18" s="177">
        <v>36561</v>
      </c>
      <c r="O18" s="176"/>
      <c r="P18" s="175">
        <v>36561</v>
      </c>
      <c r="Q18" s="178"/>
      <c r="R18" s="177">
        <v>36561</v>
      </c>
    </row>
    <row r="19" spans="1:18" ht="15.75">
      <c r="A19" s="130"/>
      <c r="B19" s="130" t="s">
        <v>29</v>
      </c>
      <c r="C19" s="130"/>
      <c r="D19" s="168">
        <v>589457200.7800001</v>
      </c>
      <c r="E19" s="169">
        <v>-11564050.959999999</v>
      </c>
      <c r="F19" s="169">
        <v>0</v>
      </c>
      <c r="G19" s="169">
        <v>8700654.68</v>
      </c>
      <c r="H19" s="169">
        <v>7212959.0600000005</v>
      </c>
      <c r="I19" s="170">
        <v>4349562.780000001</v>
      </c>
      <c r="J19" s="169">
        <v>593806763.5600001</v>
      </c>
      <c r="K19" s="171">
        <v>23439.571493300296</v>
      </c>
      <c r="L19" s="169">
        <v>13697613.787318302</v>
      </c>
      <c r="M19" s="169">
        <v>0</v>
      </c>
      <c r="N19" s="172">
        <v>607527816.9188117</v>
      </c>
      <c r="O19" s="171">
        <v>43959563.98224115</v>
      </c>
      <c r="P19" s="170">
        <v>651487380.9010528</v>
      </c>
      <c r="Q19" s="169">
        <v>-706382.1013999945</v>
      </c>
      <c r="R19" s="172">
        <v>650780998.7996528</v>
      </c>
    </row>
    <row r="20" spans="1:18" ht="15.75">
      <c r="A20" s="130"/>
      <c r="B20" s="130"/>
      <c r="C20" s="130"/>
      <c r="D20" s="168"/>
      <c r="E20" s="169"/>
      <c r="F20" s="169"/>
      <c r="G20" s="169"/>
      <c r="H20" s="169"/>
      <c r="I20" s="170"/>
      <c r="J20" s="169"/>
      <c r="K20" s="171"/>
      <c r="L20" s="169"/>
      <c r="M20" s="169"/>
      <c r="N20" s="172"/>
      <c r="O20" s="171"/>
      <c r="P20" s="170"/>
      <c r="Q20" s="169"/>
      <c r="R20" s="172"/>
    </row>
    <row r="21" spans="1:18" ht="15.75">
      <c r="A21" s="131" t="s">
        <v>15</v>
      </c>
      <c r="B21" s="131"/>
      <c r="C21" s="130"/>
      <c r="D21" s="168"/>
      <c r="E21" s="169"/>
      <c r="F21" s="169"/>
      <c r="G21" s="169"/>
      <c r="H21" s="169"/>
      <c r="I21" s="170"/>
      <c r="J21" s="169"/>
      <c r="K21" s="171"/>
      <c r="L21" s="169"/>
      <c r="M21" s="169"/>
      <c r="N21" s="172"/>
      <c r="O21" s="171"/>
      <c r="P21" s="170"/>
      <c r="Q21" s="169"/>
      <c r="R21" s="172"/>
    </row>
    <row r="22" spans="1:18" ht="15.75">
      <c r="A22" s="130"/>
      <c r="B22" s="130" t="s">
        <v>102</v>
      </c>
      <c r="C22" s="130"/>
      <c r="D22" s="168">
        <v>336889532.75</v>
      </c>
      <c r="E22" s="169">
        <v>738146.0900000001</v>
      </c>
      <c r="F22" s="169">
        <v>527357.09</v>
      </c>
      <c r="G22" s="169">
        <v>6629431.8</v>
      </c>
      <c r="H22" s="169">
        <v>1491601.7900000003</v>
      </c>
      <c r="I22" s="170">
        <v>9386536.770000001</v>
      </c>
      <c r="J22" s="169">
        <v>346276069.52</v>
      </c>
      <c r="K22" s="171">
        <v>-963.8580868467689</v>
      </c>
      <c r="L22" s="169">
        <v>9476008.7179</v>
      </c>
      <c r="M22" s="169"/>
      <c r="N22" s="172">
        <v>355751114.37981313</v>
      </c>
      <c r="O22" s="171">
        <v>21300839.71018684</v>
      </c>
      <c r="P22" s="170">
        <v>377051954.09</v>
      </c>
      <c r="Q22" s="169">
        <v>10112453.910000026</v>
      </c>
      <c r="R22" s="172">
        <v>387164408</v>
      </c>
    </row>
    <row r="23" spans="1:18" ht="15.75">
      <c r="A23" s="130"/>
      <c r="B23" s="130" t="s">
        <v>103</v>
      </c>
      <c r="C23" s="130"/>
      <c r="D23" s="168">
        <v>19412348.94</v>
      </c>
      <c r="E23" s="169">
        <v>-33890.37000000164</v>
      </c>
      <c r="F23" s="169">
        <v>30388</v>
      </c>
      <c r="G23" s="169">
        <v>408216.24000000005</v>
      </c>
      <c r="H23" s="169">
        <v>-121520.06999999999</v>
      </c>
      <c r="I23" s="170">
        <v>283193.7999999984</v>
      </c>
      <c r="J23" s="169">
        <v>19695542.74</v>
      </c>
      <c r="K23" s="171">
        <v>142.93073310499312</v>
      </c>
      <c r="L23" s="169">
        <v>473993.75999999995</v>
      </c>
      <c r="M23" s="169"/>
      <c r="N23" s="172">
        <v>20169679.430733103</v>
      </c>
      <c r="O23" s="171">
        <v>1248271.5692668967</v>
      </c>
      <c r="P23" s="170">
        <v>21417951</v>
      </c>
      <c r="Q23" s="169">
        <v>2442714</v>
      </c>
      <c r="R23" s="172">
        <v>23860665</v>
      </c>
    </row>
    <row r="24" spans="1:18" ht="15.75">
      <c r="A24" s="130"/>
      <c r="B24" s="130" t="s">
        <v>104</v>
      </c>
      <c r="C24" s="130"/>
      <c r="D24" s="168">
        <v>666419.45</v>
      </c>
      <c r="E24" s="169">
        <v>-94.7</v>
      </c>
      <c r="F24" s="169">
        <v>1043</v>
      </c>
      <c r="G24" s="169">
        <v>13367.46</v>
      </c>
      <c r="H24" s="169">
        <v>-10536.429999999995</v>
      </c>
      <c r="I24" s="170">
        <v>3779.3300000000036</v>
      </c>
      <c r="J24" s="169">
        <v>670198.7799999999</v>
      </c>
      <c r="K24" s="171">
        <v>-0.9784284808956727</v>
      </c>
      <c r="L24" s="169">
        <v>-2835.2435000000005</v>
      </c>
      <c r="M24" s="169"/>
      <c r="N24" s="172">
        <v>667362.558071519</v>
      </c>
      <c r="O24" s="171">
        <v>62070.441928480985</v>
      </c>
      <c r="P24" s="170">
        <v>729433</v>
      </c>
      <c r="Q24" s="169">
        <v>375752</v>
      </c>
      <c r="R24" s="172">
        <v>1105185</v>
      </c>
    </row>
    <row r="25" spans="1:18" ht="15.75">
      <c r="A25" s="130"/>
      <c r="B25" s="130" t="s">
        <v>105</v>
      </c>
      <c r="C25" s="130"/>
      <c r="D25" s="168">
        <v>60188234.57</v>
      </c>
      <c r="E25" s="169">
        <v>9232.210000000003</v>
      </c>
      <c r="F25" s="169">
        <v>94217</v>
      </c>
      <c r="G25" s="169">
        <v>1250832.2</v>
      </c>
      <c r="H25" s="169">
        <v>41232.38999999999</v>
      </c>
      <c r="I25" s="170">
        <v>1395513.7999999998</v>
      </c>
      <c r="J25" s="169">
        <v>61583748.37</v>
      </c>
      <c r="K25" s="171">
        <v>149.8360218598973</v>
      </c>
      <c r="L25" s="169">
        <v>1625505.8</v>
      </c>
      <c r="M25" s="169"/>
      <c r="N25" s="172">
        <v>63209404.00602186</v>
      </c>
      <c r="O25" s="171">
        <v>4336505.993978143</v>
      </c>
      <c r="P25" s="170">
        <v>67545910</v>
      </c>
      <c r="Q25" s="169">
        <v>4207648</v>
      </c>
      <c r="R25" s="172">
        <v>71753558</v>
      </c>
    </row>
    <row r="26" spans="1:18" ht="15.75">
      <c r="A26" s="130"/>
      <c r="B26" s="130" t="s">
        <v>106</v>
      </c>
      <c r="C26" s="130"/>
      <c r="D26" s="168">
        <v>14107558.35</v>
      </c>
      <c r="E26" s="169">
        <v>-185148.71</v>
      </c>
      <c r="F26" s="169">
        <v>22084</v>
      </c>
      <c r="G26" s="169">
        <v>339368.69</v>
      </c>
      <c r="H26" s="169"/>
      <c r="I26" s="170">
        <v>176303.98</v>
      </c>
      <c r="J26" s="169">
        <v>14283862.33</v>
      </c>
      <c r="K26" s="171">
        <v>-84.35534500103677</v>
      </c>
      <c r="L26" s="169">
        <v>254761.54959657375</v>
      </c>
      <c r="M26" s="169"/>
      <c r="N26" s="172">
        <v>14538539.524251573</v>
      </c>
      <c r="O26" s="171">
        <v>1244196.4757484272</v>
      </c>
      <c r="P26" s="170">
        <v>15782736</v>
      </c>
      <c r="Q26" s="169">
        <v>-1517966</v>
      </c>
      <c r="R26" s="172">
        <v>14264770</v>
      </c>
    </row>
    <row r="27" spans="1:18" ht="15.75">
      <c r="A27" s="130"/>
      <c r="B27" s="130" t="s">
        <v>107</v>
      </c>
      <c r="C27" s="130"/>
      <c r="D27" s="168">
        <v>1245484.11</v>
      </c>
      <c r="E27" s="169">
        <v>0</v>
      </c>
      <c r="F27" s="169">
        <v>1950</v>
      </c>
      <c r="G27" s="169">
        <v>34473.44</v>
      </c>
      <c r="H27" s="169"/>
      <c r="I27" s="170">
        <v>36423.44</v>
      </c>
      <c r="J27" s="169">
        <v>1281907.55</v>
      </c>
      <c r="K27" s="171">
        <v>-23.047333330090623</v>
      </c>
      <c r="L27" s="169">
        <v>35403.56</v>
      </c>
      <c r="M27" s="169"/>
      <c r="N27" s="172">
        <v>1317288.06266667</v>
      </c>
      <c r="O27" s="171">
        <v>94755.93733333005</v>
      </c>
      <c r="P27" s="170">
        <v>1412044</v>
      </c>
      <c r="Q27" s="169">
        <v>-30055</v>
      </c>
      <c r="R27" s="172">
        <v>1381989</v>
      </c>
    </row>
    <row r="28" spans="1:18" ht="15.75">
      <c r="A28" s="130"/>
      <c r="B28" s="130" t="s">
        <v>108</v>
      </c>
      <c r="C28" s="130"/>
      <c r="D28" s="168">
        <v>104871725.72</v>
      </c>
      <c r="E28" s="169">
        <v>70851.69999998569</v>
      </c>
      <c r="F28" s="169">
        <v>164164</v>
      </c>
      <c r="G28" s="169">
        <v>1886597.81</v>
      </c>
      <c r="H28" s="169">
        <v>824812.6599999999</v>
      </c>
      <c r="I28" s="170">
        <v>2946426.169999986</v>
      </c>
      <c r="J28" s="169">
        <v>107818151.88999999</v>
      </c>
      <c r="K28" s="171">
        <v>-1888.9909934275784</v>
      </c>
      <c r="L28" s="169">
        <v>2273652.19</v>
      </c>
      <c r="M28" s="169"/>
      <c r="N28" s="172">
        <v>110089915.08900656</v>
      </c>
      <c r="O28" s="171">
        <v>6703147.910993442</v>
      </c>
      <c r="P28" s="170">
        <v>116793063</v>
      </c>
      <c r="Q28" s="169">
        <v>7608945</v>
      </c>
      <c r="R28" s="172">
        <v>124402008</v>
      </c>
    </row>
    <row r="29" spans="1:18" ht="15.75">
      <c r="A29" s="130"/>
      <c r="B29" s="130" t="s">
        <v>109</v>
      </c>
      <c r="C29" s="130"/>
      <c r="D29" s="168">
        <v>689761.92</v>
      </c>
      <c r="E29" s="169">
        <v>318590.023377597</v>
      </c>
      <c r="F29" s="169">
        <v>1080</v>
      </c>
      <c r="G29" s="169">
        <v>12817.43</v>
      </c>
      <c r="H29" s="169"/>
      <c r="I29" s="170">
        <v>332487.453377597</v>
      </c>
      <c r="J29" s="169">
        <v>1022249.373377597</v>
      </c>
      <c r="K29" s="171">
        <v>0.0005840000812895596</v>
      </c>
      <c r="L29" s="169">
        <v>20266.349199999997</v>
      </c>
      <c r="M29" s="169"/>
      <c r="N29" s="172">
        <v>1042515.723161597</v>
      </c>
      <c r="O29" s="171">
        <v>90698.27683840296</v>
      </c>
      <c r="P29" s="170">
        <v>1133214</v>
      </c>
      <c r="Q29" s="169">
        <v>3596964</v>
      </c>
      <c r="R29" s="172">
        <v>4730178</v>
      </c>
    </row>
    <row r="30" spans="1:18" ht="15.75">
      <c r="A30" s="130"/>
      <c r="B30" s="130" t="s">
        <v>110</v>
      </c>
      <c r="C30" s="130"/>
      <c r="D30" s="168">
        <v>1958372.19</v>
      </c>
      <c r="E30" s="169">
        <v>8708.849999999982</v>
      </c>
      <c r="F30" s="169"/>
      <c r="G30" s="169">
        <v>9143.67</v>
      </c>
      <c r="H30" s="169"/>
      <c r="I30" s="170">
        <v>17852.519999999982</v>
      </c>
      <c r="J30" s="169">
        <v>1976224.71</v>
      </c>
      <c r="K30" s="171">
        <v>-2053.9718696300497</v>
      </c>
      <c r="L30" s="169">
        <v>11251.283608241249</v>
      </c>
      <c r="M30" s="169"/>
      <c r="N30" s="172">
        <v>1985422.0217386112</v>
      </c>
      <c r="O30" s="171">
        <v>0</v>
      </c>
      <c r="P30" s="170">
        <v>1985422.0217386112</v>
      </c>
      <c r="Q30" s="169">
        <v>-76320.20749491244</v>
      </c>
      <c r="R30" s="172">
        <v>1909101.8142436987</v>
      </c>
    </row>
    <row r="31" spans="1:18" ht="15.75">
      <c r="A31" s="130"/>
      <c r="B31" s="130" t="s">
        <v>111</v>
      </c>
      <c r="C31" s="130"/>
      <c r="D31" s="168">
        <v>1012130.39</v>
      </c>
      <c r="E31" s="169">
        <v>8097.9900000000325</v>
      </c>
      <c r="F31" s="169"/>
      <c r="G31" s="169">
        <v>8923.11</v>
      </c>
      <c r="H31" s="169"/>
      <c r="I31" s="170">
        <v>17021.100000000035</v>
      </c>
      <c r="J31" s="169">
        <v>1029151.49</v>
      </c>
      <c r="K31" s="171">
        <v>-493.9973472969614</v>
      </c>
      <c r="L31" s="169">
        <v>7995.757056162856</v>
      </c>
      <c r="M31" s="169"/>
      <c r="N31" s="172">
        <v>1036653.2497088659</v>
      </c>
      <c r="O31" s="171">
        <v>0</v>
      </c>
      <c r="P31" s="170">
        <v>1036653.2497088659</v>
      </c>
      <c r="Q31" s="169">
        <v>28940.557603909285</v>
      </c>
      <c r="R31" s="172">
        <v>1065593.8073127752</v>
      </c>
    </row>
    <row r="32" spans="1:18" ht="15.75">
      <c r="A32" s="130"/>
      <c r="B32" s="130" t="s">
        <v>112</v>
      </c>
      <c r="C32" s="130"/>
      <c r="D32" s="168">
        <v>144893.03</v>
      </c>
      <c r="E32" s="169">
        <v>2488.25</v>
      </c>
      <c r="F32" s="169"/>
      <c r="G32" s="169">
        <v>2226.98</v>
      </c>
      <c r="H32" s="169"/>
      <c r="I32" s="170">
        <v>4715.23</v>
      </c>
      <c r="J32" s="169">
        <v>149608.26</v>
      </c>
      <c r="K32" s="171">
        <v>-0.7055816522283749</v>
      </c>
      <c r="L32" s="169">
        <v>2032.0785777252117</v>
      </c>
      <c r="M32" s="169"/>
      <c r="N32" s="172">
        <v>151639.632996073</v>
      </c>
      <c r="O32" s="171">
        <v>11063.514409026015</v>
      </c>
      <c r="P32" s="170">
        <v>162703.147405099</v>
      </c>
      <c r="Q32" s="169">
        <v>1903.6098549695453</v>
      </c>
      <c r="R32" s="172">
        <v>164606.75726006855</v>
      </c>
    </row>
    <row r="33" spans="1:18" ht="15.75">
      <c r="A33" s="130"/>
      <c r="B33" s="130" t="s">
        <v>113</v>
      </c>
      <c r="C33" s="130"/>
      <c r="D33" s="168">
        <v>452.1</v>
      </c>
      <c r="E33" s="169">
        <v>0</v>
      </c>
      <c r="F33" s="169"/>
      <c r="G33" s="169"/>
      <c r="H33" s="169"/>
      <c r="I33" s="170">
        <v>0</v>
      </c>
      <c r="J33" s="169">
        <v>452.1</v>
      </c>
      <c r="K33" s="171">
        <v>0</v>
      </c>
      <c r="L33" s="169"/>
      <c r="M33" s="169"/>
      <c r="N33" s="172">
        <v>452.1</v>
      </c>
      <c r="O33" s="171"/>
      <c r="P33" s="170">
        <v>452.1</v>
      </c>
      <c r="Q33" s="169">
        <v>13.899999999999977</v>
      </c>
      <c r="R33" s="172">
        <v>466</v>
      </c>
    </row>
    <row r="34" spans="1:18" ht="15.75">
      <c r="A34" s="130"/>
      <c r="B34" s="130" t="s">
        <v>94</v>
      </c>
      <c r="C34" s="130"/>
      <c r="D34" s="168">
        <v>842283.09</v>
      </c>
      <c r="E34" s="169"/>
      <c r="F34" s="169">
        <v>-842283.09</v>
      </c>
      <c r="G34" s="169"/>
      <c r="H34" s="169"/>
      <c r="I34" s="170">
        <v>-842283.09</v>
      </c>
      <c r="J34" s="169">
        <v>0</v>
      </c>
      <c r="K34" s="171">
        <v>0</v>
      </c>
      <c r="L34" s="169"/>
      <c r="M34" s="169"/>
      <c r="N34" s="172">
        <v>0</v>
      </c>
      <c r="O34" s="171"/>
      <c r="P34" s="170"/>
      <c r="Q34" s="169"/>
      <c r="R34" s="172"/>
    </row>
    <row r="35" spans="1:18" ht="15.75">
      <c r="A35" s="130"/>
      <c r="B35" s="130" t="s">
        <v>158</v>
      </c>
      <c r="C35" s="130"/>
      <c r="D35" s="168">
        <v>12092574.95</v>
      </c>
      <c r="E35" s="169">
        <v>-12092574.95</v>
      </c>
      <c r="F35" s="169"/>
      <c r="G35" s="169"/>
      <c r="H35" s="169"/>
      <c r="I35" s="170">
        <v>-12092574.95</v>
      </c>
      <c r="J35" s="169">
        <v>0</v>
      </c>
      <c r="K35" s="171">
        <v>0</v>
      </c>
      <c r="L35" s="169"/>
      <c r="M35" s="169"/>
      <c r="N35" s="172">
        <v>0</v>
      </c>
      <c r="O35" s="171"/>
      <c r="P35" s="170"/>
      <c r="Q35" s="169"/>
      <c r="R35" s="172"/>
    </row>
    <row r="36" spans="1:18" s="70" customFormat="1" ht="15.75">
      <c r="A36" s="130"/>
      <c r="B36" s="147" t="s">
        <v>101</v>
      </c>
      <c r="C36" s="130"/>
      <c r="D36" s="173">
        <v>3451321.33</v>
      </c>
      <c r="E36" s="174">
        <v>-10039.66</v>
      </c>
      <c r="F36" s="174"/>
      <c r="G36" s="174"/>
      <c r="H36" s="174"/>
      <c r="I36" s="175">
        <v>-10039.66</v>
      </c>
      <c r="J36" s="174">
        <v>3441281.67</v>
      </c>
      <c r="K36" s="176">
        <v>0</v>
      </c>
      <c r="L36" s="174"/>
      <c r="M36" s="189"/>
      <c r="N36" s="177">
        <v>3441281.67</v>
      </c>
      <c r="O36" s="176"/>
      <c r="P36" s="175">
        <v>3441281.67</v>
      </c>
      <c r="Q36" s="174"/>
      <c r="R36" s="177">
        <v>3441281.67</v>
      </c>
    </row>
    <row r="37" spans="1:18" ht="15.75">
      <c r="A37" s="130"/>
      <c r="B37" s="130" t="s">
        <v>29</v>
      </c>
      <c r="C37" s="130"/>
      <c r="D37" s="168">
        <v>557573092.8900001</v>
      </c>
      <c r="E37" s="169">
        <v>-11165633.276622418</v>
      </c>
      <c r="F37" s="169">
        <v>0</v>
      </c>
      <c r="G37" s="169">
        <v>10595398.83</v>
      </c>
      <c r="H37" s="169">
        <v>2225590.34</v>
      </c>
      <c r="I37" s="170">
        <v>1655355.8933775818</v>
      </c>
      <c r="J37" s="169">
        <v>559228448.7833775</v>
      </c>
      <c r="K37" s="171">
        <v>-5217.137646700638</v>
      </c>
      <c r="L37" s="169">
        <v>14178035.802438704</v>
      </c>
      <c r="M37" s="169">
        <v>0</v>
      </c>
      <c r="N37" s="172">
        <v>573401267.4481696</v>
      </c>
      <c r="O37" s="171">
        <v>35091549.830682985</v>
      </c>
      <c r="P37" s="170">
        <v>608492817.2788526</v>
      </c>
      <c r="Q37" s="169">
        <v>26750993.769963995</v>
      </c>
      <c r="R37" s="172">
        <v>635243811.0488164</v>
      </c>
    </row>
    <row r="38" spans="1:18" ht="15.75">
      <c r="A38" s="130"/>
      <c r="B38" s="130"/>
      <c r="C38" s="130"/>
      <c r="D38" s="168"/>
      <c r="E38" s="169"/>
      <c r="F38" s="169"/>
      <c r="G38" s="169"/>
      <c r="H38" s="169"/>
      <c r="I38" s="170"/>
      <c r="J38" s="169"/>
      <c r="K38" s="171"/>
      <c r="L38" s="169"/>
      <c r="M38" s="169"/>
      <c r="N38" s="172"/>
      <c r="O38" s="171"/>
      <c r="P38" s="170"/>
      <c r="Q38" s="169"/>
      <c r="R38" s="172"/>
    </row>
    <row r="39" spans="1:18" ht="15.75">
      <c r="A39" s="131" t="s">
        <v>56</v>
      </c>
      <c r="B39" s="131"/>
      <c r="C39" s="130"/>
      <c r="D39" s="168"/>
      <c r="E39" s="169"/>
      <c r="F39" s="169"/>
      <c r="G39" s="169"/>
      <c r="H39" s="169"/>
      <c r="I39" s="170"/>
      <c r="J39" s="169"/>
      <c r="K39" s="171"/>
      <c r="L39" s="169"/>
      <c r="M39" s="169"/>
      <c r="N39" s="172"/>
      <c r="O39" s="171"/>
      <c r="P39" s="170"/>
      <c r="Q39" s="169"/>
      <c r="R39" s="172"/>
    </row>
    <row r="40" spans="1:18" ht="15.75">
      <c r="A40" s="130"/>
      <c r="B40" s="130" t="s">
        <v>102</v>
      </c>
      <c r="C40" s="130"/>
      <c r="D40" s="168">
        <v>51304005.9</v>
      </c>
      <c r="E40" s="169">
        <v>-20137.68</v>
      </c>
      <c r="F40" s="169">
        <v>137818.90000000037</v>
      </c>
      <c r="G40" s="169">
        <v>1009219.99</v>
      </c>
      <c r="H40" s="169">
        <v>395882.83</v>
      </c>
      <c r="I40" s="170">
        <v>1522784.0400000005</v>
      </c>
      <c r="J40" s="169">
        <v>52826789.94</v>
      </c>
      <c r="K40" s="171">
        <v>-907.0270553028677</v>
      </c>
      <c r="L40" s="169">
        <v>1461474.01</v>
      </c>
      <c r="M40" s="169"/>
      <c r="N40" s="172">
        <v>54287356.922944695</v>
      </c>
      <c r="O40" s="171">
        <v>3249604.9770553038</v>
      </c>
      <c r="P40" s="170">
        <v>57536961.9</v>
      </c>
      <c r="Q40" s="169">
        <v>-1312679.8999999985</v>
      </c>
      <c r="R40" s="172">
        <v>56224282</v>
      </c>
    </row>
    <row r="41" spans="1:18" ht="15.75">
      <c r="A41" s="130"/>
      <c r="B41" s="130" t="s">
        <v>114</v>
      </c>
      <c r="C41" s="130"/>
      <c r="D41" s="168">
        <v>5539252.07</v>
      </c>
      <c r="E41" s="169">
        <v>-5498.499999999442</v>
      </c>
      <c r="F41" s="169">
        <v>14880</v>
      </c>
      <c r="G41" s="169">
        <v>101291.08</v>
      </c>
      <c r="H41" s="169">
        <v>203335.6</v>
      </c>
      <c r="I41" s="170">
        <v>314008.1800000006</v>
      </c>
      <c r="J41" s="169">
        <v>5853260.250000001</v>
      </c>
      <c r="K41" s="171">
        <v>-241.9025111683295</v>
      </c>
      <c r="L41" s="169">
        <v>146837.74720000016</v>
      </c>
      <c r="M41" s="169"/>
      <c r="N41" s="172">
        <v>5999856.094688833</v>
      </c>
      <c r="O41" s="171">
        <v>386482.90531116724</v>
      </c>
      <c r="P41" s="170">
        <v>6386339</v>
      </c>
      <c r="Q41" s="169">
        <v>-387952</v>
      </c>
      <c r="R41" s="172">
        <v>5998387</v>
      </c>
    </row>
    <row r="42" spans="1:18" ht="15.75">
      <c r="A42" s="130"/>
      <c r="B42" s="130" t="s">
        <v>115</v>
      </c>
      <c r="C42" s="130"/>
      <c r="D42" s="168">
        <v>510550.42</v>
      </c>
      <c r="E42" s="169">
        <v>-2310.98</v>
      </c>
      <c r="F42" s="169">
        <v>1371</v>
      </c>
      <c r="G42" s="169">
        <v>9771.47</v>
      </c>
      <c r="H42" s="169">
        <v>9119.099999999999</v>
      </c>
      <c r="I42" s="170">
        <v>17950.589999999997</v>
      </c>
      <c r="J42" s="169">
        <v>528501.01</v>
      </c>
      <c r="K42" s="171">
        <v>-2.1668181979785004</v>
      </c>
      <c r="L42" s="169">
        <v>3520.5320999999985</v>
      </c>
      <c r="M42" s="169"/>
      <c r="N42" s="172">
        <v>532019.375281802</v>
      </c>
      <c r="O42" s="171">
        <v>43980.62471819797</v>
      </c>
      <c r="P42" s="170">
        <v>576000</v>
      </c>
      <c r="Q42" s="169">
        <v>-23858</v>
      </c>
      <c r="R42" s="172">
        <v>552142</v>
      </c>
    </row>
    <row r="43" spans="1:18" ht="15.75">
      <c r="A43" s="130"/>
      <c r="B43" s="130" t="s">
        <v>105</v>
      </c>
      <c r="C43" s="130"/>
      <c r="D43" s="168">
        <v>62754979.56</v>
      </c>
      <c r="E43" s="169">
        <v>-72089.36</v>
      </c>
      <c r="F43" s="169">
        <v>168578</v>
      </c>
      <c r="G43" s="169">
        <v>1273850.8</v>
      </c>
      <c r="H43" s="169">
        <v>0</v>
      </c>
      <c r="I43" s="170">
        <v>1370339.44</v>
      </c>
      <c r="J43" s="169">
        <v>64125319</v>
      </c>
      <c r="K43" s="171">
        <v>-109.52789071458392</v>
      </c>
      <c r="L43" s="169">
        <v>1643681.1463999997</v>
      </c>
      <c r="M43" s="169"/>
      <c r="N43" s="172">
        <v>65768890.618509285</v>
      </c>
      <c r="O43" s="171">
        <v>4586495.381490715</v>
      </c>
      <c r="P43" s="170">
        <v>70355386</v>
      </c>
      <c r="Q43" s="169">
        <v>-550330</v>
      </c>
      <c r="R43" s="172">
        <v>69805056</v>
      </c>
    </row>
    <row r="44" spans="1:18" ht="15.75">
      <c r="A44" s="130"/>
      <c r="B44" s="130" t="s">
        <v>116</v>
      </c>
      <c r="C44" s="130"/>
      <c r="D44" s="168">
        <v>153706498.98000002</v>
      </c>
      <c r="E44" s="169">
        <v>-43662.94</v>
      </c>
      <c r="F44" s="169">
        <v>412900</v>
      </c>
      <c r="G44" s="169">
        <v>3467210.11</v>
      </c>
      <c r="H44" s="169"/>
      <c r="I44" s="170">
        <v>3836447.17</v>
      </c>
      <c r="J44" s="169">
        <v>157542946.15</v>
      </c>
      <c r="K44" s="171">
        <v>10832.13131959131</v>
      </c>
      <c r="L44" s="169">
        <v>3718081.421391091</v>
      </c>
      <c r="M44" s="169"/>
      <c r="N44" s="172">
        <v>161271859.7027107</v>
      </c>
      <c r="O44" s="171">
        <v>13103812.297289312</v>
      </c>
      <c r="P44" s="170">
        <v>174375672</v>
      </c>
      <c r="Q44" s="169">
        <v>16749466</v>
      </c>
      <c r="R44" s="172">
        <v>191125138</v>
      </c>
    </row>
    <row r="45" spans="1:18" ht="15.75">
      <c r="A45" s="130"/>
      <c r="B45" s="130" t="s">
        <v>107</v>
      </c>
      <c r="C45" s="130"/>
      <c r="D45" s="168">
        <v>1364064.65</v>
      </c>
      <c r="E45" s="169">
        <v>193.69</v>
      </c>
      <c r="F45" s="169">
        <v>3664</v>
      </c>
      <c r="G45" s="169">
        <v>31051.77</v>
      </c>
      <c r="H45" s="169"/>
      <c r="I45" s="170">
        <v>34909.46</v>
      </c>
      <c r="J45" s="169">
        <v>1398974.1099999999</v>
      </c>
      <c r="K45" s="171">
        <v>277.88881948309427</v>
      </c>
      <c r="L45" s="169">
        <v>40386.74699999999</v>
      </c>
      <c r="M45" s="169"/>
      <c r="N45" s="172">
        <v>1439638.745819483</v>
      </c>
      <c r="O45" s="171">
        <v>109277.25418051705</v>
      </c>
      <c r="P45" s="170">
        <v>1548916</v>
      </c>
      <c r="Q45" s="169">
        <v>-19076</v>
      </c>
      <c r="R45" s="172">
        <v>1529840</v>
      </c>
    </row>
    <row r="46" spans="1:18" ht="15.75">
      <c r="A46" s="130"/>
      <c r="B46" s="130" t="s">
        <v>117</v>
      </c>
      <c r="C46" s="130"/>
      <c r="D46" s="168">
        <v>298799.85</v>
      </c>
      <c r="E46" s="169">
        <v>0</v>
      </c>
      <c r="F46" s="169">
        <v>803</v>
      </c>
      <c r="G46" s="169">
        <v>5909.33</v>
      </c>
      <c r="H46" s="169"/>
      <c r="I46" s="170">
        <v>6712.33</v>
      </c>
      <c r="J46" s="169">
        <v>305512.18</v>
      </c>
      <c r="K46" s="171">
        <v>-0.35521306375994754</v>
      </c>
      <c r="L46" s="169">
        <v>7317.319999999998</v>
      </c>
      <c r="M46" s="169"/>
      <c r="N46" s="172">
        <v>312829.14478693623</v>
      </c>
      <c r="O46" s="171">
        <v>28075.85521306377</v>
      </c>
      <c r="P46" s="170">
        <v>340905</v>
      </c>
      <c r="Q46" s="169">
        <v>1887</v>
      </c>
      <c r="R46" s="172">
        <v>342792</v>
      </c>
    </row>
    <row r="47" spans="1:18" ht="15.75">
      <c r="A47" s="130"/>
      <c r="B47" s="130" t="s">
        <v>118</v>
      </c>
      <c r="C47" s="130"/>
      <c r="D47" s="168">
        <v>5050873.409999999</v>
      </c>
      <c r="E47" s="169">
        <v>-11611.209999999926</v>
      </c>
      <c r="F47" s="169">
        <v>13568</v>
      </c>
      <c r="G47" s="169">
        <v>92750.18000000001</v>
      </c>
      <c r="H47" s="169">
        <v>67264.74</v>
      </c>
      <c r="I47" s="170">
        <v>161971.71000000008</v>
      </c>
      <c r="J47" s="169">
        <v>5212845.119999999</v>
      </c>
      <c r="K47" s="171">
        <v>-456.13109363212425</v>
      </c>
      <c r="L47" s="169">
        <v>113716.81999999999</v>
      </c>
      <c r="M47" s="169"/>
      <c r="N47" s="172">
        <v>5326105.808906367</v>
      </c>
      <c r="O47" s="171">
        <v>318127.19109363295</v>
      </c>
      <c r="P47" s="170">
        <v>5644233</v>
      </c>
      <c r="Q47" s="169">
        <v>-152215</v>
      </c>
      <c r="R47" s="172">
        <v>5492018</v>
      </c>
    </row>
    <row r="48" spans="1:18" ht="15.75">
      <c r="A48" s="130"/>
      <c r="B48" s="130" t="s">
        <v>109</v>
      </c>
      <c r="C48" s="130"/>
      <c r="D48" s="168">
        <v>495273.34</v>
      </c>
      <c r="E48" s="169">
        <v>45831.23</v>
      </c>
      <c r="F48" s="169">
        <v>1330</v>
      </c>
      <c r="G48" s="169">
        <v>905.67</v>
      </c>
      <c r="H48" s="169"/>
      <c r="I48" s="170">
        <v>48066.9</v>
      </c>
      <c r="J48" s="169">
        <v>543340.24</v>
      </c>
      <c r="K48" s="171">
        <v>0.0010000000055470082</v>
      </c>
      <c r="L48" s="169">
        <v>-905.67</v>
      </c>
      <c r="M48" s="169"/>
      <c r="N48" s="172">
        <v>542434.571</v>
      </c>
      <c r="O48" s="171">
        <v>64977.429000000004</v>
      </c>
      <c r="P48" s="170">
        <v>607412</v>
      </c>
      <c r="Q48" s="169">
        <v>-467558</v>
      </c>
      <c r="R48" s="172">
        <v>139854</v>
      </c>
    </row>
    <row r="49" spans="1:18" ht="15.75">
      <c r="A49" s="130"/>
      <c r="B49" s="130" t="s">
        <v>119</v>
      </c>
      <c r="C49" s="130"/>
      <c r="D49" s="168">
        <v>20058869.37</v>
      </c>
      <c r="E49" s="169">
        <v>2.3283064365386963E-10</v>
      </c>
      <c r="F49" s="169">
        <v>-83102.64000000083</v>
      </c>
      <c r="G49" s="169"/>
      <c r="H49" s="169"/>
      <c r="I49" s="170">
        <v>-83102.6400000006</v>
      </c>
      <c r="J49" s="169">
        <v>19975766.73</v>
      </c>
      <c r="K49" s="171">
        <v>1.1641532182693481E-09</v>
      </c>
      <c r="L49" s="169"/>
      <c r="M49" s="169">
        <v>205146.70999999973</v>
      </c>
      <c r="N49" s="172">
        <v>20180913.44</v>
      </c>
      <c r="O49" s="171">
        <v>1848931.259999998</v>
      </c>
      <c r="P49" s="170">
        <v>22029844.7</v>
      </c>
      <c r="Q49" s="169">
        <v>2194990.312471453</v>
      </c>
      <c r="R49" s="172">
        <v>24224835.012471452</v>
      </c>
    </row>
    <row r="50" spans="1:18" ht="15.75">
      <c r="A50" s="130"/>
      <c r="B50" s="130" t="s">
        <v>120</v>
      </c>
      <c r="C50" s="130"/>
      <c r="D50" s="168">
        <v>27032943.75</v>
      </c>
      <c r="E50" s="169">
        <v>-1045752</v>
      </c>
      <c r="F50" s="169">
        <v>-18107</v>
      </c>
      <c r="G50" s="169"/>
      <c r="H50" s="169"/>
      <c r="I50" s="170">
        <v>-1063859</v>
      </c>
      <c r="J50" s="169">
        <v>25969084.75</v>
      </c>
      <c r="K50" s="171">
        <v>0</v>
      </c>
      <c r="L50" s="169"/>
      <c r="M50" s="169">
        <v>1333590.5895299981</v>
      </c>
      <c r="N50" s="172">
        <v>27302675.33953</v>
      </c>
      <c r="O50" s="171">
        <v>4253434.170030002</v>
      </c>
      <c r="P50" s="170">
        <v>31556109.50956</v>
      </c>
      <c r="Q50" s="169">
        <v>-4609891.8128649965</v>
      </c>
      <c r="R50" s="172">
        <v>26946217.696695004</v>
      </c>
    </row>
    <row r="51" spans="1:18" ht="15.75">
      <c r="A51" s="130"/>
      <c r="B51" s="130" t="s">
        <v>121</v>
      </c>
      <c r="C51" s="130"/>
      <c r="D51" s="168">
        <v>44905335.79</v>
      </c>
      <c r="E51" s="169">
        <v>0.27940144087187946</v>
      </c>
      <c r="F51" s="169">
        <v>2771416</v>
      </c>
      <c r="G51" s="169">
        <v>1343025.05</v>
      </c>
      <c r="H51" s="169"/>
      <c r="I51" s="170">
        <v>4114441.329401441</v>
      </c>
      <c r="J51" s="169">
        <v>49019777.11940144</v>
      </c>
      <c r="K51" s="171">
        <v>0</v>
      </c>
      <c r="L51" s="169">
        <v>896665.6648459762</v>
      </c>
      <c r="M51" s="169">
        <v>949541.4638335527</v>
      </c>
      <c r="N51" s="172">
        <v>50865984.24808097</v>
      </c>
      <c r="O51" s="171">
        <v>3389091.751919031</v>
      </c>
      <c r="P51" s="170">
        <v>54255076</v>
      </c>
      <c r="Q51" s="169">
        <v>4800803</v>
      </c>
      <c r="R51" s="172">
        <v>59055879</v>
      </c>
    </row>
    <row r="52" spans="1:18" ht="15.75">
      <c r="A52" s="130"/>
      <c r="B52" s="130" t="s">
        <v>110</v>
      </c>
      <c r="C52" s="130"/>
      <c r="D52" s="168">
        <v>276902.91</v>
      </c>
      <c r="E52" s="169">
        <v>14362.420000000007</v>
      </c>
      <c r="F52" s="169"/>
      <c r="G52" s="169">
        <v>1313.51</v>
      </c>
      <c r="H52" s="169"/>
      <c r="I52" s="170">
        <v>15675.930000000008</v>
      </c>
      <c r="J52" s="169">
        <v>292578.83999999997</v>
      </c>
      <c r="K52" s="171">
        <v>-210.58347034037592</v>
      </c>
      <c r="L52" s="169">
        <v>1616.2737207555563</v>
      </c>
      <c r="M52" s="169"/>
      <c r="N52" s="172">
        <v>293984.53025041515</v>
      </c>
      <c r="O52" s="171">
        <v>0</v>
      </c>
      <c r="P52" s="170">
        <v>293984.53025041515</v>
      </c>
      <c r="Q52" s="169">
        <v>-11300.851961618871</v>
      </c>
      <c r="R52" s="172">
        <v>282683.6782887963</v>
      </c>
    </row>
    <row r="53" spans="1:18" ht="15.75">
      <c r="A53" s="130"/>
      <c r="B53" s="130" t="s">
        <v>111</v>
      </c>
      <c r="C53" s="130"/>
      <c r="D53" s="168">
        <v>2629.78</v>
      </c>
      <c r="E53" s="169">
        <v>-11.98</v>
      </c>
      <c r="F53" s="169"/>
      <c r="G53" s="169">
        <v>2.29</v>
      </c>
      <c r="H53" s="169"/>
      <c r="I53" s="170">
        <v>-9.690000000000001</v>
      </c>
      <c r="J53" s="169">
        <v>2620.09</v>
      </c>
      <c r="K53" s="171">
        <v>46.781907098270054</v>
      </c>
      <c r="L53" s="169">
        <v>2.0520069413705464</v>
      </c>
      <c r="M53" s="169"/>
      <c r="N53" s="172">
        <v>2668.9239140396407</v>
      </c>
      <c r="O53" s="171">
        <v>0</v>
      </c>
      <c r="P53" s="170">
        <v>2668.9239140396407</v>
      </c>
      <c r="Q53" s="169">
        <v>74.50914401359114</v>
      </c>
      <c r="R53" s="172">
        <v>2743.433058053232</v>
      </c>
    </row>
    <row r="54" spans="1:18" ht="15.75">
      <c r="A54" s="130"/>
      <c r="B54" s="130" t="s">
        <v>112</v>
      </c>
      <c r="C54" s="130"/>
      <c r="D54" s="168">
        <v>2282.53</v>
      </c>
      <c r="E54" s="169">
        <v>0.77</v>
      </c>
      <c r="F54" s="169"/>
      <c r="G54" s="169">
        <v>26.47</v>
      </c>
      <c r="H54" s="169"/>
      <c r="I54" s="170">
        <v>27.24</v>
      </c>
      <c r="J54" s="169">
        <v>2309.77</v>
      </c>
      <c r="K54" s="171">
        <v>-0.07937314458006739</v>
      </c>
      <c r="L54" s="169">
        <v>24.153391567228418</v>
      </c>
      <c r="M54" s="169"/>
      <c r="N54" s="172">
        <v>2333.8440184226483</v>
      </c>
      <c r="O54" s="171">
        <v>170.27551713282537</v>
      </c>
      <c r="P54" s="170">
        <v>2504.1195355554737</v>
      </c>
      <c r="Q54" s="169">
        <v>29.297937390458628</v>
      </c>
      <c r="R54" s="172">
        <v>2533.4174729459323</v>
      </c>
    </row>
    <row r="55" spans="1:18" ht="15.75">
      <c r="A55" s="130"/>
      <c r="B55" s="130" t="s">
        <v>94</v>
      </c>
      <c r="C55" s="130"/>
      <c r="D55" s="168">
        <v>3425119.26</v>
      </c>
      <c r="E55" s="169"/>
      <c r="F55" s="169">
        <v>-3425119.26</v>
      </c>
      <c r="G55" s="169"/>
      <c r="H55" s="169"/>
      <c r="I55" s="170">
        <v>-3425119.26</v>
      </c>
      <c r="J55" s="169">
        <v>0</v>
      </c>
      <c r="K55" s="171">
        <v>0</v>
      </c>
      <c r="L55" s="169"/>
      <c r="M55" s="169"/>
      <c r="N55" s="172">
        <v>0</v>
      </c>
      <c r="O55" s="171"/>
      <c r="P55" s="170"/>
      <c r="Q55" s="169"/>
      <c r="R55" s="172"/>
    </row>
    <row r="56" spans="1:18" ht="15.75">
      <c r="A56" s="130"/>
      <c r="B56" s="130" t="s">
        <v>158</v>
      </c>
      <c r="C56" s="130"/>
      <c r="D56" s="168">
        <v>7473659.75</v>
      </c>
      <c r="E56" s="169">
        <v>-7473659.75</v>
      </c>
      <c r="F56" s="169"/>
      <c r="G56" s="169"/>
      <c r="H56" s="169"/>
      <c r="I56" s="170">
        <v>-7473659.75</v>
      </c>
      <c r="J56" s="169">
        <v>0</v>
      </c>
      <c r="K56" s="171">
        <v>0</v>
      </c>
      <c r="L56" s="169"/>
      <c r="M56" s="169"/>
      <c r="N56" s="172">
        <v>0</v>
      </c>
      <c r="O56" s="171"/>
      <c r="P56" s="170"/>
      <c r="Q56" s="169"/>
      <c r="R56" s="172"/>
    </row>
    <row r="57" spans="1:18" s="70" customFormat="1" ht="15.75">
      <c r="A57" s="130"/>
      <c r="B57" s="147" t="s">
        <v>101</v>
      </c>
      <c r="C57" s="130"/>
      <c r="D57" s="173">
        <v>938690.7599999999</v>
      </c>
      <c r="E57" s="174">
        <v>-96000</v>
      </c>
      <c r="F57" s="174"/>
      <c r="G57" s="174"/>
      <c r="H57" s="174"/>
      <c r="I57" s="175">
        <v>-96000</v>
      </c>
      <c r="J57" s="174">
        <v>842690.7599999999</v>
      </c>
      <c r="K57" s="176">
        <v>0</v>
      </c>
      <c r="L57" s="174"/>
      <c r="M57" s="174"/>
      <c r="N57" s="177">
        <v>842690.7599999999</v>
      </c>
      <c r="O57" s="176"/>
      <c r="P57" s="175">
        <v>842690.7599999999</v>
      </c>
      <c r="Q57" s="174"/>
      <c r="R57" s="177">
        <v>842690.7599999999</v>
      </c>
    </row>
    <row r="58" spans="1:18" ht="15.75">
      <c r="A58" s="130"/>
      <c r="B58" s="130" t="s">
        <v>29</v>
      </c>
      <c r="C58" s="130"/>
      <c r="D58" s="168">
        <v>385140732.08</v>
      </c>
      <c r="E58" s="169">
        <v>-8710346.010598559</v>
      </c>
      <c r="F58" s="169">
        <v>0</v>
      </c>
      <c r="G58" s="169">
        <v>7336327.719999998</v>
      </c>
      <c r="H58" s="169">
        <v>675602.27</v>
      </c>
      <c r="I58" s="170">
        <v>-698416.0205985587</v>
      </c>
      <c r="J58" s="169">
        <v>384442316.05940145</v>
      </c>
      <c r="K58" s="171">
        <v>9229.029620609244</v>
      </c>
      <c r="L58" s="169">
        <v>8032418.218056331</v>
      </c>
      <c r="M58" s="169">
        <v>2488278.7633635504</v>
      </c>
      <c r="N58" s="172">
        <v>394972242.0704419</v>
      </c>
      <c r="O58" s="171">
        <v>31382461.37281807</v>
      </c>
      <c r="P58" s="170">
        <v>426354703.44325995</v>
      </c>
      <c r="Q58" s="169">
        <v>16212388.554726245</v>
      </c>
      <c r="R58" s="172">
        <v>442567091.99798626</v>
      </c>
    </row>
    <row r="59" spans="1:18" ht="15.75">
      <c r="A59" s="130"/>
      <c r="B59" s="130"/>
      <c r="C59" s="130"/>
      <c r="D59" s="168"/>
      <c r="E59" s="169"/>
      <c r="F59" s="169"/>
      <c r="G59" s="169"/>
      <c r="H59" s="169"/>
      <c r="I59" s="170"/>
      <c r="J59" s="169"/>
      <c r="K59" s="171"/>
      <c r="L59" s="169"/>
      <c r="M59" s="169"/>
      <c r="N59" s="172"/>
      <c r="O59" s="171"/>
      <c r="P59" s="170"/>
      <c r="Q59" s="169"/>
      <c r="R59" s="172"/>
    </row>
    <row r="60" spans="1:18" ht="15.75">
      <c r="A60" s="131" t="s">
        <v>74</v>
      </c>
      <c r="B60" s="130"/>
      <c r="C60" s="130"/>
      <c r="D60" s="168"/>
      <c r="E60" s="169"/>
      <c r="F60" s="169"/>
      <c r="G60" s="169"/>
      <c r="H60" s="169"/>
      <c r="I60" s="170"/>
      <c r="J60" s="169"/>
      <c r="K60" s="171"/>
      <c r="L60" s="169"/>
      <c r="M60" s="169"/>
      <c r="N60" s="172"/>
      <c r="O60" s="171"/>
      <c r="P60" s="170"/>
      <c r="Q60" s="169"/>
      <c r="R60" s="172"/>
    </row>
    <row r="61" spans="1:18" ht="15.75">
      <c r="A61" s="130"/>
      <c r="B61" s="130" t="s">
        <v>122</v>
      </c>
      <c r="C61" s="130"/>
      <c r="D61" s="168">
        <v>12072835.170000002</v>
      </c>
      <c r="E61" s="169">
        <v>-29862.52000000001</v>
      </c>
      <c r="F61" s="169">
        <v>-1020802.26</v>
      </c>
      <c r="G61" s="169">
        <v>78807.44</v>
      </c>
      <c r="H61" s="169">
        <v>322486.07</v>
      </c>
      <c r="I61" s="170">
        <v>-649371.27</v>
      </c>
      <c r="J61" s="169">
        <v>11423463.900000002</v>
      </c>
      <c r="K61" s="171">
        <v>-106.75928483286407</v>
      </c>
      <c r="L61" s="169">
        <v>447912.5972000001</v>
      </c>
      <c r="M61" s="169"/>
      <c r="N61" s="172">
        <v>11871269.73791517</v>
      </c>
      <c r="O61" s="171">
        <v>954259.0020848308</v>
      </c>
      <c r="P61" s="170">
        <v>12825528.74</v>
      </c>
      <c r="Q61" s="169">
        <v>348994.2599999998</v>
      </c>
      <c r="R61" s="172">
        <v>13174523</v>
      </c>
    </row>
    <row r="62" spans="1:18" ht="15.75">
      <c r="A62" s="130"/>
      <c r="B62" s="130" t="s">
        <v>94</v>
      </c>
      <c r="C62" s="130"/>
      <c r="D62" s="168">
        <v>-1020802.26</v>
      </c>
      <c r="E62" s="169"/>
      <c r="F62" s="169">
        <v>1020802.26</v>
      </c>
      <c r="G62" s="169"/>
      <c r="H62" s="169"/>
      <c r="I62" s="170">
        <v>1020802.26</v>
      </c>
      <c r="J62" s="169">
        <v>0</v>
      </c>
      <c r="K62" s="171">
        <v>0</v>
      </c>
      <c r="L62" s="169"/>
      <c r="M62" s="169"/>
      <c r="N62" s="172">
        <v>0</v>
      </c>
      <c r="O62" s="171"/>
      <c r="P62" s="170"/>
      <c r="Q62" s="169"/>
      <c r="R62" s="172"/>
    </row>
    <row r="63" spans="1:18" ht="15.75">
      <c r="A63" s="130"/>
      <c r="B63" s="130" t="s">
        <v>158</v>
      </c>
      <c r="C63" s="130"/>
      <c r="D63" s="168">
        <v>288682.26</v>
      </c>
      <c r="E63" s="169">
        <v>-288682.26</v>
      </c>
      <c r="F63" s="169"/>
      <c r="G63" s="169"/>
      <c r="H63" s="169"/>
      <c r="I63" s="170">
        <v>-288682.26</v>
      </c>
      <c r="J63" s="169">
        <v>0</v>
      </c>
      <c r="K63" s="171">
        <v>0</v>
      </c>
      <c r="L63" s="169"/>
      <c r="M63" s="169"/>
      <c r="N63" s="172">
        <v>0</v>
      </c>
      <c r="O63" s="171"/>
      <c r="P63" s="170"/>
      <c r="Q63" s="169"/>
      <c r="R63" s="172"/>
    </row>
    <row r="64" spans="1:18" s="70" customFormat="1" ht="15.75">
      <c r="A64" s="130"/>
      <c r="B64" s="147" t="s">
        <v>101</v>
      </c>
      <c r="C64" s="130"/>
      <c r="D64" s="173">
        <v>206452.67</v>
      </c>
      <c r="E64" s="174">
        <v>0</v>
      </c>
      <c r="F64" s="174"/>
      <c r="G64" s="174"/>
      <c r="H64" s="174"/>
      <c r="I64" s="175">
        <v>0</v>
      </c>
      <c r="J64" s="174">
        <v>206452.67</v>
      </c>
      <c r="K64" s="176">
        <v>0</v>
      </c>
      <c r="L64" s="174"/>
      <c r="M64" s="174"/>
      <c r="N64" s="177">
        <v>206452.67</v>
      </c>
      <c r="O64" s="176"/>
      <c r="P64" s="175">
        <v>206452.67</v>
      </c>
      <c r="Q64" s="174"/>
      <c r="R64" s="177">
        <v>206452.67</v>
      </c>
    </row>
    <row r="65" spans="1:18" ht="15.75">
      <c r="A65" s="130"/>
      <c r="B65" s="130" t="s">
        <v>29</v>
      </c>
      <c r="C65" s="130"/>
      <c r="D65" s="168">
        <v>11547167.840000002</v>
      </c>
      <c r="E65" s="169">
        <v>-318544.78</v>
      </c>
      <c r="F65" s="169">
        <v>0</v>
      </c>
      <c r="G65" s="169">
        <v>78807.44</v>
      </c>
      <c r="H65" s="169">
        <v>322486.07</v>
      </c>
      <c r="I65" s="170">
        <v>82748.72999999998</v>
      </c>
      <c r="J65" s="169">
        <v>11629916.570000002</v>
      </c>
      <c r="K65" s="171">
        <v>-106.75928483286407</v>
      </c>
      <c r="L65" s="169">
        <v>447912.5972000001</v>
      </c>
      <c r="M65" s="169">
        <v>0</v>
      </c>
      <c r="N65" s="172">
        <v>12077722.40791517</v>
      </c>
      <c r="O65" s="171">
        <v>954259.0020848308</v>
      </c>
      <c r="P65" s="170">
        <v>13031981.41</v>
      </c>
      <c r="Q65" s="169">
        <v>348994.2599999998</v>
      </c>
      <c r="R65" s="172">
        <v>13380975.67</v>
      </c>
    </row>
    <row r="66" spans="1:18" ht="15.75">
      <c r="A66" s="130"/>
      <c r="B66" s="130"/>
      <c r="C66" s="130"/>
      <c r="D66" s="168"/>
      <c r="E66" s="169"/>
      <c r="F66" s="169"/>
      <c r="G66" s="169"/>
      <c r="H66" s="169"/>
      <c r="I66" s="170"/>
      <c r="J66" s="169"/>
      <c r="K66" s="171"/>
      <c r="L66" s="169"/>
      <c r="M66" s="169"/>
      <c r="N66" s="172"/>
      <c r="O66" s="171"/>
      <c r="P66" s="170"/>
      <c r="Q66" s="169"/>
      <c r="R66" s="172"/>
    </row>
    <row r="67" spans="1:18" ht="15.75">
      <c r="A67" s="131" t="s">
        <v>123</v>
      </c>
      <c r="B67" s="131"/>
      <c r="C67" s="130"/>
      <c r="D67" s="168"/>
      <c r="E67" s="169"/>
      <c r="F67" s="169"/>
      <c r="G67" s="169"/>
      <c r="H67" s="169"/>
      <c r="I67" s="170"/>
      <c r="J67" s="169"/>
      <c r="K67" s="171"/>
      <c r="L67" s="169"/>
      <c r="M67" s="169"/>
      <c r="N67" s="172"/>
      <c r="O67" s="171"/>
      <c r="P67" s="170"/>
      <c r="Q67" s="169"/>
      <c r="R67" s="172"/>
    </row>
    <row r="68" spans="1:18" ht="15.75">
      <c r="A68" s="130"/>
      <c r="B68" s="130" t="s">
        <v>110</v>
      </c>
      <c r="C68" s="130"/>
      <c r="D68" s="168">
        <v>5340.77</v>
      </c>
      <c r="E68" s="169">
        <v>19.740000000000002</v>
      </c>
      <c r="F68" s="169">
        <v>78</v>
      </c>
      <c r="G68" s="169">
        <v>26.36</v>
      </c>
      <c r="H68" s="169"/>
      <c r="I68" s="170">
        <v>124.10000000000001</v>
      </c>
      <c r="J68" s="169">
        <v>5464.870000000001</v>
      </c>
      <c r="K68" s="171">
        <v>-86.50156928249788</v>
      </c>
      <c r="L68" s="169">
        <v>32.43597329226003</v>
      </c>
      <c r="M68" s="169"/>
      <c r="N68" s="172">
        <v>5410.804404009763</v>
      </c>
      <c r="O68" s="171">
        <v>0</v>
      </c>
      <c r="P68" s="170">
        <v>5410.804404009763</v>
      </c>
      <c r="Q68" s="169">
        <v>-207.99291551465285</v>
      </c>
      <c r="R68" s="172">
        <v>5202.81148849511</v>
      </c>
    </row>
    <row r="69" spans="1:18" ht="15.75">
      <c r="A69" s="130"/>
      <c r="B69" s="130" t="s">
        <v>124</v>
      </c>
      <c r="C69" s="130"/>
      <c r="D69" s="168">
        <v>5738286.91</v>
      </c>
      <c r="E69" s="169">
        <v>36481.86000000171</v>
      </c>
      <c r="F69" s="169">
        <v>83289</v>
      </c>
      <c r="G69" s="169">
        <v>27151.21</v>
      </c>
      <c r="H69" s="169"/>
      <c r="I69" s="170">
        <v>146922.0700000017</v>
      </c>
      <c r="J69" s="169">
        <v>5885208.980000002</v>
      </c>
      <c r="K69" s="171">
        <v>-8411.964300002292</v>
      </c>
      <c r="L69" s="169">
        <v>36252.98429999998</v>
      </c>
      <c r="M69" s="169"/>
      <c r="N69" s="172">
        <v>5913050</v>
      </c>
      <c r="O69" s="171">
        <v>0</v>
      </c>
      <c r="P69" s="170">
        <v>5913050</v>
      </c>
      <c r="Q69" s="169">
        <v>-823807</v>
      </c>
      <c r="R69" s="172">
        <v>5089243</v>
      </c>
    </row>
    <row r="70" spans="1:18" ht="15.75">
      <c r="A70" s="130"/>
      <c r="B70" s="130" t="s">
        <v>127</v>
      </c>
      <c r="C70" s="130"/>
      <c r="D70" s="168">
        <v>3072350.9</v>
      </c>
      <c r="E70" s="169">
        <v>15197.430000001024</v>
      </c>
      <c r="F70" s="169">
        <v>44594</v>
      </c>
      <c r="G70" s="169">
        <v>14237.98</v>
      </c>
      <c r="H70" s="169"/>
      <c r="I70" s="170">
        <v>74029.41000000102</v>
      </c>
      <c r="J70" s="169">
        <v>3146380.310000001</v>
      </c>
      <c r="K70" s="171">
        <v>3165.504742194633</v>
      </c>
      <c r="L70" s="169">
        <v>15841.18525780438</v>
      </c>
      <c r="M70" s="169"/>
      <c r="N70" s="172">
        <v>3165387</v>
      </c>
      <c r="O70" s="171">
        <v>0</v>
      </c>
      <c r="P70" s="170">
        <v>3165387</v>
      </c>
      <c r="Q70" s="169">
        <v>42015</v>
      </c>
      <c r="R70" s="172">
        <v>3207402</v>
      </c>
    </row>
    <row r="71" spans="1:18" ht="15.75">
      <c r="A71" s="130"/>
      <c r="B71" s="130" t="s">
        <v>126</v>
      </c>
      <c r="C71" s="130"/>
      <c r="D71" s="168">
        <v>324667.43</v>
      </c>
      <c r="E71" s="169">
        <v>-682.46</v>
      </c>
      <c r="F71" s="169">
        <v>4712</v>
      </c>
      <c r="G71" s="169">
        <v>1366.09</v>
      </c>
      <c r="H71" s="169"/>
      <c r="I71" s="170">
        <v>5395.63</v>
      </c>
      <c r="J71" s="169">
        <v>330063.06</v>
      </c>
      <c r="K71" s="171">
        <v>449.0274303212984</v>
      </c>
      <c r="L71" s="169">
        <v>1519.912569678704</v>
      </c>
      <c r="M71" s="169"/>
      <c r="N71" s="172">
        <v>332032</v>
      </c>
      <c r="O71" s="171">
        <v>0</v>
      </c>
      <c r="P71" s="170">
        <v>332032</v>
      </c>
      <c r="Q71" s="169">
        <v>-42388</v>
      </c>
      <c r="R71" s="172">
        <v>289644</v>
      </c>
    </row>
    <row r="72" spans="1:18" ht="15.75">
      <c r="A72" s="130"/>
      <c r="B72" s="130" t="s">
        <v>125</v>
      </c>
      <c r="C72" s="130"/>
      <c r="D72" s="168">
        <v>680161.17</v>
      </c>
      <c r="E72" s="169">
        <v>2584.3599999999533</v>
      </c>
      <c r="F72" s="169">
        <v>9872</v>
      </c>
      <c r="G72" s="169">
        <v>3266.99</v>
      </c>
      <c r="H72" s="169"/>
      <c r="I72" s="170">
        <v>15723.349999999953</v>
      </c>
      <c r="J72" s="169">
        <v>695884.52</v>
      </c>
      <c r="K72" s="171">
        <v>312.62492748306977</v>
      </c>
      <c r="L72" s="169">
        <v>3634.8550725169116</v>
      </c>
      <c r="M72" s="169"/>
      <c r="N72" s="172">
        <v>699832</v>
      </c>
      <c r="O72" s="171">
        <v>0</v>
      </c>
      <c r="P72" s="170">
        <v>699832</v>
      </c>
      <c r="Q72" s="169">
        <v>-138065</v>
      </c>
      <c r="R72" s="172">
        <v>561767</v>
      </c>
    </row>
    <row r="73" spans="1:18" ht="15.75">
      <c r="A73" s="130"/>
      <c r="B73" s="130" t="s">
        <v>111</v>
      </c>
      <c r="C73" s="130"/>
      <c r="D73" s="168">
        <v>79674.97</v>
      </c>
      <c r="E73" s="169">
        <v>-6620.419999999997</v>
      </c>
      <c r="F73" s="169">
        <v>1156</v>
      </c>
      <c r="G73" s="169">
        <v>585.69</v>
      </c>
      <c r="H73" s="169"/>
      <c r="I73" s="170">
        <v>-4878.729999999998</v>
      </c>
      <c r="J73" s="169">
        <v>74796.24</v>
      </c>
      <c r="K73" s="171">
        <v>-1104.2345598013876</v>
      </c>
      <c r="L73" s="169">
        <v>524.820936895771</v>
      </c>
      <c r="M73" s="169"/>
      <c r="N73" s="172">
        <v>74216.82637709439</v>
      </c>
      <c r="O73" s="171">
        <v>0</v>
      </c>
      <c r="P73" s="170">
        <v>74216.82637709439</v>
      </c>
      <c r="Q73" s="169">
        <v>2071.933252077186</v>
      </c>
      <c r="R73" s="172">
        <v>76288.75962917157</v>
      </c>
    </row>
    <row r="74" spans="1:18" ht="15.75">
      <c r="A74" s="130"/>
      <c r="B74" s="130" t="s">
        <v>112</v>
      </c>
      <c r="C74" s="130"/>
      <c r="D74" s="168">
        <v>368026.68</v>
      </c>
      <c r="E74" s="169">
        <v>1401.3</v>
      </c>
      <c r="F74" s="169">
        <v>5342.940000000002</v>
      </c>
      <c r="G74" s="169">
        <v>5262.9400000000005</v>
      </c>
      <c r="H74" s="169"/>
      <c r="I74" s="170">
        <v>12007.180000000004</v>
      </c>
      <c r="J74" s="169">
        <v>380033.86</v>
      </c>
      <c r="K74" s="171">
        <v>8.495049265782654</v>
      </c>
      <c r="L74" s="169">
        <v>4802.336630707561</v>
      </c>
      <c r="M74" s="169"/>
      <c r="N74" s="172">
        <v>384844.69167997333</v>
      </c>
      <c r="O74" s="171">
        <v>28077.981379372126</v>
      </c>
      <c r="P74" s="170">
        <v>412922.67305934546</v>
      </c>
      <c r="Q74" s="169">
        <v>4831.152207640058</v>
      </c>
      <c r="R74" s="172">
        <v>417753.8252669855</v>
      </c>
    </row>
    <row r="75" spans="1:18" ht="15.75">
      <c r="A75" s="130"/>
      <c r="B75" s="130" t="s">
        <v>128</v>
      </c>
      <c r="C75" s="130"/>
      <c r="D75" s="168">
        <v>17277.36</v>
      </c>
      <c r="E75" s="169">
        <v>0</v>
      </c>
      <c r="F75" s="169"/>
      <c r="G75" s="169"/>
      <c r="H75" s="169"/>
      <c r="I75" s="170">
        <v>0</v>
      </c>
      <c r="J75" s="169">
        <v>17277.36</v>
      </c>
      <c r="K75" s="171">
        <v>0</v>
      </c>
      <c r="L75" s="169"/>
      <c r="M75" s="169"/>
      <c r="N75" s="172">
        <v>17277.36</v>
      </c>
      <c r="O75" s="171"/>
      <c r="P75" s="170">
        <v>17277.36</v>
      </c>
      <c r="Q75" s="169">
        <v>-0.3600000000005821</v>
      </c>
      <c r="R75" s="172">
        <v>17277</v>
      </c>
    </row>
    <row r="76" spans="1:18" ht="15.75">
      <c r="A76" s="130"/>
      <c r="B76" s="130" t="s">
        <v>94</v>
      </c>
      <c r="C76" s="130"/>
      <c r="D76" s="168">
        <v>149043.94</v>
      </c>
      <c r="E76" s="169"/>
      <c r="F76" s="169">
        <v>-149043.94</v>
      </c>
      <c r="G76" s="169"/>
      <c r="H76" s="169"/>
      <c r="I76" s="170">
        <v>-149043.94</v>
      </c>
      <c r="J76" s="169">
        <v>0</v>
      </c>
      <c r="K76" s="171">
        <v>0</v>
      </c>
      <c r="L76" s="169"/>
      <c r="M76" s="169"/>
      <c r="N76" s="172">
        <v>0</v>
      </c>
      <c r="O76" s="171"/>
      <c r="P76" s="170"/>
      <c r="Q76" s="169"/>
      <c r="R76" s="172"/>
    </row>
    <row r="77" spans="1:18" ht="15.75">
      <c r="A77" s="130"/>
      <c r="B77" s="130" t="s">
        <v>158</v>
      </c>
      <c r="C77" s="130"/>
      <c r="D77" s="168">
        <v>309764.09</v>
      </c>
      <c r="E77" s="169">
        <v>-309764.09</v>
      </c>
      <c r="F77" s="169"/>
      <c r="G77" s="169"/>
      <c r="H77" s="169"/>
      <c r="I77" s="170">
        <v>-309764.09</v>
      </c>
      <c r="J77" s="169">
        <v>0</v>
      </c>
      <c r="K77" s="171">
        <v>0</v>
      </c>
      <c r="L77" s="169"/>
      <c r="M77" s="169"/>
      <c r="N77" s="172">
        <v>0</v>
      </c>
      <c r="O77" s="171"/>
      <c r="P77" s="170"/>
      <c r="Q77" s="169"/>
      <c r="R77" s="172"/>
    </row>
    <row r="78" spans="1:18" s="70" customFormat="1" ht="15.75">
      <c r="A78" s="130"/>
      <c r="B78" s="147" t="s">
        <v>101</v>
      </c>
      <c r="C78" s="148"/>
      <c r="D78" s="173">
        <v>4661.64</v>
      </c>
      <c r="E78" s="174"/>
      <c r="F78" s="174"/>
      <c r="G78" s="174"/>
      <c r="H78" s="174"/>
      <c r="I78" s="175">
        <v>0</v>
      </c>
      <c r="J78" s="174">
        <v>4661.64</v>
      </c>
      <c r="K78" s="176">
        <v>0</v>
      </c>
      <c r="L78" s="174"/>
      <c r="M78" s="174"/>
      <c r="N78" s="177">
        <v>4661.64</v>
      </c>
      <c r="O78" s="176"/>
      <c r="P78" s="175">
        <v>4661.64</v>
      </c>
      <c r="Q78" s="174"/>
      <c r="R78" s="177">
        <v>4661.64</v>
      </c>
    </row>
    <row r="79" spans="1:18" ht="15.75">
      <c r="A79" s="130"/>
      <c r="B79" s="130" t="s">
        <v>29</v>
      </c>
      <c r="C79" s="130"/>
      <c r="D79" s="168">
        <v>10749255.86</v>
      </c>
      <c r="E79" s="169">
        <v>-261382.27999999735</v>
      </c>
      <c r="F79" s="169">
        <v>0</v>
      </c>
      <c r="G79" s="169">
        <v>51897.26</v>
      </c>
      <c r="H79" s="169">
        <v>0</v>
      </c>
      <c r="I79" s="170">
        <v>-209485.01999999737</v>
      </c>
      <c r="J79" s="169">
        <v>10539770.840000004</v>
      </c>
      <c r="K79" s="171">
        <v>-5667.048279821394</v>
      </c>
      <c r="L79" s="169">
        <v>62608.53074089556</v>
      </c>
      <c r="M79" s="169">
        <v>0</v>
      </c>
      <c r="N79" s="172">
        <v>10596712.322461076</v>
      </c>
      <c r="O79" s="171">
        <v>28077.981379372126</v>
      </c>
      <c r="P79" s="170">
        <v>10624790.30384045</v>
      </c>
      <c r="Q79" s="169">
        <v>-955550.2674557973</v>
      </c>
      <c r="R79" s="172">
        <v>9669240.036384651</v>
      </c>
    </row>
    <row r="80" spans="1:18" ht="15.75">
      <c r="A80" s="130"/>
      <c r="B80" s="130"/>
      <c r="C80" s="130"/>
      <c r="D80" s="168"/>
      <c r="E80" s="169"/>
      <c r="F80" s="169"/>
      <c r="G80" s="169"/>
      <c r="H80" s="169"/>
      <c r="I80" s="170"/>
      <c r="J80" s="169"/>
      <c r="K80" s="171"/>
      <c r="L80" s="169"/>
      <c r="M80" s="169"/>
      <c r="N80" s="172"/>
      <c r="O80" s="171"/>
      <c r="P80" s="170"/>
      <c r="Q80" s="169"/>
      <c r="R80" s="172"/>
    </row>
    <row r="81" spans="1:18" ht="15.75">
      <c r="A81" s="131" t="s">
        <v>129</v>
      </c>
      <c r="B81" s="131"/>
      <c r="C81" s="130"/>
      <c r="D81" s="168"/>
      <c r="E81" s="169"/>
      <c r="F81" s="169"/>
      <c r="G81" s="169"/>
      <c r="H81" s="169"/>
      <c r="I81" s="170"/>
      <c r="J81" s="169"/>
      <c r="K81" s="171"/>
      <c r="L81" s="169"/>
      <c r="M81" s="169"/>
      <c r="N81" s="172"/>
      <c r="O81" s="171"/>
      <c r="P81" s="170"/>
      <c r="Q81" s="169"/>
      <c r="R81" s="172"/>
    </row>
    <row r="82" spans="1:18" ht="15.75">
      <c r="A82" s="130"/>
      <c r="B82" s="130" t="s">
        <v>130</v>
      </c>
      <c r="C82" s="130"/>
      <c r="D82" s="168">
        <v>151273.17</v>
      </c>
      <c r="E82" s="169">
        <v>8469.99</v>
      </c>
      <c r="F82" s="169">
        <v>-492</v>
      </c>
      <c r="G82" s="169">
        <v>3033.49</v>
      </c>
      <c r="H82" s="169"/>
      <c r="I82" s="170">
        <v>11011.48</v>
      </c>
      <c r="J82" s="169">
        <v>162284.65000000002</v>
      </c>
      <c r="K82" s="171">
        <v>2.9033023229658284</v>
      </c>
      <c r="L82" s="169">
        <v>4756.3290999999645</v>
      </c>
      <c r="M82" s="169"/>
      <c r="N82" s="172">
        <v>167043.88240232295</v>
      </c>
      <c r="O82" s="171">
        <v>9882.117597677046</v>
      </c>
      <c r="P82" s="170">
        <v>176926</v>
      </c>
      <c r="Q82" s="169">
        <v>797</v>
      </c>
      <c r="R82" s="172">
        <v>177723</v>
      </c>
    </row>
    <row r="83" spans="1:18" ht="15.75">
      <c r="A83" s="130"/>
      <c r="B83" s="130" t="s">
        <v>106</v>
      </c>
      <c r="C83" s="130"/>
      <c r="D83" s="168">
        <v>19407987.55</v>
      </c>
      <c r="E83" s="169">
        <v>-453770.65</v>
      </c>
      <c r="F83" s="169">
        <v>-63145</v>
      </c>
      <c r="G83" s="169">
        <v>400845.15</v>
      </c>
      <c r="H83" s="169">
        <v>104401.76000000001</v>
      </c>
      <c r="I83" s="170">
        <v>-11668.73999999999</v>
      </c>
      <c r="J83" s="169">
        <v>19396318.810000002</v>
      </c>
      <c r="K83" s="171">
        <v>30.402831497020088</v>
      </c>
      <c r="L83" s="169">
        <v>506163.9566252619</v>
      </c>
      <c r="M83" s="169"/>
      <c r="N83" s="172">
        <v>19902513.16945676</v>
      </c>
      <c r="O83" s="171">
        <v>1609494.8305432387</v>
      </c>
      <c r="P83" s="170">
        <v>21512008</v>
      </c>
      <c r="Q83" s="169">
        <v>-492571</v>
      </c>
      <c r="R83" s="172">
        <v>21019437</v>
      </c>
    </row>
    <row r="84" spans="1:18" ht="15.75">
      <c r="A84" s="130"/>
      <c r="B84" s="130" t="s">
        <v>131</v>
      </c>
      <c r="C84" s="130"/>
      <c r="D84" s="168">
        <v>3394.5</v>
      </c>
      <c r="E84" s="169">
        <v>0</v>
      </c>
      <c r="F84" s="169">
        <v>-11.459999999999127</v>
      </c>
      <c r="G84" s="169">
        <v>65.86</v>
      </c>
      <c r="H84" s="169"/>
      <c r="I84" s="170">
        <v>54.40000000000087</v>
      </c>
      <c r="J84" s="169">
        <v>3448.900000000001</v>
      </c>
      <c r="K84" s="171">
        <v>0.07840500000007466</v>
      </c>
      <c r="L84" s="169">
        <v>48.61290000040084</v>
      </c>
      <c r="M84" s="169"/>
      <c r="N84" s="172">
        <v>3497.591305000402</v>
      </c>
      <c r="O84" s="171">
        <v>236.94869499959896</v>
      </c>
      <c r="P84" s="170">
        <v>3734.540000000001</v>
      </c>
      <c r="Q84" s="169">
        <v>147.45999999999913</v>
      </c>
      <c r="R84" s="172">
        <v>3882</v>
      </c>
    </row>
    <row r="85" spans="1:18" ht="15.75">
      <c r="A85" s="130"/>
      <c r="B85" s="130" t="s">
        <v>110</v>
      </c>
      <c r="C85" s="130"/>
      <c r="D85" s="168">
        <v>4467.72</v>
      </c>
      <c r="E85" s="169">
        <v>0</v>
      </c>
      <c r="F85" s="169"/>
      <c r="G85" s="169">
        <v>21.97</v>
      </c>
      <c r="H85" s="169"/>
      <c r="I85" s="170">
        <v>21.97</v>
      </c>
      <c r="J85" s="169">
        <v>4489.6900000000005</v>
      </c>
      <c r="K85" s="171">
        <v>-7.491525275213796</v>
      </c>
      <c r="L85" s="169">
        <v>27.034079409368466</v>
      </c>
      <c r="M85" s="169"/>
      <c r="N85" s="172">
        <v>4509.232554134155</v>
      </c>
      <c r="O85" s="171">
        <v>0</v>
      </c>
      <c r="P85" s="170">
        <v>4509.232554134155</v>
      </c>
      <c r="Q85" s="169">
        <v>-173.3362279689345</v>
      </c>
      <c r="R85" s="172">
        <v>4335.896326165221</v>
      </c>
    </row>
    <row r="86" spans="1:18" ht="15.75">
      <c r="A86" s="130"/>
      <c r="B86" s="130" t="s">
        <v>94</v>
      </c>
      <c r="C86" s="130"/>
      <c r="D86" s="168">
        <v>-63648.46</v>
      </c>
      <c r="E86" s="169"/>
      <c r="F86" s="169">
        <v>63648.46</v>
      </c>
      <c r="G86" s="169"/>
      <c r="H86" s="169"/>
      <c r="I86" s="170">
        <v>63648.46</v>
      </c>
      <c r="J86" s="169">
        <v>0</v>
      </c>
      <c r="K86" s="171">
        <v>0</v>
      </c>
      <c r="L86" s="169"/>
      <c r="M86" s="169"/>
      <c r="N86" s="172">
        <v>0</v>
      </c>
      <c r="O86" s="171"/>
      <c r="P86" s="170"/>
      <c r="Q86" s="169"/>
      <c r="R86" s="172"/>
    </row>
    <row r="87" spans="1:18" ht="15.75">
      <c r="A87" s="130"/>
      <c r="B87" s="130" t="s">
        <v>158</v>
      </c>
      <c r="C87" s="130"/>
      <c r="D87" s="168">
        <v>267600.44</v>
      </c>
      <c r="E87" s="169">
        <v>-267600.44</v>
      </c>
      <c r="F87" s="169"/>
      <c r="G87" s="169"/>
      <c r="H87" s="169"/>
      <c r="I87" s="170">
        <v>-267600.44</v>
      </c>
      <c r="J87" s="169">
        <v>0</v>
      </c>
      <c r="K87" s="171">
        <v>0</v>
      </c>
      <c r="L87" s="169"/>
      <c r="M87" s="169"/>
      <c r="N87" s="172">
        <v>0</v>
      </c>
      <c r="O87" s="171"/>
      <c r="P87" s="170"/>
      <c r="Q87" s="169"/>
      <c r="R87" s="172"/>
    </row>
    <row r="88" spans="1:18" s="70" customFormat="1" ht="15.75">
      <c r="A88" s="130"/>
      <c r="B88" s="147" t="s">
        <v>101</v>
      </c>
      <c r="C88" s="130"/>
      <c r="D88" s="173">
        <v>0</v>
      </c>
      <c r="E88" s="174"/>
      <c r="F88" s="174"/>
      <c r="G88" s="174"/>
      <c r="H88" s="174"/>
      <c r="I88" s="175">
        <v>0</v>
      </c>
      <c r="J88" s="174">
        <v>0</v>
      </c>
      <c r="K88" s="176">
        <v>0</v>
      </c>
      <c r="L88" s="174"/>
      <c r="M88" s="174"/>
      <c r="N88" s="177">
        <v>0</v>
      </c>
      <c r="O88" s="176"/>
      <c r="P88" s="175">
        <v>0</v>
      </c>
      <c r="Q88" s="174"/>
      <c r="R88" s="177">
        <v>0</v>
      </c>
    </row>
    <row r="89" spans="1:18" ht="15.75">
      <c r="A89" s="130"/>
      <c r="B89" s="130" t="s">
        <v>29</v>
      </c>
      <c r="C89" s="130"/>
      <c r="D89" s="168">
        <v>19771074.92</v>
      </c>
      <c r="E89" s="169">
        <v>-712901.1000000001</v>
      </c>
      <c r="F89" s="169">
        <v>0</v>
      </c>
      <c r="G89" s="169">
        <v>403966.47</v>
      </c>
      <c r="H89" s="169">
        <v>104401.76000000001</v>
      </c>
      <c r="I89" s="170">
        <v>-204532.87</v>
      </c>
      <c r="J89" s="169">
        <v>19566542.05</v>
      </c>
      <c r="K89" s="171">
        <v>25.893013544772195</v>
      </c>
      <c r="L89" s="169">
        <v>510995.9327046717</v>
      </c>
      <c r="M89" s="169">
        <v>0</v>
      </c>
      <c r="N89" s="172">
        <v>20077563.875718217</v>
      </c>
      <c r="O89" s="171">
        <v>1619613.8968359153</v>
      </c>
      <c r="P89" s="170">
        <v>21697177.772554133</v>
      </c>
      <c r="Q89" s="169">
        <v>-491799.8762279689</v>
      </c>
      <c r="R89" s="172">
        <v>21205377.896326166</v>
      </c>
    </row>
    <row r="90" spans="1:18" s="73" customFormat="1" ht="16.5" thickBot="1">
      <c r="A90" s="190" t="s">
        <v>29</v>
      </c>
      <c r="B90" s="149"/>
      <c r="C90" s="150"/>
      <c r="D90" s="179">
        <v>1574238524.37</v>
      </c>
      <c r="E90" s="180">
        <v>-32732858.407220975</v>
      </c>
      <c r="F90" s="180">
        <v>0</v>
      </c>
      <c r="G90" s="180">
        <v>27167052.4</v>
      </c>
      <c r="H90" s="180">
        <v>10541039.5</v>
      </c>
      <c r="I90" s="181">
        <v>4975233.492779027</v>
      </c>
      <c r="J90" s="180">
        <v>1579213757.862779</v>
      </c>
      <c r="K90" s="182">
        <v>21703.54891609942</v>
      </c>
      <c r="L90" s="180">
        <v>36929584.868458904</v>
      </c>
      <c r="M90" s="180">
        <v>2488278.7633635504</v>
      </c>
      <c r="N90" s="183">
        <v>1618653325.0435176</v>
      </c>
      <c r="O90" s="182">
        <v>113035526.06604233</v>
      </c>
      <c r="P90" s="181">
        <v>1731688851.10956</v>
      </c>
      <c r="Q90" s="180">
        <v>41158644.33960648</v>
      </c>
      <c r="R90" s="183">
        <v>1772847495.4491663</v>
      </c>
    </row>
    <row r="91" spans="1:18" ht="16.5" thickTop="1">
      <c r="A91" s="130"/>
      <c r="B91" s="130"/>
      <c r="C91" s="130"/>
      <c r="D91" s="169"/>
      <c r="E91" s="184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85"/>
      <c r="R91" s="169"/>
    </row>
    <row r="92" spans="1:18" ht="15.75">
      <c r="A92" s="151" t="s">
        <v>0</v>
      </c>
      <c r="B92" s="151"/>
      <c r="C92" s="130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85"/>
      <c r="R92" s="169"/>
    </row>
    <row r="93" spans="1:18" ht="18.75">
      <c r="A93" s="167" t="s">
        <v>161</v>
      </c>
      <c r="B93" s="152"/>
      <c r="C93" s="130"/>
      <c r="D93" s="185"/>
      <c r="E93" s="185"/>
      <c r="F93" s="185"/>
      <c r="G93" s="185"/>
      <c r="H93" s="185"/>
      <c r="I93" s="185"/>
      <c r="J93" s="185"/>
      <c r="K93" s="185"/>
      <c r="L93" s="169"/>
      <c r="M93" s="169"/>
      <c r="N93" s="185"/>
      <c r="O93" s="185"/>
      <c r="P93" s="185"/>
      <c r="Q93" s="185"/>
      <c r="R93" s="169"/>
    </row>
    <row r="94" spans="1:18" ht="15.75">
      <c r="A94" s="130" t="s">
        <v>162</v>
      </c>
      <c r="B94" s="130"/>
      <c r="C94" s="130"/>
      <c r="D94" s="185"/>
      <c r="E94" s="185"/>
      <c r="F94" s="185"/>
      <c r="G94" s="185"/>
      <c r="H94" s="185"/>
      <c r="I94" s="185"/>
      <c r="J94" s="185"/>
      <c r="K94" s="185"/>
      <c r="L94" s="169"/>
      <c r="M94" s="169"/>
      <c r="N94" s="185"/>
      <c r="O94" s="185"/>
      <c r="P94" s="185"/>
      <c r="Q94" s="185"/>
      <c r="R94" s="169"/>
    </row>
    <row r="95" spans="1:18" ht="18.75">
      <c r="A95" s="130" t="s">
        <v>138</v>
      </c>
      <c r="B95" s="152"/>
      <c r="C95" s="130"/>
      <c r="D95" s="185"/>
      <c r="E95" s="185"/>
      <c r="F95" s="185"/>
      <c r="G95" s="185"/>
      <c r="H95" s="185"/>
      <c r="I95" s="185"/>
      <c r="J95" s="185"/>
      <c r="K95" s="185"/>
      <c r="L95" s="169"/>
      <c r="M95" s="169"/>
      <c r="N95" s="185"/>
      <c r="O95" s="185"/>
      <c r="P95" s="185"/>
      <c r="Q95" s="185"/>
      <c r="R95" s="169"/>
    </row>
    <row r="96" spans="4:18" ht="12.75">
      <c r="D96" s="186"/>
      <c r="E96" s="186"/>
      <c r="F96" s="186"/>
      <c r="G96" s="186"/>
      <c r="H96" s="186"/>
      <c r="I96" s="186"/>
      <c r="J96" s="186"/>
      <c r="K96" s="186"/>
      <c r="L96" s="187"/>
      <c r="M96" s="187"/>
      <c r="N96" s="186"/>
      <c r="O96" s="186"/>
      <c r="P96" s="186"/>
      <c r="Q96" s="186"/>
      <c r="R96" s="186"/>
    </row>
    <row r="97" spans="4:18" ht="12.75">
      <c r="D97" s="186"/>
      <c r="E97" s="186"/>
      <c r="F97" s="186"/>
      <c r="G97" s="186"/>
      <c r="H97" s="186"/>
      <c r="I97" s="186"/>
      <c r="J97" s="186"/>
      <c r="K97" s="186"/>
      <c r="L97" s="187"/>
      <c r="M97" s="187"/>
      <c r="N97" s="186"/>
      <c r="O97" s="186"/>
      <c r="P97" s="186"/>
      <c r="Q97" s="186"/>
      <c r="R97" s="186"/>
    </row>
    <row r="98" spans="4:18" ht="12.75">
      <c r="D98" s="186"/>
      <c r="E98" s="186"/>
      <c r="F98" s="186"/>
      <c r="G98" s="186"/>
      <c r="H98" s="186"/>
      <c r="I98" s="186"/>
      <c r="J98" s="186"/>
      <c r="K98" s="186"/>
      <c r="L98" s="187"/>
      <c r="M98" s="187"/>
      <c r="N98" s="186"/>
      <c r="O98" s="186"/>
      <c r="P98" s="186"/>
      <c r="Q98" s="186"/>
      <c r="R98" s="186"/>
    </row>
    <row r="99" spans="4:18" ht="12.75">
      <c r="D99" s="186"/>
      <c r="E99" s="186"/>
      <c r="F99" s="186"/>
      <c r="G99" s="186"/>
      <c r="H99" s="186"/>
      <c r="I99" s="186"/>
      <c r="J99" s="186"/>
      <c r="K99" s="186"/>
      <c r="L99" s="187"/>
      <c r="M99" s="187"/>
      <c r="N99" s="186"/>
      <c r="O99" s="186"/>
      <c r="P99" s="186"/>
      <c r="Q99" s="186"/>
      <c r="R99" s="186"/>
    </row>
    <row r="100" spans="4:18" ht="12.75">
      <c r="D100" s="186"/>
      <c r="E100" s="186"/>
      <c r="F100" s="186"/>
      <c r="G100" s="186"/>
      <c r="H100" s="186"/>
      <c r="I100" s="186"/>
      <c r="J100" s="186"/>
      <c r="K100" s="186"/>
      <c r="L100" s="187"/>
      <c r="M100" s="187"/>
      <c r="N100" s="186"/>
      <c r="O100" s="186"/>
      <c r="P100" s="186"/>
      <c r="Q100" s="186"/>
      <c r="R100" s="186"/>
    </row>
    <row r="101" spans="4:18" ht="12.75">
      <c r="D101" s="186"/>
      <c r="E101" s="186"/>
      <c r="F101" s="186"/>
      <c r="G101" s="186"/>
      <c r="H101" s="186"/>
      <c r="I101" s="186"/>
      <c r="J101" s="186"/>
      <c r="K101" s="186"/>
      <c r="L101" s="187"/>
      <c r="M101" s="187"/>
      <c r="N101" s="186"/>
      <c r="O101" s="186"/>
      <c r="P101" s="186"/>
      <c r="Q101" s="186"/>
      <c r="R101" s="186"/>
    </row>
    <row r="102" spans="4:18" ht="12.75">
      <c r="D102" s="186"/>
      <c r="E102" s="186"/>
      <c r="F102" s="186"/>
      <c r="G102" s="186"/>
      <c r="H102" s="186"/>
      <c r="I102" s="186"/>
      <c r="J102" s="186"/>
      <c r="K102" s="186"/>
      <c r="L102" s="187"/>
      <c r="M102" s="187"/>
      <c r="N102" s="186"/>
      <c r="O102" s="186"/>
      <c r="P102" s="186"/>
      <c r="Q102" s="186"/>
      <c r="R102" s="186"/>
    </row>
    <row r="103" spans="4:18" ht="12.75">
      <c r="D103" s="186"/>
      <c r="E103" s="186"/>
      <c r="F103" s="186"/>
      <c r="G103" s="186"/>
      <c r="H103" s="186"/>
      <c r="I103" s="186"/>
      <c r="J103" s="186"/>
      <c r="K103" s="186"/>
      <c r="L103" s="187"/>
      <c r="M103" s="187"/>
      <c r="N103" s="186"/>
      <c r="O103" s="186"/>
      <c r="P103" s="186"/>
      <c r="Q103" s="186"/>
      <c r="R103" s="186"/>
    </row>
    <row r="104" spans="4:18" ht="12.75">
      <c r="D104" s="186"/>
      <c r="E104" s="186"/>
      <c r="F104" s="186"/>
      <c r="G104" s="186"/>
      <c r="H104" s="186"/>
      <c r="I104" s="186"/>
      <c r="J104" s="186"/>
      <c r="K104" s="186"/>
      <c r="L104" s="187"/>
      <c r="M104" s="187"/>
      <c r="N104" s="186"/>
      <c r="O104" s="186"/>
      <c r="P104" s="186"/>
      <c r="Q104" s="186"/>
      <c r="R104" s="186"/>
    </row>
    <row r="105" spans="4:18" ht="12.75">
      <c r="D105" s="186"/>
      <c r="E105" s="186"/>
      <c r="F105" s="186"/>
      <c r="G105" s="186"/>
      <c r="H105" s="186"/>
      <c r="I105" s="186"/>
      <c r="J105" s="186"/>
      <c r="K105" s="186"/>
      <c r="L105" s="187"/>
      <c r="M105" s="187"/>
      <c r="N105" s="186"/>
      <c r="O105" s="186"/>
      <c r="P105" s="186"/>
      <c r="Q105" s="186"/>
      <c r="R105" s="186"/>
    </row>
    <row r="106" spans="4:18" ht="12.75">
      <c r="D106" s="186"/>
      <c r="E106" s="186"/>
      <c r="F106" s="186"/>
      <c r="G106" s="186"/>
      <c r="H106" s="186"/>
      <c r="I106" s="186"/>
      <c r="J106" s="186"/>
      <c r="K106" s="186"/>
      <c r="L106" s="187"/>
      <c r="M106" s="187"/>
      <c r="N106" s="186"/>
      <c r="O106" s="186"/>
      <c r="P106" s="186"/>
      <c r="Q106" s="186"/>
      <c r="R106" s="186"/>
    </row>
  </sheetData>
  <sheetProtection/>
  <mergeCells count="2">
    <mergeCell ref="E7:J7"/>
    <mergeCell ref="O7:R7"/>
  </mergeCells>
  <dataValidations count="1">
    <dataValidation type="decimal" allowBlank="1" showInputMessage="1" showErrorMessage="1" promptTitle="It's dangerous!" sqref="B49:B51">
      <formula1>-10000000</formula1>
      <formula2>-1</formula2>
    </dataValidation>
  </dataValidations>
  <printOptions/>
  <pageMargins left="0.5" right="0.5" top="0.75" bottom="1" header="0.3" footer="0.75"/>
  <pageSetup fitToHeight="2" horizontalDpi="600" verticalDpi="600" orientation="landscape" scale="51" r:id="rId1"/>
  <headerFooter differentOddEven="1">
    <oddFooter>&amp;C&amp;"Arial,Regular"&amp;14Page 3.1.&amp;P+2&amp;10
</oddFooter>
    <evenFooter>&amp;C&amp;"Arial,Regular"&amp;10Page 3.1.4</evenFooter>
  </headerFooter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4" zoomScaleNormal="74" zoomScalePageLayoutView="0" workbookViewId="0" topLeftCell="A1">
      <selection activeCell="A9" sqref="A9"/>
    </sheetView>
  </sheetViews>
  <sheetFormatPr defaultColWidth="9.00390625" defaultRowHeight="15.75"/>
  <cols>
    <col min="1" max="1" width="28.875" style="17" customWidth="1"/>
    <col min="2" max="6" width="25.625" style="17" customWidth="1"/>
    <col min="7" max="16384" width="9.00390625" style="17" customWidth="1"/>
  </cols>
  <sheetData>
    <row r="1" spans="1:6" ht="12.75">
      <c r="A1" s="7" t="str">
        <f>'3.1.3-4'!A1</f>
        <v>Rocky Mountain Power</v>
      </c>
      <c r="B1" s="62"/>
      <c r="C1" s="62"/>
      <c r="D1" s="62"/>
      <c r="E1" s="62"/>
      <c r="F1" s="62"/>
    </row>
    <row r="2" spans="1:6" ht="12.75">
      <c r="A2" s="7" t="str">
        <f>'3.1.3-4'!A2</f>
        <v>Utah General Rate Case - May 2013</v>
      </c>
      <c r="B2" s="62"/>
      <c r="C2" s="62"/>
      <c r="D2" s="62"/>
      <c r="E2" s="62"/>
      <c r="F2" s="62"/>
    </row>
    <row r="3" spans="1:6" ht="12.75">
      <c r="A3" s="7" t="s">
        <v>149</v>
      </c>
      <c r="B3" s="62"/>
      <c r="C3" s="62"/>
      <c r="D3" s="62"/>
      <c r="E3" s="62"/>
      <c r="F3" s="62"/>
    </row>
    <row r="4" spans="1:6" ht="12.75">
      <c r="A4" s="7" t="str">
        <f>'3.1.1'!A5</f>
        <v>Historical Test Period 12 Months Ending June 2011</v>
      </c>
      <c r="B4" s="62"/>
      <c r="C4" s="62"/>
      <c r="D4" s="62"/>
      <c r="E4" s="62"/>
      <c r="F4" s="62"/>
    </row>
    <row r="5" spans="1:6" ht="12.75">
      <c r="A5" s="7" t="str">
        <f>'3.1.1'!A6</f>
        <v>Forecast Test Period 12 Months Ending May 2013</v>
      </c>
      <c r="B5" s="62"/>
      <c r="C5" s="62"/>
      <c r="D5" s="62"/>
      <c r="E5" s="62"/>
      <c r="F5" s="62"/>
    </row>
    <row r="6" spans="1:6" ht="12.75">
      <c r="A6" s="21"/>
      <c r="B6" s="21"/>
      <c r="C6" s="21"/>
      <c r="D6" s="21"/>
      <c r="E6" s="21"/>
      <c r="F6" s="21"/>
    </row>
    <row r="7" spans="1:6" ht="12.75">
      <c r="A7" s="21"/>
      <c r="B7" s="21"/>
      <c r="C7" s="21"/>
      <c r="D7" s="21"/>
      <c r="E7" s="21"/>
      <c r="F7" s="21"/>
    </row>
    <row r="8" spans="1:6" ht="12.75">
      <c r="A8" s="1"/>
      <c r="B8" s="22" t="s">
        <v>18</v>
      </c>
      <c r="C8" s="22" t="s">
        <v>19</v>
      </c>
      <c r="D8" s="22" t="s">
        <v>20</v>
      </c>
      <c r="E8" s="22" t="s">
        <v>21</v>
      </c>
      <c r="F8" s="22" t="s">
        <v>22</v>
      </c>
    </row>
    <row r="9" spans="1:6" ht="12.75">
      <c r="A9" s="1"/>
      <c r="B9" s="16"/>
      <c r="C9" s="16"/>
      <c r="D9" s="16"/>
      <c r="E9" s="16"/>
      <c r="F9" s="16"/>
    </row>
    <row r="10" spans="1:6" ht="12.75">
      <c r="A10" s="1"/>
      <c r="B10" s="75"/>
      <c r="C10" s="76"/>
      <c r="D10" s="77" t="s">
        <v>29</v>
      </c>
      <c r="E10" s="78"/>
      <c r="F10" s="26" t="s">
        <v>29</v>
      </c>
    </row>
    <row r="11" spans="1:6" ht="12.75">
      <c r="A11" s="1"/>
      <c r="B11" s="79" t="s">
        <v>29</v>
      </c>
      <c r="C11" s="80" t="s">
        <v>39</v>
      </c>
      <c r="D11" s="81" t="s">
        <v>41</v>
      </c>
      <c r="E11" s="80" t="s">
        <v>38</v>
      </c>
      <c r="F11" s="30" t="s">
        <v>12</v>
      </c>
    </row>
    <row r="12" spans="1:6" ht="12.75">
      <c r="A12" s="1"/>
      <c r="B12" s="79" t="s">
        <v>59</v>
      </c>
      <c r="C12" s="82" t="s">
        <v>60</v>
      </c>
      <c r="D12" s="81" t="s">
        <v>59</v>
      </c>
      <c r="E12" s="82" t="s">
        <v>60</v>
      </c>
      <c r="F12" s="30" t="s">
        <v>38</v>
      </c>
    </row>
    <row r="13" spans="1:6" ht="14.25">
      <c r="A13" s="1"/>
      <c r="B13" s="83" t="s">
        <v>61</v>
      </c>
      <c r="C13" s="84" t="s">
        <v>145</v>
      </c>
      <c r="D13" s="81" t="s">
        <v>61</v>
      </c>
      <c r="E13" s="84" t="s">
        <v>146</v>
      </c>
      <c r="F13" s="30" t="s">
        <v>61</v>
      </c>
    </row>
    <row r="14" spans="1:6" ht="34.5" customHeight="1">
      <c r="A14" s="38" t="s">
        <v>14</v>
      </c>
      <c r="B14" s="85">
        <v>6567206.351</v>
      </c>
      <c r="C14" s="86">
        <v>77795.90778298453</v>
      </c>
      <c r="D14" s="85">
        <f>C14+B14</f>
        <v>6645002.258782985</v>
      </c>
      <c r="E14" s="86">
        <v>-20053.58727298508</v>
      </c>
      <c r="F14" s="85">
        <f>E14+D14</f>
        <v>6624948.67151</v>
      </c>
    </row>
    <row r="15" spans="1:6" ht="34.5" customHeight="1">
      <c r="A15" s="46" t="s">
        <v>15</v>
      </c>
      <c r="B15" s="85">
        <v>7709953.207</v>
      </c>
      <c r="C15" s="85">
        <v>64078.34510014127</v>
      </c>
      <c r="D15" s="85">
        <f aca="true" t="shared" si="0" ref="D15:D22">C15+B15</f>
        <v>7774031.5521001415</v>
      </c>
      <c r="E15" s="85">
        <v>319526.7743498593</v>
      </c>
      <c r="F15" s="85">
        <f aca="true" t="shared" si="1" ref="F15:F22">E15+D15</f>
        <v>8093558.3264500005</v>
      </c>
    </row>
    <row r="16" spans="1:6" ht="34.5" customHeight="1">
      <c r="A16" s="46" t="s">
        <v>56</v>
      </c>
      <c r="B16" s="85">
        <v>5452232.298</v>
      </c>
      <c r="C16" s="85">
        <v>-44845.22055407511</v>
      </c>
      <c r="D16" s="85">
        <f t="shared" si="0"/>
        <v>5407387.077445925</v>
      </c>
      <c r="E16" s="85">
        <v>305068.6175540751</v>
      </c>
      <c r="F16" s="85">
        <f t="shared" si="1"/>
        <v>5712455.695</v>
      </c>
    </row>
    <row r="17" spans="1:6" ht="34.5" customHeight="1">
      <c r="A17" s="46" t="s">
        <v>81</v>
      </c>
      <c r="B17" s="85">
        <v>496867</v>
      </c>
      <c r="C17" s="85">
        <v>-2190</v>
      </c>
      <c r="D17" s="85">
        <f t="shared" si="0"/>
        <v>494677</v>
      </c>
      <c r="E17" s="85">
        <v>49293.591</v>
      </c>
      <c r="F17" s="85">
        <f t="shared" si="1"/>
        <v>543970.591</v>
      </c>
    </row>
    <row r="18" spans="1:6" ht="34.5" customHeight="1">
      <c r="A18" s="46" t="s">
        <v>82</v>
      </c>
      <c r="B18" s="85">
        <v>870202.9</v>
      </c>
      <c r="C18" s="85">
        <v>-29603.286</v>
      </c>
      <c r="D18" s="85">
        <f t="shared" si="0"/>
        <v>840599.6140000001</v>
      </c>
      <c r="E18" s="85">
        <v>-122799.46225</v>
      </c>
      <c r="F18" s="85">
        <f t="shared" si="1"/>
        <v>717800.1517500001</v>
      </c>
    </row>
    <row r="19" spans="1:6" ht="34.5" customHeight="1">
      <c r="A19" s="46" t="s">
        <v>83</v>
      </c>
      <c r="B19" s="85">
        <v>1198780.23</v>
      </c>
      <c r="C19" s="85">
        <v>62178.84</v>
      </c>
      <c r="D19" s="85">
        <f t="shared" si="0"/>
        <v>1260959.07</v>
      </c>
      <c r="E19" s="85">
        <v>110640.03</v>
      </c>
      <c r="F19" s="85">
        <f t="shared" si="1"/>
        <v>1371599.1</v>
      </c>
    </row>
    <row r="20" spans="1:6" ht="34.5" customHeight="1">
      <c r="A20" s="46" t="s">
        <v>74</v>
      </c>
      <c r="B20" s="85">
        <v>176681.455</v>
      </c>
      <c r="C20" s="85">
        <v>6912.560151476681</v>
      </c>
      <c r="D20" s="85">
        <f t="shared" si="0"/>
        <v>183594.01515147666</v>
      </c>
      <c r="E20" s="85">
        <v>3685.9888485233187</v>
      </c>
      <c r="F20" s="85">
        <f t="shared" si="1"/>
        <v>187280.004</v>
      </c>
    </row>
    <row r="21" spans="1:6" ht="34.5" customHeight="1">
      <c r="A21" s="46" t="s">
        <v>48</v>
      </c>
      <c r="B21" s="85">
        <v>80805.614</v>
      </c>
      <c r="C21" s="85">
        <v>703.9804981340178</v>
      </c>
      <c r="D21" s="85">
        <f t="shared" si="0"/>
        <v>81509.59449813401</v>
      </c>
      <c r="E21" s="85">
        <v>-4249.587498134017</v>
      </c>
      <c r="F21" s="85">
        <f t="shared" si="1"/>
        <v>77260.007</v>
      </c>
    </row>
    <row r="22" spans="1:6" ht="34.5" customHeight="1">
      <c r="A22" s="87" t="s">
        <v>49</v>
      </c>
      <c r="B22" s="88">
        <v>419370.359</v>
      </c>
      <c r="C22" s="88">
        <v>-4112.679391101598</v>
      </c>
      <c r="D22" s="85">
        <f t="shared" si="0"/>
        <v>415257.6796088984</v>
      </c>
      <c r="E22" s="88">
        <v>-9487.679608898401</v>
      </c>
      <c r="F22" s="85">
        <f t="shared" si="1"/>
        <v>405770</v>
      </c>
    </row>
    <row r="23" spans="1:6" ht="34.5" customHeight="1">
      <c r="A23" s="46" t="s">
        <v>50</v>
      </c>
      <c r="B23" s="86">
        <f>SUM(B14:B22)</f>
        <v>22972099.413999997</v>
      </c>
      <c r="C23" s="86">
        <f>SUM(C14:C22)</f>
        <v>130918.44758755977</v>
      </c>
      <c r="D23" s="86">
        <f>SUM(D14:D22)</f>
        <v>23103017.861587565</v>
      </c>
      <c r="E23" s="86">
        <f>SUM(E14:E22)</f>
        <v>631624.6851224403</v>
      </c>
      <c r="F23" s="86">
        <f>SUM(F14:F22)</f>
        <v>23734642.54671</v>
      </c>
    </row>
    <row r="24" spans="1:6" ht="12.75">
      <c r="A24" s="52"/>
      <c r="B24" s="89"/>
      <c r="C24" s="30"/>
      <c r="D24" s="30"/>
      <c r="E24" s="30"/>
      <c r="F24" s="30"/>
    </row>
    <row r="25" spans="1:6" ht="12.75">
      <c r="A25" s="52" t="s">
        <v>84</v>
      </c>
      <c r="B25" s="89"/>
      <c r="C25" s="30"/>
      <c r="D25" s="30" t="s">
        <v>62</v>
      </c>
      <c r="E25" s="30"/>
      <c r="F25" s="30" t="s">
        <v>63</v>
      </c>
    </row>
    <row r="26" spans="1:6" ht="12.75">
      <c r="A26" s="46"/>
      <c r="B26" s="57"/>
      <c r="C26" s="57"/>
      <c r="D26" s="57"/>
      <c r="E26" s="57"/>
      <c r="F26" s="57"/>
    </row>
    <row r="27" spans="1:6" ht="12.75">
      <c r="A27" s="58"/>
      <c r="B27" s="21"/>
      <c r="C27" s="21"/>
      <c r="D27" s="21"/>
      <c r="E27" s="21"/>
      <c r="F27" s="21"/>
    </row>
    <row r="28" spans="1:6" ht="14.25">
      <c r="A28" s="59"/>
      <c r="B28" s="21"/>
      <c r="C28" s="21"/>
      <c r="D28" s="21"/>
      <c r="E28" s="21"/>
      <c r="F28" s="21"/>
    </row>
    <row r="29" spans="1:6" ht="14.25">
      <c r="A29" s="59" t="s">
        <v>159</v>
      </c>
      <c r="B29" s="1"/>
      <c r="C29" s="1"/>
      <c r="D29" s="1"/>
      <c r="E29" s="1"/>
      <c r="F29" s="21"/>
    </row>
    <row r="30" spans="1:6" ht="12.75">
      <c r="A30" s="90" t="s">
        <v>160</v>
      </c>
      <c r="B30" s="1"/>
      <c r="C30" s="1"/>
      <c r="D30" s="1"/>
      <c r="E30" s="1"/>
      <c r="F30" s="21"/>
    </row>
    <row r="31" spans="1:6" ht="14.25">
      <c r="A31" s="21" t="s">
        <v>147</v>
      </c>
      <c r="B31" s="21"/>
      <c r="C31" s="21"/>
      <c r="D31" s="21"/>
      <c r="E31" s="21"/>
      <c r="F31" s="21"/>
    </row>
    <row r="34" spans="2:6" ht="12.75">
      <c r="B34" s="127"/>
      <c r="C34" s="127"/>
      <c r="D34" s="127"/>
      <c r="E34" s="127"/>
      <c r="F34" s="127"/>
    </row>
    <row r="35" spans="2:6" ht="12.75">
      <c r="B35" s="127"/>
      <c r="C35" s="127"/>
      <c r="D35" s="127"/>
      <c r="E35" s="127"/>
      <c r="F35" s="127"/>
    </row>
    <row r="36" spans="2:6" ht="12.75">
      <c r="B36" s="127"/>
      <c r="C36" s="127"/>
      <c r="D36" s="127"/>
      <c r="E36" s="127"/>
      <c r="F36" s="127"/>
    </row>
    <row r="37" spans="2:6" ht="12.75">
      <c r="B37" s="127"/>
      <c r="C37" s="127"/>
      <c r="D37" s="127"/>
      <c r="E37" s="127"/>
      <c r="F37" s="127"/>
    </row>
    <row r="38" spans="2:6" ht="12.75">
      <c r="B38" s="127"/>
      <c r="C38" s="127"/>
      <c r="D38" s="127"/>
      <c r="E38" s="127"/>
      <c r="F38" s="127"/>
    </row>
    <row r="39" spans="2:6" ht="12.75">
      <c r="B39" s="127"/>
      <c r="C39" s="127"/>
      <c r="D39" s="127"/>
      <c r="E39" s="127"/>
      <c r="F39" s="127"/>
    </row>
    <row r="40" spans="2:6" ht="12.75">
      <c r="B40" s="127"/>
      <c r="C40" s="127"/>
      <c r="D40" s="127"/>
      <c r="E40" s="127"/>
      <c r="F40" s="127"/>
    </row>
    <row r="41" spans="2:6" ht="12.75">
      <c r="B41" s="127"/>
      <c r="C41" s="127"/>
      <c r="D41" s="127"/>
      <c r="E41" s="127"/>
      <c r="F41" s="127"/>
    </row>
    <row r="42" spans="2:6" ht="12.75">
      <c r="B42" s="127"/>
      <c r="C42" s="127"/>
      <c r="D42" s="127"/>
      <c r="E42" s="127"/>
      <c r="F42" s="127"/>
    </row>
    <row r="43" spans="2:6" ht="12.75">
      <c r="B43" s="127"/>
      <c r="C43" s="127"/>
      <c r="D43" s="127"/>
      <c r="E43" s="127"/>
      <c r="F43" s="127"/>
    </row>
    <row r="44" ht="12.75">
      <c r="B44" s="127"/>
    </row>
    <row r="45" ht="12.75">
      <c r="B45" s="127"/>
    </row>
    <row r="46" ht="12.75">
      <c r="B46" s="127"/>
    </row>
    <row r="47" ht="12.75">
      <c r="B47" s="127"/>
    </row>
    <row r="48" ht="12.75">
      <c r="B48" s="127"/>
    </row>
  </sheetData>
  <sheetProtection/>
  <printOptions/>
  <pageMargins left="0.5" right="0.5" top="1" bottom="1" header="0.3" footer="0.75"/>
  <pageSetup fitToHeight="1" fitToWidth="1" horizontalDpi="600" verticalDpi="600" orientation="landscape" scale="76" r:id="rId1"/>
  <headerFooter>
    <oddFooter>&amp;C&amp;"Arial,Regular"&amp;10Page 3.1.5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2012-02-17T17:08:33Z</dcterms:created>
  <dcterms:modified xsi:type="dcterms:W3CDTF">2012-02-21T20:43:58Z</dcterms:modified>
  <cp:category/>
  <cp:version/>
  <cp:contentType/>
  <cp:contentStatus/>
</cp:coreProperties>
</file>