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hidePivotFieldList="1" defaultThemeVersion="124226"/>
  <bookViews>
    <workbookView xWindow="-15" yWindow="-15" windowWidth="7695" windowHeight="7935" tabRatio="916"/>
  </bookViews>
  <sheets>
    <sheet name="5.1" sheetId="62" r:id="rId1"/>
    <sheet name="5.1.1" sheetId="33" r:id="rId2"/>
    <sheet name="5.1.2-.3" sheetId="74" r:id="rId3"/>
    <sheet name="5.1.4" sheetId="7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P" localSheetId="0">#REF!</definedName>
    <definedName name="\P">#REF!</definedName>
    <definedName name="_100_SUM" localSheetId="0">#REF!</definedName>
    <definedName name="_100_SUM">#REF!</definedName>
    <definedName name="_att3" localSheetId="0">#REF!</definedName>
    <definedName name="_att3">#REF!</definedName>
    <definedName name="_att7" localSheetId="0">#REF!</definedName>
    <definedName name="_att7">#REF!</definedName>
    <definedName name="_idahoshr" localSheetId="0">#REF!</definedName>
    <definedName name="_idahoshr">#REF!</definedName>
    <definedName name="_j1" localSheetId="1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1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1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1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_tab10" localSheetId="0">#REF!</definedName>
    <definedName name="_tab10">#REF!</definedName>
    <definedName name="_tab11" localSheetId="0">#REF!</definedName>
    <definedName name="_tab11">#REF!</definedName>
    <definedName name="_tab12" localSheetId="0">#REF!</definedName>
    <definedName name="_tab12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_tab7" localSheetId="0">#REF!</definedName>
    <definedName name="_tab7">#REF!</definedName>
    <definedName name="_tab8" localSheetId="0">#REF!</definedName>
    <definedName name="_tab8">#REF!</definedName>
    <definedName name="_tab9" localSheetId="0">#REF!</definedName>
    <definedName name="_tab9">#REF!</definedName>
    <definedName name="_WO800" localSheetId="0">#REF!</definedName>
    <definedName name="_WO800">#REF!</definedName>
    <definedName name="_WO800802" localSheetId="0">#REF!</definedName>
    <definedName name="_WO800802">#REF!</definedName>
    <definedName name="A">[1]Variables!$AK$2:$AL$12</definedName>
    <definedName name="AcctTable">[1]Variables!$AK$42:$AK$400</definedName>
    <definedName name="Adjs2avg">[2]Inputs!$L$255:'[2]Inputs'!$T$505</definedName>
    <definedName name="aftertax_ror" localSheetId="0">[3]Utah!#REF!</definedName>
    <definedName name="aftertax_ror">[3]Utah!#REF!</definedName>
    <definedName name="AllocationMethod">[4]Variables!$AP$33</definedName>
    <definedName name="annual.hours" localSheetId="0">#REF!</definedName>
    <definedName name="annual.hours">#REF!</definedName>
    <definedName name="Ask_Mid_Bid1" localSheetId="0">#REF!</definedName>
    <definedName name="Ask_Mid_Bid1">#REF!</definedName>
    <definedName name="Ask_Mid_Bid2" localSheetId="0">#REF!</definedName>
    <definedName name="Ask_Mid_Bid2">#REF!</definedName>
    <definedName name="average.price" localSheetId="0">#REF!</definedName>
    <definedName name="average.price">#REF!</definedName>
    <definedName name="AverageFactors">[2]UTCR!$AC$22:$AQ$108</definedName>
    <definedName name="AverageFuelCost" localSheetId="0">#REF!</definedName>
    <definedName name="AverageFuelCost">#REF!</definedName>
    <definedName name="AverageInput">[2]Inputs!$F$3:$I$1722</definedName>
    <definedName name="AvgFactorCopy" localSheetId="0">#REF!</definedName>
    <definedName name="AvgFactorCopy">#REF!</definedName>
    <definedName name="AvgFactors">[5]Factors!$B$3:$P$99</definedName>
    <definedName name="b">[1]Variables!$AL$29</definedName>
    <definedName name="B1_Print" localSheetId="0">#REF!</definedName>
    <definedName name="B1_Print">#REF!</definedName>
    <definedName name="budsum2" localSheetId="0">[6]Att1!#REF!</definedName>
    <definedName name="budsum2">[6]Att1!#REF!</definedName>
    <definedName name="bump" localSheetId="0">[3]Utah!#REF!</definedName>
    <definedName name="bump">[3]Utah!#REF!</definedName>
    <definedName name="Burn" localSheetId="0">#REF!</definedName>
    <definedName name="Burn">#REF!</definedName>
    <definedName name="burn.rate" localSheetId="0">#REF!</definedName>
    <definedName name="burn.rate">#REF!</definedName>
    <definedName name="calcoutput">'[7]Calcoutput (futures)'!$B$7:$J$128</definedName>
    <definedName name="Canadian__for_USexchangerate">'[7]OTC Gas Quotes'!$M$2</definedName>
    <definedName name="cgf" localSheetId="1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BAsk" localSheetId="0">#REF!</definedName>
    <definedName name="COBAsk">#REF!</definedName>
    <definedName name="COBAskHist" localSheetId="0">#REF!</definedName>
    <definedName name="COBAskHist">#REF!</definedName>
    <definedName name="COBAskOff" localSheetId="0">#REF!</definedName>
    <definedName name="COBAskOff">#REF!</definedName>
    <definedName name="COBAskToday" localSheetId="0">#REF!</definedName>
    <definedName name="COBAskToday">#REF!</definedName>
    <definedName name="COBBid" localSheetId="0">#REF!</definedName>
    <definedName name="COBBid">#REF!</definedName>
    <definedName name="COBBidHist" localSheetId="0">#REF!</definedName>
    <definedName name="COBBidHist">#REF!</definedName>
    <definedName name="COBBidOff" localSheetId="0">#REF!</definedName>
    <definedName name="COBBidOff">#REF!</definedName>
    <definedName name="COBBidToday" localSheetId="0">#REF!</definedName>
    <definedName name="COBBidToday">#REF!</definedName>
    <definedName name="cobhlhask" localSheetId="0">#REF!</definedName>
    <definedName name="cobhlhask">#REF!</definedName>
    <definedName name="cobhlhbid" localSheetId="0">#REF!</definedName>
    <definedName name="cobhlhbid">#REF!</definedName>
    <definedName name="comm" localSheetId="0">[3]Utah!#REF!</definedName>
    <definedName name="comm">[3]Utah!#REF!</definedName>
    <definedName name="comm_cost" localSheetId="0">[3]Utah!#REF!</definedName>
    <definedName name="comm_cost">[3]Utah!#REF!</definedName>
    <definedName name="CONTRACTDATA" localSheetId="0">[7]MarketData!#REF!</definedName>
    <definedName name="CONTRACTDATA">[7]MarketData!#REF!</definedName>
    <definedName name="contractsymbol">[7]Futures!$B$2:$B$500</definedName>
    <definedName name="ContractTypeDol">'[8]Check Dollars'!$M$239:$N$1000</definedName>
    <definedName name="ContractTypeMWh">'[8]Check MWh'!$M$239:$N$1000</definedName>
    <definedName name="Conversion">[9]Conversion!$A$2:$E$1253</definedName>
    <definedName name="Cost" localSheetId="0">#REF!</definedName>
    <definedName name="Cost">#REF!</definedName>
    <definedName name="Cost.Load" localSheetId="0">#REF!</definedName>
    <definedName name="Cost.Load">#REF!</definedName>
    <definedName name="D_TWKSHT" localSheetId="0">#REF!</definedName>
    <definedName name="D_TWKSHT">#REF!</definedName>
    <definedName name="DATA10">#REF!</definedName>
    <definedName name="DataCheck" localSheetId="0">#REF!</definedName>
    <definedName name="DataCheck">#REF!</definedName>
    <definedName name="DataCheck_Base" localSheetId="0">#REF!</definedName>
    <definedName name="DataCheck_Base">#REF!</definedName>
    <definedName name="DataCheck_Delta" localSheetId="0">#REF!</definedName>
    <definedName name="DataCheck_Delta">#REF!</definedName>
    <definedName name="DataCheck_NPC" localSheetId="0">#REF!</definedName>
    <definedName name="DataCheck_NPC">#REF!</definedName>
    <definedName name="Date" localSheetId="0">#REF!</definedName>
    <definedName name="Date">#REF!</definedName>
    <definedName name="dateTable">'[10]on off peak hours'!$C$15:$Z$15</definedName>
    <definedName name="daysMonth">'[10]on off peak hours'!$C$3:$Z$3</definedName>
    <definedName name="debt" localSheetId="0">[3]Utah!#REF!</definedName>
    <definedName name="debt">[3]Utah!#REF!</definedName>
    <definedName name="debt_cost" localSheetId="0">[3]Utah!#REF!</definedName>
    <definedName name="debt_cost">[3]Utah!#REF!</definedName>
    <definedName name="DebtCost" localSheetId="0">#REF!</definedName>
    <definedName name="DebtCost">#REF!</definedName>
    <definedName name="DeprAcctCheck" localSheetId="0">#REF!</definedName>
    <definedName name="DeprAcctCheck">#REF!</definedName>
    <definedName name="DeprAdjCheck" localSheetId="0">#REF!</definedName>
    <definedName name="DeprAdjCheck">#REF!</definedName>
    <definedName name="DEPRAdjNumber" localSheetId="0">#REF!</definedName>
    <definedName name="DEPRAdjNumber">#REF!</definedName>
    <definedName name="DeprAdjNumberPaste" localSheetId="0">#REF!</definedName>
    <definedName name="DeprAdjNumberPaste">#REF!</definedName>
    <definedName name="DeprAdjSortData" localSheetId="0">#REF!</definedName>
    <definedName name="DeprAdjSortData">#REF!</definedName>
    <definedName name="DeprAdjSortOrder" localSheetId="0">#REF!</definedName>
    <definedName name="DeprAdjSortOrder">#REF!</definedName>
    <definedName name="DeprFactorCheck" localSheetId="0">#REF!</definedName>
    <definedName name="DeprFactorCheck">#REF!</definedName>
    <definedName name="DeprNumberSort" localSheetId="0">#REF!</definedName>
    <definedName name="DeprNumberSort">#REF!</definedName>
    <definedName name="DeprTypeCheck" localSheetId="0">#REF!</definedName>
    <definedName name="DeprTypeCheck">#REF!</definedName>
    <definedName name="Directory">[10]ImportData!$D$7</definedName>
    <definedName name="DispatchSum">"GRID Thermal Generation!R2C1:R4C2"</definedName>
    <definedName name="ECDQF_Exp" localSheetId="0">#REF!</definedName>
    <definedName name="ECDQF_Exp">#REF!</definedName>
    <definedName name="ECDQF_MWh" localSheetId="0">#REF!</definedName>
    <definedName name="ECDQF_MWh">#REF!</definedName>
    <definedName name="EffectiveTaxRate" localSheetId="0">#REF!</definedName>
    <definedName name="EffectiveTaxRate">#REF!</definedName>
    <definedName name="EmbeddedCapCost" localSheetId="0">#REF!</definedName>
    <definedName name="EmbeddedCapCost">#REF!</definedName>
    <definedName name="End_month" localSheetId="0">#REF!</definedName>
    <definedName name="End_month">#REF!</definedName>
    <definedName name="Exchange_Rates___Bloomberg">[7]MarketData!$J$1</definedName>
    <definedName name="ExchangeMWh" localSheetId="0">#REF!</definedName>
    <definedName name="ExchangeMWh">#REF!</definedName>
    <definedName name="ExtractDates">[10]ImportData!$H$14:$I$32</definedName>
    <definedName name="ExtractTable">[8]ImportData!$B$14:$I$33</definedName>
    <definedName name="Factor" localSheetId="0">#REF!</definedName>
    <definedName name="Factor">#REF!</definedName>
    <definedName name="FactorMethod">[2]Variables!$AB$2</definedName>
    <definedName name="FactorType">[5]Variables!$AK$2:$AL$12</definedName>
    <definedName name="Fed_Funds___Bloomberg">[7]MarketData!$A$14</definedName>
    <definedName name="FedTax" localSheetId="0">[3]Utah!#REF!</definedName>
    <definedName name="FedTax">[3]Utah!#REF!</definedName>
    <definedName name="FIT" localSheetId="0">#REF!</definedName>
    <definedName name="FIT">#REF!</definedName>
    <definedName name="Flat.Ask" localSheetId="0">#REF!</definedName>
    <definedName name="Flat.Ask">#REF!</definedName>
    <definedName name="Flat.Bid" localSheetId="0">#REF!</definedName>
    <definedName name="Flat.Bid">#REF!</definedName>
    <definedName name="FlatMonth" localSheetId="0">#REF!</definedName>
    <definedName name="FlatMonth">#REF!</definedName>
    <definedName name="FranchiseTax" localSheetId="0">#REF!</definedName>
    <definedName name="FranchiseTax">#REF!</definedName>
    <definedName name="friend" localSheetId="1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.bucks" localSheetId="0">#REF!</definedName>
    <definedName name="fuel.bucks">#REF!</definedName>
    <definedName name="fuel.bucks.name" localSheetId="0">#REF!</definedName>
    <definedName name="fuel.bucks.name">#REF!</definedName>
    <definedName name="fuel.energy" localSheetId="0">#REF!</definedName>
    <definedName name="fuel.energy">#REF!</definedName>
    <definedName name="fuel.energy.name" localSheetId="0">#REF!</definedName>
    <definedName name="fuel.energy.name">#REF!</definedName>
    <definedName name="fuel.mill" localSheetId="0">#REF!</definedName>
    <definedName name="fuel.mill">#REF!</definedName>
    <definedName name="fuel.mill.name" localSheetId="0">#REF!</definedName>
    <definedName name="fuel.mill.name">#REF!</definedName>
    <definedName name="fuel.tons" localSheetId="0">#REF!</definedName>
    <definedName name="fuel.tons">#REF!</definedName>
    <definedName name="fuel.tons.name" localSheetId="0">#REF!</definedName>
    <definedName name="fuel.tons.name">#REF!</definedName>
    <definedName name="Gas_Forward_Price_Curve_copy_Instructions_List" localSheetId="0">'[7]Main Page'!#REF!</definedName>
    <definedName name="Gas_Forward_Price_Curve_copy_Instructions_List">'[7]Main Page'!#REF!</definedName>
    <definedName name="gassummarytable" localSheetId="0">#REF!</definedName>
    <definedName name="gassummarytable">#REF!</definedName>
    <definedName name="GWI_Annualized" localSheetId="0">#REF!</definedName>
    <definedName name="GWI_Annualized">#REF!</definedName>
    <definedName name="GWI_Proforma" localSheetId="0">#REF!</definedName>
    <definedName name="GWI_Proforma">#REF!</definedName>
    <definedName name="HenryHub___Nymex" localSheetId="0">[7]MarketData!#REF!</definedName>
    <definedName name="HenryHub___Nymex">[7]MarketData!#REF!</definedName>
    <definedName name="Hide_Rows" localSheetId="0">#REF!</definedName>
    <definedName name="Hide_Rows">#REF!</definedName>
    <definedName name="Hide_Rows_Recon" localSheetId="0">#REF!</definedName>
    <definedName name="Hide_Rows_Recon">#REF!</definedName>
    <definedName name="High_Plan" localSheetId="0">#REF!</definedName>
    <definedName name="High_Plan">#REF!</definedName>
    <definedName name="HLHMonth" localSheetId="0">#REF!</definedName>
    <definedName name="HLHMonth">#REF!</definedName>
    <definedName name="HolidayObserved">'[10]on off peak hours'!$C$21:$Z$21</definedName>
    <definedName name="Holidays">'[10]on off peak hours'!$C$7:$Z$7</definedName>
    <definedName name="Hours5by16">'[10]on off peak hours'!$C$26:$Z$29</definedName>
    <definedName name="HoursHoliday">'[10]on off peak hours'!$C$16:$Z$20</definedName>
    <definedName name="HoursNoHoliday">'[10]on off peak hours'!$C$10:$Z$13</definedName>
    <definedName name="hydro.energy" localSheetId="0">#REF!</definedName>
    <definedName name="hydro.energy">#REF!</definedName>
    <definedName name="hydro.energy.name" localSheetId="0">#REF!</definedName>
    <definedName name="hydro.energy.name">#REF!</definedName>
    <definedName name="IDAHOSHR" localSheetId="0">#REF!</definedName>
    <definedName name="IDAHOSHR">#REF!</definedName>
    <definedName name="IDAllocMethod" localSheetId="0">#REF!</definedName>
    <definedName name="IDAllocMethod">#REF!</definedName>
    <definedName name="IDRateBase" localSheetId="0">#REF!</definedName>
    <definedName name="IDRateBase">#REF!</definedName>
    <definedName name="Interest_Rates___Bloomberg">[7]MarketData!$A$1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risdiction">[5]Variables!$AK$15</definedName>
    <definedName name="JurisNumber">[5]Variables!$AL$15</definedName>
    <definedName name="JurisTitle" localSheetId="0">#REF!</definedName>
    <definedName name="JurisTitle">#REF!</definedName>
    <definedName name="JVENTRY" localSheetId="0">#REF!</definedName>
    <definedName name="JVENTRY">#REF!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.row" localSheetId="0">#REF!</definedName>
    <definedName name="last.row">#REF!</definedName>
    <definedName name="Last_Actual_Year">[11]Variables!$B$7</definedName>
    <definedName name="LastCell" localSheetId="0">[12]Variance!#REF!</definedName>
    <definedName name="LastCell">[12]Variance!#REF!</definedName>
    <definedName name="Low_Plan" localSheetId="0">#REF!</definedName>
    <definedName name="Low_Plan">#REF!</definedName>
    <definedName name="market1">'[7]OTC Gas Quotes'!$E$5</definedName>
    <definedName name="market2">'[7]OTC Gas Quotes'!$F$5</definedName>
    <definedName name="market3">'[7]OTC Gas Quotes'!$G$5</definedName>
    <definedName name="market4">'[7]OTC Gas Quotes'!$H$5</definedName>
    <definedName name="market5">'[7]OTC Gas Quotes'!$I$5</definedName>
    <definedName name="market6">'[7]OTC Gas Quotes'!$J$5</definedName>
    <definedName name="market7">'[7]OTC Gas Quotes'!$K$5</definedName>
    <definedName name="MCAsk" localSheetId="0">#REF!</definedName>
    <definedName name="MCAsk">#REF!</definedName>
    <definedName name="MCAskOff" localSheetId="0">#REF!</definedName>
    <definedName name="MCAskOff">#REF!</definedName>
    <definedName name="MCAskToday" localSheetId="0">#REF!</definedName>
    <definedName name="MCAskToday">#REF!</definedName>
    <definedName name="MCBid" localSheetId="0">#REF!</definedName>
    <definedName name="MCBid">#REF!</definedName>
    <definedName name="MCBidOff" localSheetId="0">#REF!</definedName>
    <definedName name="MCBidOff">#REF!</definedName>
    <definedName name="MCBidToday" localSheetId="0">#REF!</definedName>
    <definedName name="MCBidToday">#REF!</definedName>
    <definedName name="mchlhask" localSheetId="0">#REF!</definedName>
    <definedName name="mchlhask">#REF!</definedName>
    <definedName name="mchlhbid" localSheetId="0">#REF!</definedName>
    <definedName name="mchlhbid">#REF!</definedName>
    <definedName name="MD_High1">'[12]Master Data'!$A$2</definedName>
    <definedName name="MD_Low1">'[12]Master Data'!$D$28</definedName>
    <definedName name="Menu_Begin">[10]MacroBuilder!$F$6:$F$40</definedName>
    <definedName name="Menu_Caption">[10]MacroBuilder!$B$6:$B$40</definedName>
    <definedName name="Menu_Name">[10]MacroBuilder!$E$6:$E$40</definedName>
    <definedName name="Menu_OnAction">[10]MacroBuilder!$C$6:$C$40</definedName>
    <definedName name="Menu_Parent">[10]MacroBuilder!$D$6:$D$40</definedName>
    <definedName name="MidC" localSheetId="2">[13]lookup!$C$91:$D$100</definedName>
    <definedName name="MidC">[14]lookup!$C$108:$D$116</definedName>
    <definedName name="MidColAskHist" localSheetId="0">#REF!</definedName>
    <definedName name="MidColAskHist">#REF!</definedName>
    <definedName name="MidColBidHist" localSheetId="0">#REF!</definedName>
    <definedName name="MidColBidHist">#REF!</definedName>
    <definedName name="Mill" localSheetId="0">#REF!</definedName>
    <definedName name="Mill">#REF!</definedName>
    <definedName name="Misc1AcctCheck" localSheetId="0">#REF!</definedName>
    <definedName name="Misc1AcctCheck">#REF!</definedName>
    <definedName name="Misc1Adjcheck" localSheetId="0">#REF!</definedName>
    <definedName name="Misc1Adjcheck">#REF!</definedName>
    <definedName name="MISC1AdjNumber" localSheetId="0">#REF!</definedName>
    <definedName name="MISC1AdjNumber">#REF!</definedName>
    <definedName name="MISC1AdjNumberPaste" localSheetId="0">#REF!</definedName>
    <definedName name="MISC1AdjNumberPaste">#REF!</definedName>
    <definedName name="MISC1AdjSortData" localSheetId="0">#REF!</definedName>
    <definedName name="MISC1AdjSortData">#REF!</definedName>
    <definedName name="MISC1AdjSortOrder" localSheetId="0">#REF!</definedName>
    <definedName name="MISC1AdjSortOrder">#REF!</definedName>
    <definedName name="Misc1FactorCheck" localSheetId="0">#REF!</definedName>
    <definedName name="Misc1FactorCheck">#REF!</definedName>
    <definedName name="MISC1NumberSort" localSheetId="0">#REF!</definedName>
    <definedName name="MISC1NumberSort">#REF!</definedName>
    <definedName name="Misc1TypeCheck" localSheetId="0">#REF!</definedName>
    <definedName name="Misc1TypeCheck">#REF!</definedName>
    <definedName name="Misc2AcctCheck" localSheetId="0">#REF!</definedName>
    <definedName name="Misc2AcctCheck">#REF!</definedName>
    <definedName name="Misc2AdjCheck" localSheetId="0">#REF!</definedName>
    <definedName name="Misc2AdjCheck">#REF!</definedName>
    <definedName name="MISC2AdjNumber" localSheetId="0">#REF!</definedName>
    <definedName name="MISC2AdjNumber">#REF!</definedName>
    <definedName name="MISC2AdjNumberPaste" localSheetId="0">#REF!</definedName>
    <definedName name="MISC2AdjNumberPaste">#REF!</definedName>
    <definedName name="MISC2AdjSortData" localSheetId="0">#REF!</definedName>
    <definedName name="MISC2AdjSortData">#REF!</definedName>
    <definedName name="MISC2AdjSortOrder" localSheetId="0">#REF!</definedName>
    <definedName name="MISC2AdjSortOrder">#REF!</definedName>
    <definedName name="Misc2FactorCheck" localSheetId="0">#REF!</definedName>
    <definedName name="Misc2FactorCheck">#REF!</definedName>
    <definedName name="MISC2NumberSort" localSheetId="0">#REF!</definedName>
    <definedName name="MISC2NumberSort">#REF!</definedName>
    <definedName name="Misc2TypeCheck" localSheetId="0">#REF!</definedName>
    <definedName name="Misc2TypeCheck">#REF!</definedName>
    <definedName name="MMBtu" localSheetId="0">#REF!</definedName>
    <definedName name="MMBtu">#REF!</definedName>
    <definedName name="month" localSheetId="0">#REF!</definedName>
    <definedName name="month">#REF!</definedName>
    <definedName name="Monthdate" localSheetId="0">#REF!</definedName>
    <definedName name="Monthdate">#REF!</definedName>
    <definedName name="Months" localSheetId="0">#REF!</definedName>
    <definedName name="Months">#REF!</definedName>
    <definedName name="MSPAverageInput" localSheetId="0">[2]Inputs!#REF!</definedName>
    <definedName name="MSPAverageInput">[2]Inputs!#REF!</definedName>
    <definedName name="MSPYearEndInput" localSheetId="0">[2]Inputs!#REF!</definedName>
    <definedName name="MSPYearEndInput">[2]Inputs!#REF!</definedName>
    <definedName name="MTAllocMethod" localSheetId="0">#REF!</definedName>
    <definedName name="MTAllocMethod">#REF!</definedName>
    <definedName name="MTRateBase" localSheetId="0">#REF!</definedName>
    <definedName name="MTRateBase">#REF!</definedName>
    <definedName name="MWh" localSheetId="0">#REF!</definedName>
    <definedName name="MWh">#REF!</definedName>
    <definedName name="NameAverageFuelCost" localSheetId="0">#REF!</definedName>
    <definedName name="NameAverageFuelCost">#REF!</definedName>
    <definedName name="NameBurn" localSheetId="0">#REF!</definedName>
    <definedName name="NameBurn">#REF!</definedName>
    <definedName name="NameCost" localSheetId="0">#REF!</definedName>
    <definedName name="NameCost">#REF!</definedName>
    <definedName name="NameECDQF_Exp" localSheetId="0">#REF!</definedName>
    <definedName name="NameECDQF_Exp">#REF!</definedName>
    <definedName name="NameECDQF_MWh" localSheetId="0">#REF!</definedName>
    <definedName name="NameECDQF_MWh">#REF!</definedName>
    <definedName name="NameFactor" localSheetId="0">#REF!</definedName>
    <definedName name="NameFactor">#REF!</definedName>
    <definedName name="NameMill" localSheetId="0">#REF!</definedName>
    <definedName name="NameMill">#REF!</definedName>
    <definedName name="NameMMBtu" localSheetId="0">#REF!</definedName>
    <definedName name="NameMMBtu">#REF!</definedName>
    <definedName name="NameMWh" localSheetId="0">#REF!</definedName>
    <definedName name="NameMWh">#REF!</definedName>
    <definedName name="NamePeak" localSheetId="0">#REF!</definedName>
    <definedName name="NamePeak">#REF!</definedName>
    <definedName name="Net.System.Load" localSheetId="0">#REF!</definedName>
    <definedName name="Net.System.Load">#REF!</definedName>
    <definedName name="NetPowerCost" localSheetId="0">#REF!</definedName>
    <definedName name="NetPowerCost">#REF!</definedName>
    <definedName name="NetToGross" localSheetId="0">#REF!</definedName>
    <definedName name="NetToGross">#REF!</definedName>
    <definedName name="NormalizedFedTaxExp" localSheetId="0">[3]Utah!#REF!</definedName>
    <definedName name="NormalizedFedTaxExp">[3]Utah!#REF!</definedName>
    <definedName name="NormalizedOMExp" localSheetId="0">[3]Utah!#REF!</definedName>
    <definedName name="NormalizedOMExp">[3]Utah!#REF!</definedName>
    <definedName name="NormalizedState" localSheetId="0">[3]Utah!#REF!</definedName>
    <definedName name="NormalizedState">[3]Utah!#REF!</definedName>
    <definedName name="NormalizedStateTaxExp" localSheetId="0">[3]Utah!#REF!</definedName>
    <definedName name="NormalizedStateTaxExp">[3]Utah!#REF!</definedName>
    <definedName name="NormalizedTOIExp" localSheetId="0">[3]Utah!#REF!</definedName>
    <definedName name="NormalizedTOIExp">[3]Utah!#REF!</definedName>
    <definedName name="NPCAcctCheck" localSheetId="0">#REF!</definedName>
    <definedName name="NPCAcctCheck">#REF!</definedName>
    <definedName name="NPCAdjcheck" localSheetId="0">#REF!</definedName>
    <definedName name="NPCAdjcheck">#REF!</definedName>
    <definedName name="NPCAdjNumber" localSheetId="0">#REF!</definedName>
    <definedName name="NPCAdjNumber">#REF!</definedName>
    <definedName name="NPCAdjNumberPaste" localSheetId="0">#REF!</definedName>
    <definedName name="NPCAdjNumberPaste">#REF!</definedName>
    <definedName name="NPCAdjSortData" localSheetId="0">#REF!</definedName>
    <definedName name="NPCAdjSortData">#REF!</definedName>
    <definedName name="NPCAdjSortOrder" localSheetId="0">#REF!</definedName>
    <definedName name="NPCAdjSortOrder">#REF!</definedName>
    <definedName name="NPCFactorCheck" localSheetId="0">#REF!</definedName>
    <definedName name="NPCFactorCheck">#REF!</definedName>
    <definedName name="NPCNumberSort" localSheetId="0">#REF!</definedName>
    <definedName name="NPCNumberSort">#REF!</definedName>
    <definedName name="NPCTypeCheck" localSheetId="0">#REF!</definedName>
    <definedName name="NPCTypeCheck">#REF!</definedName>
    <definedName name="NymexFutures">[7]Futures!$A$2:$J$500</definedName>
    <definedName name="NymexOptions">[7]Options!$A$2:$K$3000</definedName>
    <definedName name="O_MLIST" localSheetId="0">#REF!</definedName>
    <definedName name="O_MLIST">#REF!</definedName>
    <definedName name="Off.Peak.Ask" localSheetId="0">#REF!</definedName>
    <definedName name="Off.Peak.Ask">#REF!</definedName>
    <definedName name="Off.Peak.Bid" localSheetId="0">#REF!</definedName>
    <definedName name="Off.Peak.Bid">#REF!</definedName>
    <definedName name="ok">[13]lookup!$C$20:$D$63</definedName>
    <definedName name="OMAcctCheck" localSheetId="0">#REF!</definedName>
    <definedName name="OMAcctCheck">#REF!</definedName>
    <definedName name="OMAdjCheck" localSheetId="0">#REF!</definedName>
    <definedName name="OMAdjCheck">#REF!</definedName>
    <definedName name="OMAdjNumber" localSheetId="0">#REF!</definedName>
    <definedName name="OMAdjNumber">#REF!</definedName>
    <definedName name="OMAdjNumberPaste" localSheetId="0">#REF!</definedName>
    <definedName name="OMAdjNumberPaste">#REF!</definedName>
    <definedName name="OMAdjSortData" localSheetId="0">#REF!</definedName>
    <definedName name="OMAdjSortData">#REF!</definedName>
    <definedName name="OMAdjSortOrder" localSheetId="0">#REF!</definedName>
    <definedName name="OMAdjSortOrder">#REF!</definedName>
    <definedName name="OMEX_High1">'[15]Master Data'!$P$2</definedName>
    <definedName name="OMEX_Low1">'[15]Master Data'!$P$36</definedName>
    <definedName name="OMEX_Low2">'[15]Master Data'!$S$36</definedName>
    <definedName name="OMFactorCheck" localSheetId="0">#REF!</definedName>
    <definedName name="OMFactorCheck">#REF!</definedName>
    <definedName name="OMNumberSort" localSheetId="0">#REF!</definedName>
    <definedName name="OMNumberSort">#REF!</definedName>
    <definedName name="OMTypeCheck" localSheetId="0">#REF!</definedName>
    <definedName name="OMTypeCheck">#REF!</definedName>
    <definedName name="On.Peak.Ask" localSheetId="0">#REF!</definedName>
    <definedName name="On.Peak.Ask">#REF!</definedName>
    <definedName name="On.Peak.Bid" localSheetId="0">#REF!</definedName>
    <definedName name="On.Peak.Bid">#REF!</definedName>
    <definedName name="OpRevReturn" localSheetId="0">#REF!</definedName>
    <definedName name="OpRevReturn">#REF!</definedName>
    <definedName name="OptionsTable">[7]Options!$A$1:$P$3000</definedName>
    <definedName name="ORAllocMethod" localSheetId="0">#REF!</definedName>
    <definedName name="ORAllocMethod">#REF!</definedName>
    <definedName name="ORRateBase" localSheetId="0">#REF!</definedName>
    <definedName name="ORRateBase">#REF!</definedName>
    <definedName name="OtherAcctCheck" localSheetId="0">#REF!</definedName>
    <definedName name="OtherAcctCheck">#REF!</definedName>
    <definedName name="OtherAdjcheck" localSheetId="0">#REF!</definedName>
    <definedName name="OtherAdjcheck">#REF!</definedName>
    <definedName name="OtherAdjNumber" localSheetId="0">#REF!</definedName>
    <definedName name="OtherAdjNumber">#REF!</definedName>
    <definedName name="OTHERAdjNumberPaste" localSheetId="0">#REF!</definedName>
    <definedName name="OTHERAdjNumberPaste">#REF!</definedName>
    <definedName name="OTHERAdjSortData" localSheetId="0">#REF!</definedName>
    <definedName name="OTHERAdjSortData">#REF!</definedName>
    <definedName name="OTHERAdjSortOrder" localSheetId="0">#REF!</definedName>
    <definedName name="OTHERAdjSortOrder">#REF!</definedName>
    <definedName name="OtherFactorCheck" localSheetId="0">#REF!</definedName>
    <definedName name="OtherFactorCheck">#REF!</definedName>
    <definedName name="OTHERNumberSort" localSheetId="0">#REF!</definedName>
    <definedName name="OTHERNumberSort">#REF!</definedName>
    <definedName name="OtherTypeCheck" localSheetId="0">#REF!</definedName>
    <definedName name="OtherTypeCheck">#REF!</definedName>
    <definedName name="paste.cell" localSheetId="0">#REF!</definedName>
    <definedName name="paste.cell">#REF!</definedName>
    <definedName name="PasteCAData" localSheetId="0">#REF!</definedName>
    <definedName name="PasteCAData">#REF!</definedName>
    <definedName name="PasteContractAdj" localSheetId="0">#REF!</definedName>
    <definedName name="PasteContractAdj">#REF!</definedName>
    <definedName name="PasteDeprAdj" localSheetId="0">#REF!</definedName>
    <definedName name="PasteDeprAdj">#REF!</definedName>
    <definedName name="PasteIDData" localSheetId="0">#REF!</definedName>
    <definedName name="PasteIDData">#REF!</definedName>
    <definedName name="PasteMisc1Adj" localSheetId="0">#REF!</definedName>
    <definedName name="PasteMisc1Adj">#REF!</definedName>
    <definedName name="PasteMisc2Adj" localSheetId="0">#REF!</definedName>
    <definedName name="PasteMisc2Adj">#REF!</definedName>
    <definedName name="PasteMTData" localSheetId="0">#REF!</definedName>
    <definedName name="PasteMTData">#REF!</definedName>
    <definedName name="PasteNPCAdj" localSheetId="0">#REF!</definedName>
    <definedName name="PasteNPCAdj">#REF!</definedName>
    <definedName name="PasteOMAdj" localSheetId="0">#REF!</definedName>
    <definedName name="PasteOMAdj">#REF!</definedName>
    <definedName name="PasteORData" localSheetId="0">#REF!</definedName>
    <definedName name="PasteORData">#REF!</definedName>
    <definedName name="PasteOtherAdj" localSheetId="0">#REF!</definedName>
    <definedName name="PasteOtherAdj">#REF!</definedName>
    <definedName name="PasteRBAdj" localSheetId="0">#REF!</definedName>
    <definedName name="PasteRBAdj">#REF!</definedName>
    <definedName name="PasteRevAdj" localSheetId="0">#REF!</definedName>
    <definedName name="PasteRevAdj">#REF!</definedName>
    <definedName name="PasteTaxAdj" localSheetId="0">#REF!</definedName>
    <definedName name="PasteTaxAdj">#REF!</definedName>
    <definedName name="PasteUTData" localSheetId="0">#REF!</definedName>
    <definedName name="PasteUTData">#REF!</definedName>
    <definedName name="PasteWAData" localSheetId="0">#REF!</definedName>
    <definedName name="PasteWAData">#REF!</definedName>
    <definedName name="PasteWYEData" localSheetId="0">#REF!</definedName>
    <definedName name="PasteWYEData">#REF!</definedName>
    <definedName name="PasteWYWData" localSheetId="0">#REF!</definedName>
    <definedName name="PasteWYWData">#REF!</definedName>
    <definedName name="Peak" localSheetId="0">#REF!</definedName>
    <definedName name="Peak">#REF!</definedName>
    <definedName name="peak.capacity" localSheetId="0">#REF!</definedName>
    <definedName name="peak.capacity">#REF!</definedName>
    <definedName name="Period">[10]ImportData!$D$8</definedName>
    <definedName name="PivotData" localSheetId="0">#REF!</definedName>
    <definedName name="PivotData">#REF!</definedName>
    <definedName name="plant.factor" localSheetId="0">#REF!</definedName>
    <definedName name="plant.factor">#REF!</definedName>
    <definedName name="PlotsToday" localSheetId="0">#REF!</definedName>
    <definedName name="PlotsToday">#REF!</definedName>
    <definedName name="pref" localSheetId="0">[3]Utah!#REF!</definedName>
    <definedName name="pref">[3]Utah!#REF!</definedName>
    <definedName name="pref_cost" localSheetId="0">[3]Utah!#REF!</definedName>
    <definedName name="pref_cost">[3]Utah!#REF!</definedName>
    <definedName name="PrefCost" localSheetId="0">#REF!</definedName>
    <definedName name="PrefCost">#REF!</definedName>
    <definedName name="Pretax_ror" localSheetId="0">[3]Utah!#REF!</definedName>
    <definedName name="Pretax_ror">[3]Utah!#REF!</definedName>
    <definedName name="_xlnm.Print_Area" localSheetId="0">'5.1'!$A$1:$J$67</definedName>
    <definedName name="_xlnm.Print_Area" localSheetId="1">'5.1.1'!$A$1:$J$51</definedName>
    <definedName name="_xlnm.Print_Area" localSheetId="2">'5.1.2-.3'!$A$1:$I$126</definedName>
    <definedName name="Print_Area_MI" localSheetId="0">#REF!</definedName>
    <definedName name="Print_Area_MI">#REF!</definedName>
    <definedName name="_xlnm.Print_Titles" localSheetId="0">#REF!</definedName>
    <definedName name="_xlnm.Print_Titles" localSheetId="2">'5.1.2-.3'!$A:$C,'5.1.2-.3'!$1:$10</definedName>
    <definedName name="_xlnm.Print_Titles">#REF!</definedName>
    <definedName name="PrintAdjVariable" localSheetId="0">#REF!</definedName>
    <definedName name="PrintAdjVariable">#REF!</definedName>
    <definedName name="PrintContractChange" localSheetId="0">#REF!</definedName>
    <definedName name="PrintContractChange">#REF!</definedName>
    <definedName name="PrintDepr" localSheetId="0">#REF!</definedName>
    <definedName name="PrintDepr">#REF!</definedName>
    <definedName name="PrintMisc1" localSheetId="0">#REF!</definedName>
    <definedName name="PrintMisc1">#REF!</definedName>
    <definedName name="PrintMisc2" localSheetId="0">#REF!</definedName>
    <definedName name="PrintMisc2">#REF!</definedName>
    <definedName name="PrintNPC" localSheetId="0">#REF!</definedName>
    <definedName name="PrintNPC">#REF!</definedName>
    <definedName name="PrintOM" localSheetId="0">#REF!</definedName>
    <definedName name="PrintOM">#REF!</definedName>
    <definedName name="PrintOther" localSheetId="0">#REF!</definedName>
    <definedName name="PrintOther">#REF!</definedName>
    <definedName name="PrintRB" localSheetId="0">#REF!</definedName>
    <definedName name="PrintRB">#REF!</definedName>
    <definedName name="PrintRev" localSheetId="0">#REF!</definedName>
    <definedName name="PrintRev">#REF!</definedName>
    <definedName name="PrintSumContract" localSheetId="0">#REF!</definedName>
    <definedName name="PrintSumContract">#REF!</definedName>
    <definedName name="PrintSumDep" localSheetId="0">#REF!</definedName>
    <definedName name="PrintSumDep">#REF!</definedName>
    <definedName name="PrintSummaryVariable" localSheetId="0">#REF!</definedName>
    <definedName name="PrintSummaryVariable">#REF!</definedName>
    <definedName name="PrintSumMisc1" localSheetId="0">#REF!</definedName>
    <definedName name="PrintSumMisc1">#REF!</definedName>
    <definedName name="PrintSumMisc2" localSheetId="0">#REF!</definedName>
    <definedName name="PrintSumMisc2">#REF!</definedName>
    <definedName name="PrintSumNPC" localSheetId="0">#REF!</definedName>
    <definedName name="PrintSumNPC">#REF!</definedName>
    <definedName name="PrintSumOM" localSheetId="0">#REF!</definedName>
    <definedName name="PrintSumOM">#REF!</definedName>
    <definedName name="PrintSumOther" localSheetId="0">#REF!</definedName>
    <definedName name="PrintSumOther">#REF!</definedName>
    <definedName name="PrintSumRB" localSheetId="0">#REF!</definedName>
    <definedName name="PrintSumRB">#REF!</definedName>
    <definedName name="PrintSumRev" localSheetId="0">#REF!</definedName>
    <definedName name="PrintSumRev">#REF!</definedName>
    <definedName name="PrintSumTax" localSheetId="0">#REF!</definedName>
    <definedName name="PrintSumTax">#REF!</definedName>
    <definedName name="PrintTax" localSheetId="0">#REF!</definedName>
    <definedName name="PrintTax">#REF!</definedName>
    <definedName name="PSATable">[10]Hermiston!$R$7:$V$16</definedName>
    <definedName name="purchase.bucks" localSheetId="0">#REF!</definedName>
    <definedName name="purchase.bucks">#REF!</definedName>
    <definedName name="purchase.bucks.name" localSheetId="0">#REF!</definedName>
    <definedName name="purchase.bucks.name">#REF!</definedName>
    <definedName name="purchase.energy" localSheetId="0">#REF!</definedName>
    <definedName name="purchase.energy">#REF!</definedName>
    <definedName name="purchase.energy.name" localSheetId="0">#REF!</definedName>
    <definedName name="purchase.energy.name">#REF!</definedName>
    <definedName name="purchase.mill" localSheetId="0">#REF!</definedName>
    <definedName name="purchase.mill">#REF!</definedName>
    <definedName name="purchase.mill.name" localSheetId="0">#REF!</definedName>
    <definedName name="purchase.mill.name">#REF!</definedName>
    <definedName name="Purchases" localSheetId="2">[13]lookup!$C$20:$D$63</definedName>
    <definedName name="Purchases">[14]lookup!$C$21:$D$81</definedName>
    <definedName name="PVAsk" localSheetId="0">#REF!</definedName>
    <definedName name="PVAsk">#REF!</definedName>
    <definedName name="PVAskHist" localSheetId="0">#REF!</definedName>
    <definedName name="PVAskHist">#REF!</definedName>
    <definedName name="PVAskOff" localSheetId="0">#REF!</definedName>
    <definedName name="PVAskOff">#REF!</definedName>
    <definedName name="PVAskToday" localSheetId="0">#REF!</definedName>
    <definedName name="PVAskToday">#REF!</definedName>
    <definedName name="PVBid" localSheetId="0">#REF!</definedName>
    <definedName name="PVBid">#REF!</definedName>
    <definedName name="PVBidHist" localSheetId="0">#REF!</definedName>
    <definedName name="PVBidHist">#REF!</definedName>
    <definedName name="PVBidOff" localSheetId="0">#REF!</definedName>
    <definedName name="PVBidOff">#REF!</definedName>
    <definedName name="PVBidToday" localSheetId="0">#REF!</definedName>
    <definedName name="PVBidToday">#REF!</definedName>
    <definedName name="pvhlhask" localSheetId="0">#REF!</definedName>
    <definedName name="pvhlhask">#REF!</definedName>
    <definedName name="pvhlhbid" localSheetId="0">#REF!</definedName>
    <definedName name="pvhlhbid">#REF!</definedName>
    <definedName name="QFs" localSheetId="2">[13]lookup!$C$65:$D$89</definedName>
    <definedName name="QFs">[14]lookup!$C$83:$D$106</definedName>
    <definedName name="quoted" localSheetId="0">#REF!</definedName>
    <definedName name="quoted">#REF!</definedName>
    <definedName name="RateBase" localSheetId="0">#REF!</definedName>
    <definedName name="RateBase">#REF!</definedName>
    <definedName name="RateBaseType" localSheetId="0">#REF!</definedName>
    <definedName name="RateBaseType">#REF!</definedName>
    <definedName name="RBAcctCheck" localSheetId="0">#REF!</definedName>
    <definedName name="RBAcctCheck">#REF!</definedName>
    <definedName name="RBAdjCheck" localSheetId="0">#REF!</definedName>
    <definedName name="RBAdjCheck">#REF!</definedName>
    <definedName name="RBAdjNumber" localSheetId="0">#REF!</definedName>
    <definedName name="RBAdjNumber">#REF!</definedName>
    <definedName name="RBAdjNumberPaste" localSheetId="0">#REF!</definedName>
    <definedName name="RBAdjNumberPaste">#REF!</definedName>
    <definedName name="RBAdjSortData" localSheetId="0">#REF!</definedName>
    <definedName name="RBAdjSortData">#REF!</definedName>
    <definedName name="RBAdjSortOrder" localSheetId="0">#REF!</definedName>
    <definedName name="RBAdjSortOrder">#REF!</definedName>
    <definedName name="RBFactorCheck" localSheetId="0">#REF!</definedName>
    <definedName name="RBFactorCheck">#REF!</definedName>
    <definedName name="RBNumberSort" localSheetId="0">#REF!</definedName>
    <definedName name="RBNumberSort">#REF!</definedName>
    <definedName name="RBTypeCheck" localSheetId="0">#REF!</definedName>
    <definedName name="RBTypeCheck">#REF!</definedName>
    <definedName name="Reg_ROR" localSheetId="0">[3]Utah!#REF!</definedName>
    <definedName name="Reg_ROR">[3]Utah!#REF!</definedName>
    <definedName name="ReportAdjData" localSheetId="0">#REF!</definedName>
    <definedName name="ReportAdjData">#REF!</definedName>
    <definedName name="ResourceSupplier" localSheetId="0">#REF!</definedName>
    <definedName name="ResourceSupplier">#REF!</definedName>
    <definedName name="Return_107" localSheetId="0">#REF!</definedName>
    <definedName name="Return_107">#REF!</definedName>
    <definedName name="Return_115" localSheetId="0">#REF!</definedName>
    <definedName name="Return_115">#REF!</definedName>
    <definedName name="RevAcctCheck" localSheetId="0">#REF!</definedName>
    <definedName name="RevAcctCheck">#REF!</definedName>
    <definedName name="RevAdjCheck" localSheetId="0">#REF!</definedName>
    <definedName name="RevAdjCheck">#REF!</definedName>
    <definedName name="RevAdjNumber" localSheetId="0">#REF!</definedName>
    <definedName name="RevAdjNumber">#REF!</definedName>
    <definedName name="RevAdjNumberPaste" localSheetId="0">#REF!</definedName>
    <definedName name="RevAdjNumberPaste">#REF!</definedName>
    <definedName name="RevAdjSortData" localSheetId="0">#REF!</definedName>
    <definedName name="RevAdjSortData">#REF!</definedName>
    <definedName name="RevAdjSortOrder" localSheetId="0">#REF!</definedName>
    <definedName name="RevAdjSortOrder">#REF!</definedName>
    <definedName name="RevenueSum">"GRID Thermal Revenue!R2C1:R4C2"</definedName>
    <definedName name="RevFactorCheck" localSheetId="0">#REF!</definedName>
    <definedName name="RevFactorCheck">#REF!</definedName>
    <definedName name="REVN_High1">'[16]Master Data'!$AB$2</definedName>
    <definedName name="REVN_Low1">'[16]Master Data'!$AB$15</definedName>
    <definedName name="REVN_Low2">'[16]Master Data'!$AE$15</definedName>
    <definedName name="RevNumberSort" localSheetId="0">#REF!</definedName>
    <definedName name="RevNumberSort">#REF!</definedName>
    <definedName name="RevTypeCheck" localSheetId="0">#REF!</definedName>
    <definedName name="RevTypeCheck">#REF!</definedName>
    <definedName name="ROE" localSheetId="0">#REF!</definedName>
    <definedName name="ROE">#REF!</definedName>
    <definedName name="rrr" localSheetId="1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run.date" localSheetId="0">#REF!</definedName>
    <definedName name="run.date">#REF!</definedName>
    <definedName name="Sales" localSheetId="2">[13]lookup!$C$3:$D$18</definedName>
    <definedName name="Sales">[14]lookup!$C$3:$D$19</definedName>
    <definedName name="sales.bucks" localSheetId="0">#REF!</definedName>
    <definedName name="sales.bucks">#REF!</definedName>
    <definedName name="sales.bucks.name" localSheetId="0">#REF!</definedName>
    <definedName name="sales.bucks.name">#REF!</definedName>
    <definedName name="sales.energy" localSheetId="0">#REF!</definedName>
    <definedName name="sales.energy">#REF!</definedName>
    <definedName name="sales.energy.name" localSheetId="0">#REF!</definedName>
    <definedName name="sales.energy.name">#REF!</definedName>
    <definedName name="sales.mill" localSheetId="0">#REF!</definedName>
    <definedName name="sales.mill">#REF!</definedName>
    <definedName name="sales.mill.name" localSheetId="0">#REF!</definedName>
    <definedName name="sales.mill.name">#REF!</definedName>
    <definedName name="SameStateCheck" localSheetId="0">#REF!</definedName>
    <definedName name="SameStateCheck">#REF!</definedName>
    <definedName name="SameStateCheckError" localSheetId="0">#REF!</definedName>
    <definedName name="SameStateCheckError">#REF!</definedName>
    <definedName name="SAPBEXrevision" hidden="1">1</definedName>
    <definedName name="SAPBEXsysID" hidden="1">"BWP"</definedName>
    <definedName name="SAPBEXwbID" hidden="1">"45E0HSXTFNPZNJBTUASVO6FBF"</definedName>
    <definedName name="Saturdays">'[10]on off peak hours'!$C$5:$Z$5</definedName>
    <definedName name="sec.sales.bucks" localSheetId="0">#REF!</definedName>
    <definedName name="sec.sales.bucks">#REF!</definedName>
    <definedName name="sec.sales.bucks.name" localSheetId="0">#REF!</definedName>
    <definedName name="sec.sales.bucks.name">#REF!</definedName>
    <definedName name="sec.sales.energy" localSheetId="0">#REF!</definedName>
    <definedName name="sec.sales.energy">#REF!</definedName>
    <definedName name="sec.sales.energy.name" localSheetId="0">#REF!</definedName>
    <definedName name="sec.sales.energy.name">#REF!</definedName>
    <definedName name="sec.sales.mill" localSheetId="0">#REF!</definedName>
    <definedName name="sec.sales.mill">#REF!</definedName>
    <definedName name="sec.sales.mill.name" localSheetId="0">#REF!</definedName>
    <definedName name="sec.sales.mill.name">#REF!</definedName>
    <definedName name="SettingAlloc" localSheetId="0">#REF!</definedName>
    <definedName name="SettingAlloc">#REF!</definedName>
    <definedName name="SettingRB" localSheetId="0">#REF!</definedName>
    <definedName name="SettingRB">#REF!</definedName>
    <definedName name="shapefactortable">'[7]GAS CURVE Engine'!$AW$3:$CB$34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 localSheetId="0">#REF!</definedName>
    <definedName name="SIT">#REF!</definedName>
    <definedName name="situs">[17]Variables!$AL$29</definedName>
    <definedName name="SortContract" localSheetId="0">#REF!</definedName>
    <definedName name="SortContract">#REF!</definedName>
    <definedName name="SortDepr" localSheetId="0">#REF!</definedName>
    <definedName name="SortDepr">#REF!</definedName>
    <definedName name="SortMisc1" localSheetId="0">#REF!</definedName>
    <definedName name="SortMisc1">#REF!</definedName>
    <definedName name="SortMisc2" localSheetId="0">#REF!</definedName>
    <definedName name="SortMisc2">#REF!</definedName>
    <definedName name="SortNPC" localSheetId="0">#REF!</definedName>
    <definedName name="SortNPC">#REF!</definedName>
    <definedName name="SortOM" localSheetId="0">#REF!</definedName>
    <definedName name="SortOM">#REF!</definedName>
    <definedName name="SortOther" localSheetId="0">#REF!</definedName>
    <definedName name="SortOther">#REF!</definedName>
    <definedName name="SortRB" localSheetId="0">#REF!</definedName>
    <definedName name="SortRB">#REF!</definedName>
    <definedName name="SortRev" localSheetId="0">#REF!</definedName>
    <definedName name="SortRev">#REF!</definedName>
    <definedName name="SortTax" localSheetId="0">#REF!</definedName>
    <definedName name="SortTax">#REF!</definedName>
    <definedName name="SP_LABOR___BENEFITS_P76640_ACCRUAL_JAN00" localSheetId="0">#REF!</definedName>
    <definedName name="SP_LABOR___BENEFITS_P76640_ACCRUAL_JAN00">#REF!</definedName>
    <definedName name="ST_Bottom1" localSheetId="0">[12]Variance!#REF!</definedName>
    <definedName name="ST_Bottom1">[12]Variance!#REF!</definedName>
    <definedName name="ST_Top3" localSheetId="0">#REF!</definedName>
    <definedName name="ST_Top3">#REF!</definedName>
    <definedName name="Start_Month" localSheetId="0">#REF!</definedName>
    <definedName name="Start_Month">#REF!</definedName>
    <definedName name="startmonth">'[7]GAS CURVE Engine'!$N$2</definedName>
    <definedName name="startmonth1">'[7]OTC Gas Quotes'!$L$6</definedName>
    <definedName name="startmonth10">'[7]OTC Gas Quotes'!$L$15</definedName>
    <definedName name="startmonth2">'[7]OTC Gas Quotes'!$L$7</definedName>
    <definedName name="startmonth3">'[7]OTC Gas Quotes'!$L$8</definedName>
    <definedName name="startmonth4">'[7]OTC Gas Quotes'!$L$9</definedName>
    <definedName name="startmonth5">'[7]OTC Gas Quotes'!$L$10</definedName>
    <definedName name="startmonth6">'[7]OTC Gas Quotes'!$L$11</definedName>
    <definedName name="startmonth7">'[7]OTC Gas Quotes'!$L$12</definedName>
    <definedName name="startmonth8">'[7]OTC Gas Quotes'!$L$13</definedName>
    <definedName name="startmonth9">'[7]OTC Gas Quotes'!$L$14</definedName>
    <definedName name="StartMWh" localSheetId="0">#REF!</definedName>
    <definedName name="StartMWh">#REF!</definedName>
    <definedName name="StartTheMill" localSheetId="0">#REF!</definedName>
    <definedName name="StartTheMill">#REF!</definedName>
    <definedName name="StartTheRack" localSheetId="0">#REF!</definedName>
    <definedName name="StartTheRack">#REF!</definedName>
    <definedName name="StateTax" localSheetId="0">[3]Utah!#REF!</definedName>
    <definedName name="StateTax">[3]Utah!#REF!</definedName>
    <definedName name="Storage" localSheetId="2">[13]lookup!$C$102:$D$119</definedName>
    <definedName name="Storage">[14]lookup!$C$118:$D$136</definedName>
    <definedName name="SumAdjContract" localSheetId="0">[3]Utah!#REF!</definedName>
    <definedName name="SumAdjContract">[3]Utah!#REF!</definedName>
    <definedName name="SumAdjDepr" localSheetId="0">[3]Utah!#REF!</definedName>
    <definedName name="SumAdjDepr">[3]Utah!#REF!</definedName>
    <definedName name="SumAdjMisc1" localSheetId="0">[3]Utah!#REF!</definedName>
    <definedName name="SumAdjMisc1">[3]Utah!#REF!</definedName>
    <definedName name="SumAdjMisc2" localSheetId="0">[3]Utah!#REF!</definedName>
    <definedName name="SumAdjMisc2">[3]Utah!#REF!</definedName>
    <definedName name="SumAdjNPC" localSheetId="0">[3]Utah!#REF!</definedName>
    <definedName name="SumAdjNPC">[3]Utah!#REF!</definedName>
    <definedName name="SumAdjOM" localSheetId="0">[3]Utah!#REF!</definedName>
    <definedName name="SumAdjOM">[3]Utah!#REF!</definedName>
    <definedName name="SumAdjOther" localSheetId="0">[3]Utah!#REF!</definedName>
    <definedName name="SumAdjOther">[3]Utah!#REF!</definedName>
    <definedName name="SumAdjRB" localSheetId="0">[3]Utah!#REF!</definedName>
    <definedName name="SumAdjRB">[3]Utah!#REF!</definedName>
    <definedName name="SumAdjRev" localSheetId="0">[3]Utah!#REF!</definedName>
    <definedName name="SumAdjRev">[3]Utah!#REF!</definedName>
    <definedName name="SumAdjTax" localSheetId="0">[3]Utah!#REF!</definedName>
    <definedName name="SumAdjTax">[3]Utah!#REF!</definedName>
    <definedName name="SUMMARY" localSheetId="0">#REF!</definedName>
    <definedName name="SUMMARY">#REF!</definedName>
    <definedName name="SUMMARY23" localSheetId="0">[3]Utah!#REF!</definedName>
    <definedName name="SUMMARY23">[3]Utah!#REF!</definedName>
    <definedName name="SUMMARY3" localSheetId="0">[3]Utah!#REF!</definedName>
    <definedName name="SUMMARY3">[3]Utah!#REF!</definedName>
    <definedName name="SumSortAdjContract" localSheetId="0">#REF!</definedName>
    <definedName name="SumSortAdjContract">#REF!</definedName>
    <definedName name="SumSortAdjDepr" localSheetId="0">#REF!</definedName>
    <definedName name="SumSortAdjDepr">#REF!</definedName>
    <definedName name="SumSortAdjMisc1" localSheetId="0">#REF!</definedName>
    <definedName name="SumSortAdjMisc1">#REF!</definedName>
    <definedName name="SumSortAdjMisc2" localSheetId="0">#REF!</definedName>
    <definedName name="SumSortAdjMisc2">#REF!</definedName>
    <definedName name="SumSortAdjNPC" localSheetId="0">#REF!</definedName>
    <definedName name="SumSortAdjNPC">#REF!</definedName>
    <definedName name="SumSortAdjOM" localSheetId="0">#REF!</definedName>
    <definedName name="SumSortAdjOM">#REF!</definedName>
    <definedName name="SumSortAdjOther" localSheetId="0">#REF!</definedName>
    <definedName name="SumSortAdjOther">#REF!</definedName>
    <definedName name="SumSortAdjRB" localSheetId="0">#REF!</definedName>
    <definedName name="SumSortAdjRB">#REF!</definedName>
    <definedName name="SumSortAdjRev" localSheetId="0">#REF!</definedName>
    <definedName name="SumSortAdjRev">#REF!</definedName>
    <definedName name="SumSortAdjTax" localSheetId="0">#REF!</definedName>
    <definedName name="SumSortAdjTax">#REF!</definedName>
    <definedName name="SumSortVariable" localSheetId="0">#REF!</definedName>
    <definedName name="SumSortVariable">#REF!</definedName>
    <definedName name="SumTitle" localSheetId="0">#REF!</definedName>
    <definedName name="SumTitle">#REF!</definedName>
    <definedName name="Sundays">'[10]on off peak hours'!$C$6:$Z$6</definedName>
    <definedName name="T1_Print" localSheetId="0">#REF!</definedName>
    <definedName name="T1_Print">#REF!</definedName>
    <definedName name="T1MAAVGRBCA" localSheetId="0">#REF!</definedName>
    <definedName name="T1MAAVGRBCA">#REF!</definedName>
    <definedName name="T1MAAVGRBWA" localSheetId="0">#REF!</definedName>
    <definedName name="T1MAAVGRBWA">#REF!</definedName>
    <definedName name="T1MAYERBCA" localSheetId="0">#REF!</definedName>
    <definedName name="T1MAYERBCA">#REF!</definedName>
    <definedName name="T1MAYERBOR" localSheetId="0">#REF!</definedName>
    <definedName name="T1MAYERBOR">#REF!</definedName>
    <definedName name="T1MAYERBWA" localSheetId="0">#REF!</definedName>
    <definedName name="T1MAYERBWA">#REF!</definedName>
    <definedName name="T1RIAVGRBCA" localSheetId="0">#REF!</definedName>
    <definedName name="T1RIAVGRBCA">#REF!</definedName>
    <definedName name="T1RIAVGRBOR" localSheetId="0">#REF!</definedName>
    <definedName name="T1RIAVGRBOR">#REF!</definedName>
    <definedName name="T1RIAVGRBWA" localSheetId="0">#REF!</definedName>
    <definedName name="T1RIAVGRBWA">#REF!</definedName>
    <definedName name="T1RIYERBCA" localSheetId="0">#REF!</definedName>
    <definedName name="T1RIYERBCA">#REF!</definedName>
    <definedName name="T1RIYERBOR" localSheetId="0">#REF!</definedName>
    <definedName name="T1RIYERBOR">#REF!</definedName>
    <definedName name="T1RIYERBWA" localSheetId="0">#REF!</definedName>
    <definedName name="T1RIYERBWA">#REF!</definedName>
    <definedName name="T2MAAVGRBCA" localSheetId="0">#REF!</definedName>
    <definedName name="T2MAAVGRBCA">#REF!</definedName>
    <definedName name="T2MAAVGRBOR" localSheetId="0">#REF!</definedName>
    <definedName name="T2MAAVGRBOR">#REF!</definedName>
    <definedName name="T2MAAVGRBWA" localSheetId="0">#REF!</definedName>
    <definedName name="T2MAAVGRBWA">#REF!</definedName>
    <definedName name="T2MAYERBCA" localSheetId="0">#REF!</definedName>
    <definedName name="T2MAYERBCA">#REF!</definedName>
    <definedName name="T2MAYERBOR" localSheetId="0">#REF!</definedName>
    <definedName name="T2MAYERBOR">#REF!</definedName>
    <definedName name="T2MAYERBWA" localSheetId="0">#REF!</definedName>
    <definedName name="T2MAYERBWA">#REF!</definedName>
    <definedName name="T2RateBase" localSheetId="0">[3]Utah!#REF!</definedName>
    <definedName name="T2RateBase">[3]Utah!#REF!</definedName>
    <definedName name="T2RIAVGRBCA" localSheetId="0">#REF!</definedName>
    <definedName name="T2RIAVGRBCA">#REF!</definedName>
    <definedName name="T2RIAVGRBOR" localSheetId="0">#REF!</definedName>
    <definedName name="T2RIAVGRBOR">#REF!</definedName>
    <definedName name="T2RIAVGRBWA" localSheetId="0">#REF!</definedName>
    <definedName name="T2RIAVGRBWA">#REF!</definedName>
    <definedName name="T2RIYERBCA" localSheetId="0">#REF!</definedName>
    <definedName name="T2RIYERBCA">#REF!</definedName>
    <definedName name="T2RIYERBOR" localSheetId="0">#REF!</definedName>
    <definedName name="T2RIYERBOR">#REF!</definedName>
    <definedName name="T2RIYERBWA" localSheetId="0">#REF!</definedName>
    <definedName name="T2RIYERBWA">#REF!</definedName>
    <definedName name="T3MAAVGRBCA" localSheetId="0">#REF!</definedName>
    <definedName name="T3MAAVGRBCA">#REF!</definedName>
    <definedName name="T3MAAVGRBOR" localSheetId="0">#REF!</definedName>
    <definedName name="T3MAAVGRBOR">#REF!</definedName>
    <definedName name="T3MAAVGRBWA" localSheetId="0">#REF!</definedName>
    <definedName name="T3MAAVGRBWA">#REF!</definedName>
    <definedName name="T3MAYERBCA" localSheetId="0">#REF!</definedName>
    <definedName name="T3MAYERBCA">#REF!</definedName>
    <definedName name="T3MAYERBOR" localSheetId="0">#REF!</definedName>
    <definedName name="T3MAYERBOR">#REF!</definedName>
    <definedName name="T3MAYERBWA" localSheetId="0">#REF!</definedName>
    <definedName name="T3MAYERBWA">#REF!</definedName>
    <definedName name="T3RateBase" localSheetId="0">[3]Utah!#REF!</definedName>
    <definedName name="T3RateBase">[3]Utah!#REF!</definedName>
    <definedName name="T3RIAVGRBCA" localSheetId="0">#REF!</definedName>
    <definedName name="T3RIAVGRBCA">#REF!</definedName>
    <definedName name="T3RIAVGRBOR" localSheetId="0">#REF!</definedName>
    <definedName name="T3RIAVGRBOR">#REF!</definedName>
    <definedName name="T3RIAVGRBWA" localSheetId="0">#REF!</definedName>
    <definedName name="T3RIAVGRBWA">#REF!</definedName>
    <definedName name="T3RIYERBCA" localSheetId="0">#REF!</definedName>
    <definedName name="T3RIYERBCA">#REF!</definedName>
    <definedName name="T3RIYERBOR" localSheetId="0">#REF!</definedName>
    <definedName name="T3RIYERBOR">#REF!</definedName>
    <definedName name="T3RIYERBWA" localSheetId="0">#REF!</definedName>
    <definedName name="T3RIYERBWA">#REF!</definedName>
    <definedName name="TaxAcctCheck" localSheetId="0">#REF!</definedName>
    <definedName name="TaxAcctCheck">#REF!</definedName>
    <definedName name="TaxAdjCheck" localSheetId="0">#REF!</definedName>
    <definedName name="TaxAdjCheck">#REF!</definedName>
    <definedName name="TaxAdjNumber" localSheetId="0">#REF!</definedName>
    <definedName name="TaxAdjNumber">#REF!</definedName>
    <definedName name="TaxAdjNumberPaste" localSheetId="0">#REF!</definedName>
    <definedName name="TaxAdjNumberPaste">#REF!</definedName>
    <definedName name="TaxAdjSortData" localSheetId="0">#REF!</definedName>
    <definedName name="TaxAdjSortData">#REF!</definedName>
    <definedName name="TaxAdjSortOrder" localSheetId="0">#REF!</definedName>
    <definedName name="TaxAdjSortOrder">#REF!</definedName>
    <definedName name="TaxFactorCheck" localSheetId="0">#REF!</definedName>
    <definedName name="TaxFactorCheck">#REF!</definedName>
    <definedName name="TaxNumberSort" localSheetId="0">#REF!</definedName>
    <definedName name="TaxNumberSort">#REF!</definedName>
    <definedName name="TaxRate" localSheetId="0">[3]Utah!#REF!</definedName>
    <definedName name="TaxRate">[3]Utah!#REF!</definedName>
    <definedName name="TaxTypeCheck" localSheetId="0">#REF!</definedName>
    <definedName name="TaxTypeCheck">#REF!</definedName>
    <definedName name="ThreeFactorElectric" localSheetId="0">#REF!</definedName>
    <definedName name="ThreeFactorElectric">#REF!</definedName>
    <definedName name="TIMAAVGRBOR" localSheetId="0">#REF!</definedName>
    <definedName name="TIMAAVGRBOR">#REF!</definedName>
    <definedName name="title" localSheetId="0">#REF!</definedName>
    <definedName name="title">#REF!</definedName>
    <definedName name="total.fuel.bucks" localSheetId="0">#REF!</definedName>
    <definedName name="total.fuel.bucks">#REF!</definedName>
    <definedName name="total.fuel.energy" localSheetId="0">#REF!</definedName>
    <definedName name="total.fuel.energy">#REF!</definedName>
    <definedName name="total.hydro.energy" localSheetId="0">#REF!</definedName>
    <definedName name="total.hydro.energy">#REF!</definedName>
    <definedName name="total.purchase.bucks" localSheetId="0">#REF!</definedName>
    <definedName name="total.purchase.bucks">#REF!</definedName>
    <definedName name="total.purchase.energy" localSheetId="0">#REF!</definedName>
    <definedName name="total.purchase.energy">#REF!</definedName>
    <definedName name="total.requirements" localSheetId="0">#REF!</definedName>
    <definedName name="total.requirements">#REF!</definedName>
    <definedName name="total.resources" localSheetId="0">#REF!</definedName>
    <definedName name="total.resources">#REF!</definedName>
    <definedName name="total.sales.bucks" localSheetId="0">#REF!</definedName>
    <definedName name="total.sales.bucks">#REF!</definedName>
    <definedName name="total.sales.energy" localSheetId="0">#REF!</definedName>
    <definedName name="total.sales.energy">#REF!</definedName>
    <definedName name="total.wheeling.bucks" localSheetId="0">#REF!</definedName>
    <definedName name="total.wheeling.bucks">#REF!</definedName>
    <definedName name="Type1Adj" localSheetId="0">[3]Utah!#REF!</definedName>
    <definedName name="Type1Adj">[3]Utah!#REF!</definedName>
    <definedName name="Type1AdjTax" localSheetId="0">[3]Utah!#REF!</definedName>
    <definedName name="Type1AdjTax">[3]Utah!#REF!</definedName>
    <definedName name="Type2Adj" localSheetId="0">[3]Utah!#REF!</definedName>
    <definedName name="Type2Adj">[3]Utah!#REF!</definedName>
    <definedName name="Type2AdjTax" localSheetId="0">[3]Utah!#REF!</definedName>
    <definedName name="Type2AdjTax">[3]Utah!#REF!</definedName>
    <definedName name="Type3Adj" localSheetId="0">[3]Utah!#REF!</definedName>
    <definedName name="Type3Adj">[3]Utah!#REF!</definedName>
    <definedName name="Type3AdjTax" localSheetId="0">[3]Utah!#REF!</definedName>
    <definedName name="Type3AdjTax">[3]Utah!#REF!</definedName>
    <definedName name="UnadjBegEnd" localSheetId="0">#REF!</definedName>
    <definedName name="UnadjBegEnd">#REF!</definedName>
    <definedName name="UnadjYE" localSheetId="0">#REF!</definedName>
    <definedName name="UnadjYE">#REF!</definedName>
    <definedName name="UncollectibleAccounts" localSheetId="0">#REF!</definedName>
    <definedName name="UncollectibleAccounts">#REF!</definedName>
    <definedName name="USYieldCurves">'[7]Calcoutput (futures)'!$B$4:$C$124</definedName>
    <definedName name="UTAllocMethod" localSheetId="0">#REF!</definedName>
    <definedName name="UTAllocMethod">#REF!</definedName>
    <definedName name="UTGrossReceipts" localSheetId="0">#REF!</definedName>
    <definedName name="UTGrossReceipts">#REF!</definedName>
    <definedName name="UTRateBase" localSheetId="0">#REF!</definedName>
    <definedName name="UTRateBase">#REF!</definedName>
    <definedName name="ValidAccount">[5]Variables!$AK$43:$AK$367</definedName>
    <definedName name="ValidFactor" localSheetId="0">#REF!</definedName>
    <definedName name="ValidFactor">#REF!</definedName>
    <definedName name="Version" localSheetId="0">#REF!</definedName>
    <definedName name="Version" localSheetId="2">#REF!</definedName>
    <definedName name="Version">#REF!</definedName>
    <definedName name="WAAllocMethod" localSheetId="0">#REF!</definedName>
    <definedName name="WAAllocMethod">#REF!</definedName>
    <definedName name="WARateBase" localSheetId="0">#REF!</definedName>
    <definedName name="WARateBase">#REF!</definedName>
    <definedName name="WARevenueTax" localSheetId="0">#REF!</definedName>
    <definedName name="WARevenueTax">#REF!</definedName>
    <definedName name="wheeling.bucks" localSheetId="0">#REF!</definedName>
    <definedName name="wheeling.bucks">#REF!</definedName>
    <definedName name="wheeling.bucks.name" localSheetId="0">#REF!</definedName>
    <definedName name="wheeling.bucks.name">#REF!</definedName>
    <definedName name="wrn.All._.Pages." localSheetId="1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 localSheetId="0">#REF!</definedName>
    <definedName name="WYEAllocMethod">#REF!</definedName>
    <definedName name="WYERateBase" localSheetId="0">#REF!</definedName>
    <definedName name="WYERateBase">#REF!</definedName>
    <definedName name="WYWAllocMethod" localSheetId="0">#REF!</definedName>
    <definedName name="WYWAllocMethod">#REF!</definedName>
    <definedName name="WYWRateBase" localSheetId="0">#REF!</definedName>
    <definedName name="WYWRateBase">#REF!</definedName>
    <definedName name="xxx">[18]Variables!$AK$2:$AL$12</definedName>
    <definedName name="YearEndInput">[2]Inputs!$A$3:$D$1671</definedName>
    <definedName name="YEFactorCopy" localSheetId="0">#REF!</definedName>
    <definedName name="YEFactorCopy">#REF!</definedName>
    <definedName name="YEFactors">[5]Factors!$S$3:$AG$99</definedName>
    <definedName name="yestcobhlhask" localSheetId="0">#REF!</definedName>
    <definedName name="yestcobhlhask">#REF!</definedName>
    <definedName name="yestcobhlhbid" localSheetId="0">#REF!</definedName>
    <definedName name="yestcobhlhbid">#REF!</definedName>
    <definedName name="yesterdayscurves">'[7]Calcoutput (futures)'!$L$7:$T$128</definedName>
    <definedName name="yestmchlhask" localSheetId="0">#REF!</definedName>
    <definedName name="yestmchlhask">#REF!</definedName>
    <definedName name="yestmchlhbid" localSheetId="0">#REF!</definedName>
    <definedName name="yestmchlhbid">#REF!</definedName>
    <definedName name="yestpvhlhask" localSheetId="0">#REF!</definedName>
    <definedName name="yestpvhlhask">#REF!</definedName>
    <definedName name="yestpvhlhbid" localSheetId="0">#REF!</definedName>
    <definedName name="yestpvhlhbid">#REF!</definedName>
    <definedName name="YTD" localSheetId="0">'[19]Actuals - Data Input'!#REF!</definedName>
    <definedName name="YTD">'[19]Actuals - Data Input'!#REF!</definedName>
  </definedNames>
  <calcPr calcId="125725" calcMode="manual"/>
</workbook>
</file>

<file path=xl/calcChain.xml><?xml version="1.0" encoding="utf-8"?>
<calcChain xmlns="http://schemas.openxmlformats.org/spreadsheetml/2006/main">
  <c r="N109" i="74"/>
  <c r="N108"/>
  <c r="H42" i="33"/>
  <c r="N111" i="74"/>
  <c r="N110"/>
  <c r="N107"/>
  <c r="H34" i="33"/>
  <c r="H33"/>
  <c r="H32"/>
  <c r="H31"/>
  <c r="H25"/>
  <c r="H22"/>
  <c r="H21"/>
  <c r="H20"/>
  <c r="H19"/>
  <c r="H12"/>
  <c r="N112" i="74" l="1"/>
  <c r="H28" i="33"/>
  <c r="H35"/>
  <c r="E45" l="1"/>
  <c r="B22" i="77" l="1"/>
  <c r="B30"/>
  <c r="B15" l="1"/>
  <c r="B10"/>
  <c r="B9"/>
  <c r="H13" i="33"/>
  <c r="H11"/>
  <c r="H10"/>
  <c r="M25"/>
  <c r="H16" l="1"/>
  <c r="B11" i="77"/>
  <c r="B32" s="1"/>
  <c r="H45" i="33" l="1"/>
  <c r="H44"/>
  <c r="H43"/>
  <c r="H41"/>
  <c r="H40"/>
  <c r="E22" l="1"/>
  <c r="M22" s="1"/>
  <c r="H47" l="1"/>
  <c r="L38" l="1"/>
  <c r="L39"/>
  <c r="E39" l="1"/>
  <c r="M39" s="1"/>
  <c r="E38"/>
  <c r="M38" s="1"/>
  <c r="F50" i="62"/>
  <c r="I50" s="1"/>
  <c r="I51" s="1"/>
  <c r="D46" i="33"/>
  <c r="F47"/>
  <c r="G39" l="1"/>
  <c r="I39" s="1"/>
  <c r="F37" i="62" s="1"/>
  <c r="I37" s="1"/>
  <c r="G38" i="33"/>
  <c r="I38" s="1"/>
  <c r="F36" i="62" s="1"/>
  <c r="I36" s="1"/>
  <c r="C47" i="33"/>
  <c r="F51" i="62" l="1"/>
  <c r="G25" i="33"/>
  <c r="I25" s="1"/>
  <c r="F24" i="62" s="1"/>
  <c r="I24" s="1"/>
  <c r="D47" i="33"/>
  <c r="C28" l="1"/>
  <c r="C35"/>
  <c r="C16"/>
  <c r="L10"/>
  <c r="A1" i="74"/>
  <c r="E19" i="33"/>
  <c r="M19" s="1"/>
  <c r="E20"/>
  <c r="E21"/>
  <c r="E23"/>
  <c r="E24"/>
  <c r="E10"/>
  <c r="L32"/>
  <c r="L40"/>
  <c r="L42"/>
  <c r="L44"/>
  <c r="L11"/>
  <c r="L13"/>
  <c r="E42"/>
  <c r="E43"/>
  <c r="M43" s="1"/>
  <c r="E44"/>
  <c r="M44" s="1"/>
  <c r="E40"/>
  <c r="M40" s="1"/>
  <c r="E41"/>
  <c r="M45"/>
  <c r="E46"/>
  <c r="D26"/>
  <c r="E26" s="1"/>
  <c r="M26" s="1"/>
  <c r="E31"/>
  <c r="G31" s="1"/>
  <c r="I31" s="1"/>
  <c r="E32"/>
  <c r="E33"/>
  <c r="E34"/>
  <c r="M34" s="1"/>
  <c r="E11"/>
  <c r="E12"/>
  <c r="E13"/>
  <c r="M13" s="1"/>
  <c r="D14"/>
  <c r="E14" s="1"/>
  <c r="M14" s="1"/>
  <c r="D15"/>
  <c r="E15" s="1"/>
  <c r="L20"/>
  <c r="L23"/>
  <c r="L25"/>
  <c r="L26"/>
  <c r="L31"/>
  <c r="L34"/>
  <c r="L41"/>
  <c r="L43"/>
  <c r="L45"/>
  <c r="L46"/>
  <c r="L12"/>
  <c r="F28"/>
  <c r="D28"/>
  <c r="A3" i="74"/>
  <c r="F35" i="33"/>
  <c r="F16"/>
  <c r="A2" i="74"/>
  <c r="G20" i="33" l="1"/>
  <c r="I20" s="1"/>
  <c r="F19" i="62" s="1"/>
  <c r="I19" s="1"/>
  <c r="M20" i="33"/>
  <c r="G24"/>
  <c r="M24"/>
  <c r="G21"/>
  <c r="I21" s="1"/>
  <c r="F20" i="62" s="1"/>
  <c r="I20" s="1"/>
  <c r="M21" i="33"/>
  <c r="G32"/>
  <c r="I32" s="1"/>
  <c r="M32"/>
  <c r="G15"/>
  <c r="I15" s="1"/>
  <c r="M15"/>
  <c r="G11"/>
  <c r="I11" s="1"/>
  <c r="F11" i="62" s="1"/>
  <c r="I11" s="1"/>
  <c r="M11" i="33"/>
  <c r="G33"/>
  <c r="I33" s="1"/>
  <c r="M33"/>
  <c r="G46"/>
  <c r="I46" s="1"/>
  <c r="M46"/>
  <c r="G41"/>
  <c r="I41" s="1"/>
  <c r="M41"/>
  <c r="G42"/>
  <c r="I42" s="1"/>
  <c r="M42"/>
  <c r="G12"/>
  <c r="I12" s="1"/>
  <c r="F12" i="62" s="1"/>
  <c r="I12" s="1"/>
  <c r="M12" i="33"/>
  <c r="G10"/>
  <c r="I10" s="1"/>
  <c r="F10" i="62" s="1"/>
  <c r="I10" s="1"/>
  <c r="M10" i="33"/>
  <c r="M16" s="1"/>
  <c r="G23"/>
  <c r="I23" s="1"/>
  <c r="F22" i="62" s="1"/>
  <c r="I22" s="1"/>
  <c r="M23" i="33"/>
  <c r="M28" s="1"/>
  <c r="F28" i="62"/>
  <c r="I28" s="1"/>
  <c r="G19" i="33"/>
  <c r="I19" s="1"/>
  <c r="E28"/>
  <c r="L47"/>
  <c r="G40"/>
  <c r="I40" s="1"/>
  <c r="E47"/>
  <c r="G13"/>
  <c r="G44"/>
  <c r="G22"/>
  <c r="G14"/>
  <c r="I14" s="1"/>
  <c r="G34"/>
  <c r="G26"/>
  <c r="I26" s="1"/>
  <c r="G45"/>
  <c r="I45" s="1"/>
  <c r="G43"/>
  <c r="I43" s="1"/>
  <c r="E35"/>
  <c r="M31"/>
  <c r="L16"/>
  <c r="D16"/>
  <c r="D49" s="1"/>
  <c r="F49"/>
  <c r="E16"/>
  <c r="C49"/>
  <c r="M35" l="1"/>
  <c r="M47"/>
  <c r="F18" i="62"/>
  <c r="I18" s="1"/>
  <c r="I34" i="33"/>
  <c r="I35" s="1"/>
  <c r="I44"/>
  <c r="F42" i="62" s="1"/>
  <c r="I42" s="1"/>
  <c r="I13" i="33"/>
  <c r="I24"/>
  <c r="F23" i="62" s="1"/>
  <c r="I23" s="1"/>
  <c r="I22" i="33"/>
  <c r="F21" i="62" s="1"/>
  <c r="I21" s="1"/>
  <c r="G47" i="33"/>
  <c r="F40" i="62"/>
  <c r="I40" s="1"/>
  <c r="F39"/>
  <c r="I39" s="1"/>
  <c r="F41"/>
  <c r="I41" s="1"/>
  <c r="F43"/>
  <c r="I43" s="1"/>
  <c r="F29"/>
  <c r="I29" s="1"/>
  <c r="E49" i="33"/>
  <c r="G16"/>
  <c r="L19"/>
  <c r="L21"/>
  <c r="G35"/>
  <c r="I25" i="62" l="1"/>
  <c r="M49" i="33"/>
  <c r="I47"/>
  <c r="I28"/>
  <c r="F13" i="62"/>
  <c r="I16" i="33"/>
  <c r="F25" i="62"/>
  <c r="F31"/>
  <c r="I31" s="1"/>
  <c r="L24" i="33"/>
  <c r="F38" i="62"/>
  <c r="I38" s="1"/>
  <c r="I44" s="1"/>
  <c r="L33" i="33"/>
  <c r="L35" s="1"/>
  <c r="G28"/>
  <c r="G49" s="1"/>
  <c r="F14" i="62" l="1"/>
  <c r="I13"/>
  <c r="I14" s="1"/>
  <c r="F44"/>
  <c r="I49" i="33"/>
  <c r="F30" i="62"/>
  <c r="I30" s="1"/>
  <c r="I32" s="1"/>
  <c r="I46" s="1"/>
  <c r="L22" i="33"/>
  <c r="L28" s="1"/>
  <c r="L49" s="1"/>
  <c r="H49"/>
  <c r="F32" i="62" l="1"/>
  <c r="F46" s="1"/>
</calcChain>
</file>

<file path=xl/sharedStrings.xml><?xml version="1.0" encoding="utf-8"?>
<sst xmlns="http://schemas.openxmlformats.org/spreadsheetml/2006/main" count="498" uniqueCount="261">
  <si>
    <t>Non-firm</t>
  </si>
  <si>
    <t>(1)</t>
  </si>
  <si>
    <t>(2)</t>
  </si>
  <si>
    <t>(3)</t>
  </si>
  <si>
    <t>(4)</t>
  </si>
  <si>
    <t>(5)</t>
  </si>
  <si>
    <t>Normalized</t>
  </si>
  <si>
    <t>Adjustment</t>
  </si>
  <si>
    <t>Description</t>
  </si>
  <si>
    <t>Account</t>
  </si>
  <si>
    <t>(B Tabs)</t>
  </si>
  <si>
    <t>Sales for Resale  (Account 447)</t>
  </si>
  <si>
    <t>On-system Wholesale Sales</t>
  </si>
  <si>
    <t>Total Revenue Adjustments</t>
  </si>
  <si>
    <t>Purchased Power (Account 555)</t>
  </si>
  <si>
    <t>Seasonal Contracts</t>
  </si>
  <si>
    <t>BPA Regional Adjustments</t>
  </si>
  <si>
    <t>555.11, 555.12, 555.133</t>
  </si>
  <si>
    <t>Total Purchased Power Adjustment</t>
  </si>
  <si>
    <t>Natural Gas Consumed</t>
  </si>
  <si>
    <t>Simple Cycle Combustion Turbines</t>
  </si>
  <si>
    <t>Cholla/APS Exchange</t>
  </si>
  <si>
    <t>Miscellaneous Fuel Costs</t>
  </si>
  <si>
    <t>Net Power Cost</t>
  </si>
  <si>
    <t>Fuel Expense (Accounts 501, 503 and 547)</t>
  </si>
  <si>
    <t>Existing Firm PPL</t>
  </si>
  <si>
    <t>Existing Firm UPL</t>
  </si>
  <si>
    <t>Post-merger Firm</t>
  </si>
  <si>
    <t>Existing Firm Demand PPL</t>
  </si>
  <si>
    <t>Existing Firm Demand UPL</t>
  </si>
  <si>
    <t>Existing Firm Energy</t>
  </si>
  <si>
    <t>Secondary Purchases</t>
  </si>
  <si>
    <t>Wheeling (Account 565)</t>
  </si>
  <si>
    <t>Fuel Consumed - Coal</t>
  </si>
  <si>
    <t>Fuel Consumed - Gas</t>
  </si>
  <si>
    <t>Steam From Other Sources</t>
  </si>
  <si>
    <t>Total Fuel Expense</t>
  </si>
  <si>
    <t>Existing Firm Sales PPL</t>
  </si>
  <si>
    <t>Existing Firm Sales UPL</t>
  </si>
  <si>
    <t>Post-merger Firm Sales</t>
  </si>
  <si>
    <t>Transmission Services</t>
  </si>
  <si>
    <t>Non-firm Sales</t>
  </si>
  <si>
    <t>447.13, 447.14, 447.2, 447.61, 447.62</t>
  </si>
  <si>
    <t>565.0, 565.46, 565.1</t>
  </si>
  <si>
    <t>Study Results</t>
  </si>
  <si>
    <t>MERGED PEAK/ENERGY SPLIT</t>
  </si>
  <si>
    <t>($)</t>
  </si>
  <si>
    <t>Merged</t>
  </si>
  <si>
    <t xml:space="preserve">Pre-Merger </t>
  </si>
  <si>
    <t>Demand</t>
  </si>
  <si>
    <t>Energy</t>
  </si>
  <si>
    <t>Non-Firm</t>
  </si>
  <si>
    <t>Post-Merger</t>
  </si>
  <si>
    <t>SPECIAL SALES FOR RESALE</t>
  </si>
  <si>
    <t>Pacific Pre Merger</t>
  </si>
  <si>
    <t>Post Merger</t>
  </si>
  <si>
    <t>Utah Pre Merger</t>
  </si>
  <si>
    <t>NonFirm Sub Total</t>
  </si>
  <si>
    <t xml:space="preserve"> </t>
  </si>
  <si>
    <t>--------------------</t>
  </si>
  <si>
    <t>TOTAL SPECIAL SALES</t>
  </si>
  <si>
    <t>check</t>
  </si>
  <si>
    <t>PURCHASED POWER &amp; NET INTERCHANGE</t>
  </si>
  <si>
    <t>Pre-Merger PPL</t>
  </si>
  <si>
    <t>BPA Peak Purchase</t>
  </si>
  <si>
    <t>Post-Merger PPL</t>
  </si>
  <si>
    <t>Pacific Capacity</t>
  </si>
  <si>
    <t>Pre-Merger UPL</t>
  </si>
  <si>
    <t>Mid Columbia</t>
  </si>
  <si>
    <t>Post-Merger UPL</t>
  </si>
  <si>
    <t>Misc/Pacific</t>
  </si>
  <si>
    <t>Q.F. Contracts/PPL</t>
  </si>
  <si>
    <t>QF by State PPL</t>
  </si>
  <si>
    <t>QF PPL Pre Merger</t>
  </si>
  <si>
    <t>Pacific Sub Total</t>
  </si>
  <si>
    <t>QF PPL Post Merger</t>
  </si>
  <si>
    <t>Gemstate</t>
  </si>
  <si>
    <t>GSLM</t>
  </si>
  <si>
    <t>QF by State UPL</t>
  </si>
  <si>
    <t>QF Contracts/UPL</t>
  </si>
  <si>
    <t>QF UPL Pre Merger</t>
  </si>
  <si>
    <t>IPP Layoff</t>
  </si>
  <si>
    <t>QF UPL Post Merger</t>
  </si>
  <si>
    <t>UP&amp;L to PP&amp;L</t>
  </si>
  <si>
    <t>Utah Sub Total</t>
  </si>
  <si>
    <t>Avoided Cost Resource</t>
  </si>
  <si>
    <t>Georgia-Pacific Camas</t>
  </si>
  <si>
    <t>Kennecott Generation Incentive</t>
  </si>
  <si>
    <t>New Firm Sub Total</t>
  </si>
  <si>
    <t>Non Firm Sub Total</t>
  </si>
  <si>
    <t>TOTAL PURCHASED PW &amp; NET INT.</t>
  </si>
  <si>
    <t>WHEELING &amp; U. OF F. EXPENSE</t>
  </si>
  <si>
    <t>Pre Mgr PPL</t>
  </si>
  <si>
    <t>Pre Mgr UPL</t>
  </si>
  <si>
    <t>Pacific Firm Wheeling and Use of Facilities</t>
  </si>
  <si>
    <t>Post Mgr Whl</t>
  </si>
  <si>
    <t>Utah Firm Wheeling and Use of Facilities</t>
  </si>
  <si>
    <t>Nonfirm Wheeling</t>
  </si>
  <si>
    <t>TOTAL WHEELING &amp; U. OF F. EXPENSE</t>
  </si>
  <si>
    <t>THERMAL FUEL BURN EXPENSE</t>
  </si>
  <si>
    <t>Currant Creek</t>
  </si>
  <si>
    <t>TOTAL FUEL BURN EXPENSE</t>
  </si>
  <si>
    <t>OTHER GENERATION EXPENSE</t>
  </si>
  <si>
    <t>TOTAL OTHER GEN. EXPENSE</t>
  </si>
  <si>
    <t>=</t>
  </si>
  <si>
    <t>NET POWER COST</t>
  </si>
  <si>
    <t>Short Term Firm Purchases</t>
  </si>
  <si>
    <t>Carbon</t>
  </si>
  <si>
    <t>Cholla</t>
  </si>
  <si>
    <t>Colstrip</t>
  </si>
  <si>
    <t>Craig</t>
  </si>
  <si>
    <t>Dave Johnston</t>
  </si>
  <si>
    <t>Gadsby</t>
  </si>
  <si>
    <t>Gadsby CT</t>
  </si>
  <si>
    <t>Hayden</t>
  </si>
  <si>
    <t>Hermiston</t>
  </si>
  <si>
    <t>Hunter</t>
  </si>
  <si>
    <t>Huntington</t>
  </si>
  <si>
    <t>Jim Bridger</t>
  </si>
  <si>
    <t>Lake Side</t>
  </si>
  <si>
    <t>Little Mountain</t>
  </si>
  <si>
    <t>Naughton</t>
  </si>
  <si>
    <t>Wyodak</t>
  </si>
  <si>
    <t>Blundell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</si>
  <si>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</si>
  <si>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</si>
  <si>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</si>
  <si>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</si>
  <si>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</si>
  <si>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</si>
  <si>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</si>
  <si>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</si>
  <si>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</si>
  <si>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Adjustment to Revenue:</t>
  </si>
  <si>
    <t>Sales for Resale (Account 447)</t>
  </si>
  <si>
    <t>SG</t>
  </si>
  <si>
    <t>Post-Merger Firm</t>
  </si>
  <si>
    <t>SE</t>
  </si>
  <si>
    <t>Total Sales for Resale</t>
  </si>
  <si>
    <t>Adjustment to Expense:</t>
  </si>
  <si>
    <t xml:space="preserve">Secondary Purchases </t>
  </si>
  <si>
    <t>Total Purchased Power Adjustments:</t>
  </si>
  <si>
    <t>Total Wheeling Expense Adjustments:</t>
  </si>
  <si>
    <t>Steam from Other Sources</t>
  </si>
  <si>
    <t>Cholla / APS Exchange</t>
  </si>
  <si>
    <t>Total Fuel Expense Adjustments:</t>
  </si>
  <si>
    <t>Total Power Cost Adjustment</t>
  </si>
  <si>
    <t>Description of Adjustment:</t>
  </si>
  <si>
    <t>ID</t>
  </si>
  <si>
    <t>Total</t>
  </si>
  <si>
    <t>Wheeling Expense (Account 565)</t>
  </si>
  <si>
    <t>Fuel Expense (Accounts 501, 503, 547)</t>
  </si>
  <si>
    <t>WYP</t>
  </si>
  <si>
    <t>S</t>
  </si>
  <si>
    <t>Seasonal Purchased Power</t>
  </si>
  <si>
    <t>Factor</t>
  </si>
  <si>
    <t>555.65, 555.69</t>
  </si>
  <si>
    <t>555.7, 555.25</t>
  </si>
  <si>
    <t>Unadjusted</t>
  </si>
  <si>
    <t>(3) + (4)</t>
  </si>
  <si>
    <t>(6)</t>
  </si>
  <si>
    <t>(7)</t>
  </si>
  <si>
    <t>Rocky Mountain Power</t>
  </si>
  <si>
    <t>---------------------------------------------------------</t>
  </si>
  <si>
    <t>Wind Integration Charge</t>
  </si>
  <si>
    <t>Other Generation</t>
  </si>
  <si>
    <t xml:space="preserve">(1) + (2) </t>
  </si>
  <si>
    <t>Chehalis</t>
  </si>
  <si>
    <t>STF</t>
  </si>
  <si>
    <t>Net Power Cost Adjustment</t>
  </si>
  <si>
    <t>Ref 5.1</t>
  </si>
  <si>
    <t>Remove Power Cost Deferrals</t>
  </si>
  <si>
    <t>Total Wheeling Expense Adjustment</t>
  </si>
  <si>
    <t>Test Year</t>
  </si>
  <si>
    <t>Type 3</t>
  </si>
  <si>
    <t>Costs</t>
  </si>
  <si>
    <t>Ref. 2.2 line 66</t>
  </si>
  <si>
    <t>501.1,501.2,501.45</t>
  </si>
  <si>
    <t>Thermal Coal</t>
  </si>
  <si>
    <t>Thermal Gas</t>
  </si>
  <si>
    <t>Other Gas</t>
  </si>
  <si>
    <t>Actual</t>
  </si>
  <si>
    <t>555, 555.55,555.61,555.62, 555.63, 555.64, 555.67, 555.8</t>
  </si>
  <si>
    <t>Type 1</t>
  </si>
  <si>
    <t>Adjustments</t>
  </si>
  <si>
    <t>(6) - (5)</t>
  </si>
  <si>
    <t>APS Supplemental p27875</t>
  </si>
  <si>
    <t>Blanding Purchase p379174</t>
  </si>
  <si>
    <t>BPA Reserve Purchase</t>
  </si>
  <si>
    <t>Chehalis Station Service</t>
  </si>
  <si>
    <t xml:space="preserve">Combine Hills Wind p160595 </t>
  </si>
  <si>
    <t>Deseret Purchase p194277</t>
  </si>
  <si>
    <t>Hermiston Purchase p99563</t>
  </si>
  <si>
    <t>Hurricane Purchase p393045</t>
  </si>
  <si>
    <t>Idaho Power p278538</t>
  </si>
  <si>
    <t>LADWP p491303-4</t>
  </si>
  <si>
    <t>MagCorp p229846</t>
  </si>
  <si>
    <t>MagCorp Reserves p510378</t>
  </si>
  <si>
    <t>Nucor p346856</t>
  </si>
  <si>
    <t>P4 Production p137215/p145258</t>
  </si>
  <si>
    <t>Rock River Wind p100371</t>
  </si>
  <si>
    <t>Roseburg Forest Products p312292</t>
  </si>
  <si>
    <t>Three Buttes Wind p460457</t>
  </si>
  <si>
    <t>Tri-State Purchase p27057</t>
  </si>
  <si>
    <t>Wolverine Creek Wind p244520</t>
  </si>
  <si>
    <t>BPA So. Idaho p64885/p83975/p64705</t>
  </si>
  <si>
    <t>PSCo Exchange p340325</t>
  </si>
  <si>
    <t>Pro Forma NPC</t>
  </si>
  <si>
    <t>Normalized NPC</t>
  </si>
  <si>
    <t>Fuel - Overburden Amortization - Idaho</t>
  </si>
  <si>
    <t>Fuel - Overburden Amortization - Wyoming</t>
  </si>
  <si>
    <t>501,501.2,501.3, 501.4, 501.45, 501.5,501.51</t>
  </si>
  <si>
    <t>Top of the World Wind p522807</t>
  </si>
  <si>
    <t>Small Purchases east</t>
  </si>
  <si>
    <t>Small Purchases west</t>
  </si>
  <si>
    <t>NF Whl</t>
  </si>
  <si>
    <t xml:space="preserve">Remove </t>
  </si>
  <si>
    <t>Non- NPC</t>
  </si>
  <si>
    <t xml:space="preserve">NPC </t>
  </si>
  <si>
    <t>5.1.1</t>
  </si>
  <si>
    <t>447NPC</t>
  </si>
  <si>
    <t>555NPC</t>
  </si>
  <si>
    <t>565NPC</t>
  </si>
  <si>
    <t>501NPC</t>
  </si>
  <si>
    <t>503NPC</t>
  </si>
  <si>
    <t>547NPC</t>
  </si>
  <si>
    <t>Ref 5.1.3</t>
  </si>
  <si>
    <t>Period Ending</t>
  </si>
  <si>
    <t>West Valley Toll</t>
  </si>
  <si>
    <t>Cargill p483225/s6 p485390/s89</t>
  </si>
  <si>
    <t>Shell p489963/s489962</t>
  </si>
  <si>
    <t>CT</t>
  </si>
  <si>
    <t>Amounts removed from accounts for consistency with GRID</t>
  </si>
  <si>
    <t>Non-Net Power Costs</t>
  </si>
  <si>
    <t>Transmission Services - revenues received not included in GRID</t>
  </si>
  <si>
    <t>On System Wholesale sales - these are not included in GRID</t>
  </si>
  <si>
    <t>Ref 5.1.1</t>
  </si>
  <si>
    <t>BPA regional adjustments - these are credits that are passed</t>
  </si>
  <si>
    <t>to customers in the northwest and are not included in GRID</t>
  </si>
  <si>
    <t>Cholla:</t>
  </si>
  <si>
    <t>Cholla fuel handling</t>
  </si>
  <si>
    <t>Cholla start-up diesel</t>
  </si>
  <si>
    <t>Other Plants:</t>
  </si>
  <si>
    <t>Fuel handling</t>
  </si>
  <si>
    <t>Start up gas</t>
  </si>
  <si>
    <t>Diesel</t>
  </si>
  <si>
    <t>Residual disposal</t>
  </si>
  <si>
    <t>Other non GRID</t>
  </si>
  <si>
    <t>Total non-NPC costs to remove for consistency with GRID</t>
  </si>
  <si>
    <t>Other adjustment for consistency with GRID</t>
  </si>
  <si>
    <t>Net Power Cost Deferral</t>
  </si>
  <si>
    <t>Placeholder</t>
  </si>
  <si>
    <t>Utah General Rate Case - May 2013</t>
  </si>
  <si>
    <t>Utah %</t>
  </si>
  <si>
    <t>Utah</t>
  </si>
  <si>
    <t>06/12-05/13</t>
  </si>
  <si>
    <t>Rolled-In</t>
  </si>
  <si>
    <t>Ref 5.1.4</t>
  </si>
  <si>
    <t>5.1.4</t>
  </si>
  <si>
    <t>UTAH</t>
  </si>
  <si>
    <t>WY</t>
  </si>
</sst>
</file>

<file path=xl/styles.xml><?xml version="1.0" encoding="utf-8"?>
<styleSheet xmlns="http://schemas.openxmlformats.org/spreadsheetml/2006/main">
  <numFmts count="19">
    <numFmt numFmtId="41" formatCode="_(* #,##0_);_(* \(#,##0\);_(* &quot;-&quot;_);_(@_)"/>
    <numFmt numFmtId="43" formatCode="_(* #,##0.00_);_(* \(#,##0.00\);_(* &quot;-&quot;??_);_(@_)"/>
    <numFmt numFmtId="164" formatCode="#,##0\ ;[Red]\(#,##0\);0\ "/>
    <numFmt numFmtId="165" formatCode="#,##0\ ;[Red]\(#,##0\)"/>
    <numFmt numFmtId="166" formatCode="_(* #,##0_);_(* \(#,##0\);_(* &quot;-&quot;??_);_(@_)"/>
    <numFmt numFmtId="167" formatCode="[$-409]mmm\-yy;@"/>
    <numFmt numFmtId="168" formatCode="0.0%"/>
    <numFmt numFmtId="169" formatCode="0.0000%"/>
    <numFmt numFmtId="170" formatCode="0.0"/>
    <numFmt numFmtId="171" formatCode="&quot;$&quot;###0;[Red]\(&quot;$&quot;###0\)"/>
    <numFmt numFmtId="172" formatCode="&quot;$&quot;#,##0\ ;\(&quot;$&quot;#,##0\)"/>
    <numFmt numFmtId="173" formatCode="_-* #,##0\ &quot;F&quot;_-;\-* #,##0\ &quot;F&quot;_-;_-* &quot;-&quot;\ &quot;F&quot;_-;_-@_-"/>
    <numFmt numFmtId="174" formatCode="#,##0.000;[Red]\-#,##0.000"/>
    <numFmt numFmtId="175" formatCode="0.000%"/>
    <numFmt numFmtId="176" formatCode="_(* #,##0.00_);[Red]_(* \(#,##0.00\);_(* &quot;-&quot;??_);_(@_)"/>
    <numFmt numFmtId="177" formatCode="#,##0.00\ ;[Red]\(#,##0.00\)"/>
    <numFmt numFmtId="178" formatCode="#,##0.000000\ ;[Red]\(#,##0.000000\);0.000000\ "/>
    <numFmt numFmtId="179" formatCode="_(* #,##0_);[Red]_(* \(#,##0\);_(* &quot;-&quot;_);_(@_)"/>
    <numFmt numFmtId="180" formatCode="0\ \ ;@\ \ 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Helv"/>
    </font>
    <font>
      <sz val="8"/>
      <name val="Helv"/>
    </font>
    <font>
      <b/>
      <sz val="8"/>
      <name val="Arial"/>
      <family val="2"/>
    </font>
    <font>
      <b/>
      <sz val="10"/>
      <name val="Arial"/>
      <family val="2"/>
    </font>
    <font>
      <sz val="10"/>
      <color indexed="24"/>
      <name val="Courier New"/>
      <family val="3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sz val="12"/>
      <name val="Times New Roman"/>
      <family val="1"/>
    </font>
    <font>
      <sz val="8"/>
      <name val="Arial"/>
      <family val="2"/>
    </font>
    <font>
      <sz val="8"/>
      <color indexed="12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Geneva"/>
    </font>
    <font>
      <sz val="10"/>
      <name val="Arial"/>
      <family val="2"/>
    </font>
    <font>
      <sz val="10"/>
      <name val="Geneva"/>
      <family val="2"/>
    </font>
    <font>
      <sz val="10"/>
      <color rgb="FFFF0000"/>
      <name val="Arial"/>
      <family val="2"/>
    </font>
    <font>
      <sz val="10"/>
      <color theme="4" tint="-0.249977111117893"/>
      <name val="Arial"/>
      <family val="2"/>
    </font>
    <font>
      <b/>
      <sz val="9"/>
      <name val="Helv"/>
    </font>
    <font>
      <u/>
      <sz val="9"/>
      <name val="Helv"/>
    </font>
    <font>
      <b/>
      <sz val="9"/>
      <color indexed="10"/>
      <name val="Helv"/>
    </font>
    <font>
      <b/>
      <sz val="8"/>
      <name val="Helv"/>
    </font>
    <font>
      <b/>
      <u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1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6">
    <xf numFmtId="0" fontId="0" fillId="0" borderId="0"/>
    <xf numFmtId="43" fontId="2" fillId="0" borderId="0" applyFont="0" applyFill="0" applyBorder="0" applyAlignment="0" applyProtection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3" fontId="9" fillId="0" borderId="0" applyFont="0" applyFill="0" applyBorder="0" applyAlignment="0" applyProtection="0"/>
    <xf numFmtId="171" fontId="6" fillId="0" borderId="0" applyFont="0" applyFill="0" applyBorder="0" applyProtection="0">
      <alignment horizontal="right"/>
    </xf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38" fontId="10" fillId="2" borderId="0" applyNumberFormat="0" applyBorder="0" applyAlignment="0" applyProtection="0"/>
    <xf numFmtId="0" fontId="11" fillId="0" borderId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>
      <protection locked="0"/>
    </xf>
    <xf numFmtId="10" fontId="10" fillId="3" borderId="3" applyNumberFormat="0" applyBorder="0" applyAlignment="0" applyProtection="0"/>
    <xf numFmtId="170" fontId="7" fillId="0" borderId="0" applyNumberFormat="0" applyFill="0" applyBorder="0" applyAlignment="0" applyProtection="0"/>
    <xf numFmtId="0" fontId="10" fillId="0" borderId="4" applyNumberFormat="0" applyBorder="0" applyAlignment="0"/>
    <xf numFmtId="174" fontId="2" fillId="0" borderId="0"/>
    <xf numFmtId="0" fontId="16" fillId="0" borderId="0"/>
    <xf numFmtId="12" fontId="12" fillId="4" borderId="5">
      <alignment horizontal="left"/>
    </xf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4" fontId="22" fillId="5" borderId="6" applyNumberFormat="0" applyProtection="0">
      <alignment vertical="center"/>
    </xf>
    <xf numFmtId="4" fontId="23" fillId="6" borderId="6" applyNumberFormat="0" applyProtection="0">
      <alignment vertical="center"/>
    </xf>
    <xf numFmtId="4" fontId="22" fillId="6" borderId="6" applyNumberFormat="0" applyProtection="0">
      <alignment horizontal="left" vertical="center" indent="1"/>
    </xf>
    <xf numFmtId="0" fontId="22" fillId="6" borderId="6" applyNumberFormat="0" applyProtection="0">
      <alignment horizontal="left" vertical="top" indent="1"/>
    </xf>
    <xf numFmtId="4" fontId="22" fillId="7" borderId="6" applyNumberFormat="0" applyProtection="0"/>
    <xf numFmtId="4" fontId="24" fillId="8" borderId="6" applyNumberFormat="0" applyProtection="0">
      <alignment horizontal="right" vertical="center"/>
    </xf>
    <xf numFmtId="4" fontId="24" fillId="9" borderId="6" applyNumberFormat="0" applyProtection="0">
      <alignment horizontal="right" vertical="center"/>
    </xf>
    <xf numFmtId="4" fontId="24" fillId="10" borderId="6" applyNumberFormat="0" applyProtection="0">
      <alignment horizontal="right" vertical="center"/>
    </xf>
    <xf numFmtId="4" fontId="24" fillId="11" borderId="6" applyNumberFormat="0" applyProtection="0">
      <alignment horizontal="right" vertical="center"/>
    </xf>
    <xf numFmtId="4" fontId="24" fillId="12" borderId="6" applyNumberFormat="0" applyProtection="0">
      <alignment horizontal="right" vertical="center"/>
    </xf>
    <xf numFmtId="4" fontId="24" fillId="13" borderId="6" applyNumberFormat="0" applyProtection="0">
      <alignment horizontal="right" vertical="center"/>
    </xf>
    <xf numFmtId="4" fontId="24" fillId="14" borderId="6" applyNumberFormat="0" applyProtection="0">
      <alignment horizontal="right" vertical="center"/>
    </xf>
    <xf numFmtId="4" fontId="24" fillId="15" borderId="6" applyNumberFormat="0" applyProtection="0">
      <alignment horizontal="right" vertical="center"/>
    </xf>
    <xf numFmtId="4" fontId="24" fillId="16" borderId="6" applyNumberFormat="0" applyProtection="0">
      <alignment horizontal="right" vertical="center"/>
    </xf>
    <xf numFmtId="4" fontId="22" fillId="17" borderId="7" applyNumberFormat="0" applyProtection="0">
      <alignment horizontal="left" vertical="center" indent="1"/>
    </xf>
    <xf numFmtId="4" fontId="24" fillId="18" borderId="0" applyNumberFormat="0" applyProtection="0">
      <alignment horizontal="left" indent="1"/>
    </xf>
    <xf numFmtId="4" fontId="25" fillId="19" borderId="0" applyNumberFormat="0" applyProtection="0">
      <alignment horizontal="left" vertical="center" indent="1"/>
    </xf>
    <xf numFmtId="4" fontId="24" fillId="20" borderId="6" applyNumberFormat="0" applyProtection="0">
      <alignment horizontal="right" vertical="center"/>
    </xf>
    <xf numFmtId="4" fontId="26" fillId="21" borderId="0" applyNumberFormat="0" applyProtection="0">
      <alignment horizontal="left" indent="1"/>
    </xf>
    <xf numFmtId="4" fontId="27" fillId="22" borderId="0" applyNumberFormat="0" applyProtection="0"/>
    <xf numFmtId="0" fontId="2" fillId="19" borderId="6" applyNumberFormat="0" applyProtection="0">
      <alignment horizontal="left" vertical="center" indent="1"/>
    </xf>
    <xf numFmtId="0" fontId="2" fillId="19" borderId="6" applyNumberFormat="0" applyProtection="0">
      <alignment horizontal="left" vertical="top" indent="1"/>
    </xf>
    <xf numFmtId="0" fontId="2" fillId="7" borderId="6" applyNumberFormat="0" applyProtection="0">
      <alignment horizontal="left" vertical="center" indent="1"/>
    </xf>
    <xf numFmtId="0" fontId="2" fillId="7" borderId="6" applyNumberFormat="0" applyProtection="0">
      <alignment horizontal="left" vertical="top" indent="1"/>
    </xf>
    <xf numFmtId="0" fontId="2" fillId="23" borderId="6" applyNumberFormat="0" applyProtection="0">
      <alignment horizontal="left" vertical="center" indent="1"/>
    </xf>
    <xf numFmtId="0" fontId="2" fillId="23" borderId="6" applyNumberFormat="0" applyProtection="0">
      <alignment horizontal="left" vertical="top" indent="1"/>
    </xf>
    <xf numFmtId="0" fontId="2" fillId="24" borderId="6" applyNumberFormat="0" applyProtection="0">
      <alignment horizontal="left" vertical="center" indent="1"/>
    </xf>
    <xf numFmtId="0" fontId="2" fillId="24" borderId="6" applyNumberFormat="0" applyProtection="0">
      <alignment horizontal="left" vertical="top" indent="1"/>
    </xf>
    <xf numFmtId="4" fontId="24" fillId="3" borderId="6" applyNumberFormat="0" applyProtection="0">
      <alignment vertical="center"/>
    </xf>
    <xf numFmtId="4" fontId="28" fillId="3" borderId="6" applyNumberFormat="0" applyProtection="0">
      <alignment vertical="center"/>
    </xf>
    <xf numFmtId="4" fontId="24" fillId="3" borderId="6" applyNumberFormat="0" applyProtection="0">
      <alignment horizontal="left" vertical="center" indent="1"/>
    </xf>
    <xf numFmtId="0" fontId="24" fillId="3" borderId="6" applyNumberFormat="0" applyProtection="0">
      <alignment horizontal="left" vertical="top" indent="1"/>
    </xf>
    <xf numFmtId="4" fontId="24" fillId="0" borderId="6" applyNumberFormat="0" applyProtection="0">
      <alignment horizontal="right" vertical="center"/>
    </xf>
    <xf numFmtId="4" fontId="28" fillId="18" borderId="6" applyNumberFormat="0" applyProtection="0">
      <alignment horizontal="right" vertical="center"/>
    </xf>
    <xf numFmtId="4" fontId="24" fillId="0" borderId="6" applyNumberFormat="0" applyProtection="0">
      <alignment horizontal="left" vertical="center" indent="1"/>
    </xf>
    <xf numFmtId="0" fontId="24" fillId="7" borderId="6" applyNumberFormat="0" applyProtection="0">
      <alignment horizontal="left" vertical="top"/>
    </xf>
    <xf numFmtId="4" fontId="29" fillId="25" borderId="0" applyNumberFormat="0" applyProtection="0">
      <alignment horizontal="left"/>
    </xf>
    <xf numFmtId="4" fontId="21" fillId="18" borderId="6" applyNumberFormat="0" applyProtection="0">
      <alignment horizontal="right" vertical="center"/>
    </xf>
    <xf numFmtId="0" fontId="8" fillId="0" borderId="3">
      <alignment horizontal="center" vertical="center" wrapText="1"/>
    </xf>
    <xf numFmtId="0" fontId="9" fillId="0" borderId="8" applyNumberFormat="0" applyFont="0" applyFill="0" applyAlignment="0" applyProtection="0"/>
    <xf numFmtId="37" fontId="10" fillId="6" borderId="0" applyNumberFormat="0" applyBorder="0" applyAlignment="0" applyProtection="0"/>
    <xf numFmtId="37" fontId="17" fillId="0" borderId="0"/>
    <xf numFmtId="3" fontId="18" fillId="26" borderId="9" applyProtection="0"/>
    <xf numFmtId="0" fontId="1" fillId="0" borderId="0"/>
    <xf numFmtId="43" fontId="1" fillId="0" borderId="0" applyFont="0" applyFill="0" applyBorder="0" applyAlignment="0" applyProtection="0"/>
    <xf numFmtId="41" fontId="2" fillId="0" borderId="0"/>
    <xf numFmtId="176" fontId="2" fillId="0" borderId="0" applyFont="0" applyFill="0" applyBorder="0" applyAlignment="0" applyProtection="0"/>
    <xf numFmtId="41" fontId="5" fillId="0" borderId="0"/>
    <xf numFmtId="9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41" fontId="5" fillId="0" borderId="0"/>
    <xf numFmtId="0" fontId="2" fillId="0" borderId="0"/>
    <xf numFmtId="4" fontId="20" fillId="25" borderId="0" applyNumberFormat="0" applyProtection="0">
      <alignment horizontal="left"/>
    </xf>
    <xf numFmtId="9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179" fontId="32" fillId="0" borderId="0"/>
  </cellStyleXfs>
  <cellXfs count="16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37" fontId="0" fillId="0" borderId="0" xfId="0" applyNumberFormat="1"/>
    <xf numFmtId="0" fontId="3" fillId="0" borderId="10" xfId="0" applyFont="1" applyBorder="1" applyAlignment="1">
      <alignment horizontal="center"/>
    </xf>
    <xf numFmtId="37" fontId="0" fillId="0" borderId="0" xfId="0" applyNumberFormat="1" applyBorder="1"/>
    <xf numFmtId="0" fontId="0" fillId="0" borderId="0" xfId="0" applyAlignment="1">
      <alignment horizontal="right"/>
    </xf>
    <xf numFmtId="37" fontId="0" fillId="0" borderId="11" xfId="0" applyNumberFormat="1" applyBorder="1"/>
    <xf numFmtId="0" fontId="0" fillId="0" borderId="0" xfId="0" applyAlignment="1">
      <alignment horizontal="left" indent="1"/>
    </xf>
    <xf numFmtId="37" fontId="3" fillId="0" borderId="11" xfId="0" applyNumberFormat="1" applyFont="1" applyBorder="1"/>
    <xf numFmtId="0" fontId="4" fillId="0" borderId="0" xfId="26" applyFont="1"/>
    <xf numFmtId="0" fontId="3" fillId="0" borderId="0" xfId="26" applyFont="1"/>
    <xf numFmtId="0" fontId="4" fillId="0" borderId="0" xfId="26" applyFont="1" applyAlignment="1">
      <alignment horizontal="center"/>
    </xf>
    <xf numFmtId="0" fontId="4" fillId="0" borderId="0" xfId="26" applyNumberFormat="1" applyFont="1" applyAlignment="1">
      <alignment horizontal="center"/>
    </xf>
    <xf numFmtId="0" fontId="19" fillId="0" borderId="0" xfId="26" applyFont="1" applyAlignment="1">
      <alignment horizontal="center"/>
    </xf>
    <xf numFmtId="0" fontId="19" fillId="0" borderId="0" xfId="26" applyNumberFormat="1" applyFont="1" applyAlignment="1">
      <alignment horizontal="center"/>
    </xf>
    <xf numFmtId="0" fontId="4" fillId="0" borderId="0" xfId="26" applyFont="1" applyBorder="1"/>
    <xf numFmtId="0" fontId="3" fillId="0" borderId="0" xfId="26" applyFont="1" applyBorder="1" applyAlignment="1">
      <alignment horizontal="left"/>
    </xf>
    <xf numFmtId="0" fontId="4" fillId="0" borderId="0" xfId="26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0" fontId="3" fillId="0" borderId="0" xfId="26" applyFont="1" applyAlignment="1">
      <alignment horizontal="left"/>
    </xf>
    <xf numFmtId="41" fontId="4" fillId="0" borderId="0" xfId="1" applyNumberFormat="1" applyFont="1" applyBorder="1" applyAlignment="1">
      <alignment horizontal="center"/>
    </xf>
    <xf numFmtId="169" fontId="4" fillId="0" borderId="0" xfId="28" applyNumberFormat="1" applyFont="1" applyAlignment="1">
      <alignment horizontal="center"/>
    </xf>
    <xf numFmtId="41" fontId="4" fillId="0" borderId="0" xfId="1" applyNumberFormat="1" applyFont="1" applyAlignment="1">
      <alignment horizontal="center"/>
    </xf>
    <xf numFmtId="0" fontId="4" fillId="0" borderId="0" xfId="26" applyFont="1" applyAlignment="1">
      <alignment horizontal="left" indent="1"/>
    </xf>
    <xf numFmtId="0" fontId="4" fillId="0" borderId="0" xfId="26" quotePrefix="1" applyFont="1" applyBorder="1" applyAlignment="1">
      <alignment horizontal="left" indent="1"/>
    </xf>
    <xf numFmtId="0" fontId="4" fillId="0" borderId="0" xfId="26" applyFont="1" applyBorder="1" applyAlignment="1">
      <alignment horizontal="left" indent="1"/>
    </xf>
    <xf numFmtId="41" fontId="4" fillId="0" borderId="2" xfId="1" applyNumberFormat="1" applyFont="1" applyBorder="1" applyAlignment="1">
      <alignment horizontal="center"/>
    </xf>
    <xf numFmtId="0" fontId="3" fillId="0" borderId="0" xfId="26" applyFont="1" applyBorder="1"/>
    <xf numFmtId="0" fontId="4" fillId="0" borderId="0" xfId="26" quotePrefix="1" applyFont="1" applyBorder="1" applyAlignment="1">
      <alignment horizontal="left"/>
    </xf>
    <xf numFmtId="0" fontId="3" fillId="0" borderId="0" xfId="26" quotePrefix="1" applyFont="1" applyBorder="1" applyAlignment="1">
      <alignment horizontal="left"/>
    </xf>
    <xf numFmtId="41" fontId="4" fillId="0" borderId="11" xfId="1" applyNumberFormat="1" applyFont="1" applyBorder="1" applyAlignment="1">
      <alignment horizontal="center"/>
    </xf>
    <xf numFmtId="0" fontId="4" fillId="0" borderId="12" xfId="26" applyFont="1" applyBorder="1"/>
    <xf numFmtId="0" fontId="4" fillId="0" borderId="13" xfId="26" applyFont="1" applyBorder="1"/>
    <xf numFmtId="0" fontId="4" fillId="0" borderId="13" xfId="26" applyFont="1" applyBorder="1" applyAlignment="1">
      <alignment horizontal="center"/>
    </xf>
    <xf numFmtId="0" fontId="4" fillId="0" borderId="14" xfId="26" applyFont="1" applyBorder="1" applyAlignment="1">
      <alignment horizontal="center"/>
    </xf>
    <xf numFmtId="0" fontId="4" fillId="0" borderId="15" xfId="26" applyFont="1" applyBorder="1"/>
    <xf numFmtId="0" fontId="4" fillId="0" borderId="16" xfId="26" applyNumberFormat="1" applyFont="1" applyBorder="1" applyAlignment="1">
      <alignment horizontal="center"/>
    </xf>
    <xf numFmtId="3" fontId="4" fillId="0" borderId="0" xfId="26" applyNumberFormat="1" applyFont="1" applyBorder="1" applyAlignment="1">
      <alignment horizontal="center"/>
    </xf>
    <xf numFmtId="0" fontId="4" fillId="0" borderId="17" xfId="26" applyFont="1" applyBorder="1"/>
    <xf numFmtId="0" fontId="4" fillId="0" borderId="5" xfId="26" applyFont="1" applyBorder="1"/>
    <xf numFmtId="0" fontId="4" fillId="0" borderId="5" xfId="26" applyFont="1" applyBorder="1" applyAlignment="1">
      <alignment horizontal="center"/>
    </xf>
    <xf numFmtId="0" fontId="4" fillId="0" borderId="18" xfId="26" applyFont="1" applyBorder="1" applyAlignment="1">
      <alignment horizontal="center"/>
    </xf>
    <xf numFmtId="0" fontId="3" fillId="0" borderId="0" xfId="26" applyFont="1" applyAlignment="1">
      <alignment horizontal="center"/>
    </xf>
    <xf numFmtId="49" fontId="3" fillId="0" borderId="0" xfId="0" applyNumberFormat="1" applyFont="1" applyAlignment="1">
      <alignment horizontal="center"/>
    </xf>
    <xf numFmtId="37" fontId="4" fillId="0" borderId="0" xfId="0" applyNumberFormat="1" applyFont="1" applyFill="1"/>
    <xf numFmtId="0" fontId="0" fillId="0" borderId="0" xfId="0" applyAlignment="1">
      <alignment horizontal="center"/>
    </xf>
    <xf numFmtId="37" fontId="0" fillId="0" borderId="0" xfId="0" applyNumberFormat="1" applyFill="1"/>
    <xf numFmtId="43" fontId="2" fillId="0" borderId="0" xfId="1" applyFont="1" applyAlignment="1">
      <alignment horizontal="center"/>
    </xf>
    <xf numFmtId="0" fontId="3" fillId="0" borderId="0" xfId="0" quotePrefix="1" applyFont="1" applyAlignment="1">
      <alignment horizontal="center"/>
    </xf>
    <xf numFmtId="43" fontId="0" fillId="0" borderId="11" xfId="1" applyFont="1" applyBorder="1"/>
    <xf numFmtId="166" fontId="0" fillId="0" borderId="11" xfId="1" applyNumberFormat="1" applyFont="1" applyBorder="1"/>
    <xf numFmtId="166" fontId="0" fillId="0" borderId="0" xfId="1" applyNumberFormat="1" applyFont="1" applyFill="1"/>
    <xf numFmtId="166" fontId="0" fillId="0" borderId="0" xfId="1" applyNumberFormat="1" applyFont="1"/>
    <xf numFmtId="175" fontId="0" fillId="0" borderId="0" xfId="28" applyNumberFormat="1" applyFont="1"/>
    <xf numFmtId="175" fontId="3" fillId="0" borderId="0" xfId="28" applyNumberFormat="1" applyFont="1" applyAlignment="1">
      <alignment horizontal="center"/>
    </xf>
    <xf numFmtId="175" fontId="3" fillId="0" borderId="0" xfId="28" applyNumberFormat="1" applyFont="1"/>
    <xf numFmtId="166" fontId="0" fillId="2" borderId="0" xfId="1" applyNumberFormat="1" applyFont="1" applyFill="1"/>
    <xf numFmtId="166" fontId="3" fillId="2" borderId="0" xfId="1" applyNumberFormat="1" applyFont="1" applyFill="1" applyAlignment="1">
      <alignment horizontal="center"/>
    </xf>
    <xf numFmtId="166" fontId="3" fillId="2" borderId="10" xfId="1" applyNumberFormat="1" applyFont="1" applyFill="1" applyBorder="1" applyAlignment="1">
      <alignment horizontal="center"/>
    </xf>
    <xf numFmtId="166" fontId="0" fillId="2" borderId="11" xfId="1" applyNumberFormat="1" applyFont="1" applyFill="1" applyBorder="1"/>
    <xf numFmtId="166" fontId="0" fillId="2" borderId="0" xfId="1" applyNumberFormat="1" applyFont="1" applyFill="1" applyBorder="1"/>
    <xf numFmtId="166" fontId="3" fillId="2" borderId="11" xfId="1" applyNumberFormat="1" applyFont="1" applyFill="1" applyBorder="1"/>
    <xf numFmtId="37" fontId="2" fillId="0" borderId="0" xfId="0" applyNumberFormat="1" applyFont="1" applyFill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26" applyNumberFormat="1" applyFont="1" applyAlignment="1">
      <alignment horizontal="center"/>
    </xf>
    <xf numFmtId="41" fontId="4" fillId="0" borderId="0" xfId="1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0" xfId="26" quotePrefix="1" applyFont="1" applyBorder="1" applyAlignment="1">
      <alignment horizontal="left" indent="1"/>
    </xf>
    <xf numFmtId="0" fontId="2" fillId="0" borderId="0" xfId="26" applyFont="1" applyBorder="1"/>
    <xf numFmtId="0" fontId="2" fillId="0" borderId="0" xfId="26" applyFont="1" applyBorder="1" applyAlignment="1">
      <alignment horizontal="center"/>
    </xf>
    <xf numFmtId="169" fontId="2" fillId="0" borderId="0" xfId="28" applyNumberFormat="1" applyFont="1" applyAlignment="1">
      <alignment horizontal="center"/>
    </xf>
    <xf numFmtId="166" fontId="2" fillId="0" borderId="0" xfId="1" applyNumberFormat="1" applyFont="1"/>
    <xf numFmtId="166" fontId="2" fillId="0" borderId="0" xfId="1" applyNumberFormat="1" applyFont="1" applyFill="1"/>
    <xf numFmtId="166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center"/>
    </xf>
    <xf numFmtId="166" fontId="3" fillId="0" borderId="10" xfId="1" applyNumberFormat="1" applyFont="1" applyBorder="1" applyAlignment="1">
      <alignment horizontal="center"/>
    </xf>
    <xf numFmtId="166" fontId="0" fillId="0" borderId="0" xfId="1" applyNumberFormat="1" applyFont="1" applyBorder="1"/>
    <xf numFmtId="166" fontId="3" fillId="0" borderId="11" xfId="1" applyNumberFormat="1" applyFont="1" applyBorder="1"/>
    <xf numFmtId="166" fontId="3" fillId="0" borderId="0" xfId="1" applyNumberFormat="1" applyFont="1" applyFill="1" applyAlignment="1">
      <alignment horizontal="center"/>
    </xf>
    <xf numFmtId="166" fontId="3" fillId="0" borderId="0" xfId="1" applyNumberFormat="1" applyFont="1"/>
    <xf numFmtId="166" fontId="3" fillId="0" borderId="0" xfId="1" quotePrefix="1" applyNumberFormat="1" applyFont="1" applyAlignment="1">
      <alignment horizontal="center"/>
    </xf>
    <xf numFmtId="166" fontId="0" fillId="27" borderId="11" xfId="1" applyNumberFormat="1" applyFont="1" applyFill="1" applyBorder="1"/>
    <xf numFmtId="175" fontId="35" fillId="0" borderId="0" xfId="28" applyNumberFormat="1" applyFont="1"/>
    <xf numFmtId="166" fontId="35" fillId="2" borderId="0" xfId="1" applyNumberFormat="1" applyFont="1" applyFill="1"/>
    <xf numFmtId="43" fontId="34" fillId="2" borderId="0" xfId="1" applyFont="1" applyFill="1"/>
    <xf numFmtId="41" fontId="3" fillId="0" borderId="0" xfId="0" applyNumberFormat="1" applyFont="1" applyFill="1"/>
    <xf numFmtId="38" fontId="0" fillId="0" borderId="0" xfId="0" applyNumberFormat="1"/>
    <xf numFmtId="175" fontId="2" fillId="0" borderId="0" xfId="28" applyNumberFormat="1" applyFont="1"/>
    <xf numFmtId="41" fontId="0" fillId="0" borderId="0" xfId="0" applyNumberFormat="1" applyFill="1"/>
    <xf numFmtId="41" fontId="5" fillId="0" borderId="0" xfId="0" applyNumberFormat="1" applyFont="1" applyFill="1"/>
    <xf numFmtId="38" fontId="0" fillId="0" borderId="0" xfId="0" applyNumberFormat="1" applyFill="1"/>
    <xf numFmtId="0" fontId="2" fillId="0" borderId="0" xfId="26" applyFont="1" applyAlignment="1">
      <alignment horizontal="center"/>
    </xf>
    <xf numFmtId="0" fontId="40" fillId="0" borderId="0" xfId="0" applyFont="1"/>
    <xf numFmtId="0" fontId="19" fillId="0" borderId="0" xfId="0" applyFont="1"/>
    <xf numFmtId="166" fontId="2" fillId="0" borderId="2" xfId="1" applyNumberFormat="1" applyFont="1" applyBorder="1"/>
    <xf numFmtId="0" fontId="2" fillId="0" borderId="0" xfId="0" applyFont="1" applyAlignment="1">
      <alignment horizontal="left" indent="1"/>
    </xf>
    <xf numFmtId="166" fontId="2" fillId="0" borderId="10" xfId="1" applyNumberFormat="1" applyFont="1" applyBorder="1"/>
    <xf numFmtId="0" fontId="30" fillId="0" borderId="0" xfId="0" applyFont="1"/>
    <xf numFmtId="166" fontId="3" fillId="0" borderId="11" xfId="0" applyNumberFormat="1" applyFont="1" applyBorder="1"/>
    <xf numFmtId="166" fontId="2" fillId="0" borderId="21" xfId="1" applyNumberFormat="1" applyFont="1" applyBorder="1"/>
    <xf numFmtId="41" fontId="3" fillId="0" borderId="0" xfId="0" applyNumberFormat="1" applyFont="1" applyFill="1" applyAlignment="1">
      <alignment horizontal="left"/>
    </xf>
    <xf numFmtId="41" fontId="2" fillId="0" borderId="0" xfId="0" applyNumberFormat="1" applyFont="1" applyFill="1"/>
    <xf numFmtId="41" fontId="2" fillId="0" borderId="0" xfId="0" applyNumberFormat="1" applyFont="1" applyFill="1" applyAlignment="1">
      <alignment horizontal="center"/>
    </xf>
    <xf numFmtId="41" fontId="2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center"/>
    </xf>
    <xf numFmtId="165" fontId="36" fillId="0" borderId="19" xfId="0" applyNumberFormat="1" applyFont="1" applyFill="1" applyBorder="1"/>
    <xf numFmtId="165" fontId="36" fillId="0" borderId="20" xfId="0" applyNumberFormat="1" applyFont="1" applyFill="1" applyBorder="1"/>
    <xf numFmtId="41" fontId="6" fillId="0" borderId="0" xfId="0" applyNumberFormat="1" applyFont="1" applyFill="1"/>
    <xf numFmtId="177" fontId="2" fillId="0" borderId="0" xfId="0" applyNumberFormat="1" applyFont="1" applyFill="1"/>
    <xf numFmtId="168" fontId="2" fillId="0" borderId="0" xfId="83" applyNumberFormat="1" applyFont="1" applyFill="1"/>
    <xf numFmtId="165" fontId="2" fillId="0" borderId="0" xfId="0" applyNumberFormat="1" applyFont="1" applyFill="1"/>
    <xf numFmtId="38" fontId="5" fillId="0" borderId="0" xfId="0" applyNumberFormat="1" applyFont="1" applyFill="1"/>
    <xf numFmtId="41" fontId="2" fillId="0" borderId="0" xfId="77" applyFont="1" applyFill="1"/>
    <xf numFmtId="41" fontId="2" fillId="0" borderId="0" xfId="80" applyFont="1" applyFill="1"/>
    <xf numFmtId="41" fontId="2" fillId="0" borderId="11" xfId="77" applyFont="1" applyFill="1" applyBorder="1"/>
    <xf numFmtId="41" fontId="7" fillId="0" borderId="0" xfId="0" applyNumberFormat="1" applyFont="1" applyFill="1" applyBorder="1"/>
    <xf numFmtId="3" fontId="5" fillId="0" borderId="0" xfId="84" applyNumberFormat="1" applyFont="1" applyFill="1" applyBorder="1"/>
    <xf numFmtId="41" fontId="6" fillId="0" borderId="0" xfId="0" applyNumberFormat="1" applyFont="1" applyFill="1" applyBorder="1"/>
    <xf numFmtId="41" fontId="38" fillId="0" borderId="0" xfId="0" applyNumberFormat="1" applyFont="1" applyFill="1" applyBorder="1"/>
    <xf numFmtId="165" fontId="36" fillId="0" borderId="0" xfId="0" applyNumberFormat="1" applyFont="1" applyFill="1" applyBorder="1"/>
    <xf numFmtId="165" fontId="36" fillId="6" borderId="19" xfId="0" applyNumberFormat="1" applyFont="1" applyFill="1" applyBorder="1"/>
    <xf numFmtId="165" fontId="36" fillId="6" borderId="20" xfId="0" applyNumberFormat="1" applyFont="1" applyFill="1" applyBorder="1"/>
    <xf numFmtId="41" fontId="6" fillId="0" borderId="0" xfId="0" applyNumberFormat="1" applyFont="1"/>
    <xf numFmtId="41" fontId="5" fillId="0" borderId="0" xfId="0" applyNumberFormat="1" applyFont="1"/>
    <xf numFmtId="41" fontId="36" fillId="0" borderId="0" xfId="0" applyNumberFormat="1" applyFont="1" applyAlignment="1">
      <alignment horizontal="center"/>
    </xf>
    <xf numFmtId="41" fontId="39" fillId="28" borderId="0" xfId="0" applyNumberFormat="1" applyFont="1" applyFill="1"/>
    <xf numFmtId="41" fontId="5" fillId="28" borderId="0" xfId="0" applyNumberFormat="1" applyFont="1" applyFill="1"/>
    <xf numFmtId="14" fontId="36" fillId="28" borderId="0" xfId="0" applyNumberFormat="1" applyFont="1" applyFill="1" applyAlignment="1">
      <alignment horizontal="center"/>
    </xf>
    <xf numFmtId="41" fontId="7" fillId="2" borderId="0" xfId="0" applyNumberFormat="1" applyFont="1" applyFill="1"/>
    <xf numFmtId="10" fontId="5" fillId="0" borderId="0" xfId="83" applyNumberFormat="1" applyFont="1"/>
    <xf numFmtId="165" fontId="5" fillId="0" borderId="0" xfId="0" applyNumberFormat="1" applyFont="1"/>
    <xf numFmtId="10" fontId="5" fillId="0" borderId="0" xfId="0" applyNumberFormat="1" applyFont="1"/>
    <xf numFmtId="41" fontId="0" fillId="0" borderId="0" xfId="0" applyNumberFormat="1"/>
    <xf numFmtId="41" fontId="37" fillId="0" borderId="0" xfId="0" applyNumberFormat="1" applyFont="1"/>
    <xf numFmtId="3" fontId="5" fillId="0" borderId="0" xfId="84" applyNumberFormat="1" applyFont="1"/>
    <xf numFmtId="166" fontId="5" fillId="0" borderId="0" xfId="0" applyNumberFormat="1" applyFont="1"/>
    <xf numFmtId="38" fontId="5" fillId="0" borderId="0" xfId="0" applyNumberFormat="1" applyFont="1"/>
    <xf numFmtId="167" fontId="30" fillId="0" borderId="0" xfId="0" applyNumberFormat="1" applyFont="1" applyFill="1" applyAlignment="1">
      <alignment horizontal="left"/>
    </xf>
    <xf numFmtId="3" fontId="2" fillId="0" borderId="0" xfId="0" applyNumberFormat="1" applyFont="1" applyFill="1"/>
    <xf numFmtId="1" fontId="30" fillId="0" borderId="0" xfId="0" applyNumberFormat="1" applyFont="1" applyFill="1"/>
    <xf numFmtId="41" fontId="30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 horizontal="right"/>
    </xf>
    <xf numFmtId="180" fontId="19" fillId="0" borderId="0" xfId="0" applyNumberFormat="1" applyFont="1" applyFill="1" applyAlignment="1">
      <alignment horizontal="right"/>
    </xf>
    <xf numFmtId="164" fontId="19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41" fontId="2" fillId="0" borderId="0" xfId="0" applyNumberFormat="1" applyFont="1" applyFill="1" applyAlignment="1">
      <alignment horizontal="fill"/>
    </xf>
    <xf numFmtId="178" fontId="2" fillId="0" borderId="0" xfId="0" applyNumberFormat="1" applyFont="1" applyFill="1"/>
    <xf numFmtId="41" fontId="2" fillId="0" borderId="0" xfId="0" quotePrefix="1" applyNumberFormat="1" applyFont="1" applyFill="1"/>
    <xf numFmtId="41" fontId="2" fillId="0" borderId="0" xfId="0" quotePrefix="1" applyNumberFormat="1" applyFont="1" applyFill="1" applyAlignment="1">
      <alignment horizontal="left"/>
    </xf>
    <xf numFmtId="4" fontId="2" fillId="0" borderId="0" xfId="0" applyNumberFormat="1" applyFont="1" applyFill="1"/>
    <xf numFmtId="38" fontId="2" fillId="0" borderId="0" xfId="0" applyNumberFormat="1" applyFont="1" applyFill="1" applyAlignment="1">
      <alignment horizontal="fill"/>
    </xf>
    <xf numFmtId="41" fontId="3" fillId="0" borderId="0" xfId="0" applyNumberFormat="1" applyFont="1" applyFill="1" applyAlignment="1">
      <alignment horizontal="right"/>
    </xf>
    <xf numFmtId="37" fontId="0" fillId="0" borderId="0" xfId="0" applyNumberFormat="1" applyAlignment="1">
      <alignment horizontal="right"/>
    </xf>
    <xf numFmtId="166" fontId="0" fillId="0" borderId="0" xfId="1" applyNumberFormat="1" applyFont="1" applyAlignment="1">
      <alignment horizontal="right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right"/>
    </xf>
    <xf numFmtId="43" fontId="2" fillId="0" borderId="0" xfId="1" applyFont="1" applyFill="1" applyAlignment="1">
      <alignment horizontal="center"/>
    </xf>
    <xf numFmtId="175" fontId="2" fillId="0" borderId="0" xfId="28" applyNumberFormat="1" applyFont="1" applyFill="1"/>
    <xf numFmtId="0" fontId="2" fillId="0" borderId="0" xfId="0" applyFont="1" applyFill="1" applyAlignment="1">
      <alignment horizontal="right"/>
    </xf>
    <xf numFmtId="175" fontId="0" fillId="0" borderId="0" xfId="28" applyNumberFormat="1" applyFont="1" applyFill="1"/>
    <xf numFmtId="41" fontId="36" fillId="6" borderId="1" xfId="0" applyNumberFormat="1" applyFont="1" applyFill="1" applyBorder="1" applyAlignment="1">
      <alignment horizontal="center"/>
    </xf>
    <xf numFmtId="41" fontId="2" fillId="0" borderId="0" xfId="0" applyNumberFormat="1" applyFont="1"/>
    <xf numFmtId="41" fontId="36" fillId="6" borderId="19" xfId="0" applyNumberFormat="1" applyFont="1" applyFill="1" applyBorder="1"/>
    <xf numFmtId="41" fontId="36" fillId="0" borderId="1" xfId="0" applyNumberFormat="1" applyFont="1" applyFill="1" applyBorder="1" applyAlignment="1">
      <alignment horizontal="center"/>
    </xf>
    <xf numFmtId="167" fontId="30" fillId="0" borderId="0" xfId="0" applyNumberFormat="1" applyFont="1" applyFill="1" applyAlignment="1">
      <alignment horizontal="left"/>
    </xf>
  </cellXfs>
  <cellStyles count="86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 2" xfId="74"/>
    <cellStyle name="Comma 3" xfId="76"/>
    <cellStyle name="Comma 4" xfId="79"/>
    <cellStyle name="Comma 5" xfId="84"/>
    <cellStyle name="Comma0" xfId="10"/>
    <cellStyle name="Currency No Comma" xfId="11"/>
    <cellStyle name="Currency0" xfId="12"/>
    <cellStyle name="Date" xfId="13"/>
    <cellStyle name="Fixed" xfId="14"/>
    <cellStyle name="Grey" xfId="15"/>
    <cellStyle name="header" xfId="16"/>
    <cellStyle name="Header1" xfId="17"/>
    <cellStyle name="Header2" xfId="18"/>
    <cellStyle name="Heading 1" xfId="19" builtinId="16" customBuiltin="1"/>
    <cellStyle name="Heading 2" xfId="20" builtinId="17" customBuiltin="1"/>
    <cellStyle name="Input" xfId="21" builtinId="20" customBuiltin="1"/>
    <cellStyle name="Input [yellow]" xfId="22"/>
    <cellStyle name="MCP" xfId="23"/>
    <cellStyle name="noninput" xfId="24"/>
    <cellStyle name="Normal" xfId="0" builtinId="0"/>
    <cellStyle name="Normal - Style1" xfId="25"/>
    <cellStyle name="Normal 2" xfId="73"/>
    <cellStyle name="Normal 3" xfId="75"/>
    <cellStyle name="Normal 4" xfId="77"/>
    <cellStyle name="Normal 5" xfId="81"/>
    <cellStyle name="Normal 6" xfId="85"/>
    <cellStyle name="Normal_Adjustment Template" xfId="26"/>
    <cellStyle name="Normal_Allocation Table_UT GRC - June 2009 Actual_2008 07 06" xfId="80"/>
    <cellStyle name="Password" xfId="27"/>
    <cellStyle name="Percent" xfId="28" builtinId="5"/>
    <cellStyle name="Percent [2]" xfId="29"/>
    <cellStyle name="Percent 2" xfId="78"/>
    <cellStyle name="Percent 3" xfId="83"/>
    <cellStyle name="SAPBEXaggData" xfId="30"/>
    <cellStyle name="SAPBEXaggDataEmph" xfId="31"/>
    <cellStyle name="SAPBEXaggItem" xfId="32"/>
    <cellStyle name="SAPBEXaggItemX" xfId="33"/>
    <cellStyle name="SAPBEXchaText" xfId="34"/>
    <cellStyle name="SAPBEXexcBad7" xfId="35"/>
    <cellStyle name="SAPBEXexcBad8" xfId="36"/>
    <cellStyle name="SAPBEXexcBad9" xfId="37"/>
    <cellStyle name="SAPBEXexcCritical4" xfId="38"/>
    <cellStyle name="SAPBEXexcCritical5" xfId="39"/>
    <cellStyle name="SAPBEXexcCritical6" xfId="40"/>
    <cellStyle name="SAPBEXexcGood1" xfId="41"/>
    <cellStyle name="SAPBEXexcGood2" xfId="42"/>
    <cellStyle name="SAPBEXexcGood3" xfId="43"/>
    <cellStyle name="SAPBEXfilterDrill" xfId="44"/>
    <cellStyle name="SAPBEXfilterItem" xfId="45"/>
    <cellStyle name="SAPBEXfilterText" xfId="46"/>
    <cellStyle name="SAPBEXformats" xfId="47"/>
    <cellStyle name="SAPBEXheaderItem" xfId="48"/>
    <cellStyle name="SAPBEXheaderText" xfId="49"/>
    <cellStyle name="SAPBEXHLevel0" xfId="50"/>
    <cellStyle name="SAPBEXHLevel0X" xfId="51"/>
    <cellStyle name="SAPBEXHLevel1" xfId="52"/>
    <cellStyle name="SAPBEXHLevel1X" xfId="53"/>
    <cellStyle name="SAPBEXHLevel2" xfId="54"/>
    <cellStyle name="SAPBEXHLevel2X" xfId="55"/>
    <cellStyle name="SAPBEXHLevel3" xfId="56"/>
    <cellStyle name="SAPBEXHLevel3X" xfId="57"/>
    <cellStyle name="SAPBEXresData" xfId="58"/>
    <cellStyle name="SAPBEXresDataEmph" xfId="59"/>
    <cellStyle name="SAPBEXresItem" xfId="60"/>
    <cellStyle name="SAPBEXresItemX" xfId="61"/>
    <cellStyle name="SAPBEXstdData" xfId="62"/>
    <cellStyle name="SAPBEXstdDataEmph" xfId="63"/>
    <cellStyle name="SAPBEXstdItem" xfId="64"/>
    <cellStyle name="SAPBEXstdItemX" xfId="65"/>
    <cellStyle name="SAPBEXtitle" xfId="66"/>
    <cellStyle name="SAPBEXtitle 2" xfId="82"/>
    <cellStyle name="SAPBEXundefined" xfId="67"/>
    <cellStyle name="Titles" xfId="68"/>
    <cellStyle name="Total" xfId="69" builtinId="25" customBuiltin="1"/>
    <cellStyle name="Unprot" xfId="70"/>
    <cellStyle name="Unprot$" xfId="71"/>
    <cellStyle name="Unprotect" xfId="72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56</xdr:row>
      <xdr:rowOff>95250</xdr:rowOff>
    </xdr:from>
    <xdr:to>
      <xdr:col>9</xdr:col>
      <xdr:colOff>171450</xdr:colOff>
      <xdr:row>64</xdr:row>
      <xdr:rowOff>85725</xdr:rowOff>
    </xdr:to>
    <xdr:sp macro="" textlink="">
      <xdr:nvSpPr>
        <xdr:cNvPr id="2" name="Text 12"/>
        <xdr:cNvSpPr txBox="1">
          <a:spLocks noChangeArrowheads="1"/>
        </xdr:cNvSpPr>
      </xdr:nvSpPr>
      <xdr:spPr bwMode="auto">
        <a:xfrm>
          <a:off x="180975" y="8629650"/>
          <a:ext cx="6610350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0" baseline="0">
              <a:latin typeface="Arial" pitchFamily="34" charset="0"/>
              <a:ea typeface="+mn-ea"/>
              <a:cs typeface="Arial" pitchFamily="34" charset="0"/>
            </a:rPr>
            <a:t>The net power cost adjustment normalizes power costs by adjusting sales for resale, purchased power, wheeling and fuel in a manner consistent with the contractual terms of sales and purchase agreements, and normal hydro and  temperature conditions for the twelve-month period ending May 2013.The GRID study for this adjustment is based on forecasted loads for the period.</a:t>
          </a:r>
          <a:endParaRPr lang="en-US" sz="1000" b="0" i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USER\CraigS\Misc%20files\RAM%20test%20mode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4817\Local%20Settings\Temporary%20Internet%20Files\OLK11\Idaho%20FY2004%20NPC%20Gold%20(11%2018%202004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SHR02\SLREG1\ARCHIVE\2000\Oregon%20SB1149\CA%20Removed\1999%20RFM%20(CA%20and%20Centralia%20Removed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SHR02\ARCHIVE\2007\SEMI%20Jun%202007\5%20-%20Net%20Power%20Cost\5.1%20-%20NPC%20Adjustment\Actual%20NPC%20Revenu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ARCHIVE\2010\Results%20-%20June%202010\5%20-%20NPC\NPC%20Adjustment\NPC_UT\NPC%20Files\Semi-annual%20June%202010%20Allocation%20Support%20(Confidential)_2010%2009%2023%20(UT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REGULATN\ER\1206%20Semi\Tab%20%235%20NPC\NPC%20Adjustment\SA(WCA)_Allocation%20Table_2007Apr0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29712\LOCALS~1\Temp\xSAPtemp514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ARCHIVE\2009\Results%20-%20June%202009\5%20-%20NPC\NPC_5.1\Back%20up\BW%20Report%20for%20447%20-%20June%20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1\Wy%20Rate%20Case\Copy%20of%20Models%20(RAM%20and%20JAM)\RAM%20Sept%202001-WY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SHR02\cec\2004_05\Actuals\09_December%2004\PPW%20CEC_Board\CEC%20Meeting\02_03_Financial%20Results%20vs%20Bud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SHR02\Groups\SLREG1\ARCHIVE\2005\Wyoming%20GRC\SEPT%202006\Models\JAM%20-%20WY%20Sep%202006%20GR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SHR02\Groups\SLREG1\ARCHIVE\2004\Balanced%20Scorecard\2005%20Comparisons\ROE%20-%20Q3\Bus%20U%20Comparisons\2005%20Run%20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SHR02\ARCHIVE\2007\SEMI%20Dec%202007\Models\Idaho\RAM%20Semi%20Dec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USER\CraigS\Sept%202001%20Adjs\RAM%20Mar%20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SHR02\WINDOWS\TEMP\Attachm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SHR02\Shared\Trading\Structuring%20&amp;%20Pricing\Models\NatGasCurve\Gas%20Forward%20Price%20Curv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r02\SHR02\ARCHIVE\2006\SEMI%20Mar%202006\Tab%20%235%20-%20NPC\Normalized%20NPC\Semi-Annual%20(Apr2006-Mar2007)_2006Jun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nne\SAP\RC_CCvlooku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2</v>
          </cell>
        </row>
        <row r="3">
          <cell r="AK3" t="str">
            <v>OREGON</v>
          </cell>
          <cell r="AL3">
            <v>2</v>
          </cell>
        </row>
        <row r="4">
          <cell r="AK4" t="str">
            <v>WASHINGTON</v>
          </cell>
          <cell r="AL4">
            <v>2</v>
          </cell>
        </row>
        <row r="5">
          <cell r="AK5" t="str">
            <v>WY-ALL</v>
          </cell>
          <cell r="AL5">
            <v>2</v>
          </cell>
        </row>
        <row r="6">
          <cell r="AK6" t="str">
            <v>WY-EAST</v>
          </cell>
          <cell r="AL6">
            <v>2</v>
          </cell>
        </row>
        <row r="7">
          <cell r="AK7" t="str">
            <v>UTAH</v>
          </cell>
          <cell r="AL7">
            <v>2</v>
          </cell>
        </row>
        <row r="8">
          <cell r="AK8" t="str">
            <v>IDAHO</v>
          </cell>
          <cell r="AL8">
            <v>2</v>
          </cell>
        </row>
        <row r="9">
          <cell r="AK9" t="str">
            <v>WY-WEST</v>
          </cell>
          <cell r="AL9">
            <v>2</v>
          </cell>
        </row>
        <row r="10">
          <cell r="AK10" t="str">
            <v>FERC</v>
          </cell>
          <cell r="AL10">
            <v>2</v>
          </cell>
        </row>
        <row r="11">
          <cell r="AK11" t="str">
            <v>INDEGO</v>
          </cell>
          <cell r="AL11">
            <v>2</v>
          </cell>
        </row>
        <row r="12">
          <cell r="AK12" t="str">
            <v>OTHER</v>
          </cell>
          <cell r="AL12">
            <v>2</v>
          </cell>
        </row>
        <row r="29">
          <cell r="AL29" t="str">
            <v>WY-ALL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7">
          <cell r="D7" t="str">
            <v>\</v>
          </cell>
        </row>
        <row r="8">
          <cell r="D8" t="str">
            <v>Month</v>
          </cell>
        </row>
        <row r="14">
          <cell r="H14">
            <v>38078</v>
          </cell>
          <cell r="I14">
            <v>38412</v>
          </cell>
        </row>
        <row r="15">
          <cell r="H15">
            <v>38078</v>
          </cell>
          <cell r="I15">
            <v>38412</v>
          </cell>
        </row>
        <row r="16">
          <cell r="H16">
            <v>38078</v>
          </cell>
          <cell r="I16">
            <v>38412</v>
          </cell>
        </row>
        <row r="17">
          <cell r="H17">
            <v>38078</v>
          </cell>
          <cell r="I17">
            <v>38412</v>
          </cell>
        </row>
        <row r="18">
          <cell r="H18">
            <v>38078</v>
          </cell>
          <cell r="I18">
            <v>38412</v>
          </cell>
        </row>
        <row r="19">
          <cell r="H19">
            <v>38078</v>
          </cell>
          <cell r="I19">
            <v>38412</v>
          </cell>
        </row>
        <row r="20">
          <cell r="H20">
            <v>38078</v>
          </cell>
          <cell r="I20">
            <v>38412</v>
          </cell>
        </row>
        <row r="21">
          <cell r="H21">
            <v>38078</v>
          </cell>
          <cell r="I21">
            <v>38412</v>
          </cell>
        </row>
        <row r="22">
          <cell r="H22">
            <v>38078</v>
          </cell>
          <cell r="I22">
            <v>38412</v>
          </cell>
        </row>
        <row r="23">
          <cell r="H23">
            <v>38078</v>
          </cell>
          <cell r="I23">
            <v>38412</v>
          </cell>
        </row>
        <row r="24">
          <cell r="H24">
            <v>38078</v>
          </cell>
          <cell r="I24">
            <v>38412</v>
          </cell>
        </row>
        <row r="25">
          <cell r="H25">
            <v>38078</v>
          </cell>
          <cell r="I25">
            <v>38412</v>
          </cell>
        </row>
        <row r="26">
          <cell r="H26">
            <v>38078</v>
          </cell>
          <cell r="I26">
            <v>38412</v>
          </cell>
        </row>
        <row r="27">
          <cell r="H27">
            <v>38078</v>
          </cell>
          <cell r="I27">
            <v>38412</v>
          </cell>
        </row>
        <row r="28">
          <cell r="H28">
            <v>38078</v>
          </cell>
          <cell r="I28">
            <v>38412</v>
          </cell>
        </row>
        <row r="29">
          <cell r="H29">
            <v>38078</v>
          </cell>
          <cell r="I29">
            <v>38412</v>
          </cell>
        </row>
        <row r="30">
          <cell r="H30">
            <v>38078</v>
          </cell>
          <cell r="I30">
            <v>38412</v>
          </cell>
        </row>
        <row r="31">
          <cell r="H31">
            <v>38078</v>
          </cell>
          <cell r="I31">
            <v>38412</v>
          </cell>
        </row>
        <row r="32">
          <cell r="H32">
            <v>38078</v>
          </cell>
          <cell r="I32">
            <v>38412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R7">
            <v>37196</v>
          </cell>
          <cell r="S7">
            <v>0.44227329059218473</v>
          </cell>
          <cell r="T7">
            <v>0.61387460599846122</v>
          </cell>
          <cell r="U7">
            <v>677434.27076990856</v>
          </cell>
          <cell r="V7">
            <v>3442151.6549650999</v>
          </cell>
        </row>
        <row r="8">
          <cell r="R8">
            <v>37561</v>
          </cell>
          <cell r="S8">
            <v>0.46217558866883307</v>
          </cell>
          <cell r="T8">
            <v>0.6476377093283765</v>
          </cell>
          <cell r="U8">
            <v>677434.27076990856</v>
          </cell>
          <cell r="V8">
            <v>3463813.8025501338</v>
          </cell>
        </row>
        <row r="9">
          <cell r="R9">
            <v>37926</v>
          </cell>
          <cell r="S9">
            <v>0.48297349015893043</v>
          </cell>
          <cell r="T9">
            <v>0.68325778334143727</v>
          </cell>
          <cell r="U9">
            <v>677434.27076990856</v>
          </cell>
          <cell r="V9">
            <v>3486450.7467764937</v>
          </cell>
        </row>
        <row r="10">
          <cell r="R10">
            <v>38292</v>
          </cell>
          <cell r="S10">
            <v>0.50470729721608232</v>
          </cell>
          <cell r="T10">
            <v>0.72083696142521614</v>
          </cell>
          <cell r="U10">
            <v>677434.27076990856</v>
          </cell>
          <cell r="V10">
            <v>3510106.35349304</v>
          </cell>
        </row>
        <row r="11">
          <cell r="R11">
            <v>38657</v>
          </cell>
          <cell r="S11">
            <v>0.52741912559080595</v>
          </cell>
          <cell r="T11">
            <v>0.76048299430360311</v>
          </cell>
          <cell r="U11">
            <v>677434.27076990856</v>
          </cell>
          <cell r="V11">
            <v>3534826.4625118305</v>
          </cell>
        </row>
        <row r="12">
          <cell r="R12">
            <v>39022</v>
          </cell>
          <cell r="S12">
            <v>0.55115298624239217</v>
          </cell>
          <cell r="T12">
            <v>0.80230955899030121</v>
          </cell>
          <cell r="U12">
            <v>677434.27076990856</v>
          </cell>
          <cell r="V12">
            <v>3560658.9764364674</v>
          </cell>
        </row>
        <row r="13">
          <cell r="R13">
            <v>39387</v>
          </cell>
          <cell r="S13">
            <v>0.57595487062329975</v>
          </cell>
          <cell r="T13">
            <v>0.84643658473476779</v>
          </cell>
          <cell r="U13">
            <v>677434.27076990856</v>
          </cell>
          <cell r="V13">
            <v>3587653.9534877124</v>
          </cell>
        </row>
        <row r="14">
          <cell r="R14">
            <v>39753</v>
          </cell>
          <cell r="S14">
            <v>0.6018728398013482</v>
          </cell>
          <cell r="T14">
            <v>0.8929905968951799</v>
          </cell>
          <cell r="U14">
            <v>677434.27076990856</v>
          </cell>
          <cell r="V14">
            <v>3615863.7045062636</v>
          </cell>
        </row>
        <row r="15">
          <cell r="R15">
            <v>40118</v>
          </cell>
          <cell r="S15">
            <v>0.62895711759240869</v>
          </cell>
          <cell r="T15">
            <v>0.94210507972441482</v>
          </cell>
          <cell r="U15">
            <v>677434.27076990856</v>
          </cell>
          <cell r="V15">
            <v>3645342.8943206491</v>
          </cell>
        </row>
        <row r="16">
          <cell r="R16">
            <v>40483</v>
          </cell>
          <cell r="S16">
            <v>0.65726018788406704</v>
          </cell>
          <cell r="T16">
            <v>0.99392085910925754</v>
          </cell>
          <cell r="U16">
            <v>677434.27076990856</v>
          </cell>
          <cell r="V16">
            <v>3676148.6476766826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">
          <cell r="C3">
            <v>31</v>
          </cell>
          <cell r="D3">
            <v>29</v>
          </cell>
          <cell r="E3">
            <v>31</v>
          </cell>
          <cell r="F3">
            <v>30</v>
          </cell>
          <cell r="G3">
            <v>31</v>
          </cell>
          <cell r="H3">
            <v>30</v>
          </cell>
          <cell r="I3">
            <v>31</v>
          </cell>
          <cell r="J3">
            <v>31</v>
          </cell>
          <cell r="K3">
            <v>30</v>
          </cell>
          <cell r="L3">
            <v>31</v>
          </cell>
          <cell r="M3">
            <v>30</v>
          </cell>
          <cell r="N3">
            <v>31</v>
          </cell>
          <cell r="O3">
            <v>31</v>
          </cell>
          <cell r="P3">
            <v>28</v>
          </cell>
          <cell r="Q3">
            <v>31</v>
          </cell>
          <cell r="R3">
            <v>30</v>
          </cell>
          <cell r="S3">
            <v>31</v>
          </cell>
          <cell r="T3">
            <v>30</v>
          </cell>
          <cell r="U3">
            <v>31</v>
          </cell>
          <cell r="V3">
            <v>31</v>
          </cell>
          <cell r="W3">
            <v>30</v>
          </cell>
          <cell r="X3">
            <v>31</v>
          </cell>
          <cell r="Y3">
            <v>30</v>
          </cell>
          <cell r="Z3">
            <v>31</v>
          </cell>
        </row>
        <row r="5">
          <cell r="C5">
            <v>5</v>
          </cell>
          <cell r="D5">
            <v>4</v>
          </cell>
          <cell r="E5">
            <v>4</v>
          </cell>
          <cell r="F5">
            <v>4</v>
          </cell>
          <cell r="G5">
            <v>5</v>
          </cell>
          <cell r="H5">
            <v>4</v>
          </cell>
          <cell r="I5">
            <v>5</v>
          </cell>
          <cell r="J5">
            <v>4</v>
          </cell>
          <cell r="K5">
            <v>4</v>
          </cell>
          <cell r="L5">
            <v>5</v>
          </cell>
          <cell r="M5">
            <v>4</v>
          </cell>
          <cell r="N5">
            <v>4</v>
          </cell>
          <cell r="O5">
            <v>5</v>
          </cell>
          <cell r="P5">
            <v>4</v>
          </cell>
          <cell r="Q5">
            <v>4</v>
          </cell>
          <cell r="R5">
            <v>5</v>
          </cell>
          <cell r="S5">
            <v>4</v>
          </cell>
          <cell r="T5">
            <v>4</v>
          </cell>
          <cell r="U5">
            <v>5</v>
          </cell>
          <cell r="V5">
            <v>4</v>
          </cell>
          <cell r="W5">
            <v>4</v>
          </cell>
          <cell r="X5">
            <v>5</v>
          </cell>
          <cell r="Y5">
            <v>4</v>
          </cell>
          <cell r="Z5">
            <v>5</v>
          </cell>
        </row>
        <row r="6">
          <cell r="C6">
            <v>4</v>
          </cell>
          <cell r="D6">
            <v>5</v>
          </cell>
          <cell r="E6">
            <v>4</v>
          </cell>
          <cell r="F6">
            <v>4</v>
          </cell>
          <cell r="G6">
            <v>5</v>
          </cell>
          <cell r="H6">
            <v>4</v>
          </cell>
          <cell r="I6">
            <v>4</v>
          </cell>
          <cell r="J6">
            <v>5</v>
          </cell>
          <cell r="K6">
            <v>4</v>
          </cell>
          <cell r="L6">
            <v>5</v>
          </cell>
          <cell r="M6">
            <v>4</v>
          </cell>
          <cell r="N6">
            <v>4</v>
          </cell>
          <cell r="O6">
            <v>5</v>
          </cell>
          <cell r="P6">
            <v>4</v>
          </cell>
          <cell r="Q6">
            <v>4</v>
          </cell>
          <cell r="R6">
            <v>4</v>
          </cell>
          <cell r="S6">
            <v>5</v>
          </cell>
          <cell r="T6">
            <v>4</v>
          </cell>
          <cell r="U6">
            <v>5</v>
          </cell>
          <cell r="V6">
            <v>4</v>
          </cell>
          <cell r="W6">
            <v>4</v>
          </cell>
          <cell r="X6">
            <v>5</v>
          </cell>
          <cell r="Y6">
            <v>4</v>
          </cell>
          <cell r="Z6">
            <v>4</v>
          </cell>
        </row>
        <row r="7">
          <cell r="C7">
            <v>1</v>
          </cell>
          <cell r="G7">
            <v>1</v>
          </cell>
          <cell r="I7">
            <v>1</v>
          </cell>
          <cell r="K7">
            <v>1</v>
          </cell>
          <cell r="M7">
            <v>1</v>
          </cell>
          <cell r="N7">
            <v>1</v>
          </cell>
          <cell r="O7">
            <v>1</v>
          </cell>
          <cell r="S7">
            <v>1</v>
          </cell>
          <cell r="U7">
            <v>1</v>
          </cell>
          <cell r="W7">
            <v>1</v>
          </cell>
          <cell r="Y7">
            <v>1</v>
          </cell>
          <cell r="Z7">
            <v>1</v>
          </cell>
        </row>
        <row r="10">
          <cell r="C10">
            <v>432</v>
          </cell>
          <cell r="D10">
            <v>384</v>
          </cell>
          <cell r="E10">
            <v>432</v>
          </cell>
          <cell r="F10">
            <v>416</v>
          </cell>
          <cell r="G10">
            <v>416</v>
          </cell>
          <cell r="H10">
            <v>416</v>
          </cell>
          <cell r="I10">
            <v>432</v>
          </cell>
          <cell r="J10">
            <v>416</v>
          </cell>
          <cell r="K10">
            <v>416</v>
          </cell>
          <cell r="L10">
            <v>416</v>
          </cell>
          <cell r="M10">
            <v>416</v>
          </cell>
          <cell r="N10">
            <v>432</v>
          </cell>
          <cell r="O10">
            <v>416</v>
          </cell>
          <cell r="P10">
            <v>384</v>
          </cell>
          <cell r="Q10">
            <v>432</v>
          </cell>
          <cell r="R10">
            <v>416</v>
          </cell>
          <cell r="S10">
            <v>416</v>
          </cell>
          <cell r="T10">
            <v>416</v>
          </cell>
          <cell r="U10">
            <v>416</v>
          </cell>
          <cell r="V10">
            <v>432</v>
          </cell>
          <cell r="W10">
            <v>416</v>
          </cell>
          <cell r="X10">
            <v>416</v>
          </cell>
          <cell r="Y10">
            <v>416</v>
          </cell>
          <cell r="Z10">
            <v>432</v>
          </cell>
        </row>
        <row r="11">
          <cell r="C11">
            <v>312</v>
          </cell>
          <cell r="D11">
            <v>312</v>
          </cell>
          <cell r="E11">
            <v>312</v>
          </cell>
          <cell r="F11">
            <v>304</v>
          </cell>
          <cell r="G11">
            <v>328</v>
          </cell>
          <cell r="H11">
            <v>304</v>
          </cell>
          <cell r="I11">
            <v>312</v>
          </cell>
          <cell r="J11">
            <v>328</v>
          </cell>
          <cell r="K11">
            <v>304</v>
          </cell>
          <cell r="L11">
            <v>328</v>
          </cell>
          <cell r="M11">
            <v>304</v>
          </cell>
          <cell r="N11">
            <v>312</v>
          </cell>
          <cell r="O11">
            <v>328</v>
          </cell>
          <cell r="P11">
            <v>288</v>
          </cell>
          <cell r="Q11">
            <v>312</v>
          </cell>
          <cell r="R11">
            <v>304</v>
          </cell>
          <cell r="S11">
            <v>328</v>
          </cell>
          <cell r="T11">
            <v>304</v>
          </cell>
          <cell r="U11">
            <v>328</v>
          </cell>
          <cell r="V11">
            <v>312</v>
          </cell>
          <cell r="W11">
            <v>304</v>
          </cell>
          <cell r="X11">
            <v>328</v>
          </cell>
          <cell r="Y11">
            <v>304</v>
          </cell>
          <cell r="Z11">
            <v>312</v>
          </cell>
        </row>
        <row r="12">
          <cell r="C12">
            <v>744</v>
          </cell>
          <cell r="D12">
            <v>696</v>
          </cell>
          <cell r="E12">
            <v>744</v>
          </cell>
          <cell r="F12">
            <v>720</v>
          </cell>
          <cell r="G12">
            <v>744</v>
          </cell>
          <cell r="H12">
            <v>720</v>
          </cell>
          <cell r="I12">
            <v>744</v>
          </cell>
          <cell r="J12">
            <v>744</v>
          </cell>
          <cell r="K12">
            <v>720</v>
          </cell>
          <cell r="L12">
            <v>744</v>
          </cell>
          <cell r="M12">
            <v>720</v>
          </cell>
          <cell r="N12">
            <v>744</v>
          </cell>
          <cell r="O12">
            <v>744</v>
          </cell>
          <cell r="P12">
            <v>672</v>
          </cell>
          <cell r="Q12">
            <v>744</v>
          </cell>
          <cell r="R12">
            <v>720</v>
          </cell>
          <cell r="S12">
            <v>744</v>
          </cell>
          <cell r="T12">
            <v>720</v>
          </cell>
          <cell r="U12">
            <v>744</v>
          </cell>
          <cell r="V12">
            <v>744</v>
          </cell>
          <cell r="W12">
            <v>720</v>
          </cell>
          <cell r="X12">
            <v>744</v>
          </cell>
          <cell r="Y12">
            <v>720</v>
          </cell>
          <cell r="Z12">
            <v>744</v>
          </cell>
        </row>
        <row r="13">
          <cell r="C13">
            <v>312</v>
          </cell>
          <cell r="D13">
            <v>312</v>
          </cell>
          <cell r="E13">
            <v>312</v>
          </cell>
          <cell r="F13">
            <v>303</v>
          </cell>
          <cell r="G13">
            <v>328</v>
          </cell>
          <cell r="H13">
            <v>304</v>
          </cell>
          <cell r="I13">
            <v>312</v>
          </cell>
          <cell r="J13">
            <v>328</v>
          </cell>
          <cell r="K13">
            <v>304</v>
          </cell>
          <cell r="L13">
            <v>329</v>
          </cell>
          <cell r="M13">
            <v>304</v>
          </cell>
          <cell r="N13">
            <v>312</v>
          </cell>
          <cell r="O13">
            <v>328</v>
          </cell>
          <cell r="P13">
            <v>288</v>
          </cell>
          <cell r="Q13">
            <v>312</v>
          </cell>
          <cell r="R13">
            <v>303</v>
          </cell>
          <cell r="S13">
            <v>328</v>
          </cell>
          <cell r="T13">
            <v>304</v>
          </cell>
          <cell r="U13">
            <v>328</v>
          </cell>
          <cell r="V13">
            <v>312</v>
          </cell>
          <cell r="W13">
            <v>304</v>
          </cell>
          <cell r="X13">
            <v>329</v>
          </cell>
          <cell r="Y13">
            <v>304</v>
          </cell>
          <cell r="Z13">
            <v>312</v>
          </cell>
        </row>
        <row r="15">
          <cell r="C15">
            <v>37987</v>
          </cell>
          <cell r="D15">
            <v>38018</v>
          </cell>
          <cell r="E15">
            <v>38047</v>
          </cell>
          <cell r="F15">
            <v>38078</v>
          </cell>
          <cell r="G15">
            <v>38108</v>
          </cell>
          <cell r="H15">
            <v>38139</v>
          </cell>
          <cell r="I15">
            <v>38169</v>
          </cell>
          <cell r="J15">
            <v>38200</v>
          </cell>
          <cell r="K15">
            <v>38231</v>
          </cell>
          <cell r="L15">
            <v>38261</v>
          </cell>
          <cell r="M15">
            <v>38292</v>
          </cell>
          <cell r="N15">
            <v>38322</v>
          </cell>
          <cell r="O15">
            <v>38353</v>
          </cell>
          <cell r="P15">
            <v>38384</v>
          </cell>
          <cell r="Q15">
            <v>38412</v>
          </cell>
          <cell r="R15">
            <v>38443</v>
          </cell>
          <cell r="S15">
            <v>38473</v>
          </cell>
          <cell r="T15">
            <v>38504</v>
          </cell>
          <cell r="U15">
            <v>38534</v>
          </cell>
          <cell r="V15">
            <v>38565</v>
          </cell>
          <cell r="W15">
            <v>38596</v>
          </cell>
          <cell r="X15">
            <v>38626</v>
          </cell>
          <cell r="Y15">
            <v>38657</v>
          </cell>
          <cell r="Z15">
            <v>38687</v>
          </cell>
        </row>
        <row r="16">
          <cell r="C16">
            <v>416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416</v>
          </cell>
          <cell r="J16">
            <v>416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416</v>
          </cell>
          <cell r="S16">
            <v>400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416</v>
          </cell>
        </row>
        <row r="17">
          <cell r="C17">
            <v>328</v>
          </cell>
          <cell r="D17">
            <v>312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328</v>
          </cell>
          <cell r="J17">
            <v>328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304</v>
          </cell>
          <cell r="S17">
            <v>344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328</v>
          </cell>
          <cell r="D19">
            <v>312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328</v>
          </cell>
          <cell r="J19">
            <v>328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303</v>
          </cell>
          <cell r="S19">
            <v>344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328</v>
          </cell>
        </row>
        <row r="20">
          <cell r="C20">
            <v>744</v>
          </cell>
          <cell r="D20">
            <v>696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  <row r="21">
          <cell r="C21">
            <v>37987</v>
          </cell>
          <cell r="G21">
            <v>38138</v>
          </cell>
          <cell r="I21">
            <v>38173</v>
          </cell>
          <cell r="K21">
            <v>38236</v>
          </cell>
          <cell r="M21">
            <v>38316</v>
          </cell>
          <cell r="N21">
            <v>38346</v>
          </cell>
          <cell r="O21">
            <v>38353</v>
          </cell>
          <cell r="S21">
            <v>38502</v>
          </cell>
          <cell r="U21">
            <v>38537</v>
          </cell>
          <cell r="W21">
            <v>38600</v>
          </cell>
          <cell r="Y21">
            <v>38680</v>
          </cell>
          <cell r="Z21">
            <v>38712</v>
          </cell>
        </row>
        <row r="26">
          <cell r="C26">
            <v>336</v>
          </cell>
          <cell r="D26">
            <v>320</v>
          </cell>
          <cell r="E26">
            <v>368</v>
          </cell>
          <cell r="F26">
            <v>352</v>
          </cell>
          <cell r="G26">
            <v>320</v>
          </cell>
          <cell r="H26">
            <v>352</v>
          </cell>
          <cell r="I26">
            <v>336</v>
          </cell>
          <cell r="J26">
            <v>352</v>
          </cell>
          <cell r="K26">
            <v>336</v>
          </cell>
          <cell r="L26">
            <v>336</v>
          </cell>
          <cell r="M26">
            <v>336</v>
          </cell>
          <cell r="N26">
            <v>352</v>
          </cell>
          <cell r="O26">
            <v>320</v>
          </cell>
          <cell r="P26">
            <v>320</v>
          </cell>
          <cell r="Q26">
            <v>368</v>
          </cell>
          <cell r="R26">
            <v>336</v>
          </cell>
          <cell r="S26">
            <v>336</v>
          </cell>
          <cell r="T26">
            <v>352</v>
          </cell>
          <cell r="U26">
            <v>320</v>
          </cell>
          <cell r="V26">
            <v>368</v>
          </cell>
          <cell r="W26">
            <v>336</v>
          </cell>
          <cell r="X26">
            <v>336</v>
          </cell>
          <cell r="Y26">
            <v>336</v>
          </cell>
          <cell r="Z26">
            <v>336</v>
          </cell>
        </row>
        <row r="27">
          <cell r="C27">
            <v>408</v>
          </cell>
          <cell r="D27">
            <v>376</v>
          </cell>
          <cell r="E27">
            <v>376</v>
          </cell>
          <cell r="F27">
            <v>368</v>
          </cell>
          <cell r="G27">
            <v>424</v>
          </cell>
          <cell r="H27">
            <v>368</v>
          </cell>
          <cell r="I27">
            <v>408</v>
          </cell>
          <cell r="J27">
            <v>392</v>
          </cell>
          <cell r="K27">
            <v>384</v>
          </cell>
          <cell r="L27">
            <v>408</v>
          </cell>
          <cell r="M27">
            <v>384</v>
          </cell>
          <cell r="N27">
            <v>392</v>
          </cell>
          <cell r="O27">
            <v>424</v>
          </cell>
          <cell r="P27">
            <v>352</v>
          </cell>
          <cell r="Q27">
            <v>376</v>
          </cell>
          <cell r="R27">
            <v>384</v>
          </cell>
          <cell r="S27">
            <v>408</v>
          </cell>
          <cell r="T27">
            <v>368</v>
          </cell>
          <cell r="U27">
            <v>424</v>
          </cell>
          <cell r="V27">
            <v>376</v>
          </cell>
          <cell r="W27">
            <v>384</v>
          </cell>
          <cell r="X27">
            <v>408</v>
          </cell>
          <cell r="Y27">
            <v>384</v>
          </cell>
          <cell r="Z27">
            <v>408</v>
          </cell>
        </row>
        <row r="28">
          <cell r="C28">
            <v>744</v>
          </cell>
          <cell r="D28">
            <v>696</v>
          </cell>
          <cell r="E28">
            <v>744</v>
          </cell>
          <cell r="F28">
            <v>720</v>
          </cell>
          <cell r="G28">
            <v>744</v>
          </cell>
          <cell r="H28">
            <v>720</v>
          </cell>
          <cell r="I28">
            <v>744</v>
          </cell>
          <cell r="J28">
            <v>744</v>
          </cell>
          <cell r="K28">
            <v>720</v>
          </cell>
          <cell r="L28">
            <v>744</v>
          </cell>
          <cell r="M28">
            <v>720</v>
          </cell>
          <cell r="N28">
            <v>744</v>
          </cell>
          <cell r="O28">
            <v>744</v>
          </cell>
          <cell r="P28">
            <v>672</v>
          </cell>
          <cell r="Q28">
            <v>744</v>
          </cell>
          <cell r="R28">
            <v>720</v>
          </cell>
          <cell r="S28">
            <v>744</v>
          </cell>
          <cell r="T28">
            <v>720</v>
          </cell>
          <cell r="U28">
            <v>744</v>
          </cell>
          <cell r="V28">
            <v>744</v>
          </cell>
          <cell r="W28">
            <v>720</v>
          </cell>
          <cell r="X28">
            <v>744</v>
          </cell>
          <cell r="Y28">
            <v>720</v>
          </cell>
          <cell r="Z28">
            <v>744</v>
          </cell>
        </row>
        <row r="29">
          <cell r="C29">
            <v>408</v>
          </cell>
          <cell r="D29">
            <v>376</v>
          </cell>
          <cell r="E29">
            <v>376</v>
          </cell>
          <cell r="F29">
            <v>367</v>
          </cell>
          <cell r="G29">
            <v>424</v>
          </cell>
          <cell r="H29">
            <v>368</v>
          </cell>
          <cell r="I29">
            <v>408</v>
          </cell>
          <cell r="J29">
            <v>392</v>
          </cell>
          <cell r="K29">
            <v>384</v>
          </cell>
          <cell r="L29">
            <v>409</v>
          </cell>
          <cell r="M29">
            <v>384</v>
          </cell>
          <cell r="N29">
            <v>392</v>
          </cell>
          <cell r="O29">
            <v>424</v>
          </cell>
          <cell r="P29">
            <v>352</v>
          </cell>
          <cell r="Q29">
            <v>376</v>
          </cell>
          <cell r="R29">
            <v>383</v>
          </cell>
          <cell r="S29">
            <v>408</v>
          </cell>
          <cell r="T29">
            <v>368</v>
          </cell>
          <cell r="U29">
            <v>424</v>
          </cell>
          <cell r="V29">
            <v>376</v>
          </cell>
          <cell r="W29">
            <v>384</v>
          </cell>
          <cell r="X29">
            <v>409</v>
          </cell>
          <cell r="Y29">
            <v>384</v>
          </cell>
          <cell r="Z29">
            <v>408</v>
          </cell>
        </row>
      </sheetData>
      <sheetData sheetId="27" refreshError="1">
        <row r="6">
          <cell r="B6" t="str">
            <v>Results</v>
          </cell>
          <cell r="C6" t="str">
            <v>None</v>
          </cell>
          <cell r="D6">
            <v>0</v>
          </cell>
          <cell r="E6" t="str">
            <v>Results</v>
          </cell>
          <cell r="F6" t="b">
            <v>1</v>
          </cell>
        </row>
        <row r="7">
          <cell r="B7" t="str">
            <v>ImportData</v>
          </cell>
          <cell r="C7" t="str">
            <v>Goto_2</v>
          </cell>
          <cell r="D7">
            <v>1</v>
          </cell>
        </row>
        <row r="8">
          <cell r="B8" t="str">
            <v>NPC Studies</v>
          </cell>
          <cell r="C8" t="str">
            <v>Goto_3</v>
          </cell>
          <cell r="D8">
            <v>1</v>
          </cell>
          <cell r="F8" t="b">
            <v>1</v>
          </cell>
        </row>
        <row r="9">
          <cell r="B9" t="str">
            <v xml:space="preserve">   Difference</v>
          </cell>
          <cell r="C9" t="str">
            <v>Goto_4</v>
          </cell>
          <cell r="D9">
            <v>1</v>
          </cell>
        </row>
        <row r="10">
          <cell r="B10" t="str">
            <v xml:space="preserve">   NPC Study</v>
          </cell>
          <cell r="C10" t="str">
            <v>Goto_5</v>
          </cell>
          <cell r="D10">
            <v>1</v>
          </cell>
        </row>
        <row r="11">
          <cell r="B11" t="str">
            <v xml:space="preserve">   Base Case</v>
          </cell>
          <cell r="C11" t="str">
            <v>Goto_6</v>
          </cell>
          <cell r="D11">
            <v>1</v>
          </cell>
        </row>
        <row r="12">
          <cell r="B12" t="str">
            <v>Inputs &amp; Check Totals</v>
          </cell>
          <cell r="C12" t="str">
            <v>Goto_7</v>
          </cell>
          <cell r="D12">
            <v>1</v>
          </cell>
          <cell r="F12" t="b">
            <v>1</v>
          </cell>
        </row>
        <row r="13">
          <cell r="B13" t="str">
            <v xml:space="preserve">   Check Dollars</v>
          </cell>
          <cell r="C13" t="str">
            <v>Goto_8</v>
          </cell>
          <cell r="D13">
            <v>1</v>
          </cell>
        </row>
        <row r="14">
          <cell r="B14" t="str">
            <v xml:space="preserve">   Check MWH</v>
          </cell>
          <cell r="C14" t="str">
            <v>Goto_9</v>
          </cell>
          <cell r="D14">
            <v>1</v>
          </cell>
        </row>
        <row r="15">
          <cell r="B15" t="str">
            <v xml:space="preserve">   Other Costs</v>
          </cell>
          <cell r="C15" t="str">
            <v>Goto_10</v>
          </cell>
          <cell r="D15">
            <v>1</v>
          </cell>
        </row>
        <row r="16">
          <cell r="B16" t="str">
            <v xml:space="preserve">   Hermiston</v>
          </cell>
          <cell r="C16" t="str">
            <v>Goto_11</v>
          </cell>
          <cell r="D16">
            <v>1</v>
          </cell>
        </row>
        <row r="17">
          <cell r="B17" t="str">
            <v>GRID Tabs</v>
          </cell>
          <cell r="C17" t="str">
            <v>None</v>
          </cell>
          <cell r="D17">
            <v>0</v>
          </cell>
          <cell r="E17" t="str">
            <v>GRID Tabs</v>
          </cell>
        </row>
        <row r="18">
          <cell r="B18" t="str">
            <v>Dollars</v>
          </cell>
          <cell r="C18" t="str">
            <v>Goto_13</v>
          </cell>
          <cell r="D18">
            <v>12</v>
          </cell>
        </row>
        <row r="19">
          <cell r="B19" t="str">
            <v xml:space="preserve">   Emergency Purchase ($)</v>
          </cell>
          <cell r="C19" t="str">
            <v>Goto_14</v>
          </cell>
          <cell r="D19">
            <v>12</v>
          </cell>
        </row>
        <row r="20">
          <cell r="B20" t="str">
            <v xml:space="preserve">   LTC ($)</v>
          </cell>
          <cell r="C20" t="str">
            <v>Goto_15</v>
          </cell>
          <cell r="D20">
            <v>12</v>
          </cell>
        </row>
        <row r="21">
          <cell r="B21" t="str">
            <v xml:space="preserve">   Purchases ($)</v>
          </cell>
          <cell r="C21" t="str">
            <v>Goto_16</v>
          </cell>
          <cell r="D21">
            <v>12</v>
          </cell>
        </row>
        <row r="22">
          <cell r="B22" t="str">
            <v xml:space="preserve">   Sales ($)</v>
          </cell>
          <cell r="C22" t="str">
            <v>Goto_17</v>
          </cell>
          <cell r="D22">
            <v>12</v>
          </cell>
        </row>
        <row r="23">
          <cell r="B23" t="str">
            <v xml:space="preserve">   ST Firm Purchases ($)</v>
          </cell>
          <cell r="C23" t="str">
            <v>Goto_18</v>
          </cell>
          <cell r="D23">
            <v>12</v>
          </cell>
        </row>
        <row r="24">
          <cell r="B24" t="str">
            <v xml:space="preserve">   ST Firm Sales ($)</v>
          </cell>
          <cell r="C24" t="str">
            <v>Goto_19</v>
          </cell>
          <cell r="D24">
            <v>12</v>
          </cell>
        </row>
        <row r="25">
          <cell r="B25" t="str">
            <v xml:space="preserve">   Thermal Fuel Burn ($)</v>
          </cell>
          <cell r="C25" t="str">
            <v>Goto_20</v>
          </cell>
          <cell r="D25">
            <v>12</v>
          </cell>
        </row>
        <row r="26">
          <cell r="B26" t="str">
            <v xml:space="preserve">   Transmission Costs ($)</v>
          </cell>
          <cell r="C26" t="str">
            <v>Goto_21</v>
          </cell>
          <cell r="D26">
            <v>12</v>
          </cell>
        </row>
        <row r="27">
          <cell r="B27" t="str">
            <v>MWH</v>
          </cell>
          <cell r="C27" t="str">
            <v>Goto_22</v>
          </cell>
          <cell r="D27">
            <v>12</v>
          </cell>
          <cell r="F27" t="b">
            <v>1</v>
          </cell>
        </row>
        <row r="28">
          <cell r="B28" t="str">
            <v xml:space="preserve">   Emergency Purchase (MWH)</v>
          </cell>
          <cell r="C28" t="str">
            <v>Goto_23</v>
          </cell>
          <cell r="D28">
            <v>12</v>
          </cell>
        </row>
        <row r="29">
          <cell r="B29" t="str">
            <v xml:space="preserve">   Hydro Generation (MWH)</v>
          </cell>
          <cell r="C29" t="str">
            <v>Goto_24</v>
          </cell>
          <cell r="D29">
            <v>12</v>
          </cell>
        </row>
        <row r="30">
          <cell r="B30" t="str">
            <v xml:space="preserve">   Load (MWH)</v>
          </cell>
          <cell r="C30" t="str">
            <v>Goto_25</v>
          </cell>
          <cell r="D30">
            <v>12</v>
          </cell>
        </row>
        <row r="31">
          <cell r="B31" t="str">
            <v xml:space="preserve">   LTC (MWH)</v>
          </cell>
          <cell r="C31" t="str">
            <v>Goto_26</v>
          </cell>
          <cell r="D31">
            <v>12</v>
          </cell>
        </row>
        <row r="32">
          <cell r="B32" t="str">
            <v xml:space="preserve">   Purchases (MWH)</v>
          </cell>
          <cell r="C32" t="str">
            <v>Goto_27</v>
          </cell>
          <cell r="D32">
            <v>12</v>
          </cell>
        </row>
        <row r="33">
          <cell r="B33" t="str">
            <v xml:space="preserve">   Sales (MWH)</v>
          </cell>
          <cell r="C33" t="str">
            <v>Goto_28</v>
          </cell>
          <cell r="D33">
            <v>12</v>
          </cell>
        </row>
        <row r="34">
          <cell r="B34" t="str">
            <v xml:space="preserve">   ST Firm Purchases (MWH)</v>
          </cell>
          <cell r="C34" t="str">
            <v>Goto_29</v>
          </cell>
          <cell r="D34">
            <v>12</v>
          </cell>
        </row>
        <row r="35">
          <cell r="B35" t="str">
            <v xml:space="preserve">   ST Firm Sales (MWH)</v>
          </cell>
          <cell r="C35" t="str">
            <v>Goto_30</v>
          </cell>
          <cell r="D35">
            <v>12</v>
          </cell>
        </row>
        <row r="36">
          <cell r="B36" t="str">
            <v xml:space="preserve">   Thermal Generation (MWH)</v>
          </cell>
          <cell r="C36" t="str">
            <v>Goto_31</v>
          </cell>
          <cell r="D36">
            <v>12</v>
          </cell>
        </row>
        <row r="37">
          <cell r="B37" t="str">
            <v>Other</v>
          </cell>
          <cell r="C37" t="str">
            <v>Goto_32</v>
          </cell>
          <cell r="D37">
            <v>12</v>
          </cell>
          <cell r="F37" t="b">
            <v>1</v>
          </cell>
        </row>
        <row r="38">
          <cell r="B38" t="str">
            <v xml:space="preserve">   Fuel Price ($MMBTu)</v>
          </cell>
          <cell r="C38" t="str">
            <v>Goto_33</v>
          </cell>
          <cell r="D38">
            <v>12</v>
          </cell>
        </row>
        <row r="39">
          <cell r="B39" t="str">
            <v xml:space="preserve">   Nameplate (MW)</v>
          </cell>
          <cell r="C39" t="str">
            <v>Goto_34</v>
          </cell>
          <cell r="D39">
            <v>12</v>
          </cell>
        </row>
        <row r="40">
          <cell r="B40" t="str">
            <v xml:space="preserve">   MacroBuilder</v>
          </cell>
          <cell r="C40" t="str">
            <v>Goto_35</v>
          </cell>
          <cell r="D40">
            <v>12</v>
          </cell>
          <cell r="F40" t="b">
            <v>1</v>
          </cell>
        </row>
      </sheetData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40695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Pacific Gas &amp; Electric s524491</v>
          </cell>
          <cell r="D9" t="str">
            <v>Post Merger</v>
          </cell>
        </row>
        <row r="10">
          <cell r="C10" t="str">
            <v>PSCO s100035</v>
          </cell>
          <cell r="D10" t="str">
            <v>Post Merger</v>
          </cell>
        </row>
        <row r="11">
          <cell r="C11" t="str">
            <v>Salt River Project s322940</v>
          </cell>
          <cell r="D11" t="str">
            <v>Post Merger</v>
          </cell>
        </row>
        <row r="12">
          <cell r="C12" t="str">
            <v>Sierra Pac 2 s25270</v>
          </cell>
          <cell r="D12" t="str">
            <v>Post Merger</v>
          </cell>
        </row>
        <row r="13">
          <cell r="C13" t="str">
            <v>SCE s513948</v>
          </cell>
          <cell r="D13" t="str">
            <v>Post Merger</v>
          </cell>
        </row>
        <row r="14">
          <cell r="C14" t="str">
            <v>SDG&amp;E s513949</v>
          </cell>
          <cell r="D14" t="str">
            <v>Post Merger</v>
          </cell>
        </row>
        <row r="15">
          <cell r="C15" t="str">
            <v>SMUD s24296</v>
          </cell>
          <cell r="D15" t="str">
            <v>Pacific Pre Merger</v>
          </cell>
        </row>
        <row r="16">
          <cell r="C16" t="str">
            <v>UAMPS s223863</v>
          </cell>
          <cell r="D16" t="str">
            <v>Post Merger</v>
          </cell>
        </row>
        <row r="17">
          <cell r="C17" t="str">
            <v>UAMPS s404236</v>
          </cell>
          <cell r="D17" t="str">
            <v>Post Merger</v>
          </cell>
        </row>
        <row r="18">
          <cell r="C18" t="str">
            <v>UMPA II s45631</v>
          </cell>
          <cell r="D18" t="str">
            <v>Post Merger</v>
          </cell>
        </row>
        <row r="20">
          <cell r="C20" t="str">
            <v>APS Supplemental p27875</v>
          </cell>
          <cell r="D20" t="str">
            <v>Post Merger</v>
          </cell>
        </row>
        <row r="21">
          <cell r="C21" t="str">
            <v>Avoided Cost Resource</v>
          </cell>
          <cell r="D21" t="str">
            <v>Post Merger</v>
          </cell>
        </row>
        <row r="22">
          <cell r="C22" t="str">
            <v>Blanding Purchase p379174</v>
          </cell>
          <cell r="D22" t="str">
            <v>Post Merger</v>
          </cell>
        </row>
        <row r="23">
          <cell r="C23" t="str">
            <v>BPA Reserve Purchase</v>
          </cell>
          <cell r="D23" t="str">
            <v>Post Merger</v>
          </cell>
        </row>
        <row r="24">
          <cell r="C24" t="str">
            <v>Chehalis Station Service</v>
          </cell>
          <cell r="D24" t="str">
            <v>Post Merger</v>
          </cell>
        </row>
        <row r="25">
          <cell r="C25" t="str">
            <v xml:space="preserve">Combine Hills Wind p160595 </v>
          </cell>
          <cell r="D25" t="str">
            <v>Post Merger</v>
          </cell>
        </row>
        <row r="26">
          <cell r="C26" t="str">
            <v>Constellation p257677</v>
          </cell>
          <cell r="D26" t="str">
            <v>Post Merger</v>
          </cell>
        </row>
        <row r="27">
          <cell r="C27" t="str">
            <v>Constellation p257678</v>
          </cell>
          <cell r="D27" t="str">
            <v>Post Merger</v>
          </cell>
        </row>
        <row r="28">
          <cell r="C28" t="str">
            <v>Constellation p268849</v>
          </cell>
          <cell r="D28" t="str">
            <v>Post Merger</v>
          </cell>
        </row>
        <row r="29">
          <cell r="C29" t="str">
            <v>Deseret Purchase p194277</v>
          </cell>
          <cell r="D29" t="str">
            <v>Post Merger</v>
          </cell>
        </row>
        <row r="30">
          <cell r="C30" t="str">
            <v>Douglas PUD Settlement p38185</v>
          </cell>
          <cell r="D30" t="str">
            <v>Mid Columbia</v>
          </cell>
        </row>
        <row r="31">
          <cell r="C31" t="str">
            <v>Gemstate p99489</v>
          </cell>
          <cell r="D31" t="str">
            <v>Gemstate</v>
          </cell>
        </row>
        <row r="32">
          <cell r="C32" t="str">
            <v>Georgia-Pacific Camas</v>
          </cell>
          <cell r="D32" t="str">
            <v>Post Merger</v>
          </cell>
        </row>
        <row r="33">
          <cell r="C33" t="str">
            <v>Grant County 10 aMW p66274</v>
          </cell>
          <cell r="D33" t="str">
            <v>Misc/Pacific</v>
          </cell>
        </row>
        <row r="34">
          <cell r="C34" t="str">
            <v>Hermiston Purchase p99563</v>
          </cell>
          <cell r="D34" t="str">
            <v>Post Merger</v>
          </cell>
        </row>
        <row r="35">
          <cell r="C35" t="str">
            <v>Hurricane Purchase p393045</v>
          </cell>
          <cell r="D35" t="str">
            <v>Post Merger</v>
          </cell>
        </row>
        <row r="36">
          <cell r="C36" t="str">
            <v>Idaho Power p278538</v>
          </cell>
          <cell r="D36" t="str">
            <v>Post Merger</v>
          </cell>
        </row>
        <row r="37">
          <cell r="C37" t="str">
            <v>IPP Purchase</v>
          </cell>
          <cell r="D37" t="str">
            <v>IPP Layoff</v>
          </cell>
        </row>
        <row r="38">
          <cell r="C38" t="str">
            <v>Kennecott Generation Incentive</v>
          </cell>
          <cell r="D38" t="str">
            <v>Post Merger</v>
          </cell>
        </row>
        <row r="39">
          <cell r="C39" t="str">
            <v>LADWP p491303-4</v>
          </cell>
          <cell r="D39" t="str">
            <v>Post Merger</v>
          </cell>
        </row>
        <row r="40">
          <cell r="C40" t="str">
            <v>MagCorp p229846</v>
          </cell>
          <cell r="D40" t="str">
            <v>Post Merger</v>
          </cell>
        </row>
        <row r="41">
          <cell r="C41" t="str">
            <v>MagCorp Reserves p510378</v>
          </cell>
          <cell r="D41" t="str">
            <v>Post Merger</v>
          </cell>
        </row>
        <row r="42">
          <cell r="C42" t="str">
            <v>Morgan Stanley p189046</v>
          </cell>
          <cell r="D42" t="str">
            <v>Post Merger</v>
          </cell>
        </row>
        <row r="43">
          <cell r="C43" t="str">
            <v>Morgan Stanley p244840</v>
          </cell>
          <cell r="D43" t="str">
            <v>Post Merger</v>
          </cell>
        </row>
        <row r="44">
          <cell r="C44" t="str">
            <v>Morgan Stanley p244841</v>
          </cell>
          <cell r="D44" t="str">
            <v>Post Merger</v>
          </cell>
        </row>
        <row r="45">
          <cell r="C45" t="str">
            <v>Morgan Stanley p272153-6-8</v>
          </cell>
          <cell r="D45" t="str">
            <v>Post Merger</v>
          </cell>
        </row>
        <row r="46">
          <cell r="C46" t="str">
            <v>Morgan Stanley p272154-7</v>
          </cell>
          <cell r="D46" t="str">
            <v>Post Merger</v>
          </cell>
        </row>
        <row r="47">
          <cell r="C47" t="str">
            <v>Nebo Heat Rate Option p360539</v>
          </cell>
          <cell r="D47" t="str">
            <v>Post Merger</v>
          </cell>
        </row>
        <row r="48">
          <cell r="C48" t="str">
            <v>Nucor p346856</v>
          </cell>
          <cell r="D48" t="str">
            <v>Post Merger</v>
          </cell>
        </row>
        <row r="49">
          <cell r="C49" t="str">
            <v>P4 Production p137215/p145258</v>
          </cell>
          <cell r="D49" t="str">
            <v>Post Merger</v>
          </cell>
        </row>
        <row r="50">
          <cell r="C50" t="str">
            <v>PGE Cove p83984</v>
          </cell>
          <cell r="D50" t="str">
            <v>Misc/Pacific</v>
          </cell>
        </row>
        <row r="51">
          <cell r="C51" t="str">
            <v>Rock River Wind p100371</v>
          </cell>
          <cell r="D51" t="str">
            <v>Post Merger</v>
          </cell>
        </row>
        <row r="52">
          <cell r="C52" t="str">
            <v>Roseburg Forest Products p312292</v>
          </cell>
          <cell r="D52" t="str">
            <v>Post Merger</v>
          </cell>
        </row>
        <row r="53">
          <cell r="C53" t="str">
            <v>Small Purchases east</v>
          </cell>
          <cell r="D53" t="str">
            <v>Pre Merger</v>
          </cell>
        </row>
        <row r="54">
          <cell r="C54" t="str">
            <v>Small Purchases west</v>
          </cell>
          <cell r="D54" t="str">
            <v>Pre Merger</v>
          </cell>
        </row>
        <row r="55">
          <cell r="C55" t="str">
            <v>Three Buttes Wind p460457</v>
          </cell>
          <cell r="D55" t="str">
            <v>Post Merger</v>
          </cell>
        </row>
        <row r="56">
          <cell r="C56" t="str">
            <v>Top of the World Wind p522807</v>
          </cell>
          <cell r="D56" t="str">
            <v>Post Merger</v>
          </cell>
        </row>
        <row r="57">
          <cell r="C57" t="str">
            <v>Tri-State Purchase p27057</v>
          </cell>
          <cell r="D57" t="str">
            <v>Post Merger</v>
          </cell>
        </row>
        <row r="58">
          <cell r="C58" t="str">
            <v>UBS p268848</v>
          </cell>
          <cell r="D58" t="str">
            <v>Post Merger</v>
          </cell>
        </row>
        <row r="59">
          <cell r="C59" t="str">
            <v>UBS p268850</v>
          </cell>
          <cell r="D59" t="str">
            <v>Post Merger</v>
          </cell>
        </row>
        <row r="60">
          <cell r="C60" t="str">
            <v>Weyerhaeuser Reserve p356685</v>
          </cell>
          <cell r="D60" t="str">
            <v>Post Merger</v>
          </cell>
        </row>
        <row r="61">
          <cell r="C61" t="str">
            <v>Wolverine Creek Wind p244520</v>
          </cell>
          <cell r="D61" t="str">
            <v>Post Merger</v>
          </cell>
        </row>
        <row r="62">
          <cell r="C62" t="str">
            <v>Place Holder</v>
          </cell>
          <cell r="D62" t="str">
            <v>Post Merger</v>
          </cell>
        </row>
        <row r="63">
          <cell r="C63" t="str">
            <v>DSM (Irrigation)</v>
          </cell>
          <cell r="D63" t="str">
            <v>Post Merger</v>
          </cell>
        </row>
        <row r="65">
          <cell r="C65" t="str">
            <v>QF California</v>
          </cell>
          <cell r="D65" t="str">
            <v>QF by State PPL</v>
          </cell>
        </row>
        <row r="66">
          <cell r="C66" t="str">
            <v>QF Idaho</v>
          </cell>
          <cell r="D66" t="str">
            <v>QF by State UPL</v>
          </cell>
        </row>
        <row r="67">
          <cell r="C67" t="str">
            <v>QF Oregon</v>
          </cell>
          <cell r="D67" t="str">
            <v>QF by State PPL</v>
          </cell>
        </row>
        <row r="68">
          <cell r="C68" t="str">
            <v>QF Utah</v>
          </cell>
          <cell r="D68" t="str">
            <v>QF by State UPL</v>
          </cell>
        </row>
        <row r="69">
          <cell r="C69" t="str">
            <v>QF Washington</v>
          </cell>
          <cell r="D69" t="str">
            <v>QF by State PPL</v>
          </cell>
        </row>
        <row r="70">
          <cell r="C70" t="str">
            <v>QF Wyoming</v>
          </cell>
          <cell r="D70" t="str">
            <v>QF by State UPL</v>
          </cell>
        </row>
        <row r="71">
          <cell r="C71" t="str">
            <v>Biomass p234159 QF</v>
          </cell>
          <cell r="D71" t="str">
            <v>QF PPL Pre Merger</v>
          </cell>
        </row>
        <row r="72">
          <cell r="C72" t="str">
            <v>Chevron Wind p499335 QF</v>
          </cell>
          <cell r="D72" t="str">
            <v>QF UPL Post Merger</v>
          </cell>
        </row>
        <row r="73">
          <cell r="C73" t="str">
            <v>Co-Gen II p349170 QF</v>
          </cell>
          <cell r="D73" t="str">
            <v>QF PPL Post Merger</v>
          </cell>
        </row>
        <row r="74">
          <cell r="C74" t="str">
            <v>DCFP p316701 QF</v>
          </cell>
          <cell r="D74" t="str">
            <v>QF PPL Post Merger</v>
          </cell>
        </row>
        <row r="75">
          <cell r="C75" t="str">
            <v>D.R. Johnson</v>
          </cell>
          <cell r="D75" t="str">
            <v>QF PPL Post Merger</v>
          </cell>
        </row>
        <row r="76">
          <cell r="C76" t="str">
            <v>ExxonMobil p255042 QF</v>
          </cell>
          <cell r="D76" t="str">
            <v>QF UPL Post Merger</v>
          </cell>
        </row>
        <row r="77">
          <cell r="C77" t="str">
            <v>Kennecott QF</v>
          </cell>
          <cell r="D77" t="str">
            <v>QF UPL Post Merger</v>
          </cell>
        </row>
        <row r="78">
          <cell r="C78" t="str">
            <v>Oregon Wind Farm QF</v>
          </cell>
          <cell r="D78" t="str">
            <v>QF PPL Post Merger</v>
          </cell>
        </row>
        <row r="79">
          <cell r="C79" t="str">
            <v>Schwendiman QF</v>
          </cell>
          <cell r="D79" t="str">
            <v>QF UPL Post Merger</v>
          </cell>
        </row>
        <row r="80">
          <cell r="C80" t="str">
            <v>SF Phosphates</v>
          </cell>
          <cell r="D80" t="str">
            <v>QF UPL Post Merger</v>
          </cell>
        </row>
        <row r="81">
          <cell r="C81" t="str">
            <v>Spanish Fork Wind 2 p311681 QF</v>
          </cell>
          <cell r="D81" t="str">
            <v>QF UPL Post Merger</v>
          </cell>
        </row>
        <row r="82">
          <cell r="C82" t="str">
            <v>Sunnyside p83997/p59965 QF</v>
          </cell>
          <cell r="D82" t="str">
            <v>QF UPL Pre Merger</v>
          </cell>
        </row>
        <row r="83">
          <cell r="C83" t="str">
            <v>Tesoro QF</v>
          </cell>
          <cell r="D83" t="str">
            <v>QF UPL Post Merger</v>
          </cell>
        </row>
        <row r="84">
          <cell r="C84" t="str">
            <v>Threemile Canyon Wind QF p500139</v>
          </cell>
          <cell r="D84" t="str">
            <v>QF PPL Post Merger</v>
          </cell>
        </row>
        <row r="85">
          <cell r="C85" t="str">
            <v>Evergreen BioPower p351030 QF</v>
          </cell>
          <cell r="D85" t="str">
            <v>QF PPL Post Merger</v>
          </cell>
        </row>
        <row r="86">
          <cell r="C86" t="str">
            <v>Mountain Wind 1 p367721 QF</v>
          </cell>
          <cell r="D86" t="str">
            <v>QF UPL Post Merger</v>
          </cell>
        </row>
        <row r="87">
          <cell r="C87" t="str">
            <v>Mountain Wind 2 p398449 QF</v>
          </cell>
          <cell r="D87" t="str">
            <v>QF UPL Post Merger</v>
          </cell>
        </row>
        <row r="88">
          <cell r="C88" t="str">
            <v>Weyerhaeuser QF</v>
          </cell>
          <cell r="D88" t="str">
            <v>QF PPL Post Merger</v>
          </cell>
        </row>
        <row r="89">
          <cell r="C89" t="str">
            <v>US Magnesium QF</v>
          </cell>
          <cell r="D89" t="str">
            <v>QF UPL Post Merger</v>
          </cell>
        </row>
        <row r="91">
          <cell r="C91" t="str">
            <v>Canadian Entitlement p60828</v>
          </cell>
          <cell r="D91" t="str">
            <v>Post Merger</v>
          </cell>
        </row>
        <row r="92">
          <cell r="C92" t="str">
            <v>Chelan - Rocky Reach p60827</v>
          </cell>
          <cell r="D92" t="str">
            <v>Mid Columbia</v>
          </cell>
        </row>
        <row r="93">
          <cell r="C93" t="str">
            <v>Douglas - Wells p60828</v>
          </cell>
          <cell r="D93" t="str">
            <v>Mid Columbia</v>
          </cell>
        </row>
        <row r="94">
          <cell r="C94" t="str">
            <v>Grant Displacement p270294</v>
          </cell>
          <cell r="D94" t="str">
            <v>Mid Columbia</v>
          </cell>
        </row>
        <row r="95">
          <cell r="C95" t="str">
            <v>Grant Reasonable</v>
          </cell>
          <cell r="D95" t="str">
            <v>Mid Columbia</v>
          </cell>
        </row>
        <row r="96">
          <cell r="C96" t="str">
            <v>Grant Meaningful Priority p390668</v>
          </cell>
          <cell r="D96" t="str">
            <v>Mid Columbia</v>
          </cell>
        </row>
        <row r="97">
          <cell r="C97" t="str">
            <v>Grant Surplus p258951</v>
          </cell>
          <cell r="D97" t="str">
            <v>Mid Columbia</v>
          </cell>
        </row>
        <row r="98">
          <cell r="C98" t="str">
            <v>Grant Power Auction</v>
          </cell>
          <cell r="D98" t="str">
            <v>Mid Columbia</v>
          </cell>
        </row>
        <row r="99">
          <cell r="C99" t="str">
            <v>Grant - Priest Rapids</v>
          </cell>
          <cell r="D99" t="str">
            <v>Mid Columbia</v>
          </cell>
        </row>
        <row r="100">
          <cell r="C100" t="str">
            <v>Grant - Wanapum p60825</v>
          </cell>
          <cell r="D100" t="str">
            <v>Mid Columbia</v>
          </cell>
        </row>
        <row r="102">
          <cell r="C102" t="str">
            <v>APGI/Colockum s191690</v>
          </cell>
          <cell r="D102" t="str">
            <v>Post Merger</v>
          </cell>
        </row>
        <row r="103">
          <cell r="C103" t="str">
            <v>APS Exchange p58118/s58119</v>
          </cell>
          <cell r="D103" t="str">
            <v>Post Merger</v>
          </cell>
        </row>
        <row r="104">
          <cell r="C104" t="str">
            <v>Black Hills CTs p64676</v>
          </cell>
          <cell r="D104" t="str">
            <v>Pacific Capacity</v>
          </cell>
        </row>
        <row r="105">
          <cell r="C105" t="str">
            <v>BPA Exchange p64706/p64888</v>
          </cell>
          <cell r="D105" t="str">
            <v>Pacific Pre Merger</v>
          </cell>
        </row>
        <row r="106">
          <cell r="C106" t="str">
            <v xml:space="preserve">BPA FC II Wind p63507 </v>
          </cell>
          <cell r="D106" t="str">
            <v>Post Merger</v>
          </cell>
        </row>
        <row r="107">
          <cell r="C107" t="str">
            <v xml:space="preserve">BPA FC IV Wind p79207 </v>
          </cell>
          <cell r="D107" t="str">
            <v>Post Merger</v>
          </cell>
        </row>
        <row r="108">
          <cell r="C108" t="str">
            <v>BPA Peaking p59820</v>
          </cell>
          <cell r="D108" t="str">
            <v>BPA Peak Purchase</v>
          </cell>
        </row>
        <row r="109">
          <cell r="C109" t="str">
            <v>BPA So. Idaho p64885/p83975/p64705</v>
          </cell>
          <cell r="D109" t="str">
            <v>Post Merger</v>
          </cell>
        </row>
        <row r="110">
          <cell r="C110" t="str">
            <v>Cargill p483225/s6 p485390/s89</v>
          </cell>
          <cell r="D110" t="str">
            <v>Post Merger</v>
          </cell>
        </row>
        <row r="111">
          <cell r="C111" t="str">
            <v>Cowlitz Swift p65787</v>
          </cell>
          <cell r="D111" t="str">
            <v>Pacific Pre Merger</v>
          </cell>
        </row>
        <row r="112">
          <cell r="C112" t="str">
            <v>EWEB FC I p63508/p63510</v>
          </cell>
          <cell r="D112" t="str">
            <v>Post Merger</v>
          </cell>
        </row>
        <row r="113">
          <cell r="C113" t="str">
            <v>PSCo Exchange p340325</v>
          </cell>
          <cell r="D113" t="str">
            <v>Post Merger</v>
          </cell>
        </row>
        <row r="114">
          <cell r="C114" t="str">
            <v>PSCO FC III p63362/s63361</v>
          </cell>
          <cell r="D114" t="str">
            <v>Post Merger</v>
          </cell>
        </row>
        <row r="115">
          <cell r="C115" t="str">
            <v>Redding Exchange p66276</v>
          </cell>
          <cell r="D115" t="str">
            <v>Post Merger</v>
          </cell>
        </row>
        <row r="116">
          <cell r="C116" t="str">
            <v>SCL State Line p105228</v>
          </cell>
          <cell r="D116" t="str">
            <v>Post Merger</v>
          </cell>
        </row>
        <row r="117">
          <cell r="C117" t="str">
            <v>Shell p489963/s489962</v>
          </cell>
          <cell r="D117" t="str">
            <v>Post Merger</v>
          </cell>
        </row>
        <row r="118">
          <cell r="C118" t="str">
            <v>TransAlta p371343/s371344</v>
          </cell>
          <cell r="D118" t="str">
            <v>Post Merger</v>
          </cell>
        </row>
        <row r="119">
          <cell r="C119" t="str">
            <v>Tri-State Exchange</v>
          </cell>
          <cell r="D119" t="str">
            <v>Post Merger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ePost"/>
      <sheetName val="NPC"/>
      <sheetName val="FuelAllocation"/>
      <sheetName val="lookup"/>
    </sheetNames>
    <sheetDataSet>
      <sheetData sheetId="0" refreshError="1"/>
      <sheetData sheetId="1" refreshError="1"/>
      <sheetData sheetId="2" refreshError="1"/>
      <sheetData sheetId="3" refreshError="1">
        <row r="3">
          <cell r="C3" t="str">
            <v>Black Hills</v>
          </cell>
          <cell r="D3" t="str">
            <v>Pacific Pre Merger</v>
          </cell>
        </row>
        <row r="4">
          <cell r="C4" t="str">
            <v>Blanding</v>
          </cell>
          <cell r="D4" t="str">
            <v>Post Merger</v>
          </cell>
        </row>
        <row r="5">
          <cell r="C5" t="str">
            <v>BPA Flathead Sale</v>
          </cell>
          <cell r="D5" t="str">
            <v>Post Merger</v>
          </cell>
        </row>
        <row r="6">
          <cell r="C6" t="str">
            <v>BPA Wind</v>
          </cell>
          <cell r="D6" t="str">
            <v>Post Merger</v>
          </cell>
        </row>
        <row r="7">
          <cell r="C7" t="str">
            <v>Cowlitz</v>
          </cell>
          <cell r="D7" t="str">
            <v>Post Merger</v>
          </cell>
        </row>
        <row r="8">
          <cell r="C8" t="str">
            <v>Flathead</v>
          </cell>
          <cell r="D8" t="str">
            <v>Post Merger</v>
          </cell>
        </row>
        <row r="9">
          <cell r="C9" t="str">
            <v>Hurricane Sale</v>
          </cell>
          <cell r="D9" t="str">
            <v>Post Merger</v>
          </cell>
        </row>
        <row r="10">
          <cell r="C10" t="str">
            <v>LADWP (IPP Layoff)</v>
          </cell>
          <cell r="D10" t="str">
            <v>Utah Pre Merger</v>
          </cell>
        </row>
        <row r="11">
          <cell r="C11" t="str">
            <v>PG&amp;E</v>
          </cell>
          <cell r="D11" t="str">
            <v>Post Merger</v>
          </cell>
        </row>
        <row r="12">
          <cell r="C12" t="str">
            <v>PSCO</v>
          </cell>
          <cell r="D12" t="str">
            <v>Post Merger</v>
          </cell>
        </row>
        <row r="13">
          <cell r="C13" t="str">
            <v>Salt River Project</v>
          </cell>
          <cell r="D13" t="str">
            <v>Post Merger</v>
          </cell>
        </row>
        <row r="14">
          <cell r="C14" t="str">
            <v>SCE</v>
          </cell>
          <cell r="D14" t="str">
            <v>Pacific Pre Merger</v>
          </cell>
        </row>
        <row r="15">
          <cell r="C15" t="str">
            <v>Sierra Pac 2</v>
          </cell>
          <cell r="D15" t="str">
            <v>Post Merger</v>
          </cell>
        </row>
        <row r="16">
          <cell r="C16" t="str">
            <v>SMUD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UMPA</v>
          </cell>
          <cell r="D18" t="str">
            <v>Post Merger</v>
          </cell>
        </row>
        <row r="19">
          <cell r="C19" t="str">
            <v>UMPA II</v>
          </cell>
          <cell r="D19" t="str">
            <v>Post Merger</v>
          </cell>
        </row>
        <row r="21">
          <cell r="C21" t="str">
            <v>APS p167566</v>
          </cell>
          <cell r="D21" t="str">
            <v>Post Merger</v>
          </cell>
        </row>
        <row r="22">
          <cell r="C22" t="str">
            <v>APS p172318</v>
          </cell>
          <cell r="D22" t="str">
            <v>Post Merger</v>
          </cell>
        </row>
        <row r="23">
          <cell r="C23" t="str">
            <v>APS p205692</v>
          </cell>
          <cell r="D23" t="str">
            <v>Post Merger</v>
          </cell>
        </row>
        <row r="24">
          <cell r="C24" t="str">
            <v>APS Supplemental</v>
          </cell>
          <cell r="D24" t="str">
            <v>Post Merger</v>
          </cell>
        </row>
        <row r="25">
          <cell r="C25" t="str">
            <v>Aquila hydro hedge</v>
          </cell>
          <cell r="D25" t="str">
            <v>Post Merger</v>
          </cell>
        </row>
        <row r="26">
          <cell r="C26" t="str">
            <v>Avoided Cost Resource</v>
          </cell>
          <cell r="D26" t="str">
            <v>Post Merger</v>
          </cell>
        </row>
        <row r="27">
          <cell r="C27" t="str">
            <v>Clark S&amp;I Agreement (Net)</v>
          </cell>
          <cell r="D27" t="str">
            <v>Post Merger</v>
          </cell>
        </row>
        <row r="28">
          <cell r="C28" t="str">
            <v>Combine Hills</v>
          </cell>
          <cell r="D28" t="str">
            <v>Post Merger</v>
          </cell>
        </row>
        <row r="29">
          <cell r="C29" t="str">
            <v>Constellation p177669</v>
          </cell>
          <cell r="D29" t="str">
            <v>Post Merger</v>
          </cell>
        </row>
        <row r="30">
          <cell r="C30" t="str">
            <v>Constellation p223699</v>
          </cell>
          <cell r="D30" t="str">
            <v>Post Merger</v>
          </cell>
        </row>
        <row r="31">
          <cell r="C31" t="str">
            <v>Constellation p257677</v>
          </cell>
          <cell r="D31" t="str">
            <v>Post Merger</v>
          </cell>
        </row>
        <row r="32">
          <cell r="C32" t="str">
            <v>Constellation p257678</v>
          </cell>
          <cell r="D32" t="str">
            <v>Post Merger</v>
          </cell>
        </row>
        <row r="33">
          <cell r="C33" t="str">
            <v>Constellation p268849</v>
          </cell>
          <cell r="D33" t="str">
            <v>Post Merger</v>
          </cell>
        </row>
        <row r="34">
          <cell r="C34" t="str">
            <v>Deseret Purchase</v>
          </cell>
          <cell r="D34" t="str">
            <v>Post Merger</v>
          </cell>
        </row>
        <row r="35">
          <cell r="C35" t="str">
            <v>Douglas PUD Settlement</v>
          </cell>
          <cell r="D35" t="str">
            <v>Mid Columbia</v>
          </cell>
        </row>
        <row r="36">
          <cell r="C36" t="str">
            <v>Duke HLH</v>
          </cell>
          <cell r="D36" t="str">
            <v>Post Merger</v>
          </cell>
        </row>
        <row r="37">
          <cell r="C37" t="str">
            <v>Duke p99206</v>
          </cell>
          <cell r="D37" t="str">
            <v>Post Merger</v>
          </cell>
        </row>
        <row r="38">
          <cell r="C38" t="str">
            <v>Gemstate</v>
          </cell>
          <cell r="D38" t="str">
            <v>Gemstate</v>
          </cell>
        </row>
        <row r="39">
          <cell r="C39" t="str">
            <v>Georgia-Pacific Camas</v>
          </cell>
          <cell r="D39" t="str">
            <v>Post Merger</v>
          </cell>
        </row>
        <row r="40">
          <cell r="C40" t="str">
            <v>Grant County 10 aMW purchase</v>
          </cell>
          <cell r="D40" t="str">
            <v>Misc/Pacific</v>
          </cell>
        </row>
        <row r="41">
          <cell r="C41" t="str">
            <v>Hermiston Purchase</v>
          </cell>
          <cell r="D41" t="str">
            <v>Post Merger</v>
          </cell>
        </row>
        <row r="42">
          <cell r="C42" t="str">
            <v>Hurricane Purchase</v>
          </cell>
          <cell r="D42" t="str">
            <v>Post Merger</v>
          </cell>
        </row>
        <row r="43">
          <cell r="C43" t="str">
            <v>Idaho Power RTSA Purchase</v>
          </cell>
          <cell r="D43" t="str">
            <v>Post Merger</v>
          </cell>
        </row>
        <row r="44">
          <cell r="C44" t="str">
            <v>IPP Purchase</v>
          </cell>
          <cell r="D44" t="str">
            <v>IPP Layoff</v>
          </cell>
        </row>
        <row r="45">
          <cell r="C45" t="str">
            <v>Kennecott Generation Incentive</v>
          </cell>
          <cell r="D45" t="str">
            <v>Post Merger</v>
          </cell>
        </row>
        <row r="46">
          <cell r="C46" t="str">
            <v>Magcorp</v>
          </cell>
          <cell r="D46" t="str">
            <v>Post Merger</v>
          </cell>
        </row>
        <row r="47">
          <cell r="C47" t="str">
            <v>MagCorp Reserves</v>
          </cell>
          <cell r="D47" t="str">
            <v>Post Merger</v>
          </cell>
        </row>
        <row r="48">
          <cell r="C48" t="str">
            <v>Morgan Stanley p189046</v>
          </cell>
          <cell r="D48" t="str">
            <v>Post Merger</v>
          </cell>
        </row>
        <row r="49">
          <cell r="C49" t="str">
            <v>Morgan Stanley p189047</v>
          </cell>
          <cell r="D49" t="str">
            <v>Post Merger</v>
          </cell>
        </row>
        <row r="50">
          <cell r="C50" t="str">
            <v>Morgan Stanley p196538</v>
          </cell>
          <cell r="D50" t="str">
            <v>Post Merger</v>
          </cell>
        </row>
        <row r="51">
          <cell r="C51" t="str">
            <v>Morgan Stanley p206006</v>
          </cell>
          <cell r="D51" t="str">
            <v>Post Merger</v>
          </cell>
        </row>
        <row r="52">
          <cell r="C52" t="str">
            <v>Morgan Stanley p206008</v>
          </cell>
          <cell r="D52" t="str">
            <v>Post Merger</v>
          </cell>
        </row>
        <row r="53">
          <cell r="C53" t="str">
            <v>Morgan Stanley p244840</v>
          </cell>
          <cell r="D53" t="str">
            <v>Post Merger</v>
          </cell>
        </row>
        <row r="54">
          <cell r="C54" t="str">
            <v>Morgan Stanley p244841</v>
          </cell>
          <cell r="D54" t="str">
            <v>Post Merger</v>
          </cell>
        </row>
        <row r="55">
          <cell r="C55" t="str">
            <v>Morgan Stanley p272153-6-8</v>
          </cell>
          <cell r="D55" t="str">
            <v>Post Merger</v>
          </cell>
        </row>
        <row r="56">
          <cell r="C56" t="str">
            <v>Morgan Stanley p272154-7</v>
          </cell>
          <cell r="D56" t="str">
            <v>Post Merger</v>
          </cell>
        </row>
        <row r="57">
          <cell r="C57" t="str">
            <v>Nebo Heat Rate Option</v>
          </cell>
          <cell r="D57" t="str">
            <v>Post Merger</v>
          </cell>
        </row>
        <row r="58">
          <cell r="C58" t="str">
            <v>NuCor</v>
          </cell>
          <cell r="D58" t="str">
            <v>Post Merger</v>
          </cell>
        </row>
        <row r="59">
          <cell r="C59" t="str">
            <v>P4 Production</v>
          </cell>
          <cell r="D59" t="str">
            <v>Post Merger</v>
          </cell>
        </row>
        <row r="60">
          <cell r="C60" t="str">
            <v>PGE Cove</v>
          </cell>
          <cell r="D60" t="str">
            <v>Misc/Pacific</v>
          </cell>
        </row>
        <row r="61">
          <cell r="C61" t="str">
            <v>Pinnacle West</v>
          </cell>
          <cell r="D61" t="str">
            <v>Post Merger</v>
          </cell>
        </row>
        <row r="62">
          <cell r="C62" t="str">
            <v>PowerEx p181986</v>
          </cell>
          <cell r="D62" t="str">
            <v>Post Merger</v>
          </cell>
        </row>
        <row r="63">
          <cell r="C63" t="str">
            <v>Public Service NM</v>
          </cell>
          <cell r="D63" t="str">
            <v>Post Merger</v>
          </cell>
        </row>
        <row r="64">
          <cell r="C64" t="str">
            <v>Rock River</v>
          </cell>
          <cell r="D64" t="str">
            <v>Post Merger</v>
          </cell>
        </row>
        <row r="65">
          <cell r="C65" t="str">
            <v>Roseburg Forest Products</v>
          </cell>
          <cell r="D65" t="str">
            <v>Post Merger</v>
          </cell>
        </row>
        <row r="66">
          <cell r="C66" t="str">
            <v>Small Purchases east</v>
          </cell>
          <cell r="D66" t="str">
            <v>QF UPL Pre Merger</v>
          </cell>
        </row>
        <row r="67">
          <cell r="C67" t="str">
            <v>Small Purchases west</v>
          </cell>
          <cell r="D67" t="str">
            <v>QF PPL Post Merger</v>
          </cell>
        </row>
        <row r="68">
          <cell r="C68" t="str">
            <v>TransAlta Purchase</v>
          </cell>
          <cell r="D68" t="str">
            <v>Post Merger</v>
          </cell>
        </row>
        <row r="69">
          <cell r="C69" t="str">
            <v>Tri-State Purchase</v>
          </cell>
          <cell r="D69" t="str">
            <v>Post Merger</v>
          </cell>
        </row>
        <row r="70">
          <cell r="C70" t="str">
            <v>UBS p223199</v>
          </cell>
          <cell r="D70" t="str">
            <v>Post Merger</v>
          </cell>
        </row>
        <row r="71">
          <cell r="C71" t="str">
            <v>UBS p268848</v>
          </cell>
          <cell r="D71" t="str">
            <v>Post Merger</v>
          </cell>
        </row>
        <row r="72">
          <cell r="C72" t="str">
            <v>UBS p268850</v>
          </cell>
          <cell r="D72" t="str">
            <v>Post Merger</v>
          </cell>
        </row>
        <row r="73">
          <cell r="C73" t="str">
            <v>UBS Summer Purchase</v>
          </cell>
          <cell r="D73" t="str">
            <v>Post Merger</v>
          </cell>
        </row>
        <row r="74">
          <cell r="C74" t="str">
            <v>Weyerhaeuser Reserve</v>
          </cell>
          <cell r="D74" t="str">
            <v>Post Merger</v>
          </cell>
        </row>
        <row r="75">
          <cell r="C75" t="str">
            <v>Wolverine Creek</v>
          </cell>
          <cell r="D75" t="str">
            <v>Post Merger</v>
          </cell>
        </row>
        <row r="76">
          <cell r="C76" t="str">
            <v>Place Holder</v>
          </cell>
          <cell r="D76" t="str">
            <v>Post Merger</v>
          </cell>
        </row>
        <row r="77">
          <cell r="C77" t="str">
            <v>BPA Conservation Rate Credit</v>
          </cell>
          <cell r="D77" t="str">
            <v>Post Merger</v>
          </cell>
        </row>
        <row r="78">
          <cell r="C78" t="str">
            <v>AMP Resources (Cove Fort)</v>
          </cell>
          <cell r="D78" t="str">
            <v>Post Merger</v>
          </cell>
        </row>
        <row r="79">
          <cell r="C79" t="str">
            <v>BPA Hermiston Loss Settlement</v>
          </cell>
          <cell r="D79" t="str">
            <v>Post Merger</v>
          </cell>
        </row>
        <row r="80">
          <cell r="C80" t="str">
            <v>Roseburg Forest Products CA</v>
          </cell>
          <cell r="D80" t="str">
            <v>Post Merger</v>
          </cell>
        </row>
        <row r="81">
          <cell r="C81" t="str">
            <v>DSM (Load Curtailment)</v>
          </cell>
          <cell r="D81" t="str">
            <v>Post Merger</v>
          </cell>
        </row>
        <row r="83">
          <cell r="C83" t="str">
            <v>QF California</v>
          </cell>
          <cell r="D83" t="str">
            <v>QF by State PPL</v>
          </cell>
        </row>
        <row r="84">
          <cell r="C84" t="str">
            <v>QF Idaho</v>
          </cell>
          <cell r="D84" t="str">
            <v>QF by State UPL</v>
          </cell>
        </row>
        <row r="85">
          <cell r="C85" t="str">
            <v>QF Oregon</v>
          </cell>
          <cell r="D85" t="str">
            <v>QF by State PPL</v>
          </cell>
        </row>
        <row r="86">
          <cell r="C86" t="str">
            <v>QF Utah</v>
          </cell>
          <cell r="D86" t="str">
            <v>QF by State UPL</v>
          </cell>
        </row>
        <row r="87">
          <cell r="C87" t="str">
            <v>QF Washington</v>
          </cell>
          <cell r="D87" t="str">
            <v>QF by State PPL</v>
          </cell>
        </row>
        <row r="88">
          <cell r="C88" t="str">
            <v>QF Wyoming</v>
          </cell>
          <cell r="D88" t="str">
            <v>QF by State UPL</v>
          </cell>
        </row>
        <row r="89">
          <cell r="C89" t="str">
            <v>Biomass</v>
          </cell>
          <cell r="D89" t="str">
            <v>QF PPL Pre Merger</v>
          </cell>
        </row>
        <row r="90">
          <cell r="C90" t="str">
            <v>Desert Power QF</v>
          </cell>
          <cell r="D90" t="str">
            <v>QF UPL Post Merger</v>
          </cell>
        </row>
        <row r="91">
          <cell r="C91" t="str">
            <v>Douglas County Forest Products QF</v>
          </cell>
          <cell r="D91" t="str">
            <v>QF PPL Post Merger</v>
          </cell>
        </row>
        <row r="92">
          <cell r="C92" t="str">
            <v>D.R. Johnson</v>
          </cell>
          <cell r="D92" t="str">
            <v>QF PPL Post Merger</v>
          </cell>
        </row>
        <row r="93">
          <cell r="C93" t="str">
            <v>ExxonMobil QF</v>
          </cell>
          <cell r="D93" t="str">
            <v>QF UPL Post Merger</v>
          </cell>
        </row>
        <row r="94">
          <cell r="C94" t="str">
            <v>Kennecott QF</v>
          </cell>
          <cell r="D94" t="str">
            <v>QF UPL Post Merger</v>
          </cell>
        </row>
        <row r="95">
          <cell r="C95" t="str">
            <v>Mountain Wind QF</v>
          </cell>
          <cell r="D95" t="str">
            <v>QF UPL Post Merger</v>
          </cell>
        </row>
        <row r="96">
          <cell r="C96" t="str">
            <v>Pioneer Ridge QF</v>
          </cell>
          <cell r="D96" t="str">
            <v>QF UPL Post Merger</v>
          </cell>
        </row>
        <row r="97">
          <cell r="C97" t="str">
            <v>Schwendiman QF</v>
          </cell>
          <cell r="D97" t="str">
            <v>QF UPL Post Merger</v>
          </cell>
        </row>
        <row r="98">
          <cell r="C98" t="str">
            <v>Simplot Phosphates</v>
          </cell>
          <cell r="D98" t="str">
            <v>QF UPL Post Merger</v>
          </cell>
        </row>
        <row r="99">
          <cell r="C99" t="str">
            <v>Spanish Fork Wind 2 QF</v>
          </cell>
          <cell r="D99" t="str">
            <v>QF UPL Post Merger</v>
          </cell>
        </row>
        <row r="100">
          <cell r="C100" t="str">
            <v>Sunnyside</v>
          </cell>
          <cell r="D100" t="str">
            <v>QF UPL Pre Merger</v>
          </cell>
        </row>
        <row r="101">
          <cell r="C101" t="str">
            <v>Tesoro QF</v>
          </cell>
          <cell r="D101" t="str">
            <v>QF UPL Post Merger</v>
          </cell>
        </row>
        <row r="102">
          <cell r="C102" t="str">
            <v>Evergreen BioPower QF</v>
          </cell>
          <cell r="D102" t="str">
            <v>QF PPL Post Merger</v>
          </cell>
        </row>
        <row r="103">
          <cell r="C103" t="str">
            <v>Mountain Wind 1 QF</v>
          </cell>
          <cell r="D103" t="str">
            <v>QF UPL Post Merger</v>
          </cell>
        </row>
        <row r="104">
          <cell r="C104" t="str">
            <v>Mountain Wind 2 QF</v>
          </cell>
          <cell r="D104" t="str">
            <v>QF UPL Post Merger</v>
          </cell>
        </row>
        <row r="105">
          <cell r="C105" t="str">
            <v>Weyerhaeuser QF</v>
          </cell>
          <cell r="D105" t="str">
            <v>QF PPL Post Merger</v>
          </cell>
        </row>
        <row r="106">
          <cell r="C106" t="str">
            <v>US Magnesium QF</v>
          </cell>
          <cell r="D106" t="str">
            <v>QF UPL Post Merger</v>
          </cell>
        </row>
        <row r="108">
          <cell r="C108" t="str">
            <v>Canadian Entitlement</v>
          </cell>
          <cell r="D108" t="str">
            <v>Post Merger</v>
          </cell>
        </row>
        <row r="109">
          <cell r="C109" t="str">
            <v>Chelan - Rocky Reach</v>
          </cell>
          <cell r="D109" t="str">
            <v>Mid Columbia</v>
          </cell>
        </row>
        <row r="110">
          <cell r="C110" t="str">
            <v>Douglas - Wells</v>
          </cell>
          <cell r="D110" t="str">
            <v>Mid Columbia</v>
          </cell>
        </row>
        <row r="111">
          <cell r="C111" t="str">
            <v>Grant Displacement</v>
          </cell>
          <cell r="D111" t="str">
            <v>Mid Columbia</v>
          </cell>
        </row>
        <row r="112">
          <cell r="C112" t="str">
            <v>Grant Reasonable</v>
          </cell>
          <cell r="D112" t="str">
            <v>Mid Columbia</v>
          </cell>
        </row>
        <row r="113">
          <cell r="C113" t="str">
            <v>Grant Meaningful Priority</v>
          </cell>
          <cell r="D113" t="str">
            <v>Mid Columbia</v>
          </cell>
        </row>
        <row r="114">
          <cell r="C114" t="str">
            <v>Grant Surplus</v>
          </cell>
          <cell r="D114" t="str">
            <v>Mid Columbia</v>
          </cell>
        </row>
        <row r="115">
          <cell r="C115" t="str">
            <v>Grant - Priest Rapids</v>
          </cell>
          <cell r="D115" t="str">
            <v>Mid Columbia</v>
          </cell>
        </row>
        <row r="116">
          <cell r="C116" t="str">
            <v>Grant - Wanapum</v>
          </cell>
          <cell r="D116" t="str">
            <v>Mid Columbia</v>
          </cell>
        </row>
        <row r="118">
          <cell r="C118" t="str">
            <v>APGI/Colockum Capacity Exchange</v>
          </cell>
          <cell r="D118" t="str">
            <v>Post Merger</v>
          </cell>
        </row>
        <row r="119">
          <cell r="C119" t="str">
            <v>APS Exchange</v>
          </cell>
          <cell r="D119" t="str">
            <v>Post Merger</v>
          </cell>
        </row>
        <row r="120">
          <cell r="C120" t="str">
            <v>APS s207860/p207861</v>
          </cell>
          <cell r="D120" t="str">
            <v>Post Merger</v>
          </cell>
        </row>
        <row r="121">
          <cell r="C121" t="str">
            <v>Black Hills CTs</v>
          </cell>
          <cell r="D121" t="str">
            <v>Pacific Capacity</v>
          </cell>
        </row>
        <row r="122">
          <cell r="C122" t="str">
            <v>BPA Exchange</v>
          </cell>
          <cell r="D122" t="str">
            <v>Pacific Pre Merger</v>
          </cell>
        </row>
        <row r="123">
          <cell r="C123" t="str">
            <v>BPA FC II Storage Agreement</v>
          </cell>
          <cell r="D123" t="str">
            <v>Post Merger</v>
          </cell>
        </row>
        <row r="124">
          <cell r="C124" t="str">
            <v>BPA FC IV Storage Agreement</v>
          </cell>
          <cell r="D124" t="str">
            <v>Post Merger</v>
          </cell>
        </row>
        <row r="125">
          <cell r="C125" t="str">
            <v>BPA Peaking</v>
          </cell>
          <cell r="D125" t="str">
            <v>BPA Peak Purchase</v>
          </cell>
        </row>
        <row r="126">
          <cell r="C126" t="str">
            <v>BPA So. Idaho Exchange</v>
          </cell>
          <cell r="D126" t="str">
            <v>Post Merger</v>
          </cell>
        </row>
        <row r="127">
          <cell r="C127" t="str">
            <v>Cowlitz Swift</v>
          </cell>
          <cell r="D127" t="str">
            <v>Pacific Pre Merger</v>
          </cell>
        </row>
        <row r="128">
          <cell r="C128" t="str">
            <v>CPU Shaping Capacity</v>
          </cell>
          <cell r="D128" t="str">
            <v>Post Merger</v>
          </cell>
        </row>
        <row r="129">
          <cell r="C129" t="str">
            <v>EWEB FC I Storage Agreement</v>
          </cell>
          <cell r="D129" t="str">
            <v>Post Merger</v>
          </cell>
        </row>
        <row r="130">
          <cell r="C130" t="str">
            <v>Morgan Stanley 207862/3</v>
          </cell>
          <cell r="D130" t="str">
            <v>Post Merger</v>
          </cell>
        </row>
        <row r="131">
          <cell r="C131" t="str">
            <v>NCPA 309008/9</v>
          </cell>
          <cell r="D131" t="str">
            <v>Post Merger</v>
          </cell>
        </row>
        <row r="132">
          <cell r="C132" t="str">
            <v>PSCo Exchange</v>
          </cell>
          <cell r="D132" t="str">
            <v>Post Merger</v>
          </cell>
        </row>
        <row r="133">
          <cell r="C133" t="str">
            <v>PSCO FC III Storage Agreement</v>
          </cell>
          <cell r="D133" t="str">
            <v>Post Merger</v>
          </cell>
        </row>
        <row r="134">
          <cell r="C134" t="str">
            <v>Redding Exchange</v>
          </cell>
          <cell r="D134" t="str">
            <v>Post Merger</v>
          </cell>
        </row>
        <row r="135">
          <cell r="C135" t="str">
            <v>SCL State Line Storage Agreement</v>
          </cell>
          <cell r="D135" t="str">
            <v>Post Merger</v>
          </cell>
        </row>
        <row r="136">
          <cell r="C136" t="str">
            <v>Tri-State Exchange</v>
          </cell>
          <cell r="D136" t="str">
            <v>Post Merger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>
        <row r="2">
          <cell r="A2" t="str">
            <v>ADVN</v>
          </cell>
          <cell r="AB2">
            <v>0</v>
          </cell>
        </row>
        <row r="15">
          <cell r="AB15">
            <v>4570000</v>
          </cell>
          <cell r="AE15" t="str">
            <v>Unassigned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9">
          <cell r="AL29" t="str">
            <v>WY-ALL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 refreshError="1"/>
      <sheetData sheetId="9" refreshError="1"/>
      <sheetData sheetId="10" refreshError="1"/>
      <sheetData sheetId="11" refreshError="1">
        <row r="2">
          <cell r="AB2">
            <v>3</v>
          </cell>
        </row>
      </sheetData>
      <sheetData sheetId="12" refreshError="1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3">
          <cell r="AP33">
            <v>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"/>
      <sheetName val="Check Dollars"/>
      <sheetName val="Check MWh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>
        <row r="14">
          <cell r="B14" t="str">
            <v>Y</v>
          </cell>
          <cell r="C14" t="str">
            <v>Emergency Purchase ($)</v>
          </cell>
          <cell r="D14" t="str">
            <v>Imbalance.csv</v>
          </cell>
          <cell r="E14" t="str">
            <v>Bubble</v>
          </cell>
          <cell r="F14" t="str">
            <v>Imbalance CostSum</v>
          </cell>
          <cell r="G14">
            <v>38877.834050925929</v>
          </cell>
          <cell r="H14">
            <v>38808</v>
          </cell>
          <cell r="I14">
            <v>39142</v>
          </cell>
        </row>
        <row r="15">
          <cell r="B15" t="str">
            <v>Y</v>
          </cell>
          <cell r="C15" t="str">
            <v>Emergency Purchase (MWh)</v>
          </cell>
          <cell r="D15" t="str">
            <v>Imbalance.csv</v>
          </cell>
          <cell r="E15" t="str">
            <v>Bubble</v>
          </cell>
          <cell r="F15" t="str">
            <v>ImbalanceSum</v>
          </cell>
          <cell r="G15">
            <v>38877.834062499998</v>
          </cell>
          <cell r="H15">
            <v>38808</v>
          </cell>
          <cell r="I15">
            <v>39142</v>
          </cell>
        </row>
        <row r="16">
          <cell r="B16" t="str">
            <v>Y</v>
          </cell>
          <cell r="C16" t="str">
            <v>Fuel Price ($MMBtu)</v>
          </cell>
          <cell r="D16" t="str">
            <v>Fuel Price.csv</v>
          </cell>
          <cell r="E16" t="str">
            <v>Resource</v>
          </cell>
          <cell r="F16" t="str">
            <v>Fuel Price</v>
          </cell>
          <cell r="G16">
            <v>38877.834062499998</v>
          </cell>
          <cell r="H16">
            <v>38808</v>
          </cell>
          <cell r="I16">
            <v>39142</v>
          </cell>
        </row>
        <row r="17">
          <cell r="B17" t="str">
            <v>Y</v>
          </cell>
          <cell r="C17" t="str">
            <v>Fuel Used (MMBtu)</v>
          </cell>
          <cell r="D17" t="str">
            <v>Thermal MMBTU.csv</v>
          </cell>
          <cell r="E17" t="str">
            <v>Facility</v>
          </cell>
          <cell r="F17" t="str">
            <v>MMBTUSum</v>
          </cell>
          <cell r="G17">
            <v>38877.834074074075</v>
          </cell>
          <cell r="H17">
            <v>38808</v>
          </cell>
          <cell r="I17">
            <v>39142</v>
          </cell>
        </row>
        <row r="18">
          <cell r="B18" t="str">
            <v>Y</v>
          </cell>
          <cell r="C18" t="str">
            <v>Hydro Generation (MWH)</v>
          </cell>
          <cell r="D18" t="str">
            <v>Hydro Dispatch.csv</v>
          </cell>
          <cell r="E18" t="str">
            <v>Unit</v>
          </cell>
          <cell r="F18" t="str">
            <v>DispatchSum</v>
          </cell>
          <cell r="G18">
            <v>38877.834074074075</v>
          </cell>
          <cell r="H18">
            <v>38808</v>
          </cell>
          <cell r="I18">
            <v>39142</v>
          </cell>
        </row>
        <row r="19">
          <cell r="B19" t="str">
            <v>Y</v>
          </cell>
          <cell r="C19" t="str">
            <v>Load (MWH)</v>
          </cell>
          <cell r="D19" t="str">
            <v>Adjusted Load by Jurisdiction.csv</v>
          </cell>
          <cell r="E19" t="str">
            <v>State</v>
          </cell>
          <cell r="F19" t="str">
            <v>Adjusted LoadSum</v>
          </cell>
          <cell r="G19">
            <v>38877.834085648145</v>
          </cell>
          <cell r="H19">
            <v>38808</v>
          </cell>
          <cell r="I19">
            <v>39142</v>
          </cell>
        </row>
        <row r="20">
          <cell r="B20" t="str">
            <v>Y</v>
          </cell>
          <cell r="C20" t="str">
            <v>LTC ($)</v>
          </cell>
          <cell r="D20" t="str">
            <v>LTC Cost.csv</v>
          </cell>
          <cell r="E20" t="str">
            <v>Contract</v>
          </cell>
          <cell r="F20" t="str">
            <v>LTC Total Variable Cost</v>
          </cell>
          <cell r="G20">
            <v>38877.834085648145</v>
          </cell>
          <cell r="H20">
            <v>38808</v>
          </cell>
          <cell r="I20">
            <v>39142</v>
          </cell>
        </row>
        <row r="21">
          <cell r="B21" t="str">
            <v>Y</v>
          </cell>
          <cell r="C21" t="str">
            <v>LTC (MWH)</v>
          </cell>
          <cell r="D21" t="str">
            <v>LTC Dispatch.csv</v>
          </cell>
          <cell r="E21" t="str">
            <v>Contract</v>
          </cell>
          <cell r="F21" t="str">
            <v>DispatchSum</v>
          </cell>
          <cell r="G21">
            <v>38877.834097222221</v>
          </cell>
          <cell r="H21">
            <v>38808</v>
          </cell>
          <cell r="I21">
            <v>39142</v>
          </cell>
        </row>
        <row r="22">
          <cell r="B22" t="str">
            <v>Y</v>
          </cell>
          <cell r="C22" t="str">
            <v>Nameplate (MW)</v>
          </cell>
          <cell r="D22" t="str">
            <v>Nameplate.csv</v>
          </cell>
          <cell r="E22" t="str">
            <v>Plant</v>
          </cell>
          <cell r="F22" t="str">
            <v>Nameplate CapacityMax</v>
          </cell>
          <cell r="G22">
            <v>38877.834108796298</v>
          </cell>
          <cell r="H22">
            <v>38808</v>
          </cell>
          <cell r="I22">
            <v>39142</v>
          </cell>
        </row>
        <row r="23">
          <cell r="B23" t="str">
            <v>Y</v>
          </cell>
          <cell r="C23" t="str">
            <v>Purchases ($)</v>
          </cell>
          <cell r="D23" t="str">
            <v>Purchases.csv</v>
          </cell>
          <cell r="E23" t="str">
            <v>Bubble</v>
          </cell>
          <cell r="F23" t="str">
            <v>Purchases CostSum</v>
          </cell>
          <cell r="G23">
            <v>38877.834120370368</v>
          </cell>
          <cell r="H23">
            <v>38808</v>
          </cell>
          <cell r="I23">
            <v>39142</v>
          </cell>
        </row>
        <row r="24">
          <cell r="B24" t="str">
            <v>Y</v>
          </cell>
          <cell r="C24" t="str">
            <v>Purchases (MWH)</v>
          </cell>
          <cell r="D24" t="str">
            <v>Purchases.csv</v>
          </cell>
          <cell r="E24" t="str">
            <v>Bubble</v>
          </cell>
          <cell r="F24" t="str">
            <v>Purchases AmountSum</v>
          </cell>
          <cell r="G24">
            <v>38877.834120370368</v>
          </cell>
          <cell r="H24">
            <v>38808</v>
          </cell>
          <cell r="I24">
            <v>39142</v>
          </cell>
        </row>
        <row r="25">
          <cell r="B25" t="str">
            <v>Y</v>
          </cell>
          <cell r="C25" t="str">
            <v>Sales ($)</v>
          </cell>
          <cell r="D25" t="str">
            <v>Sales.csv</v>
          </cell>
          <cell r="E25" t="str">
            <v>Bubble</v>
          </cell>
          <cell r="F25" t="str">
            <v>Sales CostSum</v>
          </cell>
          <cell r="G25">
            <v>38877.834131944444</v>
          </cell>
          <cell r="H25">
            <v>38808</v>
          </cell>
          <cell r="I25">
            <v>39142</v>
          </cell>
        </row>
        <row r="26">
          <cell r="B26" t="str">
            <v>Y</v>
          </cell>
          <cell r="C26" t="str">
            <v>Sales (MWH)</v>
          </cell>
          <cell r="D26" t="str">
            <v>Sales.csv</v>
          </cell>
          <cell r="E26" t="str">
            <v>Bubble</v>
          </cell>
          <cell r="F26" t="str">
            <v>Sales AmountSum</v>
          </cell>
          <cell r="G26">
            <v>38877.834143518521</v>
          </cell>
          <cell r="H26">
            <v>38808</v>
          </cell>
          <cell r="I26">
            <v>39142</v>
          </cell>
        </row>
        <row r="27">
          <cell r="B27" t="str">
            <v>Y</v>
          </cell>
          <cell r="C27" t="str">
            <v>ST Firm Purchases ($)</v>
          </cell>
          <cell r="D27" t="str">
            <v>Short Term Firm.csv</v>
          </cell>
          <cell r="E27" t="str">
            <v>Bubble</v>
          </cell>
          <cell r="F27" t="str">
            <v>ST Firm Purchases ValueSum</v>
          </cell>
          <cell r="G27">
            <v>38877.834143518521</v>
          </cell>
          <cell r="H27">
            <v>38808</v>
          </cell>
          <cell r="I27">
            <v>39142</v>
          </cell>
        </row>
        <row r="28">
          <cell r="B28" t="str">
            <v>Y</v>
          </cell>
          <cell r="C28" t="str">
            <v>ST Firm Purchases (MWH)</v>
          </cell>
          <cell r="D28" t="str">
            <v>Short Term Firm.csv</v>
          </cell>
          <cell r="E28" t="str">
            <v>Bubble</v>
          </cell>
          <cell r="F28" t="str">
            <v>ST Firm PurchasesSum</v>
          </cell>
          <cell r="G28">
            <v>38877.834143518521</v>
          </cell>
          <cell r="H28">
            <v>38808</v>
          </cell>
          <cell r="I28">
            <v>39142</v>
          </cell>
        </row>
        <row r="29">
          <cell r="B29" t="str">
            <v>Y</v>
          </cell>
          <cell r="C29" t="str">
            <v>ST Firm Sales ($)</v>
          </cell>
          <cell r="D29" t="str">
            <v>Short Term Firm.csv</v>
          </cell>
          <cell r="E29" t="str">
            <v>Bubble</v>
          </cell>
          <cell r="F29" t="str">
            <v>ST Firm Sales ValueSum</v>
          </cell>
          <cell r="G29">
            <v>38877.834155092591</v>
          </cell>
          <cell r="H29">
            <v>38808</v>
          </cell>
          <cell r="I29">
            <v>39142</v>
          </cell>
        </row>
        <row r="30">
          <cell r="B30" t="str">
            <v>Y</v>
          </cell>
          <cell r="C30" t="str">
            <v>ST Firm Sales (MWH)</v>
          </cell>
          <cell r="D30" t="str">
            <v>Short Term Firm.csv</v>
          </cell>
          <cell r="E30" t="str">
            <v>Bubble</v>
          </cell>
          <cell r="F30" t="str">
            <v>ST Firm SalesSum</v>
          </cell>
          <cell r="G30">
            <v>38877.834155092591</v>
          </cell>
          <cell r="H30">
            <v>38808</v>
          </cell>
          <cell r="I30">
            <v>39142</v>
          </cell>
        </row>
        <row r="31">
          <cell r="B31" t="str">
            <v>Y</v>
          </cell>
          <cell r="C31" t="str">
            <v>Thermal Fuel Burn ($)</v>
          </cell>
          <cell r="D31" t="str">
            <v>Thermal Fuel Cost.csv</v>
          </cell>
          <cell r="E31" t="str">
            <v>Plant</v>
          </cell>
          <cell r="F31" t="str">
            <v>Fuel CostSum</v>
          </cell>
          <cell r="G31">
            <v>38877.834155092591</v>
          </cell>
          <cell r="H31">
            <v>38808</v>
          </cell>
          <cell r="I31">
            <v>39142</v>
          </cell>
        </row>
        <row r="32">
          <cell r="B32" t="str">
            <v>Y</v>
          </cell>
          <cell r="C32" t="str">
            <v>Thermal Generation (MWH)</v>
          </cell>
          <cell r="D32" t="str">
            <v>Thermal Dispatch.csv</v>
          </cell>
          <cell r="E32" t="str">
            <v>Facility</v>
          </cell>
          <cell r="F32" t="str">
            <v>DispatchSum</v>
          </cell>
          <cell r="G32">
            <v>38877.834166666667</v>
          </cell>
          <cell r="H32">
            <v>38808</v>
          </cell>
          <cell r="I32">
            <v>39142</v>
          </cell>
        </row>
        <row r="33">
          <cell r="B33" t="str">
            <v>Y</v>
          </cell>
          <cell r="C33" t="str">
            <v>Transmission Costs ($)</v>
          </cell>
          <cell r="D33" t="str">
            <v>Transmission.csv</v>
          </cell>
          <cell r="E33" t="str">
            <v>Link</v>
          </cell>
          <cell r="F33" t="str">
            <v>Transmission CostSum</v>
          </cell>
          <cell r="G33">
            <v>38877.834166666667</v>
          </cell>
          <cell r="H33">
            <v>38808</v>
          </cell>
          <cell r="I33">
            <v>39142</v>
          </cell>
        </row>
      </sheetData>
      <sheetData sheetId="1" refreshError="1"/>
      <sheetData sheetId="2" refreshError="1">
        <row r="239">
          <cell r="M239" t="str">
            <v>AMPS Resources (Cove Fort)</v>
          </cell>
          <cell r="N239">
            <v>2</v>
          </cell>
        </row>
        <row r="240">
          <cell r="M240" t="str">
            <v>APGI 7X24 return</v>
          </cell>
          <cell r="N240">
            <v>5</v>
          </cell>
        </row>
        <row r="241">
          <cell r="M241" t="str">
            <v>APGI LLH return</v>
          </cell>
          <cell r="N241">
            <v>5</v>
          </cell>
        </row>
        <row r="242">
          <cell r="M242" t="str">
            <v>APS 6X16 at 4C</v>
          </cell>
          <cell r="N242">
            <v>2</v>
          </cell>
        </row>
        <row r="243">
          <cell r="M243" t="str">
            <v>APS 7X16 at 4C</v>
          </cell>
          <cell r="N243">
            <v>2</v>
          </cell>
        </row>
        <row r="244">
          <cell r="M244" t="str">
            <v>APS 7X16 at Mona</v>
          </cell>
          <cell r="N244">
            <v>2</v>
          </cell>
        </row>
        <row r="245">
          <cell r="M245" t="str">
            <v>APS Exchange</v>
          </cell>
          <cell r="N245">
            <v>5</v>
          </cell>
        </row>
        <row r="246">
          <cell r="M246" t="str">
            <v>APS Exchange deliver</v>
          </cell>
          <cell r="N246">
            <v>5</v>
          </cell>
        </row>
        <row r="247">
          <cell r="M247" t="str">
            <v>APS p207861</v>
          </cell>
          <cell r="N247">
            <v>5</v>
          </cell>
        </row>
        <row r="248">
          <cell r="M248" t="str">
            <v>APS s207860</v>
          </cell>
          <cell r="N248">
            <v>5</v>
          </cell>
        </row>
        <row r="249">
          <cell r="M249" t="str">
            <v>APS Supplemental Purchase coal</v>
          </cell>
          <cell r="N249">
            <v>2</v>
          </cell>
        </row>
        <row r="250">
          <cell r="M250" t="str">
            <v>APS Supplemental Purchase other</v>
          </cell>
          <cell r="N250">
            <v>2</v>
          </cell>
        </row>
        <row r="251">
          <cell r="M251" t="str">
            <v>Aquila hydro hedge</v>
          </cell>
          <cell r="N251">
            <v>2</v>
          </cell>
        </row>
        <row r="252">
          <cell r="M252" t="str">
            <v>Biomass (QF)</v>
          </cell>
          <cell r="N252">
            <v>3</v>
          </cell>
        </row>
        <row r="253">
          <cell r="M253" t="str">
            <v>Black Hills</v>
          </cell>
          <cell r="N253">
            <v>1</v>
          </cell>
        </row>
        <row r="254">
          <cell r="M254" t="str">
            <v>Black Hills Losses</v>
          </cell>
          <cell r="N254">
            <v>1</v>
          </cell>
        </row>
        <row r="255">
          <cell r="M255" t="str">
            <v>Black Hills Reserve (CTs)</v>
          </cell>
          <cell r="N255">
            <v>5</v>
          </cell>
        </row>
        <row r="256">
          <cell r="M256" t="str">
            <v>Blanding</v>
          </cell>
          <cell r="N256">
            <v>1</v>
          </cell>
        </row>
        <row r="257">
          <cell r="M257" t="str">
            <v>BPA Conservation Rate Credit</v>
          </cell>
          <cell r="N257">
            <v>2</v>
          </cell>
        </row>
        <row r="258">
          <cell r="M258" t="str">
            <v>BPA FC II delivery</v>
          </cell>
          <cell r="N258">
            <v>5</v>
          </cell>
        </row>
        <row r="259">
          <cell r="M259" t="str">
            <v>BPA FC II Generation</v>
          </cell>
          <cell r="N259">
            <v>5</v>
          </cell>
        </row>
        <row r="260">
          <cell r="M260" t="str">
            <v>BPA FC IV delivery</v>
          </cell>
          <cell r="N260">
            <v>5</v>
          </cell>
        </row>
        <row r="261">
          <cell r="M261" t="str">
            <v>BPA FC IV Generation</v>
          </cell>
          <cell r="N261">
            <v>5</v>
          </cell>
        </row>
        <row r="262">
          <cell r="M262" t="str">
            <v>BPA Flathead Sale</v>
          </cell>
          <cell r="N262">
            <v>1</v>
          </cell>
        </row>
        <row r="263">
          <cell r="M263" t="str">
            <v>BPA Hermiston Loss Settlement</v>
          </cell>
          <cell r="N263">
            <v>7</v>
          </cell>
        </row>
        <row r="264">
          <cell r="M264" t="str">
            <v>BPA Hermiston Losses</v>
          </cell>
          <cell r="N264">
            <v>7</v>
          </cell>
        </row>
        <row r="265">
          <cell r="M265" t="str">
            <v>BPA Palisades return</v>
          </cell>
          <cell r="N265">
            <v>5</v>
          </cell>
        </row>
        <row r="266">
          <cell r="M266" t="str">
            <v>BPA Palisades storage</v>
          </cell>
          <cell r="N266">
            <v>5</v>
          </cell>
        </row>
        <row r="267">
          <cell r="M267" t="str">
            <v>BPA Peaking</v>
          </cell>
          <cell r="N267">
            <v>5</v>
          </cell>
        </row>
        <row r="268">
          <cell r="M268" t="str">
            <v>BPA Peaking Replacement</v>
          </cell>
          <cell r="N268">
            <v>5</v>
          </cell>
        </row>
        <row r="269">
          <cell r="M269" t="str">
            <v>BPA So. Idaho Exchange In</v>
          </cell>
          <cell r="N269">
            <v>5</v>
          </cell>
        </row>
        <row r="270">
          <cell r="M270" t="str">
            <v>BPA So. Idaho Exchange Out</v>
          </cell>
          <cell r="N270">
            <v>5</v>
          </cell>
        </row>
        <row r="271">
          <cell r="M271" t="str">
            <v>BPA Spring Energy</v>
          </cell>
          <cell r="N271">
            <v>5</v>
          </cell>
        </row>
        <row r="272">
          <cell r="M272" t="str">
            <v>BPA Spring Energy deliver</v>
          </cell>
          <cell r="N272">
            <v>5</v>
          </cell>
        </row>
        <row r="273">
          <cell r="M273" t="str">
            <v>BPA Summer Storage</v>
          </cell>
          <cell r="N273">
            <v>5</v>
          </cell>
        </row>
        <row r="274">
          <cell r="M274" t="str">
            <v>BPA Summer Storage return</v>
          </cell>
          <cell r="N274">
            <v>5</v>
          </cell>
        </row>
        <row r="275">
          <cell r="M275" t="str">
            <v>BPA Wind Sale</v>
          </cell>
          <cell r="N275">
            <v>1</v>
          </cell>
        </row>
        <row r="276">
          <cell r="M276" t="str">
            <v>Bridger Losses In</v>
          </cell>
          <cell r="N276">
            <v>7</v>
          </cell>
        </row>
        <row r="277">
          <cell r="M277" t="str">
            <v>Bridger Losses Out</v>
          </cell>
          <cell r="N277">
            <v>7</v>
          </cell>
        </row>
        <row r="278">
          <cell r="M278" t="str">
            <v>California QF</v>
          </cell>
          <cell r="N278">
            <v>3</v>
          </cell>
        </row>
        <row r="279">
          <cell r="M279" t="str">
            <v>Canadian Entitlement CEAEA</v>
          </cell>
          <cell r="N279">
            <v>4</v>
          </cell>
        </row>
        <row r="280">
          <cell r="M280" t="str">
            <v>Chelan - Rocky Reach</v>
          </cell>
          <cell r="N280">
            <v>4</v>
          </cell>
        </row>
        <row r="281">
          <cell r="M281" t="str">
            <v>Clark Displacement</v>
          </cell>
          <cell r="N281">
            <v>2</v>
          </cell>
        </row>
        <row r="282">
          <cell r="M282" t="str">
            <v>Clark River Road reserve</v>
          </cell>
          <cell r="N282">
            <v>2</v>
          </cell>
        </row>
        <row r="283">
          <cell r="M283" t="str">
            <v>CLARK S&amp;I</v>
          </cell>
          <cell r="N283">
            <v>2</v>
          </cell>
        </row>
        <row r="284">
          <cell r="M284" t="str">
            <v>Clark S&amp;I Base Capacity</v>
          </cell>
          <cell r="N284">
            <v>2</v>
          </cell>
        </row>
        <row r="285">
          <cell r="M285" t="str">
            <v>CLARK Storage &amp; Integration</v>
          </cell>
          <cell r="N285">
            <v>2</v>
          </cell>
        </row>
        <row r="286">
          <cell r="M286" t="str">
            <v>Combine Hills</v>
          </cell>
          <cell r="N286">
            <v>2</v>
          </cell>
        </row>
        <row r="287">
          <cell r="M287" t="str">
            <v>Constellation p257677</v>
          </cell>
          <cell r="N287">
            <v>2</v>
          </cell>
        </row>
        <row r="288">
          <cell r="M288" t="str">
            <v>Constellation p257678</v>
          </cell>
          <cell r="N288">
            <v>2</v>
          </cell>
        </row>
        <row r="289">
          <cell r="M289" t="str">
            <v>Constellation p268849</v>
          </cell>
          <cell r="N289">
            <v>2</v>
          </cell>
        </row>
        <row r="290">
          <cell r="M290" t="str">
            <v>Cowlitz Sale (Mid Columbia)</v>
          </cell>
          <cell r="N290">
            <v>1</v>
          </cell>
        </row>
        <row r="291">
          <cell r="M291" t="str">
            <v>Cowlitz Swift deliver</v>
          </cell>
          <cell r="N291">
            <v>5</v>
          </cell>
        </row>
        <row r="292">
          <cell r="M292" t="str">
            <v>D.R. Johnson (QF)</v>
          </cell>
          <cell r="N292">
            <v>3</v>
          </cell>
        </row>
        <row r="293">
          <cell r="M293" t="str">
            <v>Deseret G&amp;T Expansion</v>
          </cell>
          <cell r="N293">
            <v>2</v>
          </cell>
        </row>
        <row r="294">
          <cell r="M294" t="str">
            <v>Deseret Purchase</v>
          </cell>
          <cell r="N294">
            <v>2</v>
          </cell>
        </row>
        <row r="295">
          <cell r="M295" t="str">
            <v>Desert Power QF</v>
          </cell>
          <cell r="N295">
            <v>3</v>
          </cell>
        </row>
        <row r="296">
          <cell r="M296" t="str">
            <v>Douglas - Wells</v>
          </cell>
          <cell r="N296">
            <v>4</v>
          </cell>
        </row>
        <row r="297">
          <cell r="M297" t="str">
            <v>Douglas PUD Settlement</v>
          </cell>
          <cell r="N297">
            <v>2</v>
          </cell>
        </row>
        <row r="298">
          <cell r="M298" t="str">
            <v>DSM Cool Keeper</v>
          </cell>
          <cell r="N298">
            <v>7</v>
          </cell>
        </row>
        <row r="299">
          <cell r="M299" t="str">
            <v>DSM Cool Keeper Reserve</v>
          </cell>
          <cell r="N299">
            <v>7</v>
          </cell>
        </row>
        <row r="300">
          <cell r="M300" t="str">
            <v>DSM Idaho Irrigation</v>
          </cell>
          <cell r="N300">
            <v>7</v>
          </cell>
        </row>
        <row r="301">
          <cell r="M301" t="str">
            <v>DSM Idaho Irrigation Shifted</v>
          </cell>
          <cell r="N301">
            <v>7</v>
          </cell>
        </row>
        <row r="302">
          <cell r="M302" t="str">
            <v>DSM IRP 2005 East 1</v>
          </cell>
          <cell r="N302">
            <v>7</v>
          </cell>
        </row>
        <row r="303">
          <cell r="M303" t="str">
            <v>DSM IRP 2005 East 2</v>
          </cell>
          <cell r="N303">
            <v>7</v>
          </cell>
        </row>
        <row r="304">
          <cell r="M304" t="str">
            <v>DSM IRP 2005 West 1</v>
          </cell>
          <cell r="N304">
            <v>7</v>
          </cell>
        </row>
        <row r="305">
          <cell r="M305" t="str">
            <v>Duke HLH</v>
          </cell>
          <cell r="N305">
            <v>2</v>
          </cell>
        </row>
        <row r="306">
          <cell r="M306" t="str">
            <v>Duke p99206</v>
          </cell>
          <cell r="N306">
            <v>2</v>
          </cell>
        </row>
        <row r="307">
          <cell r="M307" t="str">
            <v>EWEB FC I delivery</v>
          </cell>
          <cell r="N307">
            <v>5</v>
          </cell>
        </row>
        <row r="308">
          <cell r="M308" t="str">
            <v>EWEB FC I Generation</v>
          </cell>
          <cell r="N308">
            <v>5</v>
          </cell>
        </row>
        <row r="309">
          <cell r="M309" t="str">
            <v>EWEB/BPA Wind Sale</v>
          </cell>
          <cell r="N309">
            <v>5</v>
          </cell>
        </row>
        <row r="310">
          <cell r="M310" t="str">
            <v>Excess Gas Sales</v>
          </cell>
          <cell r="N310">
            <v>10</v>
          </cell>
        </row>
        <row r="311">
          <cell r="M311" t="str">
            <v>ExxonMobil QF</v>
          </cell>
          <cell r="N311">
            <v>3</v>
          </cell>
        </row>
        <row r="312">
          <cell r="M312" t="str">
            <v>Flathead &amp; ENI Sale</v>
          </cell>
          <cell r="N312">
            <v>1</v>
          </cell>
        </row>
        <row r="313">
          <cell r="M313" t="str">
            <v>Foote Creek I Generation</v>
          </cell>
          <cell r="N313">
            <v>8</v>
          </cell>
        </row>
        <row r="314">
          <cell r="M314" t="str">
            <v>Fort James (CoGen)</v>
          </cell>
          <cell r="N314">
            <v>2</v>
          </cell>
        </row>
        <row r="315">
          <cell r="M315" t="str">
            <v>Gas Swaps</v>
          </cell>
          <cell r="N315">
            <v>10</v>
          </cell>
        </row>
        <row r="316">
          <cell r="M316" t="str">
            <v>Gem State (City of Idaho Falls)</v>
          </cell>
          <cell r="N316">
            <v>2</v>
          </cell>
        </row>
        <row r="317">
          <cell r="M317" t="str">
            <v>Gem State Power Cost</v>
          </cell>
          <cell r="N317">
            <v>2</v>
          </cell>
        </row>
        <row r="318">
          <cell r="M318" t="str">
            <v>Grant - Priest Rapids</v>
          </cell>
          <cell r="N318">
            <v>4</v>
          </cell>
        </row>
        <row r="319">
          <cell r="M319" t="str">
            <v>Grant - Wanapum</v>
          </cell>
          <cell r="N319">
            <v>4</v>
          </cell>
        </row>
        <row r="320">
          <cell r="M320" t="str">
            <v>Grant County</v>
          </cell>
          <cell r="N320">
            <v>2</v>
          </cell>
        </row>
        <row r="321">
          <cell r="M321" t="str">
            <v>Grant Displacement</v>
          </cell>
          <cell r="N321">
            <v>4</v>
          </cell>
        </row>
        <row r="322">
          <cell r="M322" t="str">
            <v>Grant Meaningful Priority</v>
          </cell>
          <cell r="N322">
            <v>4</v>
          </cell>
        </row>
        <row r="323">
          <cell r="M323" t="str">
            <v>Grant Reasonable</v>
          </cell>
          <cell r="N323">
            <v>4</v>
          </cell>
        </row>
        <row r="324">
          <cell r="M324" t="str">
            <v>Hermiston Purchase</v>
          </cell>
          <cell r="N324">
            <v>2</v>
          </cell>
        </row>
        <row r="325">
          <cell r="M325" t="str">
            <v>Hurricane Purchase</v>
          </cell>
          <cell r="N325">
            <v>2</v>
          </cell>
        </row>
        <row r="326">
          <cell r="M326" t="str">
            <v>Hurricane Sale</v>
          </cell>
          <cell r="N326">
            <v>1</v>
          </cell>
        </row>
        <row r="327">
          <cell r="M327" t="str">
            <v>Idaho Power RTSA Purchase</v>
          </cell>
          <cell r="N327">
            <v>2</v>
          </cell>
        </row>
        <row r="328">
          <cell r="M328" t="str">
            <v>Idaho Power RTSA return</v>
          </cell>
          <cell r="N328">
            <v>7</v>
          </cell>
        </row>
        <row r="329">
          <cell r="M329" t="str">
            <v>Idaho QF</v>
          </cell>
          <cell r="N329">
            <v>3</v>
          </cell>
        </row>
        <row r="330">
          <cell r="M330" t="str">
            <v>IPP Purchase</v>
          </cell>
          <cell r="N330">
            <v>2</v>
          </cell>
        </row>
        <row r="331">
          <cell r="M331" t="str">
            <v>IPP Sale (LADWP)</v>
          </cell>
          <cell r="N331">
            <v>1</v>
          </cell>
        </row>
        <row r="332">
          <cell r="M332" t="str">
            <v>IRP COB Seasonal</v>
          </cell>
          <cell r="N332">
            <v>6</v>
          </cell>
        </row>
        <row r="333">
          <cell r="M333" t="str">
            <v>IRP DSM Air Conditioning West 1</v>
          </cell>
          <cell r="N333">
            <v>6</v>
          </cell>
        </row>
        <row r="334">
          <cell r="M334" t="str">
            <v>IRP DSM Cool East 1</v>
          </cell>
          <cell r="N334">
            <v>6</v>
          </cell>
        </row>
        <row r="335">
          <cell r="M335" t="str">
            <v>IRP DSM Irrigation East 1</v>
          </cell>
          <cell r="N335">
            <v>6</v>
          </cell>
        </row>
        <row r="336">
          <cell r="M336" t="str">
            <v>IRP DSM Irrigation East 1 - Return</v>
          </cell>
          <cell r="N336">
            <v>6</v>
          </cell>
        </row>
        <row r="337">
          <cell r="M337" t="str">
            <v>IRP DSM Irrigation West 1</v>
          </cell>
          <cell r="N337">
            <v>6</v>
          </cell>
        </row>
        <row r="338">
          <cell r="M338" t="str">
            <v>IRP DSM Irrigation West 1 - Return</v>
          </cell>
          <cell r="N338">
            <v>6</v>
          </cell>
        </row>
        <row r="339">
          <cell r="M339" t="str">
            <v>IRP DSM Utah Commercial Lighting</v>
          </cell>
          <cell r="N339">
            <v>6</v>
          </cell>
        </row>
        <row r="340">
          <cell r="M340" t="str">
            <v>IRP FOT - 4-Corners 1</v>
          </cell>
          <cell r="N340">
            <v>6</v>
          </cell>
        </row>
        <row r="341">
          <cell r="M341" t="str">
            <v>IRP FOT - 4-Corners 2</v>
          </cell>
          <cell r="N341">
            <v>6</v>
          </cell>
        </row>
        <row r="342">
          <cell r="M342" t="str">
            <v>IRP FOT - 4-Corners 3</v>
          </cell>
          <cell r="N342">
            <v>6</v>
          </cell>
        </row>
        <row r="343">
          <cell r="M343" t="str">
            <v>IRP FOT - Mona 1</v>
          </cell>
          <cell r="N343">
            <v>6</v>
          </cell>
        </row>
        <row r="344">
          <cell r="M344" t="str">
            <v>IRP FOT - Mona 2</v>
          </cell>
          <cell r="N344">
            <v>6</v>
          </cell>
        </row>
        <row r="345">
          <cell r="M345" t="str">
            <v>IRP FOT - West Main 1</v>
          </cell>
          <cell r="N345">
            <v>6</v>
          </cell>
        </row>
        <row r="346">
          <cell r="M346" t="str">
            <v>IRP FOT - West Main 2</v>
          </cell>
          <cell r="N346">
            <v>6</v>
          </cell>
        </row>
        <row r="347">
          <cell r="M347" t="str">
            <v>IRP FOT - West Main 3</v>
          </cell>
          <cell r="N347">
            <v>6</v>
          </cell>
        </row>
        <row r="348">
          <cell r="M348" t="str">
            <v>IRP Recent UT_ 1</v>
          </cell>
          <cell r="N348">
            <v>6</v>
          </cell>
        </row>
        <row r="349">
          <cell r="M349" t="str">
            <v>IRP Wind - East Main</v>
          </cell>
          <cell r="N349">
            <v>6</v>
          </cell>
        </row>
        <row r="350">
          <cell r="M350" t="str">
            <v>IRP Wind - WA</v>
          </cell>
          <cell r="N350">
            <v>6</v>
          </cell>
        </row>
        <row r="351">
          <cell r="M351" t="str">
            <v>IRP Wind - West Main</v>
          </cell>
          <cell r="N351">
            <v>6</v>
          </cell>
        </row>
        <row r="352">
          <cell r="M352" t="str">
            <v>IRP Wind - WY</v>
          </cell>
          <cell r="N352">
            <v>6</v>
          </cell>
        </row>
        <row r="353">
          <cell r="M353" t="str">
            <v>IRP Wind 100- West 1</v>
          </cell>
          <cell r="N353">
            <v>6</v>
          </cell>
        </row>
        <row r="354">
          <cell r="M354" t="str">
            <v>IRP Wind 200- East 1</v>
          </cell>
          <cell r="N354">
            <v>6</v>
          </cell>
        </row>
        <row r="355">
          <cell r="M355" t="str">
            <v>Kennecott Incentive</v>
          </cell>
          <cell r="N355">
            <v>2</v>
          </cell>
        </row>
        <row r="356">
          <cell r="M356" t="str">
            <v>Kennecott QF</v>
          </cell>
          <cell r="N356">
            <v>3</v>
          </cell>
        </row>
        <row r="357">
          <cell r="M357" t="str">
            <v>MagCorp Curtailment</v>
          </cell>
          <cell r="N357">
            <v>7</v>
          </cell>
        </row>
        <row r="358">
          <cell r="M358" t="str">
            <v>MagCorp Curtailment Winter</v>
          </cell>
          <cell r="N358">
            <v>7</v>
          </cell>
        </row>
        <row r="359">
          <cell r="M359" t="str">
            <v>Monsanto Curtailment</v>
          </cell>
          <cell r="N359">
            <v>7</v>
          </cell>
        </row>
        <row r="360">
          <cell r="M360" t="str">
            <v>Monsanto Excess Demand</v>
          </cell>
          <cell r="N360">
            <v>7</v>
          </cell>
        </row>
        <row r="361">
          <cell r="M361" t="str">
            <v>Morgan Stanley p189046</v>
          </cell>
          <cell r="N361">
            <v>2</v>
          </cell>
        </row>
        <row r="362">
          <cell r="M362" t="str">
            <v>Morgan Stanley p196538</v>
          </cell>
          <cell r="N362">
            <v>2</v>
          </cell>
        </row>
        <row r="363">
          <cell r="M363" t="str">
            <v>Morgan Stanley p206006</v>
          </cell>
          <cell r="N363">
            <v>2</v>
          </cell>
        </row>
        <row r="364">
          <cell r="M364" t="str">
            <v>Morgan Stanley p206008</v>
          </cell>
          <cell r="N364">
            <v>2</v>
          </cell>
        </row>
        <row r="365">
          <cell r="M365" t="str">
            <v>Morgan Stanley p207863</v>
          </cell>
          <cell r="N365">
            <v>5</v>
          </cell>
        </row>
        <row r="366">
          <cell r="M366" t="str">
            <v>Morgan Stanley p244840</v>
          </cell>
          <cell r="N366">
            <v>2</v>
          </cell>
        </row>
        <row r="367">
          <cell r="M367" t="str">
            <v>Morgan Stanley p244841</v>
          </cell>
          <cell r="N367">
            <v>2</v>
          </cell>
        </row>
        <row r="368">
          <cell r="M368" t="str">
            <v>Morgan Stanley p244841</v>
          </cell>
          <cell r="N368">
            <v>2</v>
          </cell>
        </row>
        <row r="369">
          <cell r="M369" t="str">
            <v>Morgan Stanley p272156</v>
          </cell>
          <cell r="N369">
            <v>2</v>
          </cell>
        </row>
        <row r="370">
          <cell r="M370" t="str">
            <v>Morgan Stanley p272157</v>
          </cell>
          <cell r="N370">
            <v>2</v>
          </cell>
        </row>
        <row r="371">
          <cell r="M371" t="str">
            <v>Morgan Stanley p272158</v>
          </cell>
          <cell r="N371">
            <v>2</v>
          </cell>
        </row>
        <row r="372">
          <cell r="M372" t="str">
            <v>Morgan Stanley s207862</v>
          </cell>
          <cell r="N372">
            <v>5</v>
          </cell>
        </row>
        <row r="373">
          <cell r="M373" t="str">
            <v>NUCOR</v>
          </cell>
          <cell r="N373">
            <v>2</v>
          </cell>
        </row>
        <row r="374">
          <cell r="M374" t="str">
            <v>NUCOR (De-rate)</v>
          </cell>
          <cell r="N374">
            <v>1</v>
          </cell>
        </row>
        <row r="375">
          <cell r="M375" t="str">
            <v>Oregon QF</v>
          </cell>
          <cell r="N375">
            <v>3</v>
          </cell>
        </row>
        <row r="376">
          <cell r="M376" t="str">
            <v>P4 Production</v>
          </cell>
          <cell r="N376">
            <v>2</v>
          </cell>
        </row>
        <row r="377">
          <cell r="M377" t="str">
            <v>P4 Production (De-rate)</v>
          </cell>
          <cell r="N377">
            <v>1</v>
          </cell>
        </row>
        <row r="378">
          <cell r="M378" t="str">
            <v>PGE Cove</v>
          </cell>
          <cell r="N378">
            <v>2</v>
          </cell>
        </row>
        <row r="379">
          <cell r="M379" t="str">
            <v>PGE Cove Power Cost</v>
          </cell>
          <cell r="N379">
            <v>2</v>
          </cell>
        </row>
        <row r="380">
          <cell r="M380" t="str">
            <v>Pipeline Currant Creek Lateral</v>
          </cell>
          <cell r="N380">
            <v>10</v>
          </cell>
        </row>
        <row r="381">
          <cell r="M381" t="str">
            <v>Pipeline Lake Side Lateral</v>
          </cell>
          <cell r="N381">
            <v>10</v>
          </cell>
        </row>
        <row r="382">
          <cell r="M382" t="str">
            <v>Pipeline Reservation Fees</v>
          </cell>
          <cell r="N382">
            <v>10</v>
          </cell>
        </row>
        <row r="383">
          <cell r="M383" t="str">
            <v>Pipeline Southern System Expansion</v>
          </cell>
          <cell r="N383">
            <v>10</v>
          </cell>
        </row>
        <row r="384">
          <cell r="M384" t="str">
            <v>PSCo Exchange</v>
          </cell>
          <cell r="N384">
            <v>5</v>
          </cell>
        </row>
        <row r="385">
          <cell r="M385" t="str">
            <v>PSCo Exchange deliver</v>
          </cell>
          <cell r="N385">
            <v>5</v>
          </cell>
        </row>
        <row r="386">
          <cell r="M386" t="str">
            <v>PSCo FC III delivery</v>
          </cell>
          <cell r="N386">
            <v>5</v>
          </cell>
        </row>
        <row r="387">
          <cell r="M387" t="str">
            <v>PSCo FC III Generation</v>
          </cell>
          <cell r="N387">
            <v>5</v>
          </cell>
        </row>
        <row r="388">
          <cell r="M388" t="str">
            <v>PSCo Sale summer</v>
          </cell>
          <cell r="N388">
            <v>1</v>
          </cell>
        </row>
        <row r="389">
          <cell r="M389" t="str">
            <v>PSCo Sale winter</v>
          </cell>
          <cell r="N389">
            <v>1</v>
          </cell>
        </row>
        <row r="390">
          <cell r="M390" t="str">
            <v>Redding Exchange In</v>
          </cell>
          <cell r="N390">
            <v>5</v>
          </cell>
        </row>
        <row r="391">
          <cell r="M391" t="str">
            <v>Redding Exchange Out</v>
          </cell>
          <cell r="N391">
            <v>5</v>
          </cell>
        </row>
        <row r="392">
          <cell r="M392" t="str">
            <v>Rock River C&amp;R Discount</v>
          </cell>
          <cell r="N392">
            <v>2</v>
          </cell>
        </row>
        <row r="393">
          <cell r="M393" t="str">
            <v>Rock River I</v>
          </cell>
          <cell r="N393">
            <v>2</v>
          </cell>
        </row>
        <row r="394">
          <cell r="M394" t="str">
            <v>SCE Settlement</v>
          </cell>
          <cell r="N394">
            <v>1</v>
          </cell>
        </row>
        <row r="395">
          <cell r="M395" t="str">
            <v>Schwendiman QF</v>
          </cell>
          <cell r="N395">
            <v>3</v>
          </cell>
        </row>
        <row r="396">
          <cell r="M396" t="str">
            <v>SCL State Line delivery</v>
          </cell>
          <cell r="N396">
            <v>5</v>
          </cell>
        </row>
        <row r="397">
          <cell r="M397" t="str">
            <v>SCL State Line generation</v>
          </cell>
          <cell r="N397">
            <v>5</v>
          </cell>
        </row>
        <row r="398">
          <cell r="M398" t="str">
            <v>SCL State Line reserves</v>
          </cell>
          <cell r="N398">
            <v>5</v>
          </cell>
        </row>
        <row r="399">
          <cell r="M399" t="str">
            <v>Sierra Pacific II</v>
          </cell>
          <cell r="N399">
            <v>1</v>
          </cell>
        </row>
        <row r="400">
          <cell r="M400" t="str">
            <v>Simplot Phosphates</v>
          </cell>
          <cell r="N400">
            <v>3</v>
          </cell>
        </row>
        <row r="401">
          <cell r="M401" t="str">
            <v>Small Purchases east</v>
          </cell>
          <cell r="N401">
            <v>2</v>
          </cell>
        </row>
        <row r="402">
          <cell r="M402" t="str">
            <v>Small Purchases west</v>
          </cell>
          <cell r="N402">
            <v>2</v>
          </cell>
        </row>
        <row r="403">
          <cell r="M403" t="str">
            <v>SMUD</v>
          </cell>
          <cell r="N403">
            <v>1</v>
          </cell>
        </row>
        <row r="404">
          <cell r="M404" t="str">
            <v>SMUD Provisional</v>
          </cell>
          <cell r="N404">
            <v>1</v>
          </cell>
        </row>
        <row r="405">
          <cell r="M405" t="str">
            <v>Station Service East</v>
          </cell>
          <cell r="N405">
            <v>7</v>
          </cell>
        </row>
        <row r="406">
          <cell r="M406" t="str">
            <v>Station Service West</v>
          </cell>
          <cell r="N406">
            <v>7</v>
          </cell>
        </row>
        <row r="407">
          <cell r="M407" t="str">
            <v>Sunnyside (QF) additional</v>
          </cell>
          <cell r="N407">
            <v>3</v>
          </cell>
        </row>
        <row r="408">
          <cell r="M408" t="str">
            <v>Sunnyside (QF) base</v>
          </cell>
          <cell r="N408">
            <v>3</v>
          </cell>
        </row>
        <row r="409">
          <cell r="M409" t="str">
            <v>Tesoro QF</v>
          </cell>
          <cell r="N409">
            <v>3</v>
          </cell>
        </row>
        <row r="410">
          <cell r="M410" t="str">
            <v>TransAlta Purchase Flat</v>
          </cell>
          <cell r="N410">
            <v>2</v>
          </cell>
        </row>
        <row r="411">
          <cell r="M411" t="str">
            <v>TransAlta Purchase Index</v>
          </cell>
          <cell r="N411">
            <v>2</v>
          </cell>
        </row>
        <row r="412">
          <cell r="M412" t="str">
            <v>Transmission</v>
          </cell>
          <cell r="N412">
            <v>9</v>
          </cell>
        </row>
        <row r="413">
          <cell r="M413" t="str">
            <v>Tri-State Exchange</v>
          </cell>
          <cell r="N413">
            <v>5</v>
          </cell>
        </row>
        <row r="414">
          <cell r="M414" t="str">
            <v>Tri-State Exchange return</v>
          </cell>
          <cell r="N414">
            <v>5</v>
          </cell>
        </row>
        <row r="415">
          <cell r="M415" t="str">
            <v>Tri-State Purchase</v>
          </cell>
          <cell r="N415">
            <v>2</v>
          </cell>
        </row>
        <row r="416">
          <cell r="M416" t="str">
            <v>UAMPS p296212 Capacity Payment</v>
          </cell>
          <cell r="N416">
            <v>2</v>
          </cell>
        </row>
        <row r="417">
          <cell r="M417" t="str">
            <v>UAMPS s223863</v>
          </cell>
          <cell r="N417">
            <v>1</v>
          </cell>
        </row>
        <row r="418">
          <cell r="M418" t="str">
            <v>UBS AG 6X16 at 4C</v>
          </cell>
          <cell r="N418">
            <v>2</v>
          </cell>
        </row>
        <row r="419">
          <cell r="M419" t="str">
            <v>UBS p223199</v>
          </cell>
          <cell r="N419">
            <v>2</v>
          </cell>
        </row>
        <row r="420">
          <cell r="M420" t="str">
            <v>UBS p268848</v>
          </cell>
          <cell r="N420">
            <v>2</v>
          </cell>
        </row>
        <row r="421">
          <cell r="M421" t="str">
            <v>UBS p268850</v>
          </cell>
          <cell r="N421">
            <v>2</v>
          </cell>
        </row>
        <row r="422">
          <cell r="M422" t="str">
            <v>UMPA II</v>
          </cell>
          <cell r="N422">
            <v>1</v>
          </cell>
        </row>
        <row r="423">
          <cell r="M423" t="str">
            <v>US Magnesium QF</v>
          </cell>
          <cell r="N423">
            <v>3</v>
          </cell>
        </row>
        <row r="424">
          <cell r="M424" t="str">
            <v>US Magnesium Reserve</v>
          </cell>
          <cell r="N424">
            <v>2</v>
          </cell>
        </row>
        <row r="425">
          <cell r="M425" t="str">
            <v>Utah QF</v>
          </cell>
          <cell r="N425">
            <v>3</v>
          </cell>
        </row>
        <row r="426">
          <cell r="M426" t="str">
            <v>Washington QF</v>
          </cell>
          <cell r="N426">
            <v>3</v>
          </cell>
        </row>
        <row r="427">
          <cell r="M427" t="str">
            <v>Weyerhaeuser Reserve</v>
          </cell>
          <cell r="N427">
            <v>2</v>
          </cell>
        </row>
        <row r="428">
          <cell r="M428" t="str">
            <v>Wolverine Creek</v>
          </cell>
          <cell r="N428">
            <v>2</v>
          </cell>
        </row>
        <row r="429">
          <cell r="M429" t="str">
            <v>Wyoming QF</v>
          </cell>
          <cell r="N429">
            <v>3</v>
          </cell>
        </row>
        <row r="430">
          <cell r="M430" t="str">
            <v>ZZ Goshen</v>
          </cell>
          <cell r="N430">
            <v>2</v>
          </cell>
        </row>
        <row r="431">
          <cell r="M431" t="str">
            <v>ZZ Utah North</v>
          </cell>
          <cell r="N431">
            <v>2</v>
          </cell>
        </row>
        <row r="432">
          <cell r="M432" t="str">
            <v>ZZ Utah South</v>
          </cell>
          <cell r="N432">
            <v>2</v>
          </cell>
        </row>
        <row r="433">
          <cell r="M433" t="str">
            <v>ZZ Wyoming</v>
          </cell>
          <cell r="N433">
            <v>2</v>
          </cell>
        </row>
        <row r="434">
          <cell r="M434" t="str">
            <v>Biomass Non-Generation</v>
          </cell>
          <cell r="N434">
            <v>3</v>
          </cell>
        </row>
        <row r="435">
          <cell r="M435" t="str">
            <v>Kennecott Incentive (Historical)</v>
          </cell>
          <cell r="N435">
            <v>2</v>
          </cell>
        </row>
        <row r="436">
          <cell r="M436" t="str">
            <v>Monsanto Curtailment (Historical)</v>
          </cell>
          <cell r="N436">
            <v>7</v>
          </cell>
        </row>
      </sheetData>
      <sheetData sheetId="3" refreshError="1">
        <row r="239">
          <cell r="M239" t="str">
            <v>AMPS Resources (Cove Fort)</v>
          </cell>
          <cell r="N239">
            <v>2</v>
          </cell>
        </row>
        <row r="240">
          <cell r="M240" t="str">
            <v>APGI 7X24 return</v>
          </cell>
          <cell r="N240">
            <v>5</v>
          </cell>
        </row>
        <row r="241">
          <cell r="M241" t="str">
            <v>APGI LLH return</v>
          </cell>
          <cell r="N241">
            <v>5</v>
          </cell>
        </row>
        <row r="242">
          <cell r="M242" t="str">
            <v>APS 6X16 at 4C</v>
          </cell>
          <cell r="N242">
            <v>2</v>
          </cell>
        </row>
        <row r="243">
          <cell r="M243" t="str">
            <v>APS 7X16 at 4C</v>
          </cell>
          <cell r="N243">
            <v>2</v>
          </cell>
        </row>
        <row r="244">
          <cell r="M244" t="str">
            <v>APS 7X16 at Mona</v>
          </cell>
          <cell r="N244">
            <v>2</v>
          </cell>
        </row>
        <row r="245">
          <cell r="M245" t="str">
            <v>APS Exchange</v>
          </cell>
          <cell r="N245">
            <v>5</v>
          </cell>
        </row>
        <row r="246">
          <cell r="M246" t="str">
            <v>APS Exchange deliver</v>
          </cell>
          <cell r="N246">
            <v>5</v>
          </cell>
        </row>
        <row r="247">
          <cell r="M247" t="str">
            <v>APS p207861</v>
          </cell>
          <cell r="N247">
            <v>5</v>
          </cell>
        </row>
        <row r="248">
          <cell r="M248" t="str">
            <v>APS s207860</v>
          </cell>
          <cell r="N248">
            <v>5</v>
          </cell>
        </row>
        <row r="249">
          <cell r="M249" t="str">
            <v>APS Supplemental Purchase coal</v>
          </cell>
          <cell r="N249">
            <v>2</v>
          </cell>
        </row>
        <row r="250">
          <cell r="M250" t="str">
            <v>APS Supplemental Purchase other</v>
          </cell>
          <cell r="N250">
            <v>2</v>
          </cell>
        </row>
        <row r="251">
          <cell r="M251" t="str">
            <v>Aquila hydro hedge</v>
          </cell>
          <cell r="N251">
            <v>2</v>
          </cell>
        </row>
        <row r="252">
          <cell r="M252" t="str">
            <v>Biomass (QF)</v>
          </cell>
          <cell r="N252">
            <v>3</v>
          </cell>
        </row>
        <row r="253">
          <cell r="M253" t="str">
            <v>Black Hills</v>
          </cell>
          <cell r="N253">
            <v>1</v>
          </cell>
        </row>
        <row r="254">
          <cell r="M254" t="str">
            <v>Black Hills Losses</v>
          </cell>
          <cell r="N254">
            <v>1</v>
          </cell>
        </row>
        <row r="255">
          <cell r="M255" t="str">
            <v>Black Hills Reserve (CTs)</v>
          </cell>
          <cell r="N255">
            <v>5</v>
          </cell>
        </row>
        <row r="256">
          <cell r="M256" t="str">
            <v>Blanding</v>
          </cell>
          <cell r="N256">
            <v>1</v>
          </cell>
        </row>
        <row r="257">
          <cell r="M257" t="str">
            <v>BPA Conservation Rate Credit</v>
          </cell>
          <cell r="N257">
            <v>2</v>
          </cell>
        </row>
        <row r="258">
          <cell r="M258" t="str">
            <v>BPA FC II delivery</v>
          </cell>
          <cell r="N258">
            <v>5</v>
          </cell>
        </row>
        <row r="259">
          <cell r="M259" t="str">
            <v>BPA FC II Generation</v>
          </cell>
          <cell r="N259">
            <v>5</v>
          </cell>
        </row>
        <row r="260">
          <cell r="M260" t="str">
            <v>BPA FC IV delivery</v>
          </cell>
          <cell r="N260">
            <v>5</v>
          </cell>
        </row>
        <row r="261">
          <cell r="M261" t="str">
            <v>BPA FC IV Generation</v>
          </cell>
          <cell r="N261">
            <v>5</v>
          </cell>
        </row>
        <row r="262">
          <cell r="M262" t="str">
            <v>BPA Flathead Sale</v>
          </cell>
          <cell r="N262">
            <v>1</v>
          </cell>
        </row>
        <row r="263">
          <cell r="M263" t="str">
            <v>BPA Hermiston Loss Settlement</v>
          </cell>
          <cell r="N263">
            <v>7</v>
          </cell>
        </row>
        <row r="264">
          <cell r="M264" t="str">
            <v>BPA Hermiston Losses</v>
          </cell>
          <cell r="N264">
            <v>7</v>
          </cell>
        </row>
        <row r="265">
          <cell r="M265" t="str">
            <v>BPA Palisades return</v>
          </cell>
          <cell r="N265">
            <v>5</v>
          </cell>
        </row>
        <row r="266">
          <cell r="M266" t="str">
            <v>BPA Palisades storage</v>
          </cell>
          <cell r="N266">
            <v>5</v>
          </cell>
        </row>
        <row r="267">
          <cell r="M267" t="str">
            <v>BPA Peaking</v>
          </cell>
          <cell r="N267">
            <v>5</v>
          </cell>
        </row>
        <row r="268">
          <cell r="M268" t="str">
            <v>BPA Peaking Replacement</v>
          </cell>
          <cell r="N268">
            <v>5</v>
          </cell>
        </row>
        <row r="269">
          <cell r="M269" t="str">
            <v>BPA So. Idaho Exchange In</v>
          </cell>
          <cell r="N269">
            <v>5</v>
          </cell>
        </row>
        <row r="270">
          <cell r="M270" t="str">
            <v>BPA So. Idaho Exchange Out</v>
          </cell>
          <cell r="N270">
            <v>5</v>
          </cell>
        </row>
        <row r="271">
          <cell r="M271" t="str">
            <v>BPA Spring Energy</v>
          </cell>
          <cell r="N271">
            <v>5</v>
          </cell>
        </row>
        <row r="272">
          <cell r="M272" t="str">
            <v>BPA Spring Energy deliver</v>
          </cell>
          <cell r="N272">
            <v>5</v>
          </cell>
        </row>
        <row r="273">
          <cell r="M273" t="str">
            <v>BPA Summer Storage</v>
          </cell>
          <cell r="N273">
            <v>5</v>
          </cell>
        </row>
        <row r="274">
          <cell r="M274" t="str">
            <v>BPA Summer Storage return</v>
          </cell>
          <cell r="N274">
            <v>5</v>
          </cell>
        </row>
        <row r="275">
          <cell r="M275" t="str">
            <v>BPA Wind Sale</v>
          </cell>
          <cell r="N275">
            <v>1</v>
          </cell>
        </row>
        <row r="276">
          <cell r="M276" t="str">
            <v>Bridger Losses In</v>
          </cell>
          <cell r="N276">
            <v>7</v>
          </cell>
        </row>
        <row r="277">
          <cell r="M277" t="str">
            <v>Bridger Losses Out</v>
          </cell>
          <cell r="N277">
            <v>7</v>
          </cell>
        </row>
        <row r="278">
          <cell r="M278" t="str">
            <v>California QF</v>
          </cell>
          <cell r="N278">
            <v>3</v>
          </cell>
        </row>
        <row r="279">
          <cell r="M279" t="str">
            <v>Canadian Entitlement CEAEA</v>
          </cell>
          <cell r="N279">
            <v>4</v>
          </cell>
        </row>
        <row r="280">
          <cell r="M280" t="str">
            <v>Chelan - Rocky Reach</v>
          </cell>
          <cell r="N280">
            <v>4</v>
          </cell>
        </row>
        <row r="281">
          <cell r="M281" t="str">
            <v>Clark Displacement</v>
          </cell>
          <cell r="N281">
            <v>2</v>
          </cell>
        </row>
        <row r="282">
          <cell r="M282" t="str">
            <v>Clark River Road reserve</v>
          </cell>
          <cell r="N282">
            <v>2</v>
          </cell>
        </row>
        <row r="283">
          <cell r="M283" t="str">
            <v>CLARK S&amp;I</v>
          </cell>
          <cell r="N283">
            <v>2</v>
          </cell>
        </row>
        <row r="284">
          <cell r="M284" t="str">
            <v>Clark S&amp;I Base Capacity</v>
          </cell>
          <cell r="N284">
            <v>2</v>
          </cell>
        </row>
        <row r="285">
          <cell r="M285" t="str">
            <v>CLARK Storage &amp; Integration</v>
          </cell>
          <cell r="N285">
            <v>2</v>
          </cell>
        </row>
        <row r="286">
          <cell r="M286" t="str">
            <v>Combine Hills</v>
          </cell>
          <cell r="N286">
            <v>2</v>
          </cell>
        </row>
        <row r="287">
          <cell r="M287" t="str">
            <v>Constellation p257677</v>
          </cell>
          <cell r="N287">
            <v>2</v>
          </cell>
        </row>
        <row r="288">
          <cell r="M288" t="str">
            <v>Constellation p257678</v>
          </cell>
          <cell r="N288">
            <v>2</v>
          </cell>
        </row>
        <row r="289">
          <cell r="M289" t="str">
            <v>Constellation p268849</v>
          </cell>
          <cell r="N289">
            <v>2</v>
          </cell>
        </row>
        <row r="290">
          <cell r="M290" t="str">
            <v>Cowlitz Sale (Mid Columbia)</v>
          </cell>
          <cell r="N290">
            <v>1</v>
          </cell>
        </row>
        <row r="291">
          <cell r="M291" t="str">
            <v>Cowlitz Swift deliver</v>
          </cell>
          <cell r="N291">
            <v>5</v>
          </cell>
        </row>
        <row r="292">
          <cell r="M292" t="str">
            <v>D.R. Johnson (QF)</v>
          </cell>
          <cell r="N292">
            <v>3</v>
          </cell>
        </row>
        <row r="293">
          <cell r="M293" t="str">
            <v>Deseret G&amp;T Expansion</v>
          </cell>
          <cell r="N293">
            <v>2</v>
          </cell>
        </row>
        <row r="294">
          <cell r="M294" t="str">
            <v>Deseret Purchase</v>
          </cell>
          <cell r="N294">
            <v>2</v>
          </cell>
        </row>
        <row r="295">
          <cell r="M295" t="str">
            <v>Desert Power QF</v>
          </cell>
          <cell r="N295">
            <v>3</v>
          </cell>
        </row>
        <row r="296">
          <cell r="M296" t="str">
            <v>Douglas - Wells</v>
          </cell>
          <cell r="N296">
            <v>4</v>
          </cell>
        </row>
        <row r="297">
          <cell r="M297" t="str">
            <v>Douglas PUD Settlement</v>
          </cell>
          <cell r="N297">
            <v>2</v>
          </cell>
        </row>
        <row r="298">
          <cell r="M298" t="str">
            <v>DSM Cool Keeper</v>
          </cell>
          <cell r="N298">
            <v>7</v>
          </cell>
        </row>
        <row r="299">
          <cell r="M299" t="str">
            <v>DSM Cool Keeper Reserve</v>
          </cell>
          <cell r="N299">
            <v>7</v>
          </cell>
        </row>
        <row r="300">
          <cell r="M300" t="str">
            <v>DSM Idaho Irrigation</v>
          </cell>
          <cell r="N300">
            <v>7</v>
          </cell>
        </row>
        <row r="301">
          <cell r="M301" t="str">
            <v>DSM Idaho Irrigation Shifted</v>
          </cell>
          <cell r="N301">
            <v>7</v>
          </cell>
        </row>
        <row r="302">
          <cell r="M302" t="str">
            <v>DSM IRP 2005 East 1</v>
          </cell>
          <cell r="N302">
            <v>7</v>
          </cell>
        </row>
        <row r="303">
          <cell r="M303" t="str">
            <v>DSM IRP 2005 East 2</v>
          </cell>
          <cell r="N303">
            <v>7</v>
          </cell>
        </row>
        <row r="304">
          <cell r="M304" t="str">
            <v>DSM IRP 2005 West 1</v>
          </cell>
          <cell r="N304">
            <v>7</v>
          </cell>
        </row>
        <row r="305">
          <cell r="M305" t="str">
            <v>Duke HLH</v>
          </cell>
          <cell r="N305">
            <v>2</v>
          </cell>
        </row>
        <row r="306">
          <cell r="M306" t="str">
            <v>Duke p99206</v>
          </cell>
          <cell r="N306">
            <v>2</v>
          </cell>
        </row>
        <row r="307">
          <cell r="M307" t="str">
            <v>EWEB FC I delivery</v>
          </cell>
          <cell r="N307">
            <v>5</v>
          </cell>
        </row>
        <row r="308">
          <cell r="M308" t="str">
            <v>EWEB FC I Generation</v>
          </cell>
          <cell r="N308">
            <v>5</v>
          </cell>
        </row>
        <row r="309">
          <cell r="M309" t="str">
            <v>EWEB/BPA Wind Sale</v>
          </cell>
          <cell r="N309">
            <v>5</v>
          </cell>
        </row>
        <row r="310">
          <cell r="M310" t="str">
            <v>Excess Gas Sales</v>
          </cell>
          <cell r="N310">
            <v>10</v>
          </cell>
        </row>
        <row r="311">
          <cell r="M311" t="str">
            <v>ExxonMobil QF</v>
          </cell>
          <cell r="N311">
            <v>3</v>
          </cell>
        </row>
        <row r="312">
          <cell r="M312" t="str">
            <v>Flathead &amp; ENI Sale</v>
          </cell>
          <cell r="N312">
            <v>1</v>
          </cell>
        </row>
        <row r="313">
          <cell r="M313" t="str">
            <v>Foote Creek I Generation</v>
          </cell>
          <cell r="N313">
            <v>8</v>
          </cell>
        </row>
        <row r="314">
          <cell r="M314" t="str">
            <v>Fort James (CoGen)</v>
          </cell>
          <cell r="N314">
            <v>2</v>
          </cell>
        </row>
        <row r="315">
          <cell r="M315" t="str">
            <v>Gas Swaps</v>
          </cell>
          <cell r="N315">
            <v>10</v>
          </cell>
        </row>
        <row r="316">
          <cell r="M316" t="str">
            <v>Gem State (City of Idaho Falls)</v>
          </cell>
          <cell r="N316">
            <v>2</v>
          </cell>
        </row>
        <row r="317">
          <cell r="M317" t="str">
            <v>Gem State Power Cost</v>
          </cell>
          <cell r="N317">
            <v>2</v>
          </cell>
        </row>
        <row r="318">
          <cell r="M318" t="str">
            <v>Grant - Priest Rapids</v>
          </cell>
          <cell r="N318">
            <v>4</v>
          </cell>
        </row>
        <row r="319">
          <cell r="M319" t="str">
            <v>Grant - Wanapum</v>
          </cell>
          <cell r="N319">
            <v>4</v>
          </cell>
        </row>
        <row r="320">
          <cell r="M320" t="str">
            <v>Grant County</v>
          </cell>
          <cell r="N320">
            <v>2</v>
          </cell>
        </row>
        <row r="321">
          <cell r="M321" t="str">
            <v>Grant Displacement</v>
          </cell>
          <cell r="N321">
            <v>4</v>
          </cell>
        </row>
        <row r="322">
          <cell r="M322" t="str">
            <v>Grant Meaningful Priority</v>
          </cell>
          <cell r="N322">
            <v>4</v>
          </cell>
        </row>
        <row r="323">
          <cell r="M323" t="str">
            <v>Grant Reasonable</v>
          </cell>
          <cell r="N323">
            <v>4</v>
          </cell>
        </row>
        <row r="324">
          <cell r="M324" t="str">
            <v>Hermiston Purchase</v>
          </cell>
          <cell r="N324">
            <v>2</v>
          </cell>
        </row>
        <row r="325">
          <cell r="M325" t="str">
            <v>Hurricane Purchase</v>
          </cell>
          <cell r="N325">
            <v>2</v>
          </cell>
        </row>
        <row r="326">
          <cell r="M326" t="str">
            <v>Hurricane Sale</v>
          </cell>
          <cell r="N326">
            <v>1</v>
          </cell>
        </row>
        <row r="327">
          <cell r="M327" t="str">
            <v>Idaho Power RTSA Purchase</v>
          </cell>
          <cell r="N327">
            <v>2</v>
          </cell>
        </row>
        <row r="328">
          <cell r="M328" t="str">
            <v>Idaho Power RTSA return</v>
          </cell>
          <cell r="N328">
            <v>7</v>
          </cell>
        </row>
        <row r="329">
          <cell r="M329" t="str">
            <v>Idaho QF</v>
          </cell>
          <cell r="N329">
            <v>3</v>
          </cell>
        </row>
        <row r="330">
          <cell r="M330" t="str">
            <v>IPP Purchase</v>
          </cell>
          <cell r="N330">
            <v>2</v>
          </cell>
        </row>
        <row r="331">
          <cell r="M331" t="str">
            <v>IPP Sale (LADWP)</v>
          </cell>
          <cell r="N331">
            <v>1</v>
          </cell>
        </row>
        <row r="332">
          <cell r="M332" t="str">
            <v>IRP COB Seasonal</v>
          </cell>
          <cell r="N332">
            <v>6</v>
          </cell>
        </row>
        <row r="333">
          <cell r="M333" t="str">
            <v>IRP DSM Air Conditioning West 1</v>
          </cell>
          <cell r="N333">
            <v>6</v>
          </cell>
        </row>
        <row r="334">
          <cell r="M334" t="str">
            <v>IRP DSM Cool East 1</v>
          </cell>
          <cell r="N334">
            <v>6</v>
          </cell>
        </row>
        <row r="335">
          <cell r="M335" t="str">
            <v>IRP DSM Irrigation East 1</v>
          </cell>
          <cell r="N335">
            <v>6</v>
          </cell>
        </row>
        <row r="336">
          <cell r="M336" t="str">
            <v>IRP DSM Irrigation East 1 - Return</v>
          </cell>
          <cell r="N336">
            <v>6</v>
          </cell>
        </row>
        <row r="337">
          <cell r="M337" t="str">
            <v>IRP DSM Irrigation West 1</v>
          </cell>
          <cell r="N337">
            <v>6</v>
          </cell>
        </row>
        <row r="338">
          <cell r="M338" t="str">
            <v>IRP DSM Irrigation West 1 - Return</v>
          </cell>
          <cell r="N338">
            <v>6</v>
          </cell>
        </row>
        <row r="339">
          <cell r="M339" t="str">
            <v>IRP DSM Utah Commercial Lighting</v>
          </cell>
          <cell r="N339">
            <v>6</v>
          </cell>
        </row>
        <row r="340">
          <cell r="M340" t="str">
            <v>IRP FOT - 4-Corners 1</v>
          </cell>
          <cell r="N340">
            <v>6</v>
          </cell>
        </row>
        <row r="341">
          <cell r="M341" t="str">
            <v>IRP FOT - 4-Corners 2</v>
          </cell>
          <cell r="N341">
            <v>6</v>
          </cell>
        </row>
        <row r="342">
          <cell r="M342" t="str">
            <v>IRP FOT - 4-Corners 3</v>
          </cell>
          <cell r="N342">
            <v>6</v>
          </cell>
        </row>
        <row r="343">
          <cell r="M343" t="str">
            <v>IRP FOT - Mona 1</v>
          </cell>
          <cell r="N343">
            <v>6</v>
          </cell>
        </row>
        <row r="344">
          <cell r="M344" t="str">
            <v>IRP FOT - Mona 2</v>
          </cell>
          <cell r="N344">
            <v>6</v>
          </cell>
        </row>
        <row r="345">
          <cell r="M345" t="str">
            <v>IRP FOT - West Main 1</v>
          </cell>
          <cell r="N345">
            <v>6</v>
          </cell>
        </row>
        <row r="346">
          <cell r="M346" t="str">
            <v>IRP FOT - West Main 2</v>
          </cell>
          <cell r="N346">
            <v>6</v>
          </cell>
        </row>
        <row r="347">
          <cell r="M347" t="str">
            <v>IRP FOT - West Main 3</v>
          </cell>
          <cell r="N347">
            <v>6</v>
          </cell>
        </row>
        <row r="348">
          <cell r="M348" t="str">
            <v>IRP Recent UT_ 1</v>
          </cell>
          <cell r="N348">
            <v>6</v>
          </cell>
        </row>
        <row r="349">
          <cell r="M349" t="str">
            <v>IRP Wind - East Main</v>
          </cell>
          <cell r="N349">
            <v>6</v>
          </cell>
        </row>
        <row r="350">
          <cell r="M350" t="str">
            <v>IRP Wind - WA</v>
          </cell>
          <cell r="N350">
            <v>6</v>
          </cell>
        </row>
        <row r="351">
          <cell r="M351" t="str">
            <v>IRP Wind - West Main</v>
          </cell>
          <cell r="N351">
            <v>6</v>
          </cell>
        </row>
        <row r="352">
          <cell r="M352" t="str">
            <v>IRP Wind - WY</v>
          </cell>
          <cell r="N352">
            <v>6</v>
          </cell>
        </row>
        <row r="353">
          <cell r="M353" t="str">
            <v>IRP Wind 100- West 1</v>
          </cell>
          <cell r="N353">
            <v>6</v>
          </cell>
        </row>
        <row r="354">
          <cell r="M354" t="str">
            <v>IRP Wind 200- East 1</v>
          </cell>
          <cell r="N354">
            <v>6</v>
          </cell>
        </row>
        <row r="355">
          <cell r="M355" t="str">
            <v>Kennecott Incentive</v>
          </cell>
          <cell r="N355">
            <v>2</v>
          </cell>
        </row>
        <row r="356">
          <cell r="M356" t="str">
            <v>Kennecott QF</v>
          </cell>
          <cell r="N356">
            <v>3</v>
          </cell>
        </row>
        <row r="357">
          <cell r="M357" t="str">
            <v>MagCorp Curtailment</v>
          </cell>
          <cell r="N357">
            <v>7</v>
          </cell>
        </row>
        <row r="358">
          <cell r="M358" t="str">
            <v>MagCorp Curtailment Winter</v>
          </cell>
          <cell r="N358">
            <v>7</v>
          </cell>
        </row>
        <row r="359">
          <cell r="M359" t="str">
            <v>Monsanto Curtailment</v>
          </cell>
          <cell r="N359">
            <v>7</v>
          </cell>
        </row>
        <row r="360">
          <cell r="M360" t="str">
            <v>Monsanto Excess Demand</v>
          </cell>
          <cell r="N360">
            <v>7</v>
          </cell>
        </row>
        <row r="361">
          <cell r="M361" t="str">
            <v>Morgan Stanley p189046</v>
          </cell>
          <cell r="N361">
            <v>2</v>
          </cell>
        </row>
        <row r="362">
          <cell r="M362" t="str">
            <v>Morgan Stanley p196538</v>
          </cell>
          <cell r="N362">
            <v>2</v>
          </cell>
        </row>
        <row r="363">
          <cell r="M363" t="str">
            <v>Morgan Stanley p206006</v>
          </cell>
          <cell r="N363">
            <v>2</v>
          </cell>
        </row>
        <row r="364">
          <cell r="M364" t="str">
            <v>Morgan Stanley p206008</v>
          </cell>
          <cell r="N364">
            <v>2</v>
          </cell>
        </row>
        <row r="365">
          <cell r="M365" t="str">
            <v>Morgan Stanley p207863</v>
          </cell>
          <cell r="N365">
            <v>5</v>
          </cell>
        </row>
        <row r="366">
          <cell r="M366" t="str">
            <v>Morgan Stanley p244840</v>
          </cell>
          <cell r="N366">
            <v>2</v>
          </cell>
        </row>
        <row r="367">
          <cell r="M367" t="str">
            <v>Morgan Stanley p244841</v>
          </cell>
          <cell r="N367">
            <v>2</v>
          </cell>
        </row>
        <row r="368">
          <cell r="M368" t="str">
            <v>Morgan Stanley p244841</v>
          </cell>
          <cell r="N368">
            <v>2</v>
          </cell>
        </row>
        <row r="369">
          <cell r="M369" t="str">
            <v>Morgan Stanley p272156</v>
          </cell>
          <cell r="N369">
            <v>2</v>
          </cell>
        </row>
        <row r="370">
          <cell r="M370" t="str">
            <v>Morgan Stanley p272157</v>
          </cell>
          <cell r="N370">
            <v>2</v>
          </cell>
        </row>
        <row r="371">
          <cell r="M371" t="str">
            <v>Morgan Stanley p272158</v>
          </cell>
          <cell r="N371">
            <v>2</v>
          </cell>
        </row>
        <row r="372">
          <cell r="M372" t="str">
            <v>Morgan Stanley s207862</v>
          </cell>
          <cell r="N372">
            <v>5</v>
          </cell>
        </row>
        <row r="373">
          <cell r="M373" t="str">
            <v>NUCOR</v>
          </cell>
          <cell r="N373">
            <v>2</v>
          </cell>
        </row>
        <row r="374">
          <cell r="M374" t="str">
            <v>NUCOR (De-rate)</v>
          </cell>
          <cell r="N374">
            <v>1</v>
          </cell>
        </row>
        <row r="375">
          <cell r="M375" t="str">
            <v>Oregon QF</v>
          </cell>
          <cell r="N375">
            <v>3</v>
          </cell>
        </row>
        <row r="376">
          <cell r="M376" t="str">
            <v>P4 Production</v>
          </cell>
          <cell r="N376">
            <v>2</v>
          </cell>
        </row>
        <row r="377">
          <cell r="M377" t="str">
            <v>P4 Production (De-rate)</v>
          </cell>
          <cell r="N377">
            <v>1</v>
          </cell>
        </row>
        <row r="378">
          <cell r="M378" t="str">
            <v>PGE Cove</v>
          </cell>
          <cell r="N378">
            <v>2</v>
          </cell>
        </row>
        <row r="379">
          <cell r="M379" t="str">
            <v>PGE Cove Power Cost</v>
          </cell>
          <cell r="N379">
            <v>2</v>
          </cell>
        </row>
        <row r="380">
          <cell r="M380" t="str">
            <v>Pipeline Currant Creek Lateral</v>
          </cell>
          <cell r="N380">
            <v>10</v>
          </cell>
        </row>
        <row r="381">
          <cell r="M381" t="str">
            <v>Pipeline Lake Side Lateral</v>
          </cell>
          <cell r="N381">
            <v>10</v>
          </cell>
        </row>
        <row r="382">
          <cell r="M382" t="str">
            <v>Pipeline Reservation Fees</v>
          </cell>
          <cell r="N382">
            <v>10</v>
          </cell>
        </row>
        <row r="383">
          <cell r="M383" t="str">
            <v>Pipeline Southern System Expansion</v>
          </cell>
          <cell r="N383">
            <v>10</v>
          </cell>
        </row>
        <row r="384">
          <cell r="M384" t="str">
            <v>PSCo Exchange</v>
          </cell>
          <cell r="N384">
            <v>5</v>
          </cell>
        </row>
        <row r="385">
          <cell r="M385" t="str">
            <v>PSCo Exchange deliver</v>
          </cell>
          <cell r="N385">
            <v>5</v>
          </cell>
        </row>
        <row r="386">
          <cell r="M386" t="str">
            <v>PSCo FC III delivery</v>
          </cell>
          <cell r="N386">
            <v>5</v>
          </cell>
        </row>
        <row r="387">
          <cell r="M387" t="str">
            <v>PSCo FC III Generation</v>
          </cell>
          <cell r="N387">
            <v>5</v>
          </cell>
        </row>
        <row r="388">
          <cell r="M388" t="str">
            <v>PSCo Sale summer</v>
          </cell>
          <cell r="N388">
            <v>1</v>
          </cell>
        </row>
        <row r="389">
          <cell r="M389" t="str">
            <v>PSCo Sale winter</v>
          </cell>
          <cell r="N389">
            <v>1</v>
          </cell>
        </row>
        <row r="390">
          <cell r="M390" t="str">
            <v>Redding Exchange In</v>
          </cell>
          <cell r="N390">
            <v>5</v>
          </cell>
        </row>
        <row r="391">
          <cell r="M391" t="str">
            <v>Redding Exchange Out</v>
          </cell>
          <cell r="N391">
            <v>5</v>
          </cell>
        </row>
        <row r="392">
          <cell r="M392" t="str">
            <v>Rock River C&amp;R Discount</v>
          </cell>
          <cell r="N392">
            <v>2</v>
          </cell>
        </row>
        <row r="393">
          <cell r="M393" t="str">
            <v>Rock River I</v>
          </cell>
          <cell r="N393">
            <v>2</v>
          </cell>
        </row>
        <row r="394">
          <cell r="M394" t="str">
            <v>SCE Settlement</v>
          </cell>
          <cell r="N394">
            <v>1</v>
          </cell>
        </row>
        <row r="395">
          <cell r="M395" t="str">
            <v>Schwendiman QF</v>
          </cell>
          <cell r="N395">
            <v>3</v>
          </cell>
        </row>
        <row r="396">
          <cell r="M396" t="str">
            <v>SCL State Line delivery</v>
          </cell>
          <cell r="N396">
            <v>5</v>
          </cell>
        </row>
        <row r="397">
          <cell r="M397" t="str">
            <v>SCL State Line generation</v>
          </cell>
          <cell r="N397">
            <v>5</v>
          </cell>
        </row>
        <row r="398">
          <cell r="M398" t="str">
            <v>SCL State Line reserves</v>
          </cell>
          <cell r="N398">
            <v>5</v>
          </cell>
        </row>
        <row r="399">
          <cell r="M399" t="str">
            <v>Sierra Pacific II</v>
          </cell>
          <cell r="N399">
            <v>1</v>
          </cell>
        </row>
        <row r="400">
          <cell r="M400" t="str">
            <v>Simplot Phosphates</v>
          </cell>
          <cell r="N400">
            <v>3</v>
          </cell>
        </row>
        <row r="401">
          <cell r="M401" t="str">
            <v>Small Purchases east</v>
          </cell>
          <cell r="N401">
            <v>2</v>
          </cell>
        </row>
        <row r="402">
          <cell r="M402" t="str">
            <v>Small Purchases west</v>
          </cell>
          <cell r="N402">
            <v>2</v>
          </cell>
        </row>
        <row r="403">
          <cell r="M403" t="str">
            <v>SMUD</v>
          </cell>
          <cell r="N403">
            <v>1</v>
          </cell>
        </row>
        <row r="404">
          <cell r="M404" t="str">
            <v>SMUD Provisional</v>
          </cell>
          <cell r="N404">
            <v>1</v>
          </cell>
        </row>
        <row r="405">
          <cell r="M405" t="str">
            <v>Station Service East</v>
          </cell>
          <cell r="N405">
            <v>7</v>
          </cell>
        </row>
        <row r="406">
          <cell r="M406" t="str">
            <v>Station Service West</v>
          </cell>
          <cell r="N406">
            <v>7</v>
          </cell>
        </row>
        <row r="407">
          <cell r="M407" t="str">
            <v>Sunnyside (QF) additional</v>
          </cell>
          <cell r="N407">
            <v>3</v>
          </cell>
        </row>
        <row r="408">
          <cell r="M408" t="str">
            <v>Sunnyside (QF) base</v>
          </cell>
          <cell r="N408">
            <v>3</v>
          </cell>
        </row>
        <row r="409">
          <cell r="M409" t="str">
            <v>Tesoro QF</v>
          </cell>
          <cell r="N409">
            <v>3</v>
          </cell>
        </row>
        <row r="410">
          <cell r="M410" t="str">
            <v>TransAlta Purchase Flat</v>
          </cell>
          <cell r="N410">
            <v>2</v>
          </cell>
        </row>
        <row r="411">
          <cell r="M411" t="str">
            <v>TransAlta Purchase Index</v>
          </cell>
          <cell r="N411">
            <v>2</v>
          </cell>
        </row>
        <row r="412">
          <cell r="M412" t="str">
            <v>Transmission</v>
          </cell>
          <cell r="N412">
            <v>9</v>
          </cell>
        </row>
        <row r="413">
          <cell r="M413" t="str">
            <v>Tri-State Exchange</v>
          </cell>
          <cell r="N413">
            <v>5</v>
          </cell>
        </row>
        <row r="414">
          <cell r="M414" t="str">
            <v>Tri-State Exchange return</v>
          </cell>
          <cell r="N414">
            <v>5</v>
          </cell>
        </row>
        <row r="415">
          <cell r="M415" t="str">
            <v>Tri-State Purchase</v>
          </cell>
          <cell r="N415">
            <v>2</v>
          </cell>
        </row>
        <row r="416">
          <cell r="M416" t="str">
            <v>UAMPS p296212 Capacity Payment</v>
          </cell>
          <cell r="N416">
            <v>2</v>
          </cell>
        </row>
        <row r="417">
          <cell r="M417" t="str">
            <v>UAMPS s223863</v>
          </cell>
          <cell r="N417">
            <v>1</v>
          </cell>
        </row>
        <row r="418">
          <cell r="M418" t="str">
            <v>UBS AG 6X16 at 4C</v>
          </cell>
          <cell r="N418">
            <v>2</v>
          </cell>
        </row>
        <row r="419">
          <cell r="M419" t="str">
            <v>UBS p223199</v>
          </cell>
          <cell r="N419">
            <v>2</v>
          </cell>
        </row>
        <row r="420">
          <cell r="M420" t="str">
            <v>UBS p268848</v>
          </cell>
          <cell r="N420">
            <v>2</v>
          </cell>
        </row>
        <row r="421">
          <cell r="M421" t="str">
            <v>UBS p268850</v>
          </cell>
          <cell r="N421">
            <v>2</v>
          </cell>
        </row>
        <row r="422">
          <cell r="M422" t="str">
            <v>UMPA II</v>
          </cell>
          <cell r="N422">
            <v>1</v>
          </cell>
        </row>
        <row r="423">
          <cell r="M423" t="str">
            <v>US Magnesium QF</v>
          </cell>
          <cell r="N423">
            <v>3</v>
          </cell>
        </row>
        <row r="424">
          <cell r="M424" t="str">
            <v>US Magnesium Reserve</v>
          </cell>
          <cell r="N424">
            <v>2</v>
          </cell>
        </row>
        <row r="425">
          <cell r="M425" t="str">
            <v>Utah QF</v>
          </cell>
          <cell r="N425">
            <v>3</v>
          </cell>
        </row>
        <row r="426">
          <cell r="M426" t="str">
            <v>Washington QF</v>
          </cell>
          <cell r="N426">
            <v>3</v>
          </cell>
        </row>
        <row r="427">
          <cell r="M427" t="str">
            <v>Weyerhaeuser Reserve</v>
          </cell>
          <cell r="N427">
            <v>2</v>
          </cell>
        </row>
        <row r="428">
          <cell r="M428" t="str">
            <v>Wolverine Creek</v>
          </cell>
          <cell r="N428">
            <v>2</v>
          </cell>
        </row>
        <row r="429">
          <cell r="M429" t="str">
            <v>Wyoming QF</v>
          </cell>
          <cell r="N429">
            <v>3</v>
          </cell>
        </row>
        <row r="430">
          <cell r="M430" t="str">
            <v>ZZ Goshen</v>
          </cell>
          <cell r="N430">
            <v>2</v>
          </cell>
        </row>
        <row r="431">
          <cell r="M431" t="str">
            <v>ZZ Utah North</v>
          </cell>
          <cell r="N431">
            <v>2</v>
          </cell>
        </row>
        <row r="432">
          <cell r="M432" t="str">
            <v>ZZ Utah South</v>
          </cell>
          <cell r="N432">
            <v>2</v>
          </cell>
        </row>
        <row r="433">
          <cell r="M433" t="str">
            <v>ZZ Wyoming</v>
          </cell>
          <cell r="N433">
            <v>2</v>
          </cell>
        </row>
        <row r="434">
          <cell r="M434" t="str">
            <v>Biomass Non-Generation</v>
          </cell>
          <cell r="N434">
            <v>3</v>
          </cell>
        </row>
        <row r="435">
          <cell r="M435" t="str">
            <v>Kennecott Incentive (Historical)</v>
          </cell>
          <cell r="N435">
            <v>2</v>
          </cell>
        </row>
        <row r="436">
          <cell r="M436" t="str">
            <v>Monsanto Curtailment (Historical)</v>
          </cell>
          <cell r="N436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view="pageBreakPreview" zoomScale="85" zoomScaleNormal="85" zoomScaleSheetLayoutView="85" workbookViewId="0">
      <selection activeCell="B3" sqref="B3"/>
    </sheetView>
  </sheetViews>
  <sheetFormatPr defaultColWidth="10" defaultRowHeight="12.75"/>
  <cols>
    <col min="1" max="1" width="2.5703125" style="10" customWidth="1"/>
    <col min="2" max="2" width="7.140625" style="10" customWidth="1"/>
    <col min="3" max="3" width="26.28515625" style="10" customWidth="1"/>
    <col min="4" max="4" width="10.5703125" style="10" customWidth="1"/>
    <col min="5" max="5" width="5.7109375" style="10" customWidth="1"/>
    <col min="6" max="6" width="14.42578125" style="10" customWidth="1"/>
    <col min="7" max="7" width="11.140625" style="10" customWidth="1"/>
    <col min="8" max="8" width="10.5703125" style="10" customWidth="1"/>
    <col min="9" max="9" width="13" style="10" customWidth="1"/>
    <col min="10" max="10" width="8.28515625" style="10" customWidth="1"/>
    <col min="11" max="16384" width="10" style="10"/>
  </cols>
  <sheetData>
    <row r="1" spans="1:10" ht="12" customHeight="1">
      <c r="B1" s="11" t="s">
        <v>162</v>
      </c>
      <c r="D1" s="12"/>
      <c r="E1" s="12"/>
      <c r="F1" s="12"/>
      <c r="G1" s="12"/>
      <c r="H1" s="12"/>
      <c r="I1" s="12" t="s">
        <v>124</v>
      </c>
      <c r="J1" s="13">
        <v>5.0999999999999996</v>
      </c>
    </row>
    <row r="2" spans="1:10" ht="12" customHeight="1">
      <c r="B2" s="11" t="s">
        <v>252</v>
      </c>
      <c r="D2" s="12"/>
      <c r="E2" s="12"/>
      <c r="F2" s="12"/>
      <c r="G2" s="12"/>
      <c r="H2" s="12"/>
      <c r="I2" s="12"/>
      <c r="J2" s="13"/>
    </row>
    <row r="3" spans="1:10" ht="12" customHeight="1">
      <c r="B3" s="11" t="s">
        <v>169</v>
      </c>
      <c r="D3" s="12"/>
      <c r="E3" s="12"/>
      <c r="F3" s="12"/>
      <c r="G3" s="12"/>
      <c r="H3" s="12"/>
      <c r="I3" s="12"/>
      <c r="J3" s="13"/>
    </row>
    <row r="4" spans="1:10" ht="12" customHeight="1">
      <c r="D4" s="12"/>
      <c r="E4" s="12"/>
      <c r="F4" s="12"/>
      <c r="G4" s="12"/>
      <c r="H4" s="12"/>
      <c r="I4" s="12"/>
      <c r="J4" s="13"/>
    </row>
    <row r="5" spans="1:10" ht="12" customHeight="1">
      <c r="D5" s="12"/>
      <c r="E5" s="12"/>
      <c r="F5" s="12"/>
      <c r="G5" s="12"/>
      <c r="H5" s="12"/>
      <c r="I5" s="43"/>
      <c r="J5" s="13"/>
    </row>
    <row r="6" spans="1:10" ht="12" customHeight="1">
      <c r="D6" s="12"/>
      <c r="E6" s="12"/>
      <c r="F6" s="12" t="s">
        <v>125</v>
      </c>
      <c r="G6" s="94" t="s">
        <v>58</v>
      </c>
      <c r="H6" s="12"/>
      <c r="I6" s="94" t="s">
        <v>259</v>
      </c>
      <c r="J6" s="13"/>
    </row>
    <row r="7" spans="1:10" ht="12" customHeight="1">
      <c r="D7" s="14" t="s">
        <v>126</v>
      </c>
      <c r="E7" s="14" t="s">
        <v>127</v>
      </c>
      <c r="F7" s="14" t="s">
        <v>128</v>
      </c>
      <c r="G7" s="14" t="s">
        <v>129</v>
      </c>
      <c r="H7" s="14" t="s">
        <v>130</v>
      </c>
      <c r="I7" s="14" t="s">
        <v>131</v>
      </c>
      <c r="J7" s="15" t="s">
        <v>132</v>
      </c>
    </row>
    <row r="8" spans="1:10" ht="12" customHeight="1">
      <c r="A8" s="16"/>
      <c r="B8" s="17" t="s">
        <v>133</v>
      </c>
      <c r="C8" s="16"/>
      <c r="D8" s="18"/>
      <c r="E8" s="18"/>
      <c r="F8" s="18"/>
      <c r="G8" s="18"/>
      <c r="H8" s="18"/>
      <c r="I8" s="19"/>
      <c r="J8" s="13"/>
    </row>
    <row r="9" spans="1:10" ht="12" customHeight="1">
      <c r="A9" s="16"/>
      <c r="B9" s="20" t="s">
        <v>134</v>
      </c>
      <c r="C9" s="16"/>
      <c r="D9" s="18"/>
      <c r="E9" s="18"/>
      <c r="F9" s="21"/>
      <c r="G9" s="18"/>
      <c r="H9" s="22"/>
      <c r="I9" s="23"/>
      <c r="J9" s="13"/>
    </row>
    <row r="10" spans="1:10" ht="12" customHeight="1">
      <c r="A10" s="16"/>
      <c r="B10" s="24" t="s">
        <v>25</v>
      </c>
      <c r="C10" s="16"/>
      <c r="D10" s="72" t="s">
        <v>220</v>
      </c>
      <c r="E10" s="18">
        <v>3</v>
      </c>
      <c r="F10" s="21">
        <f>'5.1.1'!I10</f>
        <v>21806165.960000001</v>
      </c>
      <c r="G10" s="18" t="s">
        <v>135</v>
      </c>
      <c r="H10" s="22">
        <v>0.4315468104876492</v>
      </c>
      <c r="I10" s="23">
        <f>+F10*H10</f>
        <v>9410381.3690023478</v>
      </c>
      <c r="J10" s="66" t="s">
        <v>219</v>
      </c>
    </row>
    <row r="11" spans="1:10" ht="12" customHeight="1">
      <c r="A11" s="16"/>
      <c r="B11" s="24" t="s">
        <v>26</v>
      </c>
      <c r="D11" s="72" t="s">
        <v>220</v>
      </c>
      <c r="E11" s="18">
        <v>3</v>
      </c>
      <c r="F11" s="21">
        <f>'5.1.1'!I11</f>
        <v>30104809.300000001</v>
      </c>
      <c r="G11" s="18" t="s">
        <v>135</v>
      </c>
      <c r="H11" s="22">
        <v>0.4315468104876492</v>
      </c>
      <c r="I11" s="23">
        <f>+F11*H11</f>
        <v>12991634.433753919</v>
      </c>
      <c r="J11" s="66" t="s">
        <v>219</v>
      </c>
    </row>
    <row r="12" spans="1:10" ht="12" customHeight="1">
      <c r="A12" s="16"/>
      <c r="B12" s="25" t="s">
        <v>136</v>
      </c>
      <c r="C12" s="16"/>
      <c r="D12" s="72" t="s">
        <v>220</v>
      </c>
      <c r="E12" s="18">
        <v>3</v>
      </c>
      <c r="F12" s="21">
        <f>'5.1.1'!I12</f>
        <v>101003815.83000004</v>
      </c>
      <c r="G12" s="18" t="s">
        <v>135</v>
      </c>
      <c r="H12" s="22">
        <v>0.4315468104876492</v>
      </c>
      <c r="I12" s="23">
        <f>+F12*H12</f>
        <v>43587874.568518452</v>
      </c>
      <c r="J12" s="66" t="s">
        <v>219</v>
      </c>
    </row>
    <row r="13" spans="1:10" ht="12" customHeight="1">
      <c r="A13" s="16"/>
      <c r="B13" s="26" t="s">
        <v>51</v>
      </c>
      <c r="C13" s="16"/>
      <c r="D13" s="72" t="s">
        <v>220</v>
      </c>
      <c r="E13" s="18">
        <v>3</v>
      </c>
      <c r="F13" s="21">
        <f>'5.1.1'!I13</f>
        <v>-975103.89999999991</v>
      </c>
      <c r="G13" s="18" t="s">
        <v>137</v>
      </c>
      <c r="H13" s="22">
        <v>0.429533673391716</v>
      </c>
      <c r="I13" s="23">
        <f>+F13*H13</f>
        <v>-418839.96010558849</v>
      </c>
      <c r="J13" s="66" t="s">
        <v>219</v>
      </c>
    </row>
    <row r="14" spans="1:10" ht="12" customHeight="1">
      <c r="A14" s="16"/>
      <c r="B14" s="17" t="s">
        <v>138</v>
      </c>
      <c r="C14" s="16"/>
      <c r="D14" s="18"/>
      <c r="E14" s="18"/>
      <c r="F14" s="27">
        <f>SUM(F10:F13)</f>
        <v>151939687.19000003</v>
      </c>
      <c r="G14" s="18"/>
      <c r="H14" s="22"/>
      <c r="I14" s="27">
        <f>SUM(I10:I13)</f>
        <v>65571050.411169127</v>
      </c>
      <c r="J14" s="13"/>
    </row>
    <row r="15" spans="1:10" ht="12" customHeight="1">
      <c r="A15" s="16"/>
      <c r="B15" s="16"/>
      <c r="C15" s="16"/>
      <c r="D15" s="18"/>
      <c r="E15" s="18"/>
      <c r="F15" s="21"/>
      <c r="G15" s="18"/>
      <c r="H15" s="22"/>
      <c r="I15" s="23"/>
      <c r="J15" s="13"/>
    </row>
    <row r="16" spans="1:10" ht="12" customHeight="1">
      <c r="A16" s="16"/>
      <c r="B16" s="28" t="s">
        <v>139</v>
      </c>
      <c r="C16" s="16"/>
      <c r="D16" s="18"/>
      <c r="E16" s="18"/>
      <c r="F16" s="21"/>
      <c r="G16" s="18"/>
      <c r="H16" s="22"/>
      <c r="I16" s="23"/>
      <c r="J16" s="13"/>
    </row>
    <row r="17" spans="1:10" ht="12" customHeight="1">
      <c r="A17" s="16"/>
      <c r="B17" s="28" t="s">
        <v>14</v>
      </c>
      <c r="C17" s="16"/>
      <c r="D17" s="18"/>
      <c r="E17" s="18"/>
      <c r="F17" s="21"/>
      <c r="G17" s="18"/>
      <c r="H17" s="22"/>
      <c r="I17" s="23"/>
      <c r="J17" s="13"/>
    </row>
    <row r="18" spans="1:10" ht="12" customHeight="1">
      <c r="A18" s="16"/>
      <c r="B18" s="25" t="s">
        <v>28</v>
      </c>
      <c r="C18" s="16"/>
      <c r="D18" s="72" t="s">
        <v>221</v>
      </c>
      <c r="E18" s="18">
        <v>3</v>
      </c>
      <c r="F18" s="21">
        <f>'5.1.1'!I19</f>
        <v>3391595.3805740154</v>
      </c>
      <c r="G18" s="18" t="s">
        <v>135</v>
      </c>
      <c r="H18" s="22">
        <v>0.4315468104876492</v>
      </c>
      <c r="I18" s="23">
        <f t="shared" ref="I18:I24" si="0">+F18*H18</f>
        <v>1463632.1689513612</v>
      </c>
      <c r="J18" s="66" t="s">
        <v>219</v>
      </c>
    </row>
    <row r="19" spans="1:10" ht="12" customHeight="1">
      <c r="A19" s="16"/>
      <c r="B19" s="26" t="s">
        <v>29</v>
      </c>
      <c r="C19" s="16"/>
      <c r="D19" s="72" t="s">
        <v>221</v>
      </c>
      <c r="E19" s="18">
        <v>3</v>
      </c>
      <c r="F19" s="21">
        <f>'5.1.1'!I20</f>
        <v>51657480.079053707</v>
      </c>
      <c r="G19" s="18" t="s">
        <v>135</v>
      </c>
      <c r="H19" s="22">
        <v>0.4315468104876492</v>
      </c>
      <c r="I19" s="23">
        <f t="shared" si="0"/>
        <v>22292620.765944906</v>
      </c>
      <c r="J19" s="66" t="s">
        <v>219</v>
      </c>
    </row>
    <row r="20" spans="1:10" ht="12" customHeight="1">
      <c r="A20" s="16"/>
      <c r="B20" s="26" t="s">
        <v>30</v>
      </c>
      <c r="C20" s="16"/>
      <c r="D20" s="72" t="s">
        <v>221</v>
      </c>
      <c r="E20" s="18">
        <v>3</v>
      </c>
      <c r="F20" s="21">
        <f>'5.1.1'!I21</f>
        <v>27632065.584734716</v>
      </c>
      <c r="G20" s="18" t="s">
        <v>137</v>
      </c>
      <c r="H20" s="22">
        <v>0.429533673391716</v>
      </c>
      <c r="I20" s="23">
        <f t="shared" si="0"/>
        <v>11868902.634011917</v>
      </c>
      <c r="J20" s="66" t="s">
        <v>219</v>
      </c>
    </row>
    <row r="21" spans="1:10" ht="12" customHeight="1">
      <c r="A21" s="16"/>
      <c r="B21" s="26" t="s">
        <v>27</v>
      </c>
      <c r="C21" s="16"/>
      <c r="D21" s="72" t="s">
        <v>221</v>
      </c>
      <c r="E21" s="18">
        <v>3</v>
      </c>
      <c r="F21" s="21">
        <f>'5.1.1'!I22</f>
        <v>186798096.64563739</v>
      </c>
      <c r="G21" s="18" t="s">
        <v>135</v>
      </c>
      <c r="H21" s="22">
        <v>0.4315468104876492</v>
      </c>
      <c r="I21" s="23">
        <f t="shared" si="0"/>
        <v>80612122.812588453</v>
      </c>
      <c r="J21" s="66" t="s">
        <v>219</v>
      </c>
    </row>
    <row r="22" spans="1:10" ht="12" customHeight="1">
      <c r="A22" s="16"/>
      <c r="B22" s="26" t="s">
        <v>140</v>
      </c>
      <c r="C22" s="16"/>
      <c r="D22" s="72" t="s">
        <v>221</v>
      </c>
      <c r="E22" s="18">
        <v>3</v>
      </c>
      <c r="F22" s="21">
        <f>'5.1.1'!I23</f>
        <v>-23644780.140000001</v>
      </c>
      <c r="G22" s="18" t="s">
        <v>137</v>
      </c>
      <c r="H22" s="22">
        <v>0.429533673391716</v>
      </c>
      <c r="I22" s="23">
        <f t="shared" si="0"/>
        <v>-10156229.270073693</v>
      </c>
      <c r="J22" s="66" t="s">
        <v>219</v>
      </c>
    </row>
    <row r="23" spans="1:10" ht="12" customHeight="1">
      <c r="A23" s="16"/>
      <c r="B23" s="26" t="s">
        <v>15</v>
      </c>
      <c r="C23" s="16"/>
      <c r="D23" s="72" t="s">
        <v>221</v>
      </c>
      <c r="E23" s="18">
        <v>3</v>
      </c>
      <c r="F23" s="21">
        <f>'5.1.1'!I24</f>
        <v>0</v>
      </c>
      <c r="G23" s="72" t="s">
        <v>135</v>
      </c>
      <c r="H23" s="22">
        <v>0.4315468104876492</v>
      </c>
      <c r="I23" s="23">
        <f t="shared" si="0"/>
        <v>0</v>
      </c>
      <c r="J23" s="66" t="s">
        <v>219</v>
      </c>
    </row>
    <row r="24" spans="1:10" ht="12" customHeight="1">
      <c r="A24" s="16"/>
      <c r="B24" s="26" t="s">
        <v>165</v>
      </c>
      <c r="C24" s="16"/>
      <c r="D24" s="72" t="s">
        <v>221</v>
      </c>
      <c r="E24" s="18">
        <v>3</v>
      </c>
      <c r="F24" s="21">
        <f>'5.1.1'!I25</f>
        <v>5405923.1100000003</v>
      </c>
      <c r="G24" s="18" t="s">
        <v>135</v>
      </c>
      <c r="H24" s="22">
        <v>0.4315468104876492</v>
      </c>
      <c r="I24" s="23">
        <f t="shared" si="0"/>
        <v>2332908.8758619735</v>
      </c>
      <c r="J24" s="66" t="s">
        <v>219</v>
      </c>
    </row>
    <row r="25" spans="1:10" ht="12" customHeight="1">
      <c r="A25" s="16"/>
      <c r="B25" s="28" t="s">
        <v>141</v>
      </c>
      <c r="C25" s="16"/>
      <c r="D25" s="18"/>
      <c r="E25" s="18"/>
      <c r="F25" s="27">
        <f>SUM(F18:F24)</f>
        <v>251240380.65999985</v>
      </c>
      <c r="G25" s="18"/>
      <c r="H25" s="22"/>
      <c r="I25" s="27">
        <f>SUM(I18:I24)</f>
        <v>108413957.98728491</v>
      </c>
      <c r="J25" s="13"/>
    </row>
    <row r="26" spans="1:10" ht="12" customHeight="1">
      <c r="A26" s="16"/>
      <c r="B26" s="29"/>
      <c r="C26" s="16"/>
      <c r="D26" s="18"/>
      <c r="E26" s="18"/>
      <c r="F26" s="21"/>
      <c r="G26" s="18"/>
      <c r="H26" s="22"/>
      <c r="I26" s="23"/>
      <c r="J26" s="13"/>
    </row>
    <row r="27" spans="1:10" ht="12" customHeight="1">
      <c r="A27" s="16"/>
      <c r="B27" s="17" t="s">
        <v>150</v>
      </c>
      <c r="C27" s="16"/>
      <c r="D27" s="18"/>
      <c r="E27" s="18"/>
      <c r="F27" s="21"/>
      <c r="G27" s="18"/>
      <c r="H27" s="22"/>
      <c r="I27" s="23"/>
      <c r="J27" s="13"/>
    </row>
    <row r="28" spans="1:10" ht="12" customHeight="1">
      <c r="A28" s="16"/>
      <c r="B28" s="26" t="s">
        <v>25</v>
      </c>
      <c r="C28" s="16"/>
      <c r="D28" s="72" t="s">
        <v>222</v>
      </c>
      <c r="E28" s="18">
        <v>3</v>
      </c>
      <c r="F28" s="21">
        <f>'5.1.1'!I31</f>
        <v>24712269.729999993</v>
      </c>
      <c r="G28" s="18" t="s">
        <v>135</v>
      </c>
      <c r="H28" s="22">
        <v>0.4315468104876492</v>
      </c>
      <c r="I28" s="23">
        <f>+F28*H28</f>
        <v>10664501.181891978</v>
      </c>
      <c r="J28" s="66" t="s">
        <v>219</v>
      </c>
    </row>
    <row r="29" spans="1:10" ht="12" customHeight="1">
      <c r="A29" s="16"/>
      <c r="B29" s="26" t="s">
        <v>26</v>
      </c>
      <c r="C29" s="16"/>
      <c r="D29" s="72" t="s">
        <v>222</v>
      </c>
      <c r="E29" s="18">
        <v>3</v>
      </c>
      <c r="F29" s="21">
        <f>'5.1.1'!I32</f>
        <v>0</v>
      </c>
      <c r="G29" s="18" t="s">
        <v>135</v>
      </c>
      <c r="H29" s="22">
        <v>0.4315468104876492</v>
      </c>
      <c r="I29" s="23">
        <f>+F29*H29</f>
        <v>0</v>
      </c>
      <c r="J29" s="66" t="s">
        <v>219</v>
      </c>
    </row>
    <row r="30" spans="1:10" ht="12" customHeight="1">
      <c r="A30" s="16"/>
      <c r="B30" s="25" t="s">
        <v>27</v>
      </c>
      <c r="C30" s="16"/>
      <c r="D30" s="72" t="s">
        <v>222</v>
      </c>
      <c r="E30" s="18">
        <v>3</v>
      </c>
      <c r="F30" s="21">
        <f>'5.1.1'!I33</f>
        <v>-30027200.769999996</v>
      </c>
      <c r="G30" s="18" t="s">
        <v>135</v>
      </c>
      <c r="H30" s="22">
        <v>0.4315468104876492</v>
      </c>
      <c r="I30" s="23">
        <f>+F30*H30</f>
        <v>-12958142.720165782</v>
      </c>
      <c r="J30" s="66" t="s">
        <v>219</v>
      </c>
    </row>
    <row r="31" spans="1:10" ht="12" customHeight="1">
      <c r="A31" s="16"/>
      <c r="B31" s="25" t="s">
        <v>51</v>
      </c>
      <c r="C31" s="16"/>
      <c r="D31" s="72" t="s">
        <v>222</v>
      </c>
      <c r="E31" s="18">
        <v>3</v>
      </c>
      <c r="F31" s="21">
        <f>'5.1.1'!I34</f>
        <v>68997.129999999888</v>
      </c>
      <c r="G31" s="18" t="s">
        <v>137</v>
      </c>
      <c r="H31" s="22">
        <v>0.429533673391716</v>
      </c>
      <c r="I31" s="23">
        <f>+F31*H31</f>
        <v>29636.590702385722</v>
      </c>
      <c r="J31" s="66" t="s">
        <v>219</v>
      </c>
    </row>
    <row r="32" spans="1:10" ht="12" customHeight="1">
      <c r="A32" s="16"/>
      <c r="B32" s="30" t="s">
        <v>142</v>
      </c>
      <c r="C32" s="16"/>
      <c r="D32" s="18"/>
      <c r="E32" s="18"/>
      <c r="F32" s="27">
        <f>SUM(F28:F31)</f>
        <v>-5245933.9100000029</v>
      </c>
      <c r="G32" s="18"/>
      <c r="H32" s="22"/>
      <c r="I32" s="27">
        <f>SUM(I28:I31)</f>
        <v>-2264004.9475714182</v>
      </c>
      <c r="J32" s="13"/>
    </row>
    <row r="33" spans="1:10" ht="12" customHeight="1">
      <c r="A33" s="16"/>
      <c r="B33" s="29" t="s">
        <v>58</v>
      </c>
      <c r="C33" s="16"/>
      <c r="D33" s="18"/>
      <c r="E33" s="18"/>
      <c r="F33" s="21"/>
      <c r="G33" s="18"/>
      <c r="H33" s="22"/>
      <c r="I33" s="23"/>
      <c r="J33" s="13"/>
    </row>
    <row r="34" spans="1:10" ht="12" customHeight="1">
      <c r="A34" s="16"/>
      <c r="B34" s="29"/>
      <c r="C34" s="16"/>
      <c r="D34" s="18"/>
      <c r="E34" s="18"/>
      <c r="F34" s="21"/>
      <c r="G34" s="18"/>
      <c r="H34" s="22"/>
      <c r="I34" s="23"/>
      <c r="J34" s="13"/>
    </row>
    <row r="35" spans="1:10" ht="12" customHeight="1">
      <c r="B35" s="30" t="s">
        <v>151</v>
      </c>
      <c r="C35" s="16"/>
      <c r="D35" s="18"/>
      <c r="E35" s="18"/>
      <c r="F35" s="21"/>
      <c r="G35" s="18"/>
      <c r="H35" s="22"/>
      <c r="I35" s="23"/>
      <c r="J35" s="13"/>
    </row>
    <row r="36" spans="1:10" ht="12" customHeight="1">
      <c r="B36" s="70" t="s">
        <v>209</v>
      </c>
      <c r="C36" s="71"/>
      <c r="D36" s="72" t="s">
        <v>223</v>
      </c>
      <c r="E36" s="72">
        <v>3</v>
      </c>
      <c r="F36" s="21">
        <f>'5.1.1'!I38</f>
        <v>103365.08</v>
      </c>
      <c r="G36" s="72" t="s">
        <v>148</v>
      </c>
      <c r="H36" s="22">
        <v>0</v>
      </c>
      <c r="I36" s="23">
        <f t="shared" ref="I36:I43" si="1">+F36*H36</f>
        <v>0</v>
      </c>
      <c r="J36" s="66" t="s">
        <v>219</v>
      </c>
    </row>
    <row r="37" spans="1:10" ht="12" customHeight="1">
      <c r="B37" s="70" t="s">
        <v>210</v>
      </c>
      <c r="C37" s="71"/>
      <c r="D37" s="72" t="s">
        <v>223</v>
      </c>
      <c r="E37" s="72">
        <v>3</v>
      </c>
      <c r="F37" s="21">
        <f>'5.1.1'!I39</f>
        <v>305916.83999999997</v>
      </c>
      <c r="G37" s="72" t="s">
        <v>260</v>
      </c>
      <c r="H37" s="73">
        <v>0</v>
      </c>
      <c r="I37" s="23">
        <f t="shared" si="1"/>
        <v>0</v>
      </c>
      <c r="J37" s="66" t="s">
        <v>219</v>
      </c>
    </row>
    <row r="38" spans="1:10" ht="12" customHeight="1">
      <c r="B38" s="25" t="s">
        <v>33</v>
      </c>
      <c r="C38" s="16"/>
      <c r="D38" s="72" t="s">
        <v>223</v>
      </c>
      <c r="E38" s="18">
        <v>3</v>
      </c>
      <c r="F38" s="21">
        <f>'5.1.1'!I40</f>
        <v>112033968.61999917</v>
      </c>
      <c r="G38" s="18" t="s">
        <v>137</v>
      </c>
      <c r="H38" s="73">
        <v>0.429533673391716</v>
      </c>
      <c r="I38" s="23">
        <f t="shared" si="1"/>
        <v>48122362.08600048</v>
      </c>
      <c r="J38" s="66" t="s">
        <v>219</v>
      </c>
    </row>
    <row r="39" spans="1:10" ht="12" customHeight="1">
      <c r="B39" s="25" t="s">
        <v>34</v>
      </c>
      <c r="C39" s="16"/>
      <c r="D39" s="72" t="s">
        <v>223</v>
      </c>
      <c r="E39" s="18">
        <v>3</v>
      </c>
      <c r="F39" s="21">
        <f>'5.1.1'!I41</f>
        <v>-7560862.8429856766</v>
      </c>
      <c r="G39" s="18" t="s">
        <v>137</v>
      </c>
      <c r="H39" s="22">
        <v>0.429533673391716</v>
      </c>
      <c r="I39" s="23">
        <f t="shared" si="1"/>
        <v>-3247645.1909585707</v>
      </c>
      <c r="J39" s="66" t="s">
        <v>219</v>
      </c>
    </row>
    <row r="40" spans="1:10" ht="12" customHeight="1">
      <c r="B40" s="26" t="s">
        <v>143</v>
      </c>
      <c r="C40" s="16"/>
      <c r="D40" s="72" t="s">
        <v>224</v>
      </c>
      <c r="E40" s="18">
        <v>3</v>
      </c>
      <c r="F40" s="21">
        <f>'5.1.1'!I42</f>
        <v>331547.00000000047</v>
      </c>
      <c r="G40" s="18" t="s">
        <v>137</v>
      </c>
      <c r="H40" s="22">
        <v>0.429533673391716</v>
      </c>
      <c r="I40" s="23">
        <f t="shared" si="1"/>
        <v>142410.60081200345</v>
      </c>
      <c r="J40" s="66" t="s">
        <v>219</v>
      </c>
    </row>
    <row r="41" spans="1:10" ht="12" customHeight="1">
      <c r="B41" s="25" t="s">
        <v>19</v>
      </c>
      <c r="C41" s="16"/>
      <c r="D41" s="72" t="s">
        <v>225</v>
      </c>
      <c r="E41" s="18">
        <v>3</v>
      </c>
      <c r="F41" s="21">
        <f>'5.1.1'!I43</f>
        <v>19915638.629640698</v>
      </c>
      <c r="G41" s="18" t="s">
        <v>137</v>
      </c>
      <c r="H41" s="22">
        <v>0.429533673391716</v>
      </c>
      <c r="I41" s="23">
        <f t="shared" si="1"/>
        <v>8554437.4185315296</v>
      </c>
      <c r="J41" s="66" t="s">
        <v>219</v>
      </c>
    </row>
    <row r="42" spans="1:10" ht="12" customHeight="1">
      <c r="B42" s="25" t="s">
        <v>20</v>
      </c>
      <c r="C42" s="16"/>
      <c r="D42" s="72" t="s">
        <v>225</v>
      </c>
      <c r="E42" s="18">
        <v>3</v>
      </c>
      <c r="F42" s="21">
        <f>'5.1.1'!I44</f>
        <v>4732455.7229423467</v>
      </c>
      <c r="G42" s="72" t="s">
        <v>137</v>
      </c>
      <c r="H42" s="22">
        <v>0.429533673391716</v>
      </c>
      <c r="I42" s="23">
        <f t="shared" si="1"/>
        <v>2032749.0908390752</v>
      </c>
      <c r="J42" s="66" t="s">
        <v>219</v>
      </c>
    </row>
    <row r="43" spans="1:10" ht="12" customHeight="1">
      <c r="B43" s="25" t="s">
        <v>144</v>
      </c>
      <c r="C43" s="16"/>
      <c r="D43" s="72" t="s">
        <v>223</v>
      </c>
      <c r="E43" s="18">
        <v>3</v>
      </c>
      <c r="F43" s="21">
        <f>'5.1.1'!I45</f>
        <v>5226224.3200000077</v>
      </c>
      <c r="G43" s="72" t="s">
        <v>137</v>
      </c>
      <c r="H43" s="22">
        <v>0.429533673391716</v>
      </c>
      <c r="I43" s="23">
        <f t="shared" si="1"/>
        <v>2244839.3301387262</v>
      </c>
      <c r="J43" s="66" t="s">
        <v>219</v>
      </c>
    </row>
    <row r="44" spans="1:10" ht="12" customHeight="1">
      <c r="B44" s="30" t="s">
        <v>145</v>
      </c>
      <c r="C44" s="16"/>
      <c r="D44" s="18"/>
      <c r="E44" s="18"/>
      <c r="F44" s="27">
        <f>SUM(F36:F43)</f>
        <v>135088253.36959654</v>
      </c>
      <c r="G44" s="18"/>
      <c r="H44" s="22"/>
      <c r="I44" s="27">
        <f>SUM(I36:I43)</f>
        <v>57849153.335363247</v>
      </c>
      <c r="J44" s="13"/>
    </row>
    <row r="45" spans="1:10" ht="12" customHeight="1">
      <c r="B45" s="29"/>
      <c r="C45" s="16"/>
      <c r="D45" s="18"/>
      <c r="E45" s="18"/>
      <c r="F45" s="21"/>
      <c r="G45" s="18"/>
      <c r="H45" s="22"/>
      <c r="I45" s="21"/>
      <c r="J45" s="13"/>
    </row>
    <row r="46" spans="1:10" ht="12" customHeight="1" thickBot="1">
      <c r="A46" s="16"/>
      <c r="B46" s="17" t="s">
        <v>146</v>
      </c>
      <c r="C46" s="16"/>
      <c r="D46" s="18"/>
      <c r="E46" s="18"/>
      <c r="F46" s="31">
        <f>F44+F32+F25-F14</f>
        <v>229143012.92959633</v>
      </c>
      <c r="G46" s="18"/>
      <c r="H46" s="22"/>
      <c r="I46" s="31">
        <f>I44+I32+I25-I14</f>
        <v>98428055.963907614</v>
      </c>
      <c r="J46" s="13"/>
    </row>
    <row r="47" spans="1:10" ht="12" customHeight="1" thickTop="1">
      <c r="A47" s="16"/>
      <c r="B47" s="29"/>
      <c r="C47" s="16"/>
      <c r="D47" s="18"/>
      <c r="E47" s="18"/>
      <c r="F47" s="21"/>
      <c r="G47" s="18"/>
      <c r="H47" s="22"/>
      <c r="I47" s="23"/>
      <c r="J47" s="13"/>
    </row>
    <row r="48" spans="1:10" ht="12" customHeight="1">
      <c r="A48" s="16"/>
      <c r="B48" s="29"/>
      <c r="C48" s="16"/>
      <c r="D48" s="18"/>
      <c r="E48" s="18"/>
      <c r="F48" s="21"/>
      <c r="G48" s="18"/>
      <c r="H48" s="22"/>
      <c r="I48" s="23"/>
      <c r="J48" s="13"/>
    </row>
    <row r="49" spans="1:10" ht="12" customHeight="1">
      <c r="A49" s="16"/>
      <c r="B49" s="8"/>
      <c r="C49" s="16"/>
      <c r="D49" s="72"/>
      <c r="E49" s="18"/>
      <c r="F49" s="67"/>
      <c r="G49" s="18"/>
      <c r="H49" s="22"/>
      <c r="I49" s="23"/>
      <c r="J49" s="66"/>
    </row>
    <row r="50" spans="1:10" ht="12" customHeight="1">
      <c r="A50" s="16"/>
      <c r="B50" s="26" t="s">
        <v>171</v>
      </c>
      <c r="C50" s="16"/>
      <c r="D50" s="72" t="s">
        <v>221</v>
      </c>
      <c r="E50" s="18">
        <v>1</v>
      </c>
      <c r="F50" s="21">
        <f>+'5.1.1'!F22</f>
        <v>27567522.229999997</v>
      </c>
      <c r="G50" s="18" t="s">
        <v>135</v>
      </c>
      <c r="H50" s="22">
        <v>0.4315468104876492</v>
      </c>
      <c r="I50" s="23">
        <f>+F50*H50</f>
        <v>11896676.291403865</v>
      </c>
      <c r="J50" s="66" t="s">
        <v>258</v>
      </c>
    </row>
    <row r="51" spans="1:10" ht="12" customHeight="1">
      <c r="A51" s="16"/>
      <c r="B51" s="29"/>
      <c r="C51" s="16"/>
      <c r="D51" s="18"/>
      <c r="E51" s="18"/>
      <c r="F51" s="27">
        <f>SUM(F49:F50)</f>
        <v>27567522.229999997</v>
      </c>
      <c r="G51" s="18"/>
      <c r="H51" s="22"/>
      <c r="I51" s="27">
        <f>SUM(I49:I50)</f>
        <v>11896676.291403865</v>
      </c>
      <c r="J51" s="13"/>
    </row>
    <row r="52" spans="1:10" ht="12" customHeight="1">
      <c r="A52" s="16"/>
      <c r="B52" s="29"/>
      <c r="C52" s="16"/>
      <c r="D52" s="18"/>
      <c r="E52" s="18"/>
      <c r="F52" s="21"/>
      <c r="G52" s="18"/>
      <c r="H52" s="22"/>
      <c r="I52" s="23"/>
      <c r="J52" s="13"/>
    </row>
    <row r="53" spans="1:10" ht="12" customHeight="1">
      <c r="A53" s="16"/>
      <c r="B53" s="16"/>
      <c r="C53" s="16"/>
      <c r="D53" s="18"/>
      <c r="E53" s="18"/>
      <c r="F53" s="21"/>
      <c r="G53" s="18"/>
      <c r="H53" s="22"/>
      <c r="I53" s="23"/>
      <c r="J53" s="13"/>
    </row>
    <row r="54" spans="1:10" ht="12" customHeight="1">
      <c r="A54" s="16"/>
      <c r="B54" s="16"/>
      <c r="C54" s="16"/>
      <c r="D54" s="18"/>
      <c r="E54" s="18"/>
      <c r="F54" s="21"/>
      <c r="G54" s="18"/>
      <c r="H54" s="22"/>
      <c r="I54" s="23"/>
      <c r="J54" s="13"/>
    </row>
    <row r="55" spans="1:10" ht="12" customHeight="1">
      <c r="A55" s="16"/>
      <c r="B55" s="16"/>
      <c r="C55" s="16"/>
      <c r="D55" s="18"/>
      <c r="E55" s="18"/>
      <c r="F55" s="21"/>
      <c r="G55" s="18"/>
      <c r="H55" s="22"/>
      <c r="I55" s="23"/>
      <c r="J55" s="13"/>
    </row>
    <row r="56" spans="1:10" ht="12" customHeight="1" thickBot="1">
      <c r="A56" s="16"/>
      <c r="B56" s="28" t="s">
        <v>147</v>
      </c>
      <c r="C56" s="16"/>
      <c r="D56" s="18"/>
      <c r="E56" s="18"/>
      <c r="F56" s="18"/>
      <c r="G56" s="18"/>
      <c r="H56" s="18"/>
      <c r="I56" s="18"/>
      <c r="J56" s="13"/>
    </row>
    <row r="57" spans="1:10" ht="12" customHeight="1">
      <c r="A57" s="32"/>
      <c r="B57" s="33"/>
      <c r="C57" s="33"/>
      <c r="D57" s="34"/>
      <c r="E57" s="34"/>
      <c r="F57" s="34"/>
      <c r="G57" s="34"/>
      <c r="H57" s="34"/>
      <c r="I57" s="34"/>
      <c r="J57" s="35"/>
    </row>
    <row r="58" spans="1:10" ht="12" customHeight="1">
      <c r="A58" s="36"/>
      <c r="B58" s="29"/>
      <c r="C58" s="16"/>
      <c r="D58" s="18"/>
      <c r="E58" s="18"/>
      <c r="F58" s="18"/>
      <c r="G58" s="18"/>
      <c r="H58" s="18"/>
      <c r="I58" s="18"/>
      <c r="J58" s="37"/>
    </row>
    <row r="59" spans="1:10" ht="12" customHeight="1">
      <c r="A59" s="36"/>
      <c r="B59" s="29"/>
      <c r="C59" s="16"/>
      <c r="D59" s="18"/>
      <c r="E59" s="18"/>
      <c r="F59" s="18"/>
      <c r="G59" s="18"/>
      <c r="H59" s="18"/>
      <c r="I59" s="18"/>
      <c r="J59" s="37"/>
    </row>
    <row r="60" spans="1:10" ht="12" customHeight="1">
      <c r="A60" s="36"/>
      <c r="B60" s="29"/>
      <c r="C60" s="16"/>
      <c r="D60" s="18"/>
      <c r="E60" s="18"/>
      <c r="F60" s="18"/>
      <c r="G60" s="18"/>
      <c r="H60" s="18"/>
      <c r="I60" s="18"/>
      <c r="J60" s="37"/>
    </row>
    <row r="61" spans="1:10" ht="12" customHeight="1">
      <c r="A61" s="36"/>
      <c r="B61" s="29"/>
      <c r="C61" s="16"/>
      <c r="D61" s="18"/>
      <c r="E61" s="18"/>
      <c r="F61" s="18"/>
      <c r="G61" s="18"/>
      <c r="H61" s="18"/>
      <c r="I61" s="18"/>
      <c r="J61" s="37"/>
    </row>
    <row r="62" spans="1:10" ht="12" customHeight="1">
      <c r="A62" s="36"/>
      <c r="B62" s="29"/>
      <c r="C62" s="16"/>
      <c r="D62" s="18"/>
      <c r="E62" s="18"/>
      <c r="F62" s="38"/>
      <c r="G62" s="18"/>
      <c r="H62" s="18"/>
      <c r="I62" s="18"/>
      <c r="J62" s="37"/>
    </row>
    <row r="63" spans="1:10" ht="12" customHeight="1">
      <c r="A63" s="36"/>
      <c r="B63" s="29"/>
      <c r="C63" s="16"/>
      <c r="D63" s="18"/>
      <c r="E63" s="18"/>
      <c r="F63" s="18"/>
      <c r="G63" s="18"/>
      <c r="H63" s="18"/>
      <c r="I63" s="18"/>
      <c r="J63" s="37"/>
    </row>
    <row r="64" spans="1:10" ht="12" customHeight="1">
      <c r="A64" s="36"/>
      <c r="B64" s="29"/>
      <c r="C64" s="16"/>
      <c r="D64" s="18"/>
      <c r="E64" s="18"/>
      <c r="F64" s="18"/>
      <c r="G64" s="18"/>
      <c r="H64" s="18"/>
      <c r="I64" s="18"/>
      <c r="J64" s="37"/>
    </row>
    <row r="65" spans="1:10" ht="12" customHeight="1" thickBot="1">
      <c r="A65" s="39"/>
      <c r="B65" s="40"/>
      <c r="C65" s="40"/>
      <c r="D65" s="41"/>
      <c r="E65" s="41"/>
      <c r="F65" s="41"/>
      <c r="G65" s="41"/>
      <c r="H65" s="41"/>
      <c r="I65" s="41"/>
      <c r="J65" s="42"/>
    </row>
    <row r="66" spans="1:10" ht="12" customHeight="1"/>
  </sheetData>
  <conditionalFormatting sqref="J1">
    <cfRule type="cellIs" dxfId="2" priority="3" stopIfTrue="1" operator="equal">
      <formula>"x.x"</formula>
    </cfRule>
  </conditionalFormatting>
  <conditionalFormatting sqref="B9">
    <cfRule type="cellIs" dxfId="1" priority="2" stopIfTrue="1" operator="equal">
      <formula>"Title"</formula>
    </cfRule>
  </conditionalFormatting>
  <conditionalFormatting sqref="B8">
    <cfRule type="cellIs" dxfId="0" priority="1" stopIfTrue="1" operator="equal">
      <formula>"Adjustment to Income/Expense/Rate Base:"</formula>
    </cfRule>
  </conditionalFormatting>
  <dataValidations count="4">
    <dataValidation type="list" errorStyle="warning" allowBlank="1" showInputMessage="1" showErrorMessage="1" errorTitle="FERC ACCOUNT" error="This FERC Account is not included in the drop-down list. Is this the account you want to use?" sqref="D52:D55 D40:D42 D44:D50 D9:D35">
      <formula1>#REF!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:E55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6:D39 D43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51">
      <formula1>$D$55:$D$67</formula1>
    </dataValidation>
  </dataValidations>
  <printOptions horizontalCentered="1"/>
  <pageMargins left="0.75" right="0.5" top="0.75" bottom="0.5" header="0.5" footer="0.25"/>
  <pageSetup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54"/>
  <sheetViews>
    <sheetView view="pageBreakPreview" zoomScale="75" zoomScaleNormal="80" zoomScaleSheetLayoutView="75" workbookViewId="0">
      <pane xSplit="1" ySplit="7" topLeftCell="B8" activePane="bottomRight" state="frozen"/>
      <selection activeCell="H21" sqref="H21"/>
      <selection pane="topRight" activeCell="H21" sqref="H21"/>
      <selection pane="bottomLeft" activeCell="H21" sqref="H21"/>
      <selection pane="bottomRight" activeCell="A43" sqref="A43"/>
    </sheetView>
  </sheetViews>
  <sheetFormatPr defaultRowHeight="12.75"/>
  <cols>
    <col min="1" max="1" width="39.42578125" customWidth="1"/>
    <col min="2" max="2" width="50.140625" bestFit="1" customWidth="1"/>
    <col min="3" max="3" width="18.140625" customWidth="1"/>
    <col min="4" max="4" width="17.28515625" customWidth="1"/>
    <col min="5" max="5" width="19.42578125" style="53" customWidth="1"/>
    <col min="6" max="6" width="16.5703125" style="53" customWidth="1"/>
    <col min="7" max="7" width="18.42578125" customWidth="1"/>
    <col min="8" max="8" width="20.140625" style="53" customWidth="1"/>
    <col min="9" max="9" width="19.42578125" style="53" customWidth="1"/>
    <col min="10" max="10" width="11.140625" customWidth="1"/>
    <col min="11" max="11" width="15.85546875" style="54" customWidth="1"/>
    <col min="12" max="13" width="21.140625" style="57" customWidth="1"/>
  </cols>
  <sheetData>
    <row r="1" spans="1:13">
      <c r="A1" s="1" t="s">
        <v>162</v>
      </c>
      <c r="H1" s="76"/>
      <c r="I1" s="82"/>
    </row>
    <row r="2" spans="1:13">
      <c r="A2" s="1" t="s">
        <v>252</v>
      </c>
    </row>
    <row r="3" spans="1:13">
      <c r="A3" s="1" t="s">
        <v>169</v>
      </c>
    </row>
    <row r="4" spans="1:13" s="2" customFormat="1">
      <c r="C4" s="2" t="s">
        <v>1</v>
      </c>
      <c r="D4" s="49" t="s">
        <v>2</v>
      </c>
      <c r="E4" s="83" t="s">
        <v>3</v>
      </c>
      <c r="F4" s="77" t="s">
        <v>4</v>
      </c>
      <c r="G4" s="44" t="s">
        <v>5</v>
      </c>
      <c r="H4" s="77" t="s">
        <v>160</v>
      </c>
      <c r="I4" s="77" t="s">
        <v>161</v>
      </c>
      <c r="K4" s="55"/>
      <c r="L4" s="58" t="s">
        <v>254</v>
      </c>
      <c r="M4" s="58" t="s">
        <v>254</v>
      </c>
    </row>
    <row r="5" spans="1:13" s="2" customFormat="1">
      <c r="C5" s="2" t="s">
        <v>149</v>
      </c>
      <c r="D5" s="2" t="s">
        <v>216</v>
      </c>
      <c r="E5" s="77" t="s">
        <v>158</v>
      </c>
      <c r="F5" s="81" t="s">
        <v>183</v>
      </c>
      <c r="G5" s="2" t="s">
        <v>183</v>
      </c>
      <c r="H5" s="77" t="s">
        <v>174</v>
      </c>
      <c r="I5" s="77" t="s">
        <v>174</v>
      </c>
      <c r="J5" s="2" t="s">
        <v>58</v>
      </c>
      <c r="K5" s="55"/>
      <c r="L5" s="58" t="s">
        <v>6</v>
      </c>
      <c r="M5" s="58" t="s">
        <v>181</v>
      </c>
    </row>
    <row r="6" spans="1:13" s="2" customFormat="1">
      <c r="C6" s="2" t="s">
        <v>9</v>
      </c>
      <c r="D6" s="2" t="s">
        <v>217</v>
      </c>
      <c r="E6" s="77" t="s">
        <v>218</v>
      </c>
      <c r="F6" s="81" t="s">
        <v>184</v>
      </c>
      <c r="G6" s="2" t="s">
        <v>208</v>
      </c>
      <c r="H6" s="77" t="s">
        <v>207</v>
      </c>
      <c r="I6" s="77" t="s">
        <v>7</v>
      </c>
      <c r="J6" s="2" t="s">
        <v>256</v>
      </c>
      <c r="K6" s="55"/>
      <c r="L6" s="58" t="s">
        <v>175</v>
      </c>
      <c r="M6" s="58" t="s">
        <v>175</v>
      </c>
    </row>
    <row r="7" spans="1:13" s="2" customFormat="1">
      <c r="A7" s="4" t="s">
        <v>8</v>
      </c>
      <c r="B7" s="4" t="s">
        <v>9</v>
      </c>
      <c r="C7" s="4" t="s">
        <v>10</v>
      </c>
      <c r="D7" s="4"/>
      <c r="E7" s="78" t="s">
        <v>166</v>
      </c>
      <c r="F7" s="78"/>
      <c r="G7" s="4" t="s">
        <v>159</v>
      </c>
      <c r="H7" s="78"/>
      <c r="I7" s="78" t="s">
        <v>185</v>
      </c>
      <c r="J7" s="2" t="s">
        <v>155</v>
      </c>
      <c r="K7" s="55" t="s">
        <v>253</v>
      </c>
      <c r="L7" s="59"/>
      <c r="M7" s="59"/>
    </row>
    <row r="9" spans="1:13">
      <c r="A9" t="s">
        <v>11</v>
      </c>
    </row>
    <row r="10" spans="1:13">
      <c r="A10" s="8" t="s">
        <v>37</v>
      </c>
      <c r="B10" s="6">
        <v>447.12</v>
      </c>
      <c r="C10" s="47"/>
      <c r="D10" s="3"/>
      <c r="E10" s="53">
        <f t="shared" ref="E10:E15" si="0">C10+D10</f>
        <v>0</v>
      </c>
      <c r="G10" s="53">
        <f>E10+F10</f>
        <v>0</v>
      </c>
      <c r="H10" s="53">
        <f>'5.1.2-.3'!F12</f>
        <v>21806165.960000001</v>
      </c>
      <c r="I10" s="53">
        <f t="shared" ref="I10:I15" si="1">H10-G10</f>
        <v>21806165.960000001</v>
      </c>
      <c r="J10" s="46" t="s">
        <v>135</v>
      </c>
      <c r="K10" s="90">
        <v>0.4315468104876492</v>
      </c>
      <c r="L10" s="57">
        <f>K10*H10</f>
        <v>9410381.3690023478</v>
      </c>
      <c r="M10" s="57">
        <f t="shared" ref="M10:M15" si="2">+E10*K10</f>
        <v>0</v>
      </c>
    </row>
    <row r="11" spans="1:13">
      <c r="A11" s="8" t="s">
        <v>38</v>
      </c>
      <c r="B11" s="6">
        <v>447.12200000000001</v>
      </c>
      <c r="C11" s="47"/>
      <c r="D11" s="3"/>
      <c r="E11" s="53">
        <f t="shared" si="0"/>
        <v>0</v>
      </c>
      <c r="G11" s="53">
        <f t="shared" ref="G11:G15" si="3">E11+F11</f>
        <v>0</v>
      </c>
      <c r="H11" s="53">
        <f>'5.1.2-.3'!F16</f>
        <v>30104809.300000001</v>
      </c>
      <c r="I11" s="53">
        <f t="shared" si="1"/>
        <v>30104809.300000001</v>
      </c>
      <c r="J11" s="46" t="s">
        <v>135</v>
      </c>
      <c r="K11" s="90">
        <v>0.4315468104876492</v>
      </c>
      <c r="L11" s="57">
        <f>K11*H11</f>
        <v>12991634.433753919</v>
      </c>
      <c r="M11" s="57">
        <f t="shared" si="2"/>
        <v>0</v>
      </c>
    </row>
    <row r="12" spans="1:13">
      <c r="A12" s="8" t="s">
        <v>39</v>
      </c>
      <c r="B12" s="6" t="s">
        <v>42</v>
      </c>
      <c r="C12" s="47">
        <v>369045838.92999995</v>
      </c>
      <c r="D12" s="47"/>
      <c r="E12" s="53">
        <f t="shared" si="0"/>
        <v>369045838.92999995</v>
      </c>
      <c r="G12" s="53">
        <f t="shared" si="3"/>
        <v>369045838.92999995</v>
      </c>
      <c r="H12" s="53">
        <f>'5.1.2-.3'!I14</f>
        <v>470049654.75999999</v>
      </c>
      <c r="I12" s="53">
        <f t="shared" si="1"/>
        <v>101003815.83000004</v>
      </c>
      <c r="J12" s="46" t="s">
        <v>135</v>
      </c>
      <c r="K12" s="90">
        <v>0.4315468104876492</v>
      </c>
      <c r="L12" s="57">
        <f>K12*H12</f>
        <v>202848429.28249866</v>
      </c>
      <c r="M12" s="57">
        <f t="shared" si="2"/>
        <v>159260554.7139802</v>
      </c>
    </row>
    <row r="13" spans="1:13">
      <c r="A13" s="8" t="s">
        <v>41</v>
      </c>
      <c r="B13" s="6">
        <v>447.5</v>
      </c>
      <c r="C13" s="47">
        <v>975103.89999999991</v>
      </c>
      <c r="D13" s="3"/>
      <c r="E13" s="53">
        <f t="shared" si="0"/>
        <v>975103.89999999991</v>
      </c>
      <c r="G13" s="53">
        <f t="shared" si="3"/>
        <v>975103.89999999991</v>
      </c>
      <c r="H13" s="53">
        <f>'5.1.2-.3'!D18</f>
        <v>0</v>
      </c>
      <c r="I13" s="53">
        <f t="shared" si="1"/>
        <v>-975103.89999999991</v>
      </c>
      <c r="J13" s="46" t="s">
        <v>137</v>
      </c>
      <c r="K13" s="90">
        <v>0.429533673391716</v>
      </c>
      <c r="L13" s="57">
        <f>K13*H13</f>
        <v>0</v>
      </c>
      <c r="M13" s="57">
        <f t="shared" si="2"/>
        <v>418839.96010558849</v>
      </c>
    </row>
    <row r="14" spans="1:13">
      <c r="A14" s="8" t="s">
        <v>40</v>
      </c>
      <c r="B14" s="6">
        <v>447.9</v>
      </c>
      <c r="C14" s="47">
        <v>1429557.9500000002</v>
      </c>
      <c r="D14" s="47">
        <f>-C14</f>
        <v>-1429557.9500000002</v>
      </c>
      <c r="E14" s="53">
        <f t="shared" si="0"/>
        <v>0</v>
      </c>
      <c r="G14" s="53">
        <f t="shared" si="3"/>
        <v>0</v>
      </c>
      <c r="I14" s="53">
        <f t="shared" si="1"/>
        <v>0</v>
      </c>
      <c r="J14" s="46" t="s">
        <v>153</v>
      </c>
      <c r="M14" s="57">
        <f t="shared" si="2"/>
        <v>0</v>
      </c>
    </row>
    <row r="15" spans="1:13">
      <c r="A15" s="8" t="s">
        <v>12</v>
      </c>
      <c r="B15" s="6">
        <v>447.1</v>
      </c>
      <c r="C15" s="47">
        <v>7728993.8599999994</v>
      </c>
      <c r="D15" s="47">
        <f>-C15</f>
        <v>-7728993.8599999994</v>
      </c>
      <c r="E15" s="53">
        <f t="shared" si="0"/>
        <v>0</v>
      </c>
      <c r="G15" s="53">
        <f t="shared" si="3"/>
        <v>0</v>
      </c>
      <c r="I15" s="53">
        <f t="shared" si="1"/>
        <v>0</v>
      </c>
      <c r="J15" s="46" t="s">
        <v>153</v>
      </c>
      <c r="M15" s="57">
        <f t="shared" si="2"/>
        <v>0</v>
      </c>
    </row>
    <row r="16" spans="1:13" ht="13.5" thickBot="1">
      <c r="A16" t="s">
        <v>13</v>
      </c>
      <c r="B16" s="6"/>
      <c r="C16" s="7">
        <f t="shared" ref="C16:G16" si="4">SUM(C10:C15)</f>
        <v>379179494.63999993</v>
      </c>
      <c r="D16" s="7">
        <f>SUM(D10:D15)</f>
        <v>-9158551.8099999987</v>
      </c>
      <c r="E16" s="51">
        <f t="shared" si="4"/>
        <v>370020942.82999992</v>
      </c>
      <c r="F16" s="51">
        <f t="shared" si="4"/>
        <v>0</v>
      </c>
      <c r="G16" s="7">
        <f t="shared" si="4"/>
        <v>370020942.82999992</v>
      </c>
      <c r="H16" s="51">
        <f>SUM(H10:H15)</f>
        <v>521960630.01999998</v>
      </c>
      <c r="I16" s="51">
        <f>SUM(I10:I15)</f>
        <v>151939687.19000003</v>
      </c>
      <c r="J16" s="46"/>
      <c r="L16" s="60">
        <f>SUM(L10:L15)</f>
        <v>225250445.08525491</v>
      </c>
      <c r="M16" s="60">
        <f>SUM(M10:M15)</f>
        <v>159679394.6740858</v>
      </c>
    </row>
    <row r="17" spans="1:13" ht="13.5" thickTop="1">
      <c r="B17" s="6"/>
      <c r="C17" s="3"/>
      <c r="D17" s="3"/>
      <c r="G17" s="3"/>
      <c r="J17" s="46"/>
    </row>
    <row r="18" spans="1:13">
      <c r="A18" t="s">
        <v>14</v>
      </c>
      <c r="B18" s="6"/>
      <c r="C18" s="3"/>
      <c r="D18" s="3"/>
      <c r="G18" s="3"/>
      <c r="J18" s="46"/>
    </row>
    <row r="19" spans="1:13">
      <c r="A19" s="8" t="s">
        <v>28</v>
      </c>
      <c r="B19" s="6">
        <v>555.66</v>
      </c>
      <c r="C19" s="47"/>
      <c r="D19" s="3"/>
      <c r="E19" s="53">
        <f t="shared" ref="E19:E26" si="5">C19+D19</f>
        <v>0</v>
      </c>
      <c r="G19" s="53">
        <f t="shared" ref="G19:G26" si="6">E19+F19</f>
        <v>0</v>
      </c>
      <c r="H19" s="53">
        <f>'5.1.2-.3'!F31</f>
        <v>3391595.3805740154</v>
      </c>
      <c r="I19" s="53">
        <f t="shared" ref="I19:I26" si="7">H19-G19</f>
        <v>3391595.3805740154</v>
      </c>
      <c r="J19" s="48" t="s">
        <v>135</v>
      </c>
      <c r="K19" s="90">
        <v>0.4315468104876492</v>
      </c>
      <c r="L19" s="57">
        <f t="shared" ref="L19:L26" si="8">K19*H19</f>
        <v>1463632.1689513612</v>
      </c>
      <c r="M19" s="57">
        <f t="shared" ref="M19:M26" si="9">+E19*K19</f>
        <v>0</v>
      </c>
    </row>
    <row r="20" spans="1:13">
      <c r="A20" s="8" t="s">
        <v>29</v>
      </c>
      <c r="B20" s="6">
        <v>555.67999999999995</v>
      </c>
      <c r="C20" s="47"/>
      <c r="D20" s="3"/>
      <c r="E20" s="53">
        <f t="shared" si="5"/>
        <v>0</v>
      </c>
      <c r="G20" s="53">
        <f t="shared" si="6"/>
        <v>0</v>
      </c>
      <c r="H20" s="53">
        <f>'5.1.2-.3'!F40</f>
        <v>51657480.079053707</v>
      </c>
      <c r="I20" s="53">
        <f t="shared" si="7"/>
        <v>51657480.079053707</v>
      </c>
      <c r="J20" s="48" t="s">
        <v>135</v>
      </c>
      <c r="K20" s="90">
        <v>0.4315468104876492</v>
      </c>
      <c r="L20" s="57">
        <f t="shared" si="8"/>
        <v>22292620.765944906</v>
      </c>
      <c r="M20" s="57">
        <f t="shared" si="9"/>
        <v>0</v>
      </c>
    </row>
    <row r="21" spans="1:13">
      <c r="A21" s="158" t="s">
        <v>30</v>
      </c>
      <c r="B21" s="159" t="s">
        <v>156</v>
      </c>
      <c r="C21" s="47"/>
      <c r="D21" s="47"/>
      <c r="E21" s="52">
        <f t="shared" si="5"/>
        <v>0</v>
      </c>
      <c r="F21" s="52"/>
      <c r="G21" s="52">
        <f t="shared" si="6"/>
        <v>0</v>
      </c>
      <c r="H21" s="52">
        <f>'5.1.2-.3'!G80</f>
        <v>27632065.584734716</v>
      </c>
      <c r="I21" s="52">
        <f t="shared" si="7"/>
        <v>27632065.584734716</v>
      </c>
      <c r="J21" s="160" t="s">
        <v>137</v>
      </c>
      <c r="K21" s="161">
        <v>0.429533673391716</v>
      </c>
      <c r="L21" s="52">
        <f t="shared" si="8"/>
        <v>11868902.634011917</v>
      </c>
      <c r="M21" s="52">
        <f t="shared" si="9"/>
        <v>0</v>
      </c>
    </row>
    <row r="22" spans="1:13">
      <c r="A22" s="158" t="s">
        <v>27</v>
      </c>
      <c r="B22" s="162" t="s">
        <v>182</v>
      </c>
      <c r="C22" s="47">
        <v>402775435.91000009</v>
      </c>
      <c r="D22" s="47"/>
      <c r="E22" s="52">
        <f>C22+D22</f>
        <v>402775435.91000009</v>
      </c>
      <c r="F22" s="52">
        <v>27567522.229999997</v>
      </c>
      <c r="G22" s="52">
        <f t="shared" si="6"/>
        <v>430342958.1400001</v>
      </c>
      <c r="H22" s="52">
        <f>'5.1.2-.3'!I80-'5.1.2-.3'!I77</f>
        <v>617141054.7856375</v>
      </c>
      <c r="I22" s="52">
        <f t="shared" si="7"/>
        <v>186798096.64563739</v>
      </c>
      <c r="J22" s="160" t="s">
        <v>135</v>
      </c>
      <c r="K22" s="161">
        <v>0.4315468104876492</v>
      </c>
      <c r="L22" s="52">
        <f t="shared" si="8"/>
        <v>266325253.81372544</v>
      </c>
      <c r="M22" s="52">
        <f t="shared" si="9"/>
        <v>173816454.7097331</v>
      </c>
    </row>
    <row r="23" spans="1:13">
      <c r="A23" s="158" t="s">
        <v>31</v>
      </c>
      <c r="B23" s="159" t="s">
        <v>157</v>
      </c>
      <c r="C23" s="47">
        <v>23644780.140000001</v>
      </c>
      <c r="D23" s="47"/>
      <c r="E23" s="52">
        <f t="shared" si="5"/>
        <v>23644780.140000001</v>
      </c>
      <c r="F23" s="75"/>
      <c r="G23" s="52">
        <f t="shared" si="6"/>
        <v>23644780.140000001</v>
      </c>
      <c r="H23" s="52">
        <v>0</v>
      </c>
      <c r="I23" s="52">
        <f t="shared" si="7"/>
        <v>-23644780.140000001</v>
      </c>
      <c r="J23" s="160" t="s">
        <v>137</v>
      </c>
      <c r="K23" s="161">
        <v>0.429533673391716</v>
      </c>
      <c r="L23" s="52">
        <f t="shared" si="8"/>
        <v>0</v>
      </c>
      <c r="M23" s="52">
        <f t="shared" si="9"/>
        <v>10156229.270073693</v>
      </c>
    </row>
    <row r="24" spans="1:13">
      <c r="A24" s="158" t="s">
        <v>15</v>
      </c>
      <c r="B24" s="159"/>
      <c r="C24" s="47"/>
      <c r="D24" s="47"/>
      <c r="E24" s="52">
        <f t="shared" si="5"/>
        <v>0</v>
      </c>
      <c r="F24" s="52"/>
      <c r="G24" s="52">
        <f t="shared" si="6"/>
        <v>0</v>
      </c>
      <c r="H24" s="52">
        <v>0</v>
      </c>
      <c r="I24" s="52">
        <f t="shared" si="7"/>
        <v>0</v>
      </c>
      <c r="J24" s="160"/>
      <c r="K24" s="161">
        <v>0</v>
      </c>
      <c r="L24" s="52">
        <f t="shared" si="8"/>
        <v>0</v>
      </c>
      <c r="M24" s="52">
        <f t="shared" si="9"/>
        <v>0</v>
      </c>
    </row>
    <row r="25" spans="1:13">
      <c r="A25" s="158" t="s">
        <v>164</v>
      </c>
      <c r="B25" s="159"/>
      <c r="C25" s="47"/>
      <c r="D25" s="47"/>
      <c r="E25" s="52"/>
      <c r="F25" s="52"/>
      <c r="G25" s="52">
        <f t="shared" si="6"/>
        <v>0</v>
      </c>
      <c r="H25" s="52">
        <f>'5.1.2-.3'!I77</f>
        <v>5405923.1100000003</v>
      </c>
      <c r="I25" s="52">
        <f t="shared" si="7"/>
        <v>5405923.1100000003</v>
      </c>
      <c r="J25" s="160" t="s">
        <v>135</v>
      </c>
      <c r="K25" s="161">
        <v>0.4315468104876492</v>
      </c>
      <c r="L25" s="52">
        <f t="shared" si="8"/>
        <v>2332908.8758619735</v>
      </c>
      <c r="M25" s="52">
        <f t="shared" si="9"/>
        <v>0</v>
      </c>
    </row>
    <row r="26" spans="1:13">
      <c r="A26" s="158" t="s">
        <v>16</v>
      </c>
      <c r="B26" s="159" t="s">
        <v>17</v>
      </c>
      <c r="C26" s="47">
        <v>-30986809.460000001</v>
      </c>
      <c r="D26" s="52">
        <f>-C26</f>
        <v>30986809.460000001</v>
      </c>
      <c r="E26" s="52">
        <f t="shared" si="5"/>
        <v>0</v>
      </c>
      <c r="F26" s="52"/>
      <c r="G26" s="52">
        <f t="shared" si="6"/>
        <v>0</v>
      </c>
      <c r="H26" s="52">
        <v>0</v>
      </c>
      <c r="I26" s="52">
        <f t="shared" si="7"/>
        <v>0</v>
      </c>
      <c r="J26" s="160" t="s">
        <v>153</v>
      </c>
      <c r="K26" s="163"/>
      <c r="L26" s="52">
        <f t="shared" si="8"/>
        <v>0</v>
      </c>
      <c r="M26" s="52">
        <f t="shared" si="9"/>
        <v>0</v>
      </c>
    </row>
    <row r="27" spans="1:13">
      <c r="A27" s="8" t="s">
        <v>58</v>
      </c>
      <c r="B27" s="6"/>
      <c r="C27" s="47"/>
      <c r="D27" s="47"/>
      <c r="E27" s="53" t="s">
        <v>58</v>
      </c>
      <c r="F27" s="52"/>
      <c r="G27" s="53" t="s">
        <v>58</v>
      </c>
      <c r="H27" s="52" t="s">
        <v>58</v>
      </c>
      <c r="I27" s="53" t="s">
        <v>58</v>
      </c>
      <c r="J27" s="48" t="s">
        <v>58</v>
      </c>
      <c r="K27" s="90" t="s">
        <v>58</v>
      </c>
      <c r="L27" s="57" t="s">
        <v>58</v>
      </c>
      <c r="M27" s="57" t="s">
        <v>58</v>
      </c>
    </row>
    <row r="28" spans="1:13" ht="13.5" thickBot="1">
      <c r="A28" t="s">
        <v>18</v>
      </c>
      <c r="B28" s="6"/>
      <c r="C28" s="7">
        <f>SUM(C19:C27)</f>
        <v>395433406.59000009</v>
      </c>
      <c r="D28" s="51">
        <f t="shared" ref="D28:G28" si="10">SUM(D19:D27)</f>
        <v>30986809.460000001</v>
      </c>
      <c r="E28" s="51">
        <f>SUM(E19:E27)</f>
        <v>426420216.05000007</v>
      </c>
      <c r="F28" s="51">
        <f>SUM(F19:F27)</f>
        <v>27567522.229999997</v>
      </c>
      <c r="G28" s="7">
        <f t="shared" si="10"/>
        <v>453987738.28000009</v>
      </c>
      <c r="H28" s="51">
        <f>SUM(H19:H27)</f>
        <v>705228118.93999994</v>
      </c>
      <c r="I28" s="51">
        <f>SUM(I19:I27)</f>
        <v>251240380.65999985</v>
      </c>
      <c r="J28" s="46"/>
      <c r="L28" s="84">
        <f>SUM(L19:L27)</f>
        <v>304283318.25849563</v>
      </c>
      <c r="M28" s="84">
        <f>SUM(M19:M27)</f>
        <v>183972683.97980678</v>
      </c>
    </row>
    <row r="29" spans="1:13" ht="13.5" thickTop="1">
      <c r="B29" s="6"/>
      <c r="C29" s="5"/>
      <c r="D29" s="5"/>
      <c r="E29" s="79"/>
      <c r="F29" s="79"/>
      <c r="G29" s="5"/>
      <c r="H29" s="79"/>
      <c r="I29" s="79"/>
      <c r="J29" s="46"/>
      <c r="L29" s="61"/>
      <c r="M29" s="61"/>
    </row>
    <row r="30" spans="1:13">
      <c r="A30" t="s">
        <v>32</v>
      </c>
      <c r="B30" s="6"/>
      <c r="C30" s="3"/>
      <c r="D30" s="3"/>
      <c r="G30" s="3"/>
      <c r="J30" s="46"/>
    </row>
    <row r="31" spans="1:13">
      <c r="A31" s="8" t="s">
        <v>25</v>
      </c>
      <c r="B31" s="6">
        <v>565.26</v>
      </c>
      <c r="C31" s="47"/>
      <c r="D31" s="3"/>
      <c r="E31" s="53">
        <f>C31+D31</f>
        <v>0</v>
      </c>
      <c r="G31" s="53">
        <f t="shared" ref="G31:G34" si="11">E31+F31</f>
        <v>0</v>
      </c>
      <c r="H31" s="53">
        <f>'5.1.2-.3'!D85</f>
        <v>24712269.729999993</v>
      </c>
      <c r="I31" s="53">
        <f>H31-G31</f>
        <v>24712269.729999993</v>
      </c>
      <c r="J31" s="48" t="s">
        <v>135</v>
      </c>
      <c r="K31" s="90">
        <v>0.4315468104876492</v>
      </c>
      <c r="L31" s="57">
        <f>K31*H31</f>
        <v>10664501.181891978</v>
      </c>
      <c r="M31" s="57">
        <f>+E31*K31</f>
        <v>0</v>
      </c>
    </row>
    <row r="32" spans="1:13">
      <c r="A32" s="8" t="s">
        <v>26</v>
      </c>
      <c r="B32" s="6">
        <v>565.27</v>
      </c>
      <c r="C32" s="47">
        <v>0</v>
      </c>
      <c r="D32" s="3"/>
      <c r="E32" s="53">
        <f>C32+D32</f>
        <v>0</v>
      </c>
      <c r="G32" s="53">
        <f t="shared" si="11"/>
        <v>0</v>
      </c>
      <c r="H32" s="53">
        <f>'5.1.2-.3'!D87</f>
        <v>0</v>
      </c>
      <c r="I32" s="53">
        <f>H32-G32</f>
        <v>0</v>
      </c>
      <c r="J32" s="48" t="s">
        <v>135</v>
      </c>
      <c r="K32" s="90">
        <v>0.4315468104876492</v>
      </c>
      <c r="L32" s="57">
        <f>K32*H32</f>
        <v>0</v>
      </c>
      <c r="M32" s="57">
        <f>+E32*K32</f>
        <v>0</v>
      </c>
    </row>
    <row r="33" spans="1:13">
      <c r="A33" s="8" t="s">
        <v>27</v>
      </c>
      <c r="B33" s="6" t="s">
        <v>43</v>
      </c>
      <c r="C33" s="47">
        <v>131608085.83</v>
      </c>
      <c r="D33" s="3"/>
      <c r="E33" s="53">
        <f>C33+D33</f>
        <v>131608085.83</v>
      </c>
      <c r="G33" s="53">
        <f t="shared" si="11"/>
        <v>131608085.83</v>
      </c>
      <c r="H33" s="53">
        <f>'5.1.2-.3'!D89</f>
        <v>101580885.06</v>
      </c>
      <c r="I33" s="53">
        <f>H33-G33</f>
        <v>-30027200.769999996</v>
      </c>
      <c r="J33" s="48" t="s">
        <v>135</v>
      </c>
      <c r="K33" s="90">
        <v>0.4315468104876492</v>
      </c>
      <c r="L33" s="57">
        <f>K33*H33</f>
        <v>43836906.954155497</v>
      </c>
      <c r="M33" s="57">
        <f>+E33*K33</f>
        <v>56795049.674321279</v>
      </c>
    </row>
    <row r="34" spans="1:13">
      <c r="A34" s="8" t="s">
        <v>0</v>
      </c>
      <c r="B34" s="6">
        <v>565.25</v>
      </c>
      <c r="C34" s="47">
        <v>6292489.8799999999</v>
      </c>
      <c r="D34" s="3"/>
      <c r="E34" s="53">
        <f>C34+D34</f>
        <v>6292489.8799999999</v>
      </c>
      <c r="G34" s="53">
        <f t="shared" si="11"/>
        <v>6292489.8799999999</v>
      </c>
      <c r="H34" s="53">
        <f>'5.1.2-.3'!D91</f>
        <v>6361487.0099999998</v>
      </c>
      <c r="I34" s="53">
        <f>H34-G34</f>
        <v>68997.129999999888</v>
      </c>
      <c r="J34" s="46" t="s">
        <v>137</v>
      </c>
      <c r="K34" s="90">
        <v>0.429533673391716</v>
      </c>
      <c r="L34" s="57">
        <f>K34*H34</f>
        <v>2732472.8836389841</v>
      </c>
      <c r="M34" s="57">
        <f>+E34*K34</f>
        <v>2702836.292936598</v>
      </c>
    </row>
    <row r="35" spans="1:13" ht="13.5" thickBot="1">
      <c r="A35" t="s">
        <v>172</v>
      </c>
      <c r="B35" s="6"/>
      <c r="C35" s="7">
        <f>SUM(C31:C34)</f>
        <v>137900575.71000001</v>
      </c>
      <c r="D35" s="50">
        <v>0</v>
      </c>
      <c r="E35" s="51">
        <f>SUM(E31:E34)</f>
        <v>137900575.71000001</v>
      </c>
      <c r="F35" s="51">
        <f>SUM(F31:F34)</f>
        <v>0</v>
      </c>
      <c r="G35" s="7">
        <f>SUM(G31:G34)</f>
        <v>137900575.71000001</v>
      </c>
      <c r="H35" s="51">
        <f>SUM(H31:H34)</f>
        <v>132654641.8</v>
      </c>
      <c r="I35" s="51">
        <f>SUM(I31:I34)</f>
        <v>-5245933.9100000029</v>
      </c>
      <c r="J35" s="46"/>
      <c r="L35" s="60">
        <f>SUM(L31:L34)</f>
        <v>57233881.01968646</v>
      </c>
      <c r="M35" s="60">
        <f>SUM(M31:M34)</f>
        <v>59497885.96725788</v>
      </c>
    </row>
    <row r="36" spans="1:13" ht="13.5" thickTop="1">
      <c r="B36" s="6"/>
      <c r="C36" s="3"/>
      <c r="D36" s="3"/>
      <c r="G36" s="3"/>
      <c r="J36" s="46"/>
    </row>
    <row r="37" spans="1:13">
      <c r="A37" t="s">
        <v>24</v>
      </c>
      <c r="B37" s="6"/>
      <c r="C37" s="3"/>
      <c r="D37" s="3"/>
      <c r="G37" s="3"/>
      <c r="J37" s="46"/>
    </row>
    <row r="38" spans="1:13">
      <c r="A38" s="8" t="s">
        <v>209</v>
      </c>
      <c r="B38" s="6">
        <v>501.12</v>
      </c>
      <c r="C38" s="47">
        <v>-103365.08</v>
      </c>
      <c r="D38" s="45"/>
      <c r="E38" s="53">
        <f t="shared" ref="E38:E46" si="12">C38+D38</f>
        <v>-103365.08</v>
      </c>
      <c r="G38" s="53">
        <f t="shared" ref="G38:G46" si="13">E38+F38</f>
        <v>-103365.08</v>
      </c>
      <c r="H38" s="53">
        <v>0</v>
      </c>
      <c r="I38" s="53">
        <f t="shared" ref="I38:I46" si="14">H38-G38</f>
        <v>103365.08</v>
      </c>
      <c r="J38" s="69" t="s">
        <v>148</v>
      </c>
      <c r="K38" s="90">
        <v>0</v>
      </c>
      <c r="L38" s="57">
        <f t="shared" ref="L38" si="15">K38*H38</f>
        <v>0</v>
      </c>
      <c r="M38" s="57">
        <f t="shared" ref="M38:M46" si="16">+E38*K38</f>
        <v>0</v>
      </c>
    </row>
    <row r="39" spans="1:13">
      <c r="A39" s="8" t="s">
        <v>210</v>
      </c>
      <c r="B39" s="6">
        <v>501.12</v>
      </c>
      <c r="C39" s="47">
        <v>-305916.83999999997</v>
      </c>
      <c r="D39" s="45"/>
      <c r="E39" s="53">
        <f t="shared" si="12"/>
        <v>-305916.83999999997</v>
      </c>
      <c r="G39" s="53">
        <f t="shared" si="13"/>
        <v>-305916.83999999997</v>
      </c>
      <c r="H39" s="53">
        <v>0</v>
      </c>
      <c r="I39" s="53">
        <f t="shared" si="14"/>
        <v>305916.83999999997</v>
      </c>
      <c r="J39" s="69" t="s">
        <v>152</v>
      </c>
      <c r="K39" s="90">
        <v>0</v>
      </c>
      <c r="L39" s="57">
        <f t="shared" ref="L39" si="17">K39*H39</f>
        <v>0</v>
      </c>
      <c r="M39" s="57">
        <f t="shared" si="16"/>
        <v>0</v>
      </c>
    </row>
    <row r="40" spans="1:13">
      <c r="A40" s="8" t="s">
        <v>33</v>
      </c>
      <c r="B40" s="6">
        <v>501.1</v>
      </c>
      <c r="C40" s="63">
        <v>600800160.78000093</v>
      </c>
      <c r="D40" s="45"/>
      <c r="E40" s="53">
        <f t="shared" si="12"/>
        <v>600800160.78000093</v>
      </c>
      <c r="G40" s="53">
        <f t="shared" si="13"/>
        <v>600800160.78000093</v>
      </c>
      <c r="H40" s="53">
        <f>'5.1.2-.3'!N107</f>
        <v>712834129.4000001</v>
      </c>
      <c r="I40" s="53">
        <f t="shared" si="14"/>
        <v>112033968.61999917</v>
      </c>
      <c r="J40" s="46" t="s">
        <v>137</v>
      </c>
      <c r="K40" s="90">
        <v>0.429533673391716</v>
      </c>
      <c r="L40" s="57">
        <f t="shared" ref="L40:L46" si="18">K40*H40</f>
        <v>306186262.12016785</v>
      </c>
      <c r="M40" s="57">
        <f t="shared" si="16"/>
        <v>258063900.03416738</v>
      </c>
    </row>
    <row r="41" spans="1:13">
      <c r="A41" s="8" t="s">
        <v>34</v>
      </c>
      <c r="B41" s="6">
        <v>501.35</v>
      </c>
      <c r="C41" s="47">
        <v>13695407.24</v>
      </c>
      <c r="D41" s="3"/>
      <c r="E41" s="53">
        <f t="shared" si="12"/>
        <v>13695407.24</v>
      </c>
      <c r="G41" s="53">
        <f t="shared" si="13"/>
        <v>13695407.24</v>
      </c>
      <c r="H41" s="53">
        <f>'5.1.2-.3'!N108</f>
        <v>6134544.3970143236</v>
      </c>
      <c r="I41" s="53">
        <f t="shared" si="14"/>
        <v>-7560862.8429856766</v>
      </c>
      <c r="J41" s="46" t="s">
        <v>137</v>
      </c>
      <c r="K41" s="90">
        <v>0.429533673391716</v>
      </c>
      <c r="L41" s="57">
        <f t="shared" si="18"/>
        <v>2634993.3894341318</v>
      </c>
      <c r="M41" s="57">
        <f t="shared" si="16"/>
        <v>5882638.5803927025</v>
      </c>
    </row>
    <row r="42" spans="1:13">
      <c r="A42" s="8" t="s">
        <v>35</v>
      </c>
      <c r="B42" s="6">
        <v>503</v>
      </c>
      <c r="C42" s="47">
        <v>3321607.7199999997</v>
      </c>
      <c r="D42" s="3"/>
      <c r="E42" s="53">
        <f t="shared" si="12"/>
        <v>3321607.7199999997</v>
      </c>
      <c r="G42" s="53">
        <f t="shared" si="13"/>
        <v>3321607.7199999997</v>
      </c>
      <c r="H42" s="53">
        <f>+'5.1.2-.3'!D120</f>
        <v>3653154.72</v>
      </c>
      <c r="I42" s="53">
        <f t="shared" si="14"/>
        <v>331547.00000000047</v>
      </c>
      <c r="J42" s="46" t="s">
        <v>137</v>
      </c>
      <c r="K42" s="90">
        <v>0.429533673391716</v>
      </c>
      <c r="L42" s="57">
        <f t="shared" si="18"/>
        <v>1569152.9663498858</v>
      </c>
      <c r="M42" s="57">
        <f t="shared" si="16"/>
        <v>1426742.3655378823</v>
      </c>
    </row>
    <row r="43" spans="1:13">
      <c r="A43" s="8" t="s">
        <v>19</v>
      </c>
      <c r="B43" s="6">
        <v>547</v>
      </c>
      <c r="C43" s="47">
        <v>365731150.58999896</v>
      </c>
      <c r="D43" s="3"/>
      <c r="E43" s="53">
        <f t="shared" si="12"/>
        <v>365731150.58999896</v>
      </c>
      <c r="G43" s="53">
        <f t="shared" si="13"/>
        <v>365731150.58999896</v>
      </c>
      <c r="H43" s="53">
        <f>'5.1.2-.3'!N109</f>
        <v>385646789.21963966</v>
      </c>
      <c r="I43" s="53">
        <f t="shared" si="14"/>
        <v>19915638.629640698</v>
      </c>
      <c r="J43" s="46" t="s">
        <v>137</v>
      </c>
      <c r="K43" s="90">
        <v>0.429533673391716</v>
      </c>
      <c r="L43" s="57">
        <f t="shared" si="18"/>
        <v>165648282.00523263</v>
      </c>
      <c r="M43" s="57">
        <f t="shared" si="16"/>
        <v>157093844.58670112</v>
      </c>
    </row>
    <row r="44" spans="1:13">
      <c r="A44" s="8" t="s">
        <v>20</v>
      </c>
      <c r="B44" s="6">
        <v>547</v>
      </c>
      <c r="C44" s="47">
        <v>16065664.24</v>
      </c>
      <c r="D44" s="3"/>
      <c r="E44" s="53">
        <f t="shared" si="12"/>
        <v>16065664.24</v>
      </c>
      <c r="G44" s="53">
        <f t="shared" si="13"/>
        <v>16065664.24</v>
      </c>
      <c r="H44" s="53">
        <f>'5.1.2-.3'!N110</f>
        <v>20798119.962942347</v>
      </c>
      <c r="I44" s="53">
        <f t="shared" si="14"/>
        <v>4732455.7229423467</v>
      </c>
      <c r="J44" s="46" t="s">
        <v>137</v>
      </c>
      <c r="K44" s="90">
        <v>0.429533673391716</v>
      </c>
      <c r="L44" s="57">
        <f t="shared" si="18"/>
        <v>8933492.867324207</v>
      </c>
      <c r="M44" s="57">
        <f t="shared" si="16"/>
        <v>6900743.7764851311</v>
      </c>
    </row>
    <row r="45" spans="1:13">
      <c r="A45" s="8" t="s">
        <v>21</v>
      </c>
      <c r="B45" s="64" t="s">
        <v>177</v>
      </c>
      <c r="C45" s="47">
        <v>49297564.449999996</v>
      </c>
      <c r="D45" s="3"/>
      <c r="E45" s="53">
        <f t="shared" si="12"/>
        <v>49297564.449999996</v>
      </c>
      <c r="G45" s="53">
        <f t="shared" si="13"/>
        <v>49297564.449999996</v>
      </c>
      <c r="H45" s="53">
        <f>'5.1.2-.3'!N111</f>
        <v>54523788.770000003</v>
      </c>
      <c r="I45" s="53">
        <f t="shared" si="14"/>
        <v>5226224.3200000077</v>
      </c>
      <c r="J45" s="46" t="s">
        <v>137</v>
      </c>
      <c r="K45" s="90">
        <v>0.429533673391716</v>
      </c>
      <c r="L45" s="57">
        <f t="shared" si="18"/>
        <v>23419803.277612094</v>
      </c>
      <c r="M45" s="57">
        <f t="shared" si="16"/>
        <v>21174963.947473366</v>
      </c>
    </row>
    <row r="46" spans="1:13">
      <c r="A46" s="8" t="s">
        <v>22</v>
      </c>
      <c r="B46" s="64" t="s">
        <v>211</v>
      </c>
      <c r="C46" s="47">
        <v>21254205.049999997</v>
      </c>
      <c r="D46" s="52">
        <f>-C46</f>
        <v>-21254205.049999997</v>
      </c>
      <c r="E46" s="53">
        <f t="shared" si="12"/>
        <v>0</v>
      </c>
      <c r="G46" s="53">
        <f t="shared" si="13"/>
        <v>0</v>
      </c>
      <c r="I46" s="53">
        <f t="shared" si="14"/>
        <v>0</v>
      </c>
      <c r="J46" s="46" t="s">
        <v>137</v>
      </c>
      <c r="K46" s="90">
        <v>0.429533673391716</v>
      </c>
      <c r="L46" s="57">
        <f t="shared" si="18"/>
        <v>0</v>
      </c>
      <c r="M46" s="57">
        <f t="shared" si="16"/>
        <v>0</v>
      </c>
    </row>
    <row r="47" spans="1:13" ht="13.5" thickBot="1">
      <c r="A47" t="s">
        <v>36</v>
      </c>
      <c r="C47" s="7">
        <f t="shared" ref="C47:G47" si="19">SUM(C38:C46)</f>
        <v>1069756478.15</v>
      </c>
      <c r="D47" s="7">
        <f t="shared" si="19"/>
        <v>-21254205.049999997</v>
      </c>
      <c r="E47" s="51">
        <f t="shared" si="19"/>
        <v>1048502273.1</v>
      </c>
      <c r="F47" s="51">
        <f t="shared" si="19"/>
        <v>0</v>
      </c>
      <c r="G47" s="7">
        <f t="shared" si="19"/>
        <v>1048502273.1</v>
      </c>
      <c r="H47" s="51">
        <f>SUM(H38:H46)</f>
        <v>1183590526.4695966</v>
      </c>
      <c r="I47" s="51">
        <f>SUM(I38:I46)</f>
        <v>135088253.36959654</v>
      </c>
      <c r="J47" s="46"/>
      <c r="L47" s="60">
        <f>SUM(L38:L46)</f>
        <v>508391986.62612087</v>
      </c>
      <c r="M47" s="60">
        <f>SUM(M38:M46)</f>
        <v>450542833.29075754</v>
      </c>
    </row>
    <row r="48" spans="1:13" ht="13.5" thickTop="1">
      <c r="C48" s="3"/>
      <c r="D48" s="3"/>
      <c r="G48" s="3"/>
      <c r="J48" s="46"/>
    </row>
    <row r="49" spans="1:13" s="1" customFormat="1" ht="13.5" thickBot="1">
      <c r="A49" s="2" t="s">
        <v>23</v>
      </c>
      <c r="C49" s="9">
        <f t="shared" ref="C49:H49" si="20">C28+C35+C47-C16</f>
        <v>1223910965.8100002</v>
      </c>
      <c r="D49" s="9">
        <f t="shared" si="20"/>
        <v>18891156.220000003</v>
      </c>
      <c r="E49" s="80">
        <f t="shared" si="20"/>
        <v>1242802122.0300002</v>
      </c>
      <c r="F49" s="80">
        <f t="shared" si="20"/>
        <v>27567522.229999997</v>
      </c>
      <c r="G49" s="9">
        <f>G28+G35+G47-G16</f>
        <v>1270369644.2600002</v>
      </c>
      <c r="H49" s="80">
        <f t="shared" si="20"/>
        <v>1499512657.1895967</v>
      </c>
      <c r="I49" s="80">
        <f>I28+I35+I47-I16</f>
        <v>229143012.92959633</v>
      </c>
      <c r="J49" s="2"/>
      <c r="K49" s="56"/>
      <c r="L49" s="62">
        <f>L28+L35+L47-L16</f>
        <v>644658740.81904805</v>
      </c>
      <c r="M49" s="62">
        <f>M28+M35+M47-M16</f>
        <v>534334008.56373638</v>
      </c>
    </row>
    <row r="50" spans="1:13" ht="13.5" thickTop="1">
      <c r="C50" s="3"/>
      <c r="D50" s="76" t="s">
        <v>257</v>
      </c>
      <c r="E50" s="76" t="s">
        <v>176</v>
      </c>
      <c r="F50" s="76" t="s">
        <v>170</v>
      </c>
      <c r="G50" s="156"/>
      <c r="H50" s="76" t="s">
        <v>226</v>
      </c>
      <c r="I50" s="76" t="s">
        <v>170</v>
      </c>
    </row>
    <row r="51" spans="1:13">
      <c r="C51" s="3"/>
      <c r="D51" s="156"/>
      <c r="E51" s="157"/>
      <c r="F51" s="157"/>
      <c r="G51" s="156"/>
      <c r="H51" s="76" t="s">
        <v>176</v>
      </c>
      <c r="I51" s="157"/>
      <c r="K51" s="85"/>
      <c r="L51" s="86"/>
      <c r="M51" s="86"/>
    </row>
    <row r="52" spans="1:13">
      <c r="C52" s="3"/>
      <c r="D52" s="3"/>
      <c r="G52" s="3"/>
      <c r="L52" s="87"/>
      <c r="M52" s="87"/>
    </row>
    <row r="53" spans="1:13">
      <c r="C53" s="3"/>
      <c r="D53" s="3"/>
      <c r="G53" s="3"/>
      <c r="K53" s="90"/>
    </row>
    <row r="54" spans="1:13">
      <c r="C54" s="3"/>
      <c r="D54" s="3"/>
      <c r="G54" s="3"/>
    </row>
  </sheetData>
  <phoneticPr fontId="0" type="noConversion"/>
  <pageMargins left="0.5" right="0.5" top="1" bottom="0.75" header="0.5" footer="0.75"/>
  <pageSetup scale="56" orientation="landscape" r:id="rId1"/>
  <headerFooter alignWithMargins="0">
    <oddFooter>&amp;CPage 5.1.1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26"/>
  <sheetViews>
    <sheetView view="pageBreakPreview" zoomScale="80" zoomScaleNormal="75" zoomScaleSheetLayoutView="80" workbookViewId="0">
      <pane xSplit="3" ySplit="9" topLeftCell="D10" activePane="bottomRight" state="frozen"/>
      <selection activeCell="H21" sqref="H21"/>
      <selection pane="topRight" activeCell="H21" sqref="H21"/>
      <selection pane="bottomLeft" activeCell="H21" sqref="H21"/>
      <selection pane="bottomRight" activeCell="C37" sqref="C37"/>
    </sheetView>
  </sheetViews>
  <sheetFormatPr defaultColWidth="9.42578125" defaultRowHeight="12.75"/>
  <cols>
    <col min="1" max="1" width="2.5703125" style="104" customWidth="1"/>
    <col min="2" max="2" width="2.28515625" style="104" customWidth="1"/>
    <col min="3" max="3" width="33.140625" style="104" customWidth="1"/>
    <col min="4" max="4" width="16.140625" style="104" bestFit="1" customWidth="1"/>
    <col min="5" max="5" width="2" style="104" customWidth="1"/>
    <col min="6" max="6" width="15.42578125" style="104" customWidth="1"/>
    <col min="7" max="9" width="17.5703125" style="104" bestFit="1" customWidth="1"/>
    <col min="10" max="10" width="9.42578125" style="104" customWidth="1"/>
    <col min="11" max="11" width="12.42578125" style="104" customWidth="1"/>
    <col min="12" max="12" width="9.42578125" style="104" customWidth="1"/>
    <col min="13" max="13" width="12.28515625" style="104" bestFit="1" customWidth="1"/>
    <col min="14" max="14" width="17.42578125" style="104" bestFit="1" customWidth="1"/>
    <col min="15" max="15" width="13" style="104" bestFit="1" customWidth="1"/>
    <col min="16" max="16" width="12.7109375" style="104" bestFit="1" customWidth="1"/>
    <col min="17" max="16384" width="9.42578125" style="104"/>
  </cols>
  <sheetData>
    <row r="1" spans="1:9" ht="15.95" customHeight="1">
      <c r="A1" s="103" t="str">
        <f>'5.1.1'!A1</f>
        <v>Rocky Mountain Power</v>
      </c>
      <c r="E1" s="105"/>
    </row>
    <row r="2" spans="1:9" ht="15.95" customHeight="1">
      <c r="A2" s="103" t="str">
        <f>'5.1.1'!A2</f>
        <v>Utah General Rate Case - May 2013</v>
      </c>
      <c r="E2" s="105"/>
    </row>
    <row r="3" spans="1:9" ht="15.95" customHeight="1">
      <c r="A3" s="103" t="str">
        <f>'5.1.1'!A3</f>
        <v>Net Power Cost Adjustment</v>
      </c>
      <c r="D3" s="106"/>
      <c r="E3" s="106"/>
    </row>
    <row r="4" spans="1:9" ht="15.95" customHeight="1">
      <c r="A4" s="168"/>
      <c r="B4" s="168"/>
      <c r="C4" s="168"/>
      <c r="D4" s="106"/>
      <c r="E4" s="106"/>
      <c r="F4" s="105"/>
    </row>
    <row r="5" spans="1:9" ht="15.95" customHeight="1">
      <c r="A5" s="140"/>
      <c r="B5" s="140"/>
      <c r="C5" s="140"/>
      <c r="D5" s="106"/>
      <c r="E5" s="106"/>
      <c r="F5" s="107" t="s">
        <v>44</v>
      </c>
    </row>
    <row r="6" spans="1:9" ht="15.95" customHeight="1">
      <c r="A6" s="142"/>
      <c r="E6" s="105"/>
      <c r="F6" s="105" t="s">
        <v>45</v>
      </c>
    </row>
    <row r="7" spans="1:9" ht="15.95" customHeight="1">
      <c r="A7" s="143" t="s">
        <v>227</v>
      </c>
      <c r="D7" s="106"/>
      <c r="E7" s="106"/>
      <c r="F7" s="107" t="s">
        <v>46</v>
      </c>
    </row>
    <row r="8" spans="1:9" ht="15.95" customHeight="1">
      <c r="A8" s="168">
        <v>41395</v>
      </c>
      <c r="B8" s="168"/>
      <c r="C8" s="168"/>
      <c r="D8" s="106"/>
      <c r="E8" s="106"/>
      <c r="F8" s="105"/>
    </row>
    <row r="9" spans="1:9" s="106" customFormat="1" ht="15.95" customHeight="1">
      <c r="A9" s="104"/>
      <c r="B9" s="143"/>
      <c r="C9" s="104"/>
      <c r="D9" s="106" t="s">
        <v>47</v>
      </c>
      <c r="F9" s="144" t="s">
        <v>48</v>
      </c>
      <c r="G9" s="144" t="s">
        <v>48</v>
      </c>
      <c r="H9" s="144"/>
      <c r="I9" s="144"/>
    </row>
    <row r="10" spans="1:9" ht="15.95" customHeight="1">
      <c r="D10" s="145" t="s">
        <v>255</v>
      </c>
      <c r="E10" s="146"/>
      <c r="F10" s="147" t="s">
        <v>49</v>
      </c>
      <c r="G10" s="147" t="s">
        <v>50</v>
      </c>
      <c r="H10" s="147" t="s">
        <v>51</v>
      </c>
      <c r="I10" s="147" t="s">
        <v>52</v>
      </c>
    </row>
    <row r="11" spans="1:9" ht="15.95" customHeight="1">
      <c r="A11" s="104" t="s">
        <v>53</v>
      </c>
      <c r="F11" s="148"/>
      <c r="G11" s="148"/>
      <c r="H11" s="148"/>
      <c r="I11" s="148"/>
    </row>
    <row r="12" spans="1:9" ht="15.95" customHeight="1">
      <c r="B12" s="104" t="s">
        <v>54</v>
      </c>
      <c r="D12" s="104">
        <v>21806165.960000001</v>
      </c>
      <c r="E12" s="113"/>
      <c r="F12" s="104">
        <v>21806165.960000001</v>
      </c>
    </row>
    <row r="13" spans="1:9" ht="15.95" customHeight="1">
      <c r="D13" s="113"/>
      <c r="E13" s="113"/>
      <c r="F13" s="141"/>
      <c r="G13" s="148"/>
      <c r="H13" s="148"/>
      <c r="I13" s="148"/>
    </row>
    <row r="14" spans="1:9" ht="15.95" customHeight="1">
      <c r="B14" s="104" t="s">
        <v>55</v>
      </c>
      <c r="D14" s="104">
        <v>470049654.75999999</v>
      </c>
      <c r="E14" s="113"/>
      <c r="F14" s="141"/>
      <c r="G14" s="148"/>
      <c r="H14" s="148"/>
      <c r="I14" s="104">
        <v>470049654.75999999</v>
      </c>
    </row>
    <row r="15" spans="1:9" ht="15.95" customHeight="1">
      <c r="D15" s="113"/>
      <c r="E15" s="113"/>
      <c r="F15" s="141"/>
      <c r="G15" s="148"/>
      <c r="H15" s="148"/>
      <c r="I15" s="148"/>
    </row>
    <row r="16" spans="1:9" ht="15.95" customHeight="1">
      <c r="B16" s="104" t="s">
        <v>56</v>
      </c>
      <c r="D16" s="104">
        <v>30104809.300000001</v>
      </c>
      <c r="E16" s="113"/>
      <c r="F16" s="104">
        <v>30104809.300000001</v>
      </c>
      <c r="G16" s="148"/>
      <c r="H16" s="148"/>
      <c r="I16" s="148"/>
    </row>
    <row r="17" spans="1:19" ht="15.95" customHeight="1">
      <c r="D17" s="113"/>
      <c r="E17" s="113"/>
      <c r="F17" s="148"/>
      <c r="G17" s="148"/>
      <c r="H17" s="148"/>
      <c r="I17" s="148"/>
    </row>
    <row r="18" spans="1:19" ht="15.95" customHeight="1" thickBot="1">
      <c r="B18" s="104" t="s">
        <v>57</v>
      </c>
      <c r="D18" s="104">
        <v>0</v>
      </c>
      <c r="E18" s="113"/>
      <c r="F18" s="148"/>
      <c r="G18" s="148"/>
      <c r="H18" s="104">
        <v>0</v>
      </c>
      <c r="I18" s="148"/>
    </row>
    <row r="19" spans="1:19" ht="15.95" customHeight="1" thickBot="1">
      <c r="D19" s="106" t="s">
        <v>59</v>
      </c>
      <c r="E19" s="149" t="s">
        <v>58</v>
      </c>
      <c r="F19" s="106" t="s">
        <v>59</v>
      </c>
      <c r="G19" s="106" t="s">
        <v>59</v>
      </c>
      <c r="H19" s="106" t="s">
        <v>59</v>
      </c>
      <c r="I19" s="106" t="s">
        <v>59</v>
      </c>
      <c r="K19" s="123">
        <v>0</v>
      </c>
      <c r="L19" s="164" t="s">
        <v>61</v>
      </c>
      <c r="M19" s="124">
        <v>0</v>
      </c>
      <c r="N19" s="125"/>
      <c r="O19" s="126"/>
      <c r="P19" s="126"/>
    </row>
    <row r="20" spans="1:19">
      <c r="A20" s="104" t="s">
        <v>60</v>
      </c>
      <c r="D20" s="104">
        <v>521960630.01999998</v>
      </c>
      <c r="E20" s="113"/>
      <c r="F20" s="104">
        <v>51910975.260000005</v>
      </c>
      <c r="G20" s="104">
        <v>0</v>
      </c>
      <c r="H20" s="104">
        <v>0</v>
      </c>
      <c r="I20" s="104">
        <v>470049654.75999999</v>
      </c>
      <c r="K20" s="126"/>
      <c r="L20" s="126"/>
      <c r="M20" s="126"/>
      <c r="N20" s="125"/>
      <c r="O20" s="126"/>
      <c r="P20" s="127" t="s">
        <v>173</v>
      </c>
    </row>
    <row r="21" spans="1:19">
      <c r="D21" s="113"/>
      <c r="E21" s="113"/>
      <c r="F21" s="113"/>
      <c r="G21" s="113"/>
      <c r="H21" s="113"/>
      <c r="I21" s="113"/>
      <c r="K21" s="126"/>
      <c r="L21" s="126"/>
      <c r="M21" s="126"/>
      <c r="N21" s="128"/>
      <c r="O21" s="129"/>
      <c r="P21" s="130">
        <v>41395</v>
      </c>
    </row>
    <row r="22" spans="1:19">
      <c r="E22" s="148"/>
      <c r="F22" s="148"/>
      <c r="G22" s="148"/>
      <c r="H22" s="148"/>
      <c r="I22" s="148"/>
      <c r="K22" s="126"/>
      <c r="L22" s="126"/>
      <c r="M22" s="126"/>
      <c r="N22" s="131" t="s">
        <v>63</v>
      </c>
      <c r="O22" s="132">
        <v>0.56886326026901846</v>
      </c>
      <c r="P22" s="133">
        <v>15929423.639999999</v>
      </c>
      <c r="Q22" s="111"/>
      <c r="R22" s="112"/>
      <c r="S22" s="113"/>
    </row>
    <row r="23" spans="1:19">
      <c r="A23" s="104" t="s">
        <v>62</v>
      </c>
      <c r="D23" s="113"/>
      <c r="E23" s="113"/>
      <c r="F23" s="150"/>
      <c r="G23" s="148"/>
      <c r="H23" s="148"/>
      <c r="I23" s="148"/>
      <c r="K23" s="126"/>
      <c r="L23" s="126"/>
      <c r="M23" s="126"/>
      <c r="N23" s="131" t="s">
        <v>65</v>
      </c>
      <c r="O23" s="132">
        <v>0.43113673973098154</v>
      </c>
      <c r="P23" s="133">
        <v>12072777.859999999</v>
      </c>
      <c r="Q23" s="111"/>
      <c r="R23" s="112"/>
      <c r="S23" s="113"/>
    </row>
    <row r="24" spans="1:19">
      <c r="C24" s="104" t="s">
        <v>64</v>
      </c>
      <c r="D24" s="104">
        <v>0</v>
      </c>
      <c r="E24" s="113"/>
      <c r="F24" s="104">
        <v>0</v>
      </c>
      <c r="G24" s="148"/>
      <c r="H24" s="148"/>
      <c r="I24" s="148"/>
      <c r="K24" s="126"/>
      <c r="L24" s="126"/>
      <c r="M24" s="126"/>
      <c r="N24" s="131" t="s">
        <v>67</v>
      </c>
      <c r="O24" s="132">
        <v>0.5637557023950206</v>
      </c>
      <c r="P24" s="133">
        <v>4313329.55</v>
      </c>
      <c r="Q24" s="111"/>
      <c r="R24" s="112"/>
      <c r="S24" s="113"/>
    </row>
    <row r="25" spans="1:19">
      <c r="C25" s="104" t="s">
        <v>66</v>
      </c>
      <c r="D25" s="104">
        <v>122928.67</v>
      </c>
      <c r="E25" s="113"/>
      <c r="F25" s="104">
        <v>50000</v>
      </c>
      <c r="G25" s="104">
        <v>72928.67</v>
      </c>
      <c r="H25" s="148"/>
      <c r="I25" s="148"/>
      <c r="K25" s="126"/>
      <c r="L25" s="126"/>
      <c r="M25" s="126"/>
      <c r="N25" s="131" t="s">
        <v>69</v>
      </c>
      <c r="O25" s="132">
        <v>0.4362442976049794</v>
      </c>
      <c r="P25" s="133">
        <v>3337731.95</v>
      </c>
      <c r="Q25" s="111"/>
      <c r="R25" s="112"/>
      <c r="S25" s="113"/>
    </row>
    <row r="26" spans="1:19">
      <c r="C26" s="104" t="s">
        <v>68</v>
      </c>
      <c r="D26" s="104">
        <v>635867.43000000063</v>
      </c>
      <c r="E26" s="113"/>
      <c r="F26" s="104">
        <v>190760.2290000002</v>
      </c>
      <c r="G26" s="104">
        <v>445107.20100000041</v>
      </c>
      <c r="H26" s="148"/>
      <c r="I26" s="148"/>
      <c r="K26" s="126"/>
      <c r="L26" s="126"/>
      <c r="M26" s="126"/>
      <c r="N26" s="125"/>
      <c r="O26" s="126"/>
      <c r="P26" s="126"/>
    </row>
    <row r="27" spans="1:19">
      <c r="C27" s="104" t="s">
        <v>70</v>
      </c>
      <c r="D27" s="104">
        <v>2112847.5700000003</v>
      </c>
      <c r="E27" s="113"/>
      <c r="F27" s="104">
        <v>438125.98808839609</v>
      </c>
      <c r="G27" s="104">
        <v>1674721.5819116042</v>
      </c>
      <c r="H27" s="148"/>
      <c r="I27" s="148"/>
      <c r="K27" s="134">
        <v>0.17029549999999999</v>
      </c>
      <c r="L27" s="134">
        <v>0.82970450000000007</v>
      </c>
      <c r="M27" s="126"/>
      <c r="N27" s="126">
        <v>28002201.499999996</v>
      </c>
      <c r="O27" s="135" t="s">
        <v>72</v>
      </c>
      <c r="P27" s="126"/>
    </row>
    <row r="28" spans="1:19">
      <c r="C28" s="104" t="s">
        <v>71</v>
      </c>
      <c r="D28" s="104">
        <v>58088738.979999997</v>
      </c>
      <c r="E28" s="113"/>
      <c r="F28" s="151">
        <v>2712709.1634856192</v>
      </c>
      <c r="G28" s="151">
        <v>13216714.476514379</v>
      </c>
      <c r="H28" s="148"/>
      <c r="I28" s="151">
        <v>42159315.340000004</v>
      </c>
      <c r="K28" s="126"/>
      <c r="L28" s="126"/>
      <c r="M28" s="126"/>
      <c r="N28" s="126">
        <v>0</v>
      </c>
      <c r="O28" s="135" t="s">
        <v>73</v>
      </c>
      <c r="P28" s="126"/>
    </row>
    <row r="29" spans="1:19">
      <c r="C29" s="104" t="s">
        <v>214</v>
      </c>
      <c r="D29" s="104">
        <v>15932.01</v>
      </c>
      <c r="E29" s="113"/>
      <c r="F29" s="148"/>
      <c r="G29" s="104">
        <v>15932.01</v>
      </c>
      <c r="H29" s="148"/>
      <c r="K29" s="134"/>
      <c r="L29" s="134"/>
      <c r="M29" s="126"/>
      <c r="N29" s="136">
        <v>30086537.48</v>
      </c>
      <c r="O29" s="135" t="s">
        <v>75</v>
      </c>
      <c r="P29" s="126"/>
    </row>
    <row r="30" spans="1:19">
      <c r="B30" s="152" t="s">
        <v>163</v>
      </c>
      <c r="C30" s="149"/>
      <c r="D30" s="106" t="s">
        <v>59</v>
      </c>
      <c r="E30" s="149" t="s">
        <v>58</v>
      </c>
      <c r="F30" s="106" t="s">
        <v>59</v>
      </c>
      <c r="G30" s="106" t="s">
        <v>59</v>
      </c>
      <c r="H30" s="106" t="s">
        <v>59</v>
      </c>
      <c r="I30" s="106" t="s">
        <v>59</v>
      </c>
      <c r="K30" s="134"/>
      <c r="L30" s="134"/>
      <c r="M30" s="126"/>
      <c r="N30" s="126">
        <v>58088738.979999997</v>
      </c>
      <c r="O30" s="135"/>
      <c r="P30" s="126"/>
    </row>
    <row r="31" spans="1:19">
      <c r="B31" s="104" t="s">
        <v>74</v>
      </c>
      <c r="D31" s="104">
        <v>60976314.659999996</v>
      </c>
      <c r="E31" s="113"/>
      <c r="F31" s="104">
        <v>3391595.3805740154</v>
      </c>
      <c r="G31" s="104">
        <v>15425403.939425983</v>
      </c>
      <c r="H31" s="104">
        <v>0</v>
      </c>
      <c r="I31" s="104">
        <v>42159315.340000004</v>
      </c>
      <c r="K31" s="134"/>
      <c r="L31" s="134"/>
      <c r="M31" s="126"/>
      <c r="N31" s="88"/>
      <c r="O31" s="137"/>
      <c r="P31" s="126"/>
    </row>
    <row r="32" spans="1:19">
      <c r="D32" s="141"/>
      <c r="E32" s="113"/>
      <c r="F32" s="141"/>
      <c r="G32" s="141"/>
      <c r="H32" s="148"/>
      <c r="I32" s="148"/>
      <c r="K32" s="134"/>
      <c r="L32" s="134"/>
      <c r="M32" s="126"/>
      <c r="N32" s="126">
        <v>7651061.4900000002</v>
      </c>
      <c r="O32" s="135" t="s">
        <v>78</v>
      </c>
      <c r="P32" s="126"/>
    </row>
    <row r="33" spans="2:18">
      <c r="C33" s="104" t="s">
        <v>76</v>
      </c>
      <c r="D33" s="104">
        <v>2867100</v>
      </c>
      <c r="E33" s="113"/>
      <c r="G33" s="104">
        <v>2867100</v>
      </c>
      <c r="H33" s="148"/>
      <c r="I33" s="148"/>
      <c r="K33" s="134"/>
      <c r="L33" s="134"/>
      <c r="M33" s="138"/>
      <c r="N33" s="126">
        <v>26476200.140000001</v>
      </c>
      <c r="O33" s="135" t="s">
        <v>80</v>
      </c>
      <c r="P33" s="126"/>
    </row>
    <row r="34" spans="2:18">
      <c r="C34" s="104" t="s">
        <v>77</v>
      </c>
      <c r="D34" s="104">
        <v>0</v>
      </c>
      <c r="E34" s="113"/>
      <c r="G34" s="104">
        <v>0</v>
      </c>
      <c r="H34" s="148"/>
      <c r="I34" s="148"/>
      <c r="K34" s="134">
        <v>0.7</v>
      </c>
      <c r="L34" s="134">
        <v>0.30000000000000004</v>
      </c>
      <c r="M34" s="126"/>
      <c r="N34" s="136">
        <v>64662012.800000004</v>
      </c>
      <c r="O34" s="135" t="s">
        <v>82</v>
      </c>
      <c r="P34" s="126"/>
    </row>
    <row r="35" spans="2:18">
      <c r="C35" s="104" t="s">
        <v>79</v>
      </c>
      <c r="D35" s="104">
        <v>98789274.430000007</v>
      </c>
      <c r="E35" s="113"/>
      <c r="F35" s="151">
        <v>21552670.779053707</v>
      </c>
      <c r="G35" s="151">
        <v>9236858.9053087346</v>
      </c>
      <c r="H35" s="148"/>
      <c r="I35" s="151">
        <v>67999744.745637566</v>
      </c>
      <c r="K35" s="126"/>
      <c r="L35" s="126"/>
      <c r="M35" s="126"/>
      <c r="N35" s="135">
        <v>98789274.430000007</v>
      </c>
      <c r="O35" s="135"/>
      <c r="P35" s="126"/>
    </row>
    <row r="36" spans="2:18" ht="15.95" customHeight="1">
      <c r="C36" s="104" t="s">
        <v>81</v>
      </c>
      <c r="D36" s="104">
        <v>30104809.300000001</v>
      </c>
      <c r="E36" s="113"/>
      <c r="F36" s="104">
        <v>30104809.300000001</v>
      </c>
      <c r="G36" s="104">
        <v>0</v>
      </c>
      <c r="H36" s="148"/>
      <c r="I36" s="148"/>
      <c r="K36" s="126"/>
      <c r="L36" s="126"/>
      <c r="M36" s="126"/>
      <c r="N36" s="135"/>
      <c r="O36" s="135"/>
      <c r="P36" s="126"/>
    </row>
    <row r="37" spans="2:18" ht="15.95" customHeight="1">
      <c r="C37" s="104" t="s">
        <v>213</v>
      </c>
      <c r="D37" s="104">
        <v>102702.74</v>
      </c>
      <c r="E37" s="113"/>
      <c r="F37" s="148"/>
      <c r="G37" s="104">
        <v>102702.74</v>
      </c>
      <c r="H37" s="148"/>
      <c r="I37" s="148"/>
      <c r="K37" s="126"/>
      <c r="L37" s="126"/>
      <c r="M37" s="126"/>
      <c r="N37" s="125"/>
      <c r="O37" s="126"/>
      <c r="P37" s="126"/>
    </row>
    <row r="38" spans="2:18" ht="15.95" customHeight="1">
      <c r="C38" s="104" t="s">
        <v>83</v>
      </c>
      <c r="D38" s="104">
        <v>0</v>
      </c>
      <c r="E38" s="113"/>
      <c r="F38" s="104">
        <v>0</v>
      </c>
      <c r="G38" s="104">
        <v>0</v>
      </c>
      <c r="H38" s="148"/>
      <c r="I38" s="148"/>
      <c r="K38" s="126"/>
      <c r="L38" s="126"/>
      <c r="M38" s="126"/>
      <c r="N38" s="125"/>
      <c r="O38" s="126"/>
      <c r="P38" s="126"/>
      <c r="R38" s="112"/>
    </row>
    <row r="39" spans="2:18" ht="15.95" customHeight="1">
      <c r="B39" s="152" t="s">
        <v>163</v>
      </c>
      <c r="C39" s="149"/>
      <c r="D39" s="106" t="s">
        <v>59</v>
      </c>
      <c r="E39" s="149" t="s">
        <v>58</v>
      </c>
      <c r="F39" s="106" t="s">
        <v>59</v>
      </c>
      <c r="G39" s="106" t="s">
        <v>59</v>
      </c>
      <c r="H39" s="106" t="s">
        <v>59</v>
      </c>
      <c r="I39" s="106" t="s">
        <v>59</v>
      </c>
      <c r="K39" s="126"/>
      <c r="L39" s="126"/>
      <c r="M39" s="126"/>
      <c r="N39" s="125"/>
      <c r="O39" s="126"/>
      <c r="P39" s="126"/>
    </row>
    <row r="40" spans="2:18" ht="15.95" customHeight="1">
      <c r="B40" s="104" t="s">
        <v>84</v>
      </c>
      <c r="D40" s="104">
        <v>131863886.47</v>
      </c>
      <c r="E40" s="113"/>
      <c r="F40" s="104">
        <v>51657480.079053707</v>
      </c>
      <c r="G40" s="104">
        <v>12206661.645308735</v>
      </c>
      <c r="H40" s="104">
        <v>0</v>
      </c>
      <c r="I40" s="104">
        <v>67999744.745637566</v>
      </c>
      <c r="K40" s="126"/>
      <c r="L40" s="126"/>
      <c r="M40" s="126"/>
      <c r="N40" s="126"/>
      <c r="O40" s="126"/>
      <c r="P40" s="126"/>
    </row>
    <row r="41" spans="2:18" ht="15.95" customHeight="1">
      <c r="D41" s="113"/>
      <c r="E41" s="113"/>
      <c r="F41" s="148"/>
      <c r="G41" s="148"/>
      <c r="H41" s="148"/>
      <c r="I41" s="148"/>
      <c r="K41" s="126" t="s">
        <v>55</v>
      </c>
      <c r="L41" s="126"/>
      <c r="M41" s="126"/>
      <c r="N41" s="125"/>
      <c r="O41" s="126"/>
      <c r="P41" s="126"/>
    </row>
    <row r="42" spans="2:18" ht="15.95" customHeight="1">
      <c r="C42" s="104" t="s">
        <v>186</v>
      </c>
      <c r="D42" s="104">
        <v>2206740.1800000002</v>
      </c>
      <c r="E42" s="113"/>
      <c r="F42" s="148"/>
      <c r="G42" s="148"/>
      <c r="H42" s="148"/>
      <c r="I42" s="104">
        <v>2206740.1800000002</v>
      </c>
      <c r="K42" s="126" t="s">
        <v>55</v>
      </c>
      <c r="L42" s="126"/>
      <c r="M42" s="126"/>
      <c r="N42" s="125"/>
      <c r="O42" s="126"/>
      <c r="P42" s="126"/>
    </row>
    <row r="43" spans="2:18" ht="15.95" customHeight="1">
      <c r="C43" s="104" t="s">
        <v>85</v>
      </c>
      <c r="D43" s="104">
        <v>0</v>
      </c>
      <c r="E43" s="113"/>
      <c r="F43" s="148"/>
      <c r="G43" s="148"/>
      <c r="H43" s="148"/>
      <c r="I43" s="104">
        <v>0</v>
      </c>
      <c r="K43" s="126" t="s">
        <v>55</v>
      </c>
      <c r="L43" s="126"/>
      <c r="M43" s="126"/>
      <c r="N43" s="125"/>
      <c r="O43" s="126"/>
      <c r="P43" s="126"/>
    </row>
    <row r="44" spans="2:18" ht="15.95" customHeight="1">
      <c r="C44" s="104" t="s">
        <v>187</v>
      </c>
      <c r="D44" s="104">
        <v>0</v>
      </c>
      <c r="E44" s="113"/>
      <c r="F44" s="148"/>
      <c r="G44" s="148"/>
      <c r="H44" s="148"/>
      <c r="I44" s="104">
        <v>0</v>
      </c>
      <c r="K44" s="126" t="s">
        <v>55</v>
      </c>
      <c r="L44" s="126"/>
      <c r="M44" s="126"/>
      <c r="N44" s="125"/>
      <c r="O44" s="126"/>
      <c r="P44" s="126"/>
    </row>
    <row r="45" spans="2:18" ht="15.95" customHeight="1">
      <c r="C45" s="104" t="s">
        <v>188</v>
      </c>
      <c r="D45" s="104">
        <v>296482.58</v>
      </c>
      <c r="E45" s="113"/>
      <c r="F45" s="148"/>
      <c r="G45" s="148"/>
      <c r="H45" s="148"/>
      <c r="I45" s="104">
        <v>296482.58</v>
      </c>
      <c r="K45" s="126" t="s">
        <v>55</v>
      </c>
      <c r="L45" s="126"/>
      <c r="M45" s="126"/>
      <c r="N45" s="125"/>
      <c r="O45" s="126"/>
      <c r="P45" s="126"/>
    </row>
    <row r="46" spans="2:18" ht="15.95" customHeight="1">
      <c r="C46" s="104" t="s">
        <v>189</v>
      </c>
      <c r="D46" s="104">
        <v>0</v>
      </c>
      <c r="E46" s="113"/>
      <c r="F46" s="148"/>
      <c r="G46" s="148"/>
      <c r="H46" s="148"/>
      <c r="I46" s="104">
        <v>0</v>
      </c>
      <c r="K46" s="126" t="s">
        <v>55</v>
      </c>
      <c r="L46" s="126"/>
      <c r="M46" s="126"/>
      <c r="N46" s="125"/>
      <c r="O46" s="126"/>
      <c r="P46" s="126"/>
    </row>
    <row r="47" spans="2:18" ht="15.95" customHeight="1">
      <c r="C47" s="104" t="s">
        <v>190</v>
      </c>
      <c r="D47" s="104">
        <v>4733922.9000000004</v>
      </c>
      <c r="E47" s="113"/>
      <c r="F47" s="148"/>
      <c r="G47" s="148"/>
      <c r="H47" s="148"/>
      <c r="I47" s="104">
        <v>4733922.9000000004</v>
      </c>
      <c r="K47" s="126" t="s">
        <v>55</v>
      </c>
      <c r="L47" s="126"/>
      <c r="M47" s="126"/>
      <c r="N47" s="125"/>
      <c r="O47" s="126"/>
      <c r="P47" s="126"/>
    </row>
    <row r="48" spans="2:18" ht="15.95" customHeight="1">
      <c r="C48" s="104" t="s">
        <v>191</v>
      </c>
      <c r="D48" s="104">
        <v>33534270.699999999</v>
      </c>
      <c r="E48" s="113"/>
      <c r="F48" s="148"/>
      <c r="G48" s="148"/>
      <c r="H48" s="148"/>
      <c r="I48" s="104">
        <v>33534270.699999999</v>
      </c>
      <c r="K48" s="126" t="s">
        <v>55</v>
      </c>
      <c r="L48" s="126"/>
      <c r="M48" s="126"/>
      <c r="N48" s="125"/>
      <c r="O48" s="126"/>
      <c r="P48" s="126"/>
    </row>
    <row r="49" spans="3:16" ht="15.95" customHeight="1">
      <c r="C49" s="104" t="s">
        <v>86</v>
      </c>
      <c r="D49" s="104">
        <v>8179203.4199999999</v>
      </c>
      <c r="E49" s="113"/>
      <c r="F49" s="148"/>
      <c r="G49" s="148"/>
      <c r="H49" s="148"/>
      <c r="I49" s="104">
        <v>8179203.4199999999</v>
      </c>
      <c r="K49" s="126" t="s">
        <v>55</v>
      </c>
      <c r="L49" s="126"/>
      <c r="M49" s="126"/>
      <c r="N49" s="125"/>
      <c r="O49" s="126"/>
      <c r="P49" s="126"/>
    </row>
    <row r="50" spans="3:16" ht="15.95" customHeight="1">
      <c r="C50" s="104" t="s">
        <v>192</v>
      </c>
      <c r="D50" s="104">
        <v>100645868.59999999</v>
      </c>
      <c r="E50" s="113"/>
      <c r="F50" s="148"/>
      <c r="G50" s="148"/>
      <c r="H50" s="148"/>
      <c r="I50" s="104">
        <v>100645868.59999999</v>
      </c>
      <c r="K50" s="126" t="s">
        <v>55</v>
      </c>
      <c r="L50" s="126"/>
      <c r="M50" s="126"/>
      <c r="N50" s="125"/>
      <c r="O50" s="126"/>
      <c r="P50" s="126"/>
    </row>
    <row r="51" spans="3:16" ht="15.95" customHeight="1">
      <c r="C51" s="104" t="s">
        <v>193</v>
      </c>
      <c r="D51" s="104">
        <v>36413.97</v>
      </c>
      <c r="E51" s="113"/>
      <c r="F51" s="148"/>
      <c r="G51" s="148"/>
      <c r="H51" s="148"/>
      <c r="I51" s="104">
        <v>36413.97</v>
      </c>
      <c r="K51" s="126" t="s">
        <v>55</v>
      </c>
      <c r="L51" s="126"/>
      <c r="M51" s="126"/>
      <c r="N51" s="125"/>
      <c r="O51" s="126"/>
      <c r="P51" s="126"/>
    </row>
    <row r="52" spans="3:16" ht="15.95" customHeight="1">
      <c r="C52" s="104" t="s">
        <v>194</v>
      </c>
      <c r="D52" s="104">
        <v>0</v>
      </c>
      <c r="E52" s="113"/>
      <c r="F52" s="148"/>
      <c r="G52" s="148"/>
      <c r="H52" s="148"/>
      <c r="I52" s="104">
        <v>0</v>
      </c>
      <c r="K52" s="126" t="s">
        <v>55</v>
      </c>
      <c r="L52" s="126"/>
      <c r="M52" s="126"/>
      <c r="N52" s="125"/>
      <c r="O52" s="126"/>
      <c r="P52" s="126"/>
    </row>
    <row r="53" spans="3:16" ht="15.95" customHeight="1">
      <c r="C53" s="104" t="s">
        <v>87</v>
      </c>
      <c r="D53" s="104">
        <v>1823578.6</v>
      </c>
      <c r="E53" s="113"/>
      <c r="F53" s="148"/>
      <c r="G53" s="148"/>
      <c r="H53" s="148"/>
      <c r="I53" s="104">
        <v>1823578.6</v>
      </c>
      <c r="K53" s="126" t="s">
        <v>55</v>
      </c>
      <c r="L53" s="126"/>
      <c r="M53" s="126"/>
      <c r="N53" s="125"/>
      <c r="O53" s="126"/>
      <c r="P53" s="126"/>
    </row>
    <row r="54" spans="3:16" ht="15.95" customHeight="1">
      <c r="C54" s="104" t="s">
        <v>195</v>
      </c>
      <c r="D54" s="104">
        <v>0</v>
      </c>
      <c r="E54" s="113"/>
      <c r="F54" s="148"/>
      <c r="G54" s="148"/>
      <c r="H54" s="148"/>
      <c r="I54" s="104">
        <v>0</v>
      </c>
      <c r="K54" s="126" t="s">
        <v>55</v>
      </c>
      <c r="L54" s="126"/>
      <c r="M54" s="126"/>
      <c r="N54" s="125"/>
      <c r="O54" s="126"/>
      <c r="P54" s="126"/>
    </row>
    <row r="55" spans="3:16" ht="15.95" customHeight="1">
      <c r="C55" s="104" t="s">
        <v>196</v>
      </c>
      <c r="D55" s="104">
        <v>0</v>
      </c>
      <c r="E55" s="113"/>
      <c r="F55" s="148"/>
      <c r="G55" s="148"/>
      <c r="H55" s="148"/>
      <c r="I55" s="104">
        <v>0</v>
      </c>
      <c r="K55" s="126" t="s">
        <v>55</v>
      </c>
      <c r="L55" s="126"/>
      <c r="M55" s="126"/>
      <c r="N55" s="125"/>
      <c r="O55" s="126"/>
      <c r="P55" s="126"/>
    </row>
    <row r="56" spans="3:16" ht="15.95" customHeight="1">
      <c r="C56" s="104" t="s">
        <v>197</v>
      </c>
      <c r="D56" s="104">
        <v>4787940.09</v>
      </c>
      <c r="E56" s="113"/>
      <c r="F56" s="148"/>
      <c r="G56" s="148"/>
      <c r="H56" s="148"/>
      <c r="I56" s="104">
        <v>4787940.09</v>
      </c>
      <c r="K56" s="126" t="s">
        <v>55</v>
      </c>
      <c r="L56" s="126"/>
      <c r="M56" s="126"/>
      <c r="N56" s="125"/>
      <c r="O56" s="126"/>
      <c r="P56" s="126"/>
    </row>
    <row r="57" spans="3:16" ht="15.95" customHeight="1">
      <c r="C57" s="104" t="s">
        <v>198</v>
      </c>
      <c r="D57" s="104">
        <v>5457000</v>
      </c>
      <c r="E57" s="113"/>
      <c r="F57" s="148"/>
      <c r="G57" s="148"/>
      <c r="H57" s="148"/>
      <c r="I57" s="104">
        <v>5457000</v>
      </c>
      <c r="K57" s="126" t="s">
        <v>55</v>
      </c>
      <c r="L57" s="126"/>
      <c r="M57" s="126"/>
      <c r="N57" s="125"/>
      <c r="O57" s="126"/>
      <c r="P57" s="126"/>
    </row>
    <row r="58" spans="3:16" ht="15.95" customHeight="1">
      <c r="C58" s="104" t="s">
        <v>199</v>
      </c>
      <c r="D58" s="104">
        <v>19124999.199999999</v>
      </c>
      <c r="E58" s="113"/>
      <c r="F58" s="148"/>
      <c r="G58" s="148"/>
      <c r="H58" s="148"/>
      <c r="I58" s="104">
        <v>19124999.199999999</v>
      </c>
      <c r="K58" s="126" t="s">
        <v>55</v>
      </c>
      <c r="L58" s="126"/>
      <c r="M58" s="126"/>
      <c r="N58" s="125"/>
      <c r="O58" s="126"/>
      <c r="P58" s="126"/>
    </row>
    <row r="59" spans="3:16" ht="15.95" customHeight="1">
      <c r="C59" s="104" t="s">
        <v>200</v>
      </c>
      <c r="D59" s="104">
        <v>4940852.18</v>
      </c>
      <c r="E59" s="113"/>
      <c r="F59" s="148"/>
      <c r="G59" s="148"/>
      <c r="H59" s="148"/>
      <c r="I59" s="104">
        <v>4940852.18</v>
      </c>
      <c r="K59" s="126" t="s">
        <v>55</v>
      </c>
      <c r="L59" s="126"/>
      <c r="M59" s="126"/>
      <c r="N59" s="125"/>
      <c r="O59" s="126"/>
      <c r="P59" s="126"/>
    </row>
    <row r="60" spans="3:16" ht="15.95" customHeight="1">
      <c r="C60" s="104" t="s">
        <v>201</v>
      </c>
      <c r="D60" s="104">
        <v>0</v>
      </c>
      <c r="E60" s="113"/>
      <c r="F60" s="148"/>
      <c r="G60" s="148"/>
      <c r="H60" s="148"/>
      <c r="I60" s="104">
        <v>0</v>
      </c>
      <c r="K60" s="126" t="s">
        <v>55</v>
      </c>
      <c r="L60" s="126"/>
      <c r="M60" s="126"/>
      <c r="N60" s="125"/>
      <c r="O60" s="126"/>
      <c r="P60" s="126"/>
    </row>
    <row r="61" spans="3:16" ht="15.95" customHeight="1">
      <c r="C61" s="104" t="s">
        <v>202</v>
      </c>
      <c r="D61" s="104">
        <v>20598497</v>
      </c>
      <c r="E61" s="113"/>
      <c r="F61" s="148"/>
      <c r="G61" s="148"/>
      <c r="H61" s="148"/>
      <c r="I61" s="104">
        <v>20598497</v>
      </c>
      <c r="K61" s="126" t="s">
        <v>55</v>
      </c>
      <c r="L61" s="126"/>
      <c r="M61" s="126"/>
      <c r="N61" s="125"/>
      <c r="O61" s="126"/>
      <c r="P61" s="126"/>
    </row>
    <row r="62" spans="3:16" ht="15.95" customHeight="1">
      <c r="C62" s="104" t="s">
        <v>212</v>
      </c>
      <c r="D62" s="104">
        <v>40244927.799999997</v>
      </c>
      <c r="E62" s="113"/>
      <c r="F62" s="148"/>
      <c r="G62" s="148"/>
      <c r="H62" s="148"/>
      <c r="I62" s="104">
        <v>40244927.799999997</v>
      </c>
      <c r="K62" s="126" t="s">
        <v>55</v>
      </c>
      <c r="L62" s="126"/>
      <c r="M62" s="126"/>
      <c r="N62" s="125"/>
      <c r="O62" s="126"/>
      <c r="P62" s="126"/>
    </row>
    <row r="63" spans="3:16" ht="15.95" customHeight="1">
      <c r="C63" s="104" t="s">
        <v>203</v>
      </c>
      <c r="D63" s="104">
        <v>9976525.2400000002</v>
      </c>
      <c r="E63" s="113"/>
      <c r="F63" s="148"/>
      <c r="G63" s="148"/>
      <c r="H63" s="148"/>
      <c r="I63" s="104">
        <v>9976525.2400000002</v>
      </c>
      <c r="K63" s="126" t="s">
        <v>55</v>
      </c>
      <c r="L63" s="126"/>
      <c r="M63" s="126"/>
      <c r="N63" s="125"/>
      <c r="O63" s="126"/>
      <c r="P63" s="126"/>
    </row>
    <row r="64" spans="3:16" ht="15.95" customHeight="1">
      <c r="C64" s="104" t="s">
        <v>228</v>
      </c>
      <c r="D64" s="104">
        <v>13578384.439999999</v>
      </c>
      <c r="E64" s="113"/>
      <c r="F64" s="148"/>
      <c r="G64" s="148"/>
      <c r="H64" s="148"/>
      <c r="I64" s="104">
        <v>13578384.439999999</v>
      </c>
      <c r="K64" s="126" t="s">
        <v>55</v>
      </c>
      <c r="L64" s="126"/>
      <c r="M64" s="126"/>
      <c r="N64" s="125"/>
      <c r="O64" s="126"/>
      <c r="P64" s="126"/>
    </row>
    <row r="65" spans="1:16" ht="15.95" customHeight="1">
      <c r="C65" s="104" t="s">
        <v>204</v>
      </c>
      <c r="D65" s="104">
        <v>9989803.2200000007</v>
      </c>
      <c r="E65" s="113"/>
      <c r="F65" s="148"/>
      <c r="G65" s="148"/>
      <c r="H65" s="148"/>
      <c r="I65" s="104">
        <v>9989803.2200000007</v>
      </c>
      <c r="K65" s="126" t="s">
        <v>55</v>
      </c>
      <c r="L65" s="126"/>
      <c r="M65" s="126"/>
      <c r="N65" s="125"/>
      <c r="O65" s="126"/>
      <c r="P65" s="126"/>
    </row>
    <row r="66" spans="1:16" ht="15.95" customHeight="1">
      <c r="C66" s="104" t="s">
        <v>205</v>
      </c>
      <c r="D66" s="104">
        <v>-3639.47</v>
      </c>
      <c r="E66" s="113"/>
      <c r="F66" s="148"/>
      <c r="G66" s="148"/>
      <c r="H66" s="148"/>
      <c r="I66" s="104">
        <v>-3639.47</v>
      </c>
      <c r="K66" s="126" t="s">
        <v>55</v>
      </c>
      <c r="L66" s="126"/>
      <c r="M66" s="126"/>
      <c r="N66" s="125"/>
      <c r="O66" s="126"/>
      <c r="P66" s="126"/>
    </row>
    <row r="67" spans="1:16" ht="15.95" customHeight="1">
      <c r="C67" s="104" t="s">
        <v>229</v>
      </c>
      <c r="D67" s="104">
        <v>1398400</v>
      </c>
      <c r="E67" s="113"/>
      <c r="F67" s="148"/>
      <c r="G67" s="148"/>
      <c r="H67" s="148"/>
      <c r="I67" s="104">
        <v>1398400</v>
      </c>
      <c r="K67" s="126" t="s">
        <v>55</v>
      </c>
      <c r="L67" s="126"/>
      <c r="M67" s="126"/>
      <c r="N67" s="125"/>
      <c r="O67" s="126"/>
      <c r="P67" s="126"/>
    </row>
    <row r="68" spans="1:16" ht="15.95" customHeight="1">
      <c r="C68" s="104" t="s">
        <v>206</v>
      </c>
      <c r="D68" s="104">
        <v>5400000</v>
      </c>
      <c r="E68" s="113"/>
      <c r="F68" s="148"/>
      <c r="G68" s="148"/>
      <c r="H68" s="148"/>
      <c r="I68" s="104">
        <v>5400000</v>
      </c>
      <c r="K68" s="126" t="s">
        <v>55</v>
      </c>
      <c r="L68" s="126"/>
      <c r="M68" s="126"/>
      <c r="N68" s="125"/>
      <c r="O68" s="126"/>
      <c r="P68" s="126"/>
    </row>
    <row r="69" spans="1:16" ht="15.95" customHeight="1">
      <c r="C69" s="104" t="s">
        <v>230</v>
      </c>
      <c r="D69" s="104">
        <v>364799.88</v>
      </c>
      <c r="E69" s="113"/>
      <c r="F69" s="148"/>
      <c r="G69" s="148"/>
      <c r="H69" s="148"/>
      <c r="I69" s="104">
        <v>364799.88</v>
      </c>
      <c r="K69" s="126"/>
      <c r="L69" s="126"/>
      <c r="M69" s="126"/>
      <c r="N69" s="125"/>
      <c r="O69" s="126"/>
      <c r="P69" s="126"/>
    </row>
    <row r="70" spans="1:16" ht="15.95" customHeight="1">
      <c r="E70" s="113"/>
      <c r="F70" s="148"/>
      <c r="G70" s="148"/>
      <c r="H70" s="148"/>
      <c r="K70" s="126"/>
      <c r="L70" s="126"/>
      <c r="M70" s="126"/>
      <c r="N70" s="125"/>
      <c r="O70" s="126"/>
      <c r="P70" s="126"/>
    </row>
    <row r="71" spans="1:16" ht="15.95" customHeight="1" thickBot="1">
      <c r="B71" s="104" t="s">
        <v>154</v>
      </c>
      <c r="E71" s="113"/>
      <c r="F71" s="148"/>
      <c r="G71" s="148"/>
      <c r="H71" s="148"/>
      <c r="K71" s="126"/>
      <c r="L71" s="126"/>
      <c r="M71" s="126"/>
      <c r="N71" s="125"/>
      <c r="O71" s="126"/>
      <c r="P71" s="126"/>
    </row>
    <row r="72" spans="1:16" ht="15.95" customHeight="1" thickBot="1">
      <c r="C72" s="104" t="s">
        <v>251</v>
      </c>
      <c r="E72" s="113"/>
      <c r="F72" s="148"/>
      <c r="G72" s="148"/>
      <c r="H72" s="148"/>
      <c r="K72" s="123">
        <v>0</v>
      </c>
      <c r="L72" s="164" t="s">
        <v>61</v>
      </c>
      <c r="M72" s="124">
        <v>0</v>
      </c>
      <c r="N72" s="125"/>
      <c r="O72" s="126"/>
      <c r="P72" s="126"/>
    </row>
    <row r="73" spans="1:16" ht="15.95" customHeight="1">
      <c r="E73" s="113"/>
      <c r="F73" s="148"/>
      <c r="G73" s="148"/>
      <c r="H73" s="148"/>
      <c r="K73" s="126"/>
      <c r="L73" s="126"/>
      <c r="M73" s="126"/>
      <c r="N73" s="125"/>
      <c r="O73" s="126"/>
      <c r="P73" s="126"/>
    </row>
    <row r="74" spans="1:16" ht="15.95" customHeight="1" thickBot="1">
      <c r="C74" s="104" t="s">
        <v>106</v>
      </c>
      <c r="D74" s="104">
        <v>219667024.16999999</v>
      </c>
      <c r="E74" s="113"/>
      <c r="F74" s="148"/>
      <c r="G74" s="148"/>
      <c r="H74" s="148"/>
      <c r="I74" s="104">
        <v>219667024.16999999</v>
      </c>
      <c r="K74" s="126"/>
      <c r="L74" s="126"/>
      <c r="M74" s="126"/>
      <c r="N74" s="125"/>
      <c r="O74" s="126"/>
      <c r="P74" s="126"/>
    </row>
    <row r="75" spans="1:16" ht="15.95" customHeight="1" thickBot="1">
      <c r="B75" s="104" t="s">
        <v>163</v>
      </c>
      <c r="D75" s="104" t="s">
        <v>59</v>
      </c>
      <c r="E75" s="113" t="s">
        <v>58</v>
      </c>
      <c r="F75" s="148" t="s">
        <v>59</v>
      </c>
      <c r="G75" s="148" t="s">
        <v>59</v>
      </c>
      <c r="H75" s="148" t="s">
        <v>59</v>
      </c>
      <c r="I75" s="104" t="s">
        <v>59</v>
      </c>
      <c r="K75" s="123"/>
      <c r="L75" s="164" t="s">
        <v>61</v>
      </c>
      <c r="M75" s="124">
        <v>0</v>
      </c>
      <c r="N75" s="125"/>
      <c r="O75" s="126"/>
      <c r="P75" s="126"/>
    </row>
    <row r="76" spans="1:16" ht="15.95" customHeight="1">
      <c r="B76" s="104" t="s">
        <v>88</v>
      </c>
      <c r="D76" s="104">
        <v>506981994.69999993</v>
      </c>
      <c r="E76" s="113"/>
      <c r="F76" s="148">
        <v>0</v>
      </c>
      <c r="G76" s="148">
        <v>0</v>
      </c>
      <c r="H76" s="148">
        <v>0</v>
      </c>
      <c r="I76" s="104">
        <v>506981994.69999993</v>
      </c>
      <c r="K76" s="135"/>
      <c r="L76" s="165"/>
      <c r="M76" s="165"/>
      <c r="N76" s="125"/>
      <c r="O76" s="126"/>
      <c r="P76" s="126"/>
    </row>
    <row r="77" spans="1:16" ht="15.95" customHeight="1">
      <c r="B77" s="104" t="s">
        <v>164</v>
      </c>
      <c r="D77" s="104">
        <v>5405923.1100000003</v>
      </c>
      <c r="E77" s="113"/>
      <c r="F77" s="148"/>
      <c r="G77" s="148"/>
      <c r="H77" s="148"/>
      <c r="I77" s="104">
        <v>5405923.1100000003</v>
      </c>
      <c r="K77" s="126"/>
      <c r="L77" s="126"/>
      <c r="M77" s="126"/>
      <c r="N77" s="125"/>
      <c r="O77" s="126"/>
      <c r="P77" s="126"/>
    </row>
    <row r="78" spans="1:16" ht="15.95" customHeight="1" thickBot="1">
      <c r="B78" s="104" t="s">
        <v>89</v>
      </c>
      <c r="D78" s="104">
        <v>0</v>
      </c>
      <c r="E78" s="113"/>
      <c r="F78" s="148"/>
      <c r="G78" s="148"/>
      <c r="H78" s="148">
        <v>0</v>
      </c>
      <c r="K78" s="126"/>
      <c r="L78" s="126"/>
      <c r="M78" s="126"/>
      <c r="N78" s="125"/>
      <c r="O78" s="126"/>
      <c r="P78" s="126"/>
    </row>
    <row r="79" spans="1:16" ht="15.95" customHeight="1" thickBot="1">
      <c r="D79" s="104" t="s">
        <v>59</v>
      </c>
      <c r="E79" s="113" t="s">
        <v>58</v>
      </c>
      <c r="F79" s="148" t="s">
        <v>59</v>
      </c>
      <c r="G79" s="148" t="s">
        <v>59</v>
      </c>
      <c r="H79" s="148" t="s">
        <v>59</v>
      </c>
      <c r="I79" s="104" t="s">
        <v>59</v>
      </c>
      <c r="K79" s="123">
        <v>0</v>
      </c>
      <c r="L79" s="164" t="s">
        <v>61</v>
      </c>
      <c r="M79" s="124">
        <v>0</v>
      </c>
      <c r="N79" s="125"/>
      <c r="O79" s="126"/>
      <c r="P79" s="126"/>
    </row>
    <row r="80" spans="1:16" ht="15.95" customHeight="1">
      <c r="A80" s="104" t="s">
        <v>90</v>
      </c>
      <c r="D80" s="104">
        <v>705228118.93999994</v>
      </c>
      <c r="E80" s="113"/>
      <c r="F80" s="148">
        <v>55049075.459627725</v>
      </c>
      <c r="G80" s="148">
        <v>27632065.584734716</v>
      </c>
      <c r="H80" s="148">
        <v>0</v>
      </c>
      <c r="I80" s="104">
        <v>622546977.89563751</v>
      </c>
      <c r="K80" s="126"/>
      <c r="L80" s="126"/>
      <c r="M80" s="126"/>
      <c r="N80" s="125"/>
      <c r="O80" s="126"/>
      <c r="P80" s="126"/>
    </row>
    <row r="81" spans="1:16" ht="15.95" customHeight="1">
      <c r="E81" s="113"/>
      <c r="F81" s="148"/>
      <c r="G81" s="148"/>
      <c r="H81" s="148"/>
      <c r="K81" s="126"/>
      <c r="L81" s="126"/>
      <c r="M81" s="126"/>
      <c r="N81" s="125"/>
      <c r="O81" s="126"/>
      <c r="P81" s="126"/>
    </row>
    <row r="82" spans="1:16" ht="15.95" customHeight="1">
      <c r="E82" s="113"/>
      <c r="F82" s="148"/>
      <c r="G82" s="148"/>
      <c r="H82" s="148"/>
      <c r="K82" s="126"/>
      <c r="L82" s="126"/>
      <c r="M82" s="126"/>
      <c r="N82" s="131" t="s">
        <v>92</v>
      </c>
      <c r="O82" s="137">
        <v>24712269.729999993</v>
      </c>
      <c r="P82" s="126"/>
    </row>
    <row r="83" spans="1:16" ht="15.95" customHeight="1">
      <c r="A83" s="104" t="s">
        <v>91</v>
      </c>
      <c r="D83" s="113"/>
      <c r="E83" s="113"/>
      <c r="F83" s="148"/>
      <c r="G83" s="148"/>
      <c r="H83" s="148"/>
      <c r="I83" s="148"/>
      <c r="K83" s="126"/>
      <c r="L83" s="126"/>
      <c r="M83" s="126"/>
      <c r="N83" s="131" t="s">
        <v>93</v>
      </c>
      <c r="O83" s="137">
        <v>0</v>
      </c>
      <c r="P83" s="126"/>
    </row>
    <row r="84" spans="1:16" ht="15.95" customHeight="1">
      <c r="E84" s="113"/>
      <c r="F84" s="148"/>
      <c r="G84" s="148"/>
      <c r="H84" s="148"/>
      <c r="K84" s="139"/>
      <c r="L84" s="126"/>
      <c r="M84" s="126"/>
      <c r="N84" s="131" t="s">
        <v>95</v>
      </c>
      <c r="O84" s="137">
        <v>97541180.348306239</v>
      </c>
      <c r="P84" s="92"/>
    </row>
    <row r="85" spans="1:16" ht="15.95" customHeight="1">
      <c r="B85" s="152" t="s">
        <v>94</v>
      </c>
      <c r="C85" s="149"/>
      <c r="D85" s="106">
        <v>24712269.729999993</v>
      </c>
      <c r="E85" s="149"/>
      <c r="F85" s="106">
        <v>24712269.729999993</v>
      </c>
      <c r="G85" s="106"/>
      <c r="H85" s="106"/>
      <c r="I85" s="106"/>
      <c r="K85" s="89"/>
      <c r="L85" s="165"/>
      <c r="M85" s="165"/>
      <c r="N85" s="131" t="s">
        <v>215</v>
      </c>
      <c r="O85" s="137">
        <v>6233935.0099999998</v>
      </c>
      <c r="P85" s="126"/>
    </row>
    <row r="86" spans="1:16" ht="15.95" customHeight="1">
      <c r="E86" s="113"/>
      <c r="K86" s="126"/>
      <c r="L86" s="126"/>
      <c r="M86" s="126"/>
      <c r="N86" s="131" t="s">
        <v>168</v>
      </c>
      <c r="O86" s="137">
        <v>4039705.75</v>
      </c>
      <c r="P86" s="126"/>
    </row>
    <row r="87" spans="1:16" ht="15.95" customHeight="1" thickBot="1">
      <c r="B87" s="104" t="s">
        <v>96</v>
      </c>
      <c r="D87" s="104">
        <v>0</v>
      </c>
      <c r="E87" s="113"/>
      <c r="F87" s="149">
        <v>0</v>
      </c>
      <c r="K87" s="126"/>
      <c r="L87" s="126"/>
      <c r="M87" s="126"/>
      <c r="N87" s="125"/>
      <c r="O87" s="137">
        <v>132527090.83830623</v>
      </c>
      <c r="P87" s="126"/>
    </row>
    <row r="88" spans="1:16" ht="15.95" customHeight="1" thickBot="1">
      <c r="E88" s="113"/>
      <c r="I88" s="148"/>
      <c r="K88" s="126"/>
      <c r="L88" s="126"/>
      <c r="M88" s="126"/>
      <c r="N88" s="166" t="s">
        <v>61</v>
      </c>
      <c r="O88" s="124">
        <v>0</v>
      </c>
      <c r="P88" s="92"/>
    </row>
    <row r="89" spans="1:16" ht="15.95" customHeight="1" thickBot="1">
      <c r="B89" s="104" t="s">
        <v>55</v>
      </c>
      <c r="D89" s="106">
        <v>101580885.06</v>
      </c>
      <c r="E89" s="149"/>
      <c r="F89" s="106"/>
      <c r="G89" s="106"/>
      <c r="H89" s="106"/>
      <c r="I89" s="106">
        <v>101580885.06</v>
      </c>
      <c r="K89" s="108"/>
      <c r="L89" s="167"/>
      <c r="M89" s="109"/>
      <c r="N89" s="110"/>
      <c r="O89" s="92"/>
      <c r="P89" s="92"/>
    </row>
    <row r="90" spans="1:16" ht="15.95" customHeight="1">
      <c r="E90" s="113"/>
      <c r="K90" s="92"/>
      <c r="L90" s="92"/>
      <c r="M90" s="92"/>
      <c r="N90" s="110"/>
      <c r="O90" s="92"/>
      <c r="P90" s="92"/>
    </row>
    <row r="91" spans="1:16" ht="15.95" customHeight="1">
      <c r="B91" s="104" t="s">
        <v>97</v>
      </c>
      <c r="D91" s="113">
        <v>6361487.0099999998</v>
      </c>
      <c r="E91" s="113"/>
      <c r="F91" s="113"/>
      <c r="G91" s="113"/>
      <c r="H91" s="113">
        <v>6361487.0099999998</v>
      </c>
      <c r="I91" s="113"/>
      <c r="K91" s="92"/>
      <c r="L91" s="92"/>
      <c r="M91" s="92"/>
      <c r="N91" s="110"/>
      <c r="O91" s="92"/>
      <c r="P91" s="92"/>
    </row>
    <row r="92" spans="1:16" ht="15.95" customHeight="1">
      <c r="D92" s="113"/>
      <c r="E92" s="113"/>
      <c r="F92" s="113"/>
      <c r="G92" s="113"/>
      <c r="H92" s="113"/>
      <c r="I92" s="113"/>
      <c r="K92" s="92"/>
      <c r="L92" s="92"/>
      <c r="M92" s="92"/>
      <c r="N92" s="118"/>
      <c r="O92" s="119"/>
      <c r="P92" s="92"/>
    </row>
    <row r="93" spans="1:16" ht="15.95" customHeight="1">
      <c r="D93" s="104" t="s">
        <v>59</v>
      </c>
      <c r="E93" s="104" t="s">
        <v>58</v>
      </c>
      <c r="F93" s="148" t="s">
        <v>59</v>
      </c>
      <c r="G93" s="148" t="s">
        <v>59</v>
      </c>
      <c r="H93" s="148" t="s">
        <v>59</v>
      </c>
      <c r="I93" s="148" t="s">
        <v>59</v>
      </c>
      <c r="K93" s="92">
        <v>0</v>
      </c>
      <c r="L93" s="92" t="s">
        <v>61</v>
      </c>
      <c r="M93" s="92">
        <v>0</v>
      </c>
      <c r="N93" s="118"/>
      <c r="O93" s="119"/>
      <c r="P93" s="92"/>
    </row>
    <row r="94" spans="1:16" ht="15.95" customHeight="1">
      <c r="A94" s="104" t="s">
        <v>98</v>
      </c>
      <c r="D94" s="104">
        <v>132654641.8</v>
      </c>
      <c r="F94" s="148">
        <v>24712269.729999993</v>
      </c>
      <c r="G94" s="148">
        <v>0</v>
      </c>
      <c r="H94" s="148">
        <v>6361487.0099999998</v>
      </c>
      <c r="I94" s="148">
        <v>101580885.06</v>
      </c>
      <c r="K94" s="114"/>
      <c r="L94" s="92"/>
      <c r="M94" s="92"/>
      <c r="N94" s="118"/>
      <c r="O94" s="119"/>
      <c r="P94" s="92"/>
    </row>
    <row r="95" spans="1:16" ht="15.95" customHeight="1">
      <c r="E95" s="113"/>
      <c r="G95" s="148"/>
      <c r="H95" s="148"/>
      <c r="I95" s="148"/>
      <c r="K95" s="93"/>
      <c r="L95" s="91"/>
      <c r="M95" s="91"/>
      <c r="N95" s="118"/>
      <c r="O95" s="119"/>
      <c r="P95" s="92"/>
    </row>
    <row r="96" spans="1:16" ht="15.95" customHeight="1">
      <c r="A96" s="104" t="s">
        <v>99</v>
      </c>
      <c r="K96" s="92"/>
      <c r="L96" s="92"/>
      <c r="M96" s="92"/>
      <c r="N96" s="118"/>
      <c r="O96" s="119"/>
      <c r="P96" s="92"/>
    </row>
    <row r="97" spans="2:16" ht="15.95" customHeight="1">
      <c r="B97" s="104" t="s">
        <v>107</v>
      </c>
      <c r="D97" s="104">
        <v>20930845.329999998</v>
      </c>
      <c r="E97" s="113"/>
      <c r="G97" s="148"/>
      <c r="H97" s="148">
        <v>20930845.329999998</v>
      </c>
      <c r="I97" s="148"/>
      <c r="K97" s="92"/>
      <c r="L97" s="92"/>
      <c r="M97" s="92"/>
      <c r="N97" s="120"/>
      <c r="O97" s="119"/>
      <c r="P97" s="92"/>
    </row>
    <row r="98" spans="2:16" ht="15.95" customHeight="1">
      <c r="B98" s="104" t="s">
        <v>108</v>
      </c>
      <c r="D98" s="113">
        <v>54523788.770000003</v>
      </c>
      <c r="E98" s="113"/>
      <c r="F98" s="148"/>
      <c r="G98" s="148"/>
      <c r="H98" s="148">
        <v>54523788.770000003</v>
      </c>
      <c r="I98" s="148"/>
      <c r="K98" s="92"/>
      <c r="L98" s="92"/>
      <c r="M98" s="92"/>
      <c r="N98" s="121"/>
      <c r="O98" s="122"/>
      <c r="P98" s="92"/>
    </row>
    <row r="99" spans="2:16" ht="15.95" customHeight="1">
      <c r="B99" s="104" t="s">
        <v>109</v>
      </c>
      <c r="D99" s="104">
        <v>14708277.039999999</v>
      </c>
      <c r="E99" s="113"/>
      <c r="F99" s="153"/>
      <c r="G99" s="148"/>
      <c r="H99" s="148">
        <v>14708277.039999999</v>
      </c>
      <c r="K99" s="92"/>
      <c r="L99" s="92"/>
      <c r="M99" s="92"/>
      <c r="N99" s="110"/>
      <c r="O99" s="92"/>
      <c r="P99" s="92"/>
    </row>
    <row r="100" spans="2:16" ht="15.95" customHeight="1">
      <c r="B100" s="104" t="s">
        <v>110</v>
      </c>
      <c r="D100" s="104">
        <v>22769015.600000001</v>
      </c>
      <c r="F100" s="148"/>
      <c r="G100" s="148"/>
      <c r="H100" s="148">
        <v>22769015.600000001</v>
      </c>
      <c r="I100" s="148"/>
      <c r="K100" s="92"/>
      <c r="L100" s="92"/>
      <c r="M100" s="92"/>
      <c r="N100" s="110"/>
      <c r="O100" s="91"/>
      <c r="P100" s="91"/>
    </row>
    <row r="101" spans="2:16" ht="15.95" customHeight="1">
      <c r="B101" s="104" t="s">
        <v>167</v>
      </c>
      <c r="D101" s="104">
        <v>74588420.5</v>
      </c>
      <c r="E101" s="113"/>
      <c r="F101" s="148"/>
      <c r="H101" s="104">
        <v>74588420.5</v>
      </c>
      <c r="I101" s="148"/>
      <c r="K101" s="91"/>
      <c r="L101" s="91"/>
      <c r="M101" s="91"/>
      <c r="N101" s="110"/>
      <c r="O101" s="92"/>
      <c r="P101" s="92"/>
    </row>
    <row r="102" spans="2:16" ht="15.95" customHeight="1" thickBot="1">
      <c r="B102" s="104" t="s">
        <v>100</v>
      </c>
      <c r="D102" s="104">
        <v>122027360.56956288</v>
      </c>
      <c r="H102" s="104">
        <v>122027360.56956288</v>
      </c>
      <c r="K102" s="92"/>
      <c r="L102" s="92"/>
      <c r="M102" s="92"/>
      <c r="N102" s="110"/>
      <c r="O102" s="92"/>
      <c r="P102" s="92"/>
    </row>
    <row r="103" spans="2:16" ht="15.95" customHeight="1" thickBot="1">
      <c r="B103" s="104" t="s">
        <v>111</v>
      </c>
      <c r="D103" s="106">
        <v>58466171.049999997</v>
      </c>
      <c r="E103" s="149"/>
      <c r="F103" s="106"/>
      <c r="G103" s="106"/>
      <c r="H103" s="106">
        <v>58466171.049999997</v>
      </c>
      <c r="I103" s="106"/>
      <c r="K103" s="108">
        <v>0</v>
      </c>
      <c r="L103" s="167" t="s">
        <v>61</v>
      </c>
      <c r="M103" s="109">
        <v>0</v>
      </c>
      <c r="N103" s="110"/>
      <c r="O103" s="91"/>
      <c r="P103" s="91"/>
    </row>
    <row r="104" spans="2:16" ht="15.95" customHeight="1">
      <c r="B104" s="104" t="s">
        <v>112</v>
      </c>
      <c r="D104" s="104">
        <v>6134544.3970143236</v>
      </c>
      <c r="E104" s="113"/>
      <c r="H104" s="104">
        <v>6134544.3970143236</v>
      </c>
    </row>
    <row r="105" spans="2:16" ht="15.95" customHeight="1">
      <c r="B105" s="104" t="s">
        <v>113</v>
      </c>
      <c r="D105" s="104">
        <v>20798119.962942347</v>
      </c>
      <c r="H105" s="104">
        <v>20798119.962942347</v>
      </c>
    </row>
    <row r="106" spans="2:16" ht="15.95" customHeight="1">
      <c r="B106" s="104" t="s">
        <v>114</v>
      </c>
      <c r="D106" s="104">
        <v>13426897.390000001</v>
      </c>
      <c r="H106" s="104">
        <v>13426897.390000001</v>
      </c>
    </row>
    <row r="107" spans="2:16" ht="15.95" customHeight="1">
      <c r="B107" s="113" t="s">
        <v>115</v>
      </c>
      <c r="D107" s="104">
        <v>63043974.68</v>
      </c>
      <c r="E107" s="113"/>
      <c r="H107" s="104">
        <v>63043974.68</v>
      </c>
      <c r="I107" s="141"/>
      <c r="M107" s="115" t="s">
        <v>178</v>
      </c>
      <c r="N107" s="115">
        <f>D97+D99+D100+D103+D106+D108+D109+D110+D113+D115</f>
        <v>712834129.4000001</v>
      </c>
    </row>
    <row r="108" spans="2:16" ht="15.95" customHeight="1">
      <c r="B108" s="113" t="s">
        <v>116</v>
      </c>
      <c r="D108" s="104">
        <v>150955732.31</v>
      </c>
      <c r="E108" s="113"/>
      <c r="H108" s="104">
        <v>150955732.31</v>
      </c>
      <c r="I108" s="141"/>
      <c r="M108" s="115" t="s">
        <v>179</v>
      </c>
      <c r="N108" s="115">
        <f>D104</f>
        <v>6134544.3970143236</v>
      </c>
    </row>
    <row r="109" spans="2:16" ht="15.95" customHeight="1">
      <c r="B109" s="113" t="s">
        <v>117</v>
      </c>
      <c r="D109" s="104">
        <v>101585696.56999999</v>
      </c>
      <c r="E109" s="113"/>
      <c r="H109" s="104">
        <v>101585696.56999999</v>
      </c>
      <c r="I109" s="141"/>
      <c r="M109" s="116" t="s">
        <v>180</v>
      </c>
      <c r="N109" s="115">
        <f>D101+D102+D107+D111+D112</f>
        <v>385646789.21963966</v>
      </c>
    </row>
    <row r="110" spans="2:16" ht="15.95" customHeight="1">
      <c r="B110" s="113" t="s">
        <v>118</v>
      </c>
      <c r="D110" s="104">
        <v>200579312.40000001</v>
      </c>
      <c r="E110" s="113"/>
      <c r="H110" s="104">
        <v>200579312.40000001</v>
      </c>
      <c r="I110" s="141"/>
      <c r="M110" s="116" t="s">
        <v>231</v>
      </c>
      <c r="N110" s="115">
        <f>+D105</f>
        <v>20798119.962942347</v>
      </c>
    </row>
    <row r="111" spans="2:16" ht="15.95" customHeight="1">
      <c r="B111" s="113" t="s">
        <v>119</v>
      </c>
      <c r="D111" s="104">
        <v>125987033.47007678</v>
      </c>
      <c r="E111" s="113"/>
      <c r="H111" s="104">
        <v>125987033.47007678</v>
      </c>
      <c r="I111" s="141"/>
      <c r="M111" s="116" t="s">
        <v>108</v>
      </c>
      <c r="N111" s="115">
        <f>+D98</f>
        <v>54523788.770000003</v>
      </c>
    </row>
    <row r="112" spans="2:16" ht="15.95" customHeight="1" thickBot="1">
      <c r="B112" s="113" t="s">
        <v>120</v>
      </c>
      <c r="D112" s="104">
        <v>0</v>
      </c>
      <c r="E112" s="113"/>
      <c r="H112" s="104">
        <v>0</v>
      </c>
      <c r="I112" s="141"/>
      <c r="M112" s="116"/>
      <c r="N112" s="117">
        <f>SUM(N107:N111)</f>
        <v>1179937371.7495964</v>
      </c>
    </row>
    <row r="113" spans="1:9" ht="15.95" customHeight="1" thickTop="1">
      <c r="B113" s="113" t="s">
        <v>121</v>
      </c>
      <c r="D113" s="104">
        <v>109099980.22</v>
      </c>
      <c r="E113" s="113"/>
      <c r="H113" s="104">
        <v>109099980.22</v>
      </c>
      <c r="I113" s="141"/>
    </row>
    <row r="114" spans="1:9" ht="15.95" customHeight="1">
      <c r="B114" s="113"/>
      <c r="E114" s="113"/>
      <c r="I114" s="141"/>
    </row>
    <row r="115" spans="1:9" ht="15.95" customHeight="1">
      <c r="B115" s="113" t="s">
        <v>122</v>
      </c>
      <c r="D115" s="104">
        <v>20312201.489999998</v>
      </c>
      <c r="E115" s="113"/>
      <c r="H115" s="104">
        <v>20312201.489999998</v>
      </c>
      <c r="I115" s="141"/>
    </row>
    <row r="116" spans="1:9" ht="15.95" customHeight="1">
      <c r="B116" s="113"/>
      <c r="D116" s="104" t="s">
        <v>59</v>
      </c>
      <c r="E116" s="113" t="s">
        <v>58</v>
      </c>
      <c r="F116" s="149" t="s">
        <v>59</v>
      </c>
      <c r="G116" s="104" t="s">
        <v>59</v>
      </c>
      <c r="H116" s="104" t="s">
        <v>59</v>
      </c>
      <c r="I116" s="141" t="s">
        <v>59</v>
      </c>
    </row>
    <row r="117" spans="1:9" ht="15.95" customHeight="1">
      <c r="A117" s="104" t="s">
        <v>101</v>
      </c>
      <c r="B117" s="113"/>
      <c r="D117" s="104">
        <v>1179937371.7495961</v>
      </c>
      <c r="E117" s="113"/>
      <c r="F117" s="149">
        <v>0</v>
      </c>
      <c r="G117" s="104">
        <v>0</v>
      </c>
      <c r="H117" s="104">
        <v>1179937371.7495961</v>
      </c>
      <c r="I117" s="141">
        <v>0</v>
      </c>
    </row>
    <row r="118" spans="1:9" ht="15.95" customHeight="1">
      <c r="B118" s="113"/>
      <c r="E118" s="113"/>
      <c r="F118" s="149"/>
      <c r="I118" s="141"/>
    </row>
    <row r="119" spans="1:9" ht="15.95" customHeight="1">
      <c r="A119" s="104" t="s">
        <v>102</v>
      </c>
      <c r="B119" s="113"/>
      <c r="E119" s="113"/>
      <c r="F119" s="149"/>
      <c r="I119" s="141"/>
    </row>
    <row r="120" spans="1:9" ht="15.95" customHeight="1">
      <c r="B120" s="113" t="s">
        <v>123</v>
      </c>
      <c r="D120" s="104">
        <v>3653154.72</v>
      </c>
      <c r="E120" s="113"/>
      <c r="F120" s="149"/>
      <c r="H120" s="104">
        <v>3653154.72</v>
      </c>
      <c r="I120" s="141"/>
    </row>
    <row r="121" spans="1:9" ht="15.95" customHeight="1">
      <c r="B121" s="113"/>
      <c r="D121" s="104" t="s">
        <v>59</v>
      </c>
      <c r="E121" s="113" t="s">
        <v>58</v>
      </c>
      <c r="F121" s="149" t="s">
        <v>59</v>
      </c>
      <c r="G121" s="104" t="s">
        <v>59</v>
      </c>
      <c r="H121" s="104" t="s">
        <v>59</v>
      </c>
      <c r="I121" s="141" t="s">
        <v>59</v>
      </c>
    </row>
    <row r="122" spans="1:9" ht="15.95" customHeight="1">
      <c r="A122" s="104" t="s">
        <v>103</v>
      </c>
      <c r="B122" s="113"/>
      <c r="D122" s="104">
        <v>3653154.7199999997</v>
      </c>
      <c r="E122" s="113"/>
      <c r="F122" s="149">
        <v>0</v>
      </c>
      <c r="G122" s="104">
        <v>0</v>
      </c>
      <c r="H122" s="104">
        <v>3653154.72</v>
      </c>
      <c r="I122" s="141">
        <v>0</v>
      </c>
    </row>
    <row r="123" spans="1:9" ht="15.95" customHeight="1">
      <c r="B123" s="113"/>
      <c r="D123" s="154" t="s">
        <v>104</v>
      </c>
      <c r="E123" s="149" t="s">
        <v>58</v>
      </c>
      <c r="F123" s="154" t="s">
        <v>104</v>
      </c>
      <c r="G123" s="154" t="s">
        <v>104</v>
      </c>
      <c r="H123" s="154" t="s">
        <v>104</v>
      </c>
      <c r="I123" s="154" t="s">
        <v>104</v>
      </c>
    </row>
    <row r="124" spans="1:9" ht="15.95" customHeight="1">
      <c r="A124" s="104" t="s">
        <v>105</v>
      </c>
      <c r="B124" s="113"/>
      <c r="D124" s="88">
        <v>1499512657.1895959</v>
      </c>
      <c r="E124" s="113" t="s">
        <v>58</v>
      </c>
      <c r="F124" s="149">
        <v>27850369.929627717</v>
      </c>
      <c r="G124" s="104">
        <v>27632065.584734716</v>
      </c>
      <c r="H124" s="104">
        <v>1189952013.4795961</v>
      </c>
      <c r="I124" s="141">
        <v>254078208.19563746</v>
      </c>
    </row>
    <row r="125" spans="1:9">
      <c r="D125" s="154" t="s">
        <v>104</v>
      </c>
      <c r="E125" s="149" t="s">
        <v>58</v>
      </c>
      <c r="F125" s="154" t="s">
        <v>104</v>
      </c>
      <c r="G125" s="154" t="s">
        <v>104</v>
      </c>
      <c r="H125" s="154" t="s">
        <v>104</v>
      </c>
      <c r="I125" s="154" t="s">
        <v>104</v>
      </c>
    </row>
    <row r="126" spans="1:9">
      <c r="D126" s="155" t="s">
        <v>170</v>
      </c>
    </row>
  </sheetData>
  <mergeCells count="2">
    <mergeCell ref="A4:C4"/>
    <mergeCell ref="A8:C8"/>
  </mergeCells>
  <printOptions horizontalCentered="1"/>
  <pageMargins left="0.25" right="0" top="1" bottom="1" header="0.75" footer="0.25"/>
  <pageSetup scale="60" fitToHeight="2" orientation="portrait" r:id="rId1"/>
  <headerFooter alignWithMargins="0">
    <oddHeader xml:space="preserve">&amp;RPage 5.1.&amp;P+1 </oddHeader>
  </headerFooter>
  <rowBreaks count="1" manualBreakCount="1">
    <brk id="7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zoomScale="90" zoomScaleNormal="90" workbookViewId="0">
      <selection activeCell="A33" sqref="A33"/>
    </sheetView>
  </sheetViews>
  <sheetFormatPr defaultRowHeight="12.75"/>
  <cols>
    <col min="1" max="1" width="55.140625" customWidth="1"/>
    <col min="2" max="2" width="13.42578125" customWidth="1"/>
  </cols>
  <sheetData>
    <row r="1" spans="1:4">
      <c r="A1" s="1" t="s">
        <v>162</v>
      </c>
      <c r="B1" s="65"/>
      <c r="C1" s="6"/>
      <c r="D1" s="46"/>
    </row>
    <row r="2" spans="1:4">
      <c r="A2" s="1" t="s">
        <v>252</v>
      </c>
      <c r="B2" s="65"/>
    </row>
    <row r="3" spans="1:4">
      <c r="A3" s="1" t="s">
        <v>169</v>
      </c>
      <c r="B3" s="65"/>
    </row>
    <row r="4" spans="1:4">
      <c r="A4" s="65" t="s">
        <v>232</v>
      </c>
      <c r="B4" s="65"/>
    </row>
    <row r="5" spans="1:4">
      <c r="A5" s="65"/>
      <c r="B5" s="65"/>
    </row>
    <row r="6" spans="1:4">
      <c r="A6" s="65"/>
      <c r="B6" s="65"/>
    </row>
    <row r="7" spans="1:4">
      <c r="A7" s="95" t="s">
        <v>233</v>
      </c>
      <c r="B7" s="65"/>
    </row>
    <row r="8" spans="1:4">
      <c r="A8" s="96" t="s">
        <v>11</v>
      </c>
      <c r="B8" s="65"/>
    </row>
    <row r="9" spans="1:4">
      <c r="A9" s="65" t="s">
        <v>234</v>
      </c>
      <c r="B9" s="74">
        <f>+'5.1.1'!C14</f>
        <v>1429557.9500000002</v>
      </c>
    </row>
    <row r="10" spans="1:4">
      <c r="A10" s="65" t="s">
        <v>235</v>
      </c>
      <c r="B10" s="74">
        <f>+'5.1.1'!C15</f>
        <v>7728993.8599999994</v>
      </c>
    </row>
    <row r="11" spans="1:4">
      <c r="A11" s="65"/>
      <c r="B11" s="97">
        <f>SUM(B9:B10)</f>
        <v>9158551.8099999987</v>
      </c>
      <c r="C11" s="1" t="s">
        <v>236</v>
      </c>
    </row>
    <row r="12" spans="1:4">
      <c r="A12" s="65"/>
      <c r="B12" s="65"/>
    </row>
    <row r="13" spans="1:4">
      <c r="A13" s="96" t="s">
        <v>14</v>
      </c>
      <c r="B13" s="65"/>
    </row>
    <row r="14" spans="1:4">
      <c r="A14" s="65" t="s">
        <v>237</v>
      </c>
      <c r="B14" s="65"/>
    </row>
    <row r="15" spans="1:4">
      <c r="A15" s="98" t="s">
        <v>238</v>
      </c>
      <c r="B15" s="99">
        <f>+'5.1.1'!C26</f>
        <v>-30986809.460000001</v>
      </c>
      <c r="C15" s="1" t="s">
        <v>236</v>
      </c>
    </row>
    <row r="16" spans="1:4">
      <c r="A16" s="65"/>
      <c r="B16" s="65"/>
    </row>
    <row r="17" spans="1:3">
      <c r="A17" s="96" t="s">
        <v>24</v>
      </c>
      <c r="B17" s="65"/>
    </row>
    <row r="18" spans="1:3">
      <c r="A18" s="100" t="s">
        <v>239</v>
      </c>
      <c r="B18" s="65"/>
    </row>
    <row r="19" spans="1:3">
      <c r="A19" s="65" t="s">
        <v>240</v>
      </c>
      <c r="B19" s="74">
        <v>2961031.5</v>
      </c>
    </row>
    <row r="20" spans="1:3">
      <c r="A20" s="65" t="s">
        <v>241</v>
      </c>
      <c r="B20" s="74">
        <v>264409</v>
      </c>
    </row>
    <row r="21" spans="1:3">
      <c r="A21" s="65" t="s">
        <v>58</v>
      </c>
      <c r="B21" s="74"/>
    </row>
    <row r="22" spans="1:3">
      <c r="A22" s="65"/>
      <c r="B22" s="97">
        <f>SUM(B19:B21)</f>
        <v>3225440.5</v>
      </c>
      <c r="C22" s="1" t="s">
        <v>236</v>
      </c>
    </row>
    <row r="23" spans="1:3">
      <c r="A23" s="65"/>
      <c r="B23" s="65"/>
    </row>
    <row r="24" spans="1:3">
      <c r="A24" s="100" t="s">
        <v>242</v>
      </c>
      <c r="B24" s="65"/>
    </row>
    <row r="25" spans="1:3">
      <c r="A25" s="65" t="s">
        <v>243</v>
      </c>
      <c r="B25" s="75">
        <v>6553599.1600000001</v>
      </c>
      <c r="C25" s="68"/>
    </row>
    <row r="26" spans="1:3">
      <c r="A26" s="65" t="s">
        <v>244</v>
      </c>
      <c r="B26" s="75">
        <v>388182.6</v>
      </c>
      <c r="C26" s="68"/>
    </row>
    <row r="27" spans="1:3">
      <c r="A27" s="65" t="s">
        <v>245</v>
      </c>
      <c r="B27" s="75">
        <v>10392852.310000001</v>
      </c>
      <c r="C27" s="68"/>
    </row>
    <row r="28" spans="1:3">
      <c r="A28" s="65" t="s">
        <v>246</v>
      </c>
      <c r="B28" s="75">
        <v>556930.17000000004</v>
      </c>
      <c r="C28" s="68"/>
    </row>
    <row r="29" spans="1:3">
      <c r="A29" s="65" t="s">
        <v>247</v>
      </c>
      <c r="B29" s="75">
        <v>137200.31</v>
      </c>
      <c r="C29" s="68"/>
    </row>
    <row r="30" spans="1:3">
      <c r="A30" s="65"/>
      <c r="B30" s="97">
        <f>SUM(B25:B29)</f>
        <v>18028764.550000001</v>
      </c>
      <c r="C30" s="1" t="s">
        <v>236</v>
      </c>
    </row>
    <row r="31" spans="1:3">
      <c r="A31" s="65"/>
      <c r="B31" s="65"/>
    </row>
    <row r="32" spans="1:3" ht="13.5" thickBot="1">
      <c r="A32" s="65" t="s">
        <v>248</v>
      </c>
      <c r="B32" s="101">
        <f>-B11+B15+B22+B30</f>
        <v>-18891156.219999995</v>
      </c>
      <c r="C32" s="1" t="s">
        <v>236</v>
      </c>
    </row>
    <row r="33" spans="1:3" ht="13.5" thickTop="1">
      <c r="A33" s="65"/>
      <c r="B33" s="65"/>
    </row>
    <row r="34" spans="1:3">
      <c r="A34" s="65"/>
      <c r="B34" s="65"/>
    </row>
    <row r="35" spans="1:3">
      <c r="A35" s="1" t="s">
        <v>249</v>
      </c>
      <c r="B35" s="65"/>
    </row>
    <row r="36" spans="1:3" ht="13.5" thickBot="1">
      <c r="A36" s="65" t="s">
        <v>250</v>
      </c>
      <c r="B36" s="102">
        <v>-27567522.229999997</v>
      </c>
      <c r="C36" s="1" t="s">
        <v>236</v>
      </c>
    </row>
    <row r="37" spans="1:3" ht="13.5" thickTop="1"/>
  </sheetData>
  <pageMargins left="1" right="0.5" top="1" bottom="0.75" header="0.75" footer="0.3"/>
  <pageSetup orientation="portrait" r:id="rId1"/>
  <headerFooter>
    <oddHeader xml:space="preserve">&amp;RPage 5.1.4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5.1</vt:lpstr>
      <vt:lpstr>5.1.1</vt:lpstr>
      <vt:lpstr>5.1.2-.3</vt:lpstr>
      <vt:lpstr>5.1.4</vt:lpstr>
      <vt:lpstr>'5.1'!Print_Area</vt:lpstr>
      <vt:lpstr>'5.1.1'!Print_Area</vt:lpstr>
      <vt:lpstr>'5.1.2-.3'!Print_Area</vt:lpstr>
      <vt:lpstr>'5.1.2-.3'!Print_Titles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2012-02-09T20:22:41Z</dcterms:created>
  <dcterms:modified xsi:type="dcterms:W3CDTF">2012-02-21T21:54:29Z</dcterms:modified>
</cp:coreProperties>
</file>