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2505" yWindow="30" windowWidth="12030" windowHeight="7245" tabRatio="959"/>
  </bookViews>
  <sheets>
    <sheet name="5.3" sheetId="57" r:id="rId1"/>
    <sheet name="5.3.1" sheetId="116" r:id="rId2"/>
  </sheets>
  <externalReferences>
    <externalReference r:id="rId3"/>
    <externalReference r:id="rId4"/>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0</definedName>
    <definedName name="_Order2" hidden="1">0</definedName>
    <definedName name="_Sort" localSheetId="0" hidden="1">#REF!</definedName>
    <definedName name="_Sort" hidden="1">#REF!</definedName>
    <definedName name="a" hidden="1">'[1]DSM Output'!$J$21:$J$23</definedName>
    <definedName name="others" hidden="1">{"Factors Pages 1-2",#N/A,FALSE,"Factors";"Factors Page 3",#N/A,FALSE,"Factors";"Factors Page 4",#N/A,FALSE,"Factors";"Factors Page 5",#N/A,FALSE,"Factors";"Factors Pages 8-27",#N/A,FALSE,"Factors"}</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wrn.Adj._.Back_Up." hidden="1">{"Page 3.4.1",#N/A,FALSE,"Totals";"Page 3.4.2",#N/A,FALSE,"Totals"}</definedName>
    <definedName name="wrn.All._.Pages." localSheetId="0" hidden="1">{#N/A,#N/A,FALSE,"Cover";#N/A,#N/A,FALSE,"Lead Sheet";#N/A,#N/A,FALSE,"Interest Expense A ";#N/A,#N/A,FALSE,"Deposits 3 01";#N/A,#N/A,FALSE,"Deposits 3 02";#N/A,#N/A,FALSE,"T-Accounts";#N/A,#N/A,FALSE,"Interest Expense B";#N/A,#N/A,FALSE,"IntRate"}</definedName>
    <definedName name="wrn.All._.Pages." hidden="1">{#N/A,#N/A,FALSE,"Cover";#N/A,#N/A,FALSE,"Lead Sheet";#N/A,#N/A,FALSE,"Interest Expense A ";#N/A,#N/A,FALSE,"Deposits 3 01";#N/A,#N/A,FALSE,"Deposits 3 02";#N/A,#N/A,FALSE,"T-Accounts";#N/A,#N/A,FALSE,"Interest Expense B";#N/A,#N/A,FALSE,"IntRate"}</definedName>
    <definedName name="wrn.Factors._.Tab._.10." hidden="1">{"Factors Pages 1-2",#N/A,FALSE,"Factors";"Factors Page 3",#N/A,FALSE,"Factors";"Factors Page 4",#N/A,FALSE,"Factors";"Factors Page 5",#N/A,FALSE,"Factors";"Factors Pages 8-27",#N/A,FALSE,"Factors"}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s>
  <calcPr calcId="125725" calcMode="manual"/>
</workbook>
</file>

<file path=xl/calcChain.xml><?xml version="1.0" encoding="utf-8"?>
<calcChain xmlns="http://schemas.openxmlformats.org/spreadsheetml/2006/main">
  <c r="E16" i="57"/>
  <c r="I16"/>
  <c r="B35" i="116" l="1"/>
  <c r="E18" s="1"/>
  <c r="F10" l="1"/>
  <c r="E12" i="57" s="1"/>
  <c r="H12" s="1"/>
  <c r="F18" i="116"/>
  <c r="H18" s="1"/>
  <c r="F25"/>
  <c r="H25" s="1"/>
  <c r="H28" l="1"/>
  <c r="F9" l="1"/>
  <c r="E11" i="57" s="1"/>
  <c r="A1" i="116"/>
  <c r="H11" i="57" l="1"/>
  <c r="H13" s="1"/>
  <c r="E13"/>
  <c r="I12"/>
  <c r="A3" i="116"/>
  <c r="H29" l="1"/>
  <c r="H16" i="57" s="1"/>
  <c r="G10" i="116"/>
  <c r="I11" i="57"/>
  <c r="G9" i="116"/>
  <c r="A2"/>
</calcChain>
</file>

<file path=xl/sharedStrings.xml><?xml version="1.0" encoding="utf-8"?>
<sst xmlns="http://schemas.openxmlformats.org/spreadsheetml/2006/main" count="82" uniqueCount="54">
  <si>
    <t xml:space="preserve"> </t>
  </si>
  <si>
    <t>PAGE</t>
  </si>
  <si>
    <t>TOTAL</t>
  </si>
  <si>
    <t>ACCOUNT</t>
  </si>
  <si>
    <t>Type</t>
  </si>
  <si>
    <t>COMPANY</t>
  </si>
  <si>
    <t>FACTOR</t>
  </si>
  <si>
    <t>FACTOR %</t>
  </si>
  <si>
    <t>ALLOCATED</t>
  </si>
  <si>
    <t>REF#</t>
  </si>
  <si>
    <t>Adjustment to Revenue:</t>
  </si>
  <si>
    <t>Description of Adjustment:</t>
  </si>
  <si>
    <t>SG</t>
  </si>
  <si>
    <t>Adjustment</t>
  </si>
  <si>
    <t>Factor</t>
  </si>
  <si>
    <t>Other Electric Revenue</t>
  </si>
  <si>
    <t>Rocky Mountain Power</t>
  </si>
  <si>
    <t>Adjustment to Expense:</t>
  </si>
  <si>
    <t>Little Mountain</t>
  </si>
  <si>
    <t>Generation Expense</t>
  </si>
  <si>
    <t>Steam Revenue</t>
  </si>
  <si>
    <t>June 2011</t>
  </si>
  <si>
    <t xml:space="preserve">12 ME </t>
  </si>
  <si>
    <t>FERC Acct</t>
  </si>
  <si>
    <t>Description</t>
  </si>
  <si>
    <t>Ref.</t>
  </si>
  <si>
    <t>Escalation</t>
  </si>
  <si>
    <t>Remove Little Mountain Revenue</t>
  </si>
  <si>
    <t xml:space="preserve">Remove Little Mountain O&amp;M Expense </t>
  </si>
  <si>
    <t>Labor</t>
  </si>
  <si>
    <t>Expense</t>
  </si>
  <si>
    <t>Non-Labor</t>
  </si>
  <si>
    <t>Escalated</t>
  </si>
  <si>
    <t>Non-Labor O&amp;M</t>
  </si>
  <si>
    <t>Labor Expense</t>
  </si>
  <si>
    <t>Non-Labor Expense</t>
  </si>
  <si>
    <t>Labor O&amp;M</t>
  </si>
  <si>
    <t>Total Labor</t>
  </si>
  <si>
    <t>Total Non-Labor</t>
  </si>
  <si>
    <t>Total O&amp;M Adjustment</t>
  </si>
  <si>
    <t>June 2011 Total Utility Labor =</t>
  </si>
  <si>
    <t>Page 4.2.2</t>
  </si>
  <si>
    <t>Escalation Factor</t>
  </si>
  <si>
    <t>Above</t>
  </si>
  <si>
    <t>Escalation*</t>
  </si>
  <si>
    <t xml:space="preserve">*These costs are escalated in the Wage and Employee Benefit adjustment, so the amount of this adjustment is increased based on the overall escalation to completely remove these expenses including escalation from results of operations.  </t>
  </si>
  <si>
    <t>Below</t>
  </si>
  <si>
    <t>Utah General Rate Case - May 2013</t>
  </si>
  <si>
    <t>May 2013</t>
  </si>
  <si>
    <t>May 2013 Escalated Utility Labor =</t>
  </si>
  <si>
    <t>Ref 4.12.8</t>
  </si>
  <si>
    <t>Administrative Fees Received</t>
  </si>
  <si>
    <t xml:space="preserve">Administrative Fee Revenue </t>
  </si>
  <si>
    <t>UTAH</t>
  </si>
</sst>
</file>

<file path=xl/styles.xml><?xml version="1.0" encoding="utf-8"?>
<styleSheet xmlns="http://schemas.openxmlformats.org/spreadsheetml/2006/main">
  <numFmts count="10">
    <numFmt numFmtId="5" formatCode="&quot;$&quot;#,##0_);\(&quot;$&quot;#,##0\)"/>
    <numFmt numFmtId="41" formatCode="_(* #,##0_);_(* \(#,##0\);_(* &quot;-&quot;_);_(@_)"/>
    <numFmt numFmtId="43" formatCode="_(* #,##0.00_);_(* \(#,##0.00\);_(* &quot;-&quot;??_);_(@_)"/>
    <numFmt numFmtId="164" formatCode="0.0000%"/>
    <numFmt numFmtId="165" formatCode="_(* #,##0_);_(* \(#,##0\);_(* &quot;-&quot;??_);_(@_)"/>
    <numFmt numFmtId="166" formatCode="General_)"/>
    <numFmt numFmtId="167" formatCode="_-* #,##0\ &quot;F&quot;_-;\-* #,##0\ &quot;F&quot;_-;_-* &quot;-&quot;\ &quot;F&quot;_-;_-@_-"/>
    <numFmt numFmtId="168" formatCode="&quot;$&quot;#,##0\ ;\(&quot;$&quot;#,##0\)"/>
    <numFmt numFmtId="169" formatCode="#,##0.000;[Red]\-#,##0.000"/>
    <numFmt numFmtId="170" formatCode="0.000%"/>
  </numFmts>
  <fonts count="34">
    <font>
      <sz val="11"/>
      <name val="TimesNewRomanPS"/>
    </font>
    <font>
      <sz val="12"/>
      <name val="Arial"/>
      <family val="2"/>
    </font>
    <font>
      <sz val="10"/>
      <name val="Arial"/>
      <family val="2"/>
    </font>
    <font>
      <sz val="12"/>
      <name val="Times New Roman"/>
      <family val="1"/>
    </font>
    <font>
      <sz val="11"/>
      <color indexed="8"/>
      <name val="TimesNewRomanPS"/>
    </font>
    <font>
      <b/>
      <sz val="10"/>
      <name val="Arial"/>
      <family val="2"/>
    </font>
    <font>
      <sz val="7"/>
      <name val="Arial"/>
      <family val="2"/>
    </font>
    <font>
      <sz val="10"/>
      <name val="LinePrinter"/>
    </font>
    <font>
      <b/>
      <sz val="14"/>
      <name val="Arial"/>
      <family val="2"/>
    </font>
    <font>
      <sz val="10"/>
      <name val="TimesNewRomanPS"/>
    </font>
    <font>
      <u/>
      <sz val="10"/>
      <name val="Arial"/>
      <family val="2"/>
    </font>
    <font>
      <sz val="8"/>
      <name val="Arial"/>
      <family val="2"/>
    </font>
    <font>
      <b/>
      <sz val="10"/>
      <color indexed="63"/>
      <name val="Arial"/>
      <family val="2"/>
    </font>
    <font>
      <u/>
      <sz val="10"/>
      <color indexed="12"/>
      <name val="Arial"/>
      <family val="2"/>
    </font>
    <font>
      <sz val="10"/>
      <color rgb="FFFF0000"/>
      <name val="Arial"/>
      <family val="2"/>
    </font>
    <font>
      <sz val="8"/>
      <color indexed="18"/>
      <name val="Arial"/>
      <family val="2"/>
    </font>
    <font>
      <b/>
      <sz val="8"/>
      <color indexed="8"/>
      <name val="Arial"/>
      <family val="2"/>
    </font>
    <font>
      <sz val="10"/>
      <color indexed="8"/>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0"/>
      <color indexed="10"/>
      <name val="Arial"/>
      <family val="2"/>
    </font>
    <font>
      <sz val="10"/>
      <name val="Arial"/>
      <family val="2"/>
    </font>
    <font>
      <b/>
      <sz val="12"/>
      <color indexed="8"/>
      <name val="Arial"/>
      <family val="2"/>
    </font>
    <font>
      <b/>
      <sz val="8"/>
      <color indexed="8"/>
      <name val="Arial"/>
      <family val="2"/>
    </font>
    <font>
      <sz val="8"/>
      <color indexed="18"/>
      <name val="Arial"/>
      <family val="2"/>
    </font>
    <font>
      <b/>
      <sz val="14"/>
      <name val="Arial"/>
      <family val="2"/>
    </font>
    <font>
      <sz val="10"/>
      <name val="Times New Roman"/>
      <family val="1"/>
    </font>
    <font>
      <sz val="10"/>
      <color indexed="24"/>
      <name val="Courier New"/>
      <family val="3"/>
    </font>
    <font>
      <b/>
      <sz val="16"/>
      <name val="Times New Roman"/>
      <family val="1"/>
    </font>
    <font>
      <b/>
      <sz val="12"/>
      <name val="Arial"/>
      <family val="2"/>
    </font>
    <font>
      <i/>
      <sz val="10"/>
      <name val="Arial"/>
      <family val="2"/>
    </font>
    <font>
      <sz val="10"/>
      <color theme="1"/>
      <name val="Arial"/>
      <family val="2"/>
    </font>
  </fonts>
  <fills count="26">
    <fill>
      <patternFill patternType="none"/>
    </fill>
    <fill>
      <patternFill patternType="gray125"/>
    </fill>
    <fill>
      <patternFill patternType="solid">
        <fgColor indexed="62"/>
        <bgColor indexed="64"/>
      </patternFill>
    </fill>
    <fill>
      <patternFill patternType="solid">
        <fgColor indexed="43"/>
        <bgColor indexed="64"/>
      </patternFill>
    </fill>
    <fill>
      <patternFill patternType="solid">
        <fgColor indexed="9"/>
        <bgColor indexed="15"/>
      </patternFill>
    </fill>
    <fill>
      <patternFill patternType="solid">
        <fgColor indexed="9"/>
        <bgColor indexed="41"/>
      </patternFill>
    </fill>
    <fill>
      <patternFill patternType="solid">
        <fgColor indexed="9"/>
        <bgColor indexed="40"/>
      </patternFill>
    </fill>
    <fill>
      <patternFill patternType="solid">
        <fgColor indexed="41"/>
      </patternFill>
    </fill>
    <fill>
      <patternFill patternType="solid">
        <fgColor indexed="40"/>
        <bgColor indexed="64"/>
      </patternFill>
    </fill>
    <fill>
      <patternFill patternType="lightUp">
        <fgColor indexed="48"/>
        <bgColor indexed="41"/>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22"/>
        <bgColor indexed="64"/>
      </patternFill>
    </fill>
  </fills>
  <borders count="15">
    <border>
      <left/>
      <right/>
      <top/>
      <bottom/>
      <diagonal/>
    </border>
    <border>
      <left/>
      <right/>
      <top style="thin">
        <color indexed="64"/>
      </top>
      <bottom style="thick">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86">
    <xf numFmtId="0" fontId="0" fillId="0" borderId="0"/>
    <xf numFmtId="43" fontId="1" fillId="0" borderId="0" applyNumberFormat="0" applyFont="0" applyAlignment="0" applyProtection="0"/>
    <xf numFmtId="43" fontId="2" fillId="0" borderId="0" applyFont="0" applyFill="0" applyBorder="0" applyAlignment="0" applyProtection="0"/>
    <xf numFmtId="0" fontId="6" fillId="0" borderId="0" applyFont="0" applyFill="0" applyBorder="0" applyAlignment="0" applyProtection="0">
      <alignment horizontal="left"/>
    </xf>
    <xf numFmtId="0" fontId="13" fillId="0" borderId="0" applyNumberFormat="0" applyFill="0" applyBorder="0" applyAlignment="0" applyProtection="0">
      <alignment vertical="top"/>
      <protection locked="0"/>
    </xf>
    <xf numFmtId="37" fontId="4" fillId="0" borderId="0" applyNumberFormat="0" applyFill="0" applyBorder="0"/>
    <xf numFmtId="0" fontId="3" fillId="0" borderId="0"/>
    <xf numFmtId="0" fontId="2" fillId="0" borderId="0"/>
    <xf numFmtId="9" fontId="1" fillId="0" borderId="0" applyFont="0" applyFill="0" applyBorder="0" applyAlignment="0" applyProtection="0"/>
    <xf numFmtId="2" fontId="2" fillId="0" borderId="0" applyFill="0" applyBorder="0" applyProtection="0">
      <alignment horizontal="right"/>
    </xf>
    <xf numFmtId="14" fontId="12" fillId="2" borderId="1" applyProtection="0">
      <alignment horizontal="right"/>
    </xf>
    <xf numFmtId="0" fontId="12" fillId="0" borderId="0" applyNumberFormat="0" applyFill="0" applyBorder="0" applyProtection="0">
      <alignment horizontal="left"/>
    </xf>
    <xf numFmtId="166" fontId="7" fillId="0" borderId="0">
      <alignment horizontal="left"/>
    </xf>
    <xf numFmtId="4" fontId="8" fillId="4" borderId="0" applyNumberFormat="0" applyProtection="0">
      <alignment horizontal="left"/>
    </xf>
    <xf numFmtId="4" fontId="15" fillId="5" borderId="0" applyNumberFormat="0" applyProtection="0">
      <alignment horizontal="left" indent="1"/>
    </xf>
    <xf numFmtId="4" fontId="16" fillId="6" borderId="0" applyNumberFormat="0" applyProtection="0"/>
    <xf numFmtId="4" fontId="17" fillId="7" borderId="0" applyNumberFormat="0" applyProtection="0">
      <alignment horizontal="left" indent="1"/>
    </xf>
    <xf numFmtId="4" fontId="18" fillId="8" borderId="11" applyNumberFormat="0" applyProtection="0"/>
    <xf numFmtId="4" fontId="18" fillId="9" borderId="12" applyNumberFormat="0" applyProtection="0">
      <alignment horizontal="left" vertical="center" indent="1"/>
    </xf>
    <xf numFmtId="0" fontId="17" fillId="8" borderId="11" applyNumberFormat="0" applyProtection="0">
      <alignment horizontal="left" vertical="top"/>
    </xf>
    <xf numFmtId="4" fontId="17" fillId="0" borderId="11" applyNumberFormat="0" applyProtection="0">
      <alignment horizontal="left" vertical="center" indent="1"/>
    </xf>
    <xf numFmtId="4" fontId="17" fillId="0" borderId="11" applyNumberFormat="0" applyProtection="0">
      <alignment horizontal="right" vertical="center"/>
    </xf>
    <xf numFmtId="4" fontId="18" fillId="3" borderId="11" applyNumberFormat="0" applyProtection="0">
      <alignment horizontal="left" vertical="center" indent="1"/>
    </xf>
    <xf numFmtId="4" fontId="18" fillId="10" borderId="11" applyNumberFormat="0" applyProtection="0">
      <alignment vertical="center"/>
    </xf>
    <xf numFmtId="0" fontId="2" fillId="0" borderId="0"/>
    <xf numFmtId="4" fontId="19" fillId="3" borderId="11" applyNumberFormat="0" applyProtection="0">
      <alignment vertical="center"/>
    </xf>
    <xf numFmtId="0" fontId="18" fillId="3" borderId="11" applyNumberFormat="0" applyProtection="0">
      <alignment horizontal="left" vertical="top" indent="1"/>
    </xf>
    <xf numFmtId="4" fontId="17" fillId="11" borderId="11" applyNumberFormat="0" applyProtection="0">
      <alignment horizontal="right" vertical="center"/>
    </xf>
    <xf numFmtId="4" fontId="17" fillId="12" borderId="11" applyNumberFormat="0" applyProtection="0">
      <alignment horizontal="right" vertical="center"/>
    </xf>
    <xf numFmtId="4" fontId="17" fillId="13" borderId="11" applyNumberFormat="0" applyProtection="0">
      <alignment horizontal="right" vertical="center"/>
    </xf>
    <xf numFmtId="4" fontId="17" fillId="14" borderId="11" applyNumberFormat="0" applyProtection="0">
      <alignment horizontal="right" vertical="center"/>
    </xf>
    <xf numFmtId="4" fontId="17" fillId="15" borderId="11" applyNumberFormat="0" applyProtection="0">
      <alignment horizontal="right" vertical="center"/>
    </xf>
    <xf numFmtId="4" fontId="17" fillId="16" borderId="11" applyNumberFormat="0" applyProtection="0">
      <alignment horizontal="right" vertical="center"/>
    </xf>
    <xf numFmtId="4" fontId="17" fillId="17" borderId="11" applyNumberFormat="0" applyProtection="0">
      <alignment horizontal="right" vertical="center"/>
    </xf>
    <xf numFmtId="4" fontId="17" fillId="18" borderId="11" applyNumberFormat="0" applyProtection="0">
      <alignment horizontal="right" vertical="center"/>
    </xf>
    <xf numFmtId="4" fontId="17" fillId="19" borderId="11" applyNumberFormat="0" applyProtection="0">
      <alignment horizontal="right" vertical="center"/>
    </xf>
    <xf numFmtId="4" fontId="20" fillId="20" borderId="0" applyNumberFormat="0" applyProtection="0">
      <alignment horizontal="left" vertical="center" indent="1"/>
    </xf>
    <xf numFmtId="4" fontId="17" fillId="21" borderId="11" applyNumberFormat="0" applyProtection="0">
      <alignment horizontal="right" vertical="center"/>
    </xf>
    <xf numFmtId="0" fontId="2" fillId="20" borderId="11" applyNumberFormat="0" applyProtection="0">
      <alignment horizontal="left" vertical="center" indent="1"/>
    </xf>
    <xf numFmtId="0" fontId="2" fillId="20" borderId="11" applyNumberFormat="0" applyProtection="0">
      <alignment horizontal="left" vertical="top" indent="1"/>
    </xf>
    <xf numFmtId="0" fontId="2" fillId="8" borderId="11" applyNumberFormat="0" applyProtection="0">
      <alignment horizontal="left" vertical="center" indent="1"/>
    </xf>
    <xf numFmtId="0" fontId="2" fillId="8" borderId="11" applyNumberFormat="0" applyProtection="0">
      <alignment horizontal="left" vertical="top" indent="1"/>
    </xf>
    <xf numFmtId="0" fontId="2" fillId="22" borderId="11" applyNumberFormat="0" applyProtection="0">
      <alignment horizontal="left" vertical="center" indent="1"/>
    </xf>
    <xf numFmtId="0" fontId="2" fillId="22" borderId="11" applyNumberFormat="0" applyProtection="0">
      <alignment horizontal="left" vertical="top" indent="1"/>
    </xf>
    <xf numFmtId="0" fontId="2" fillId="23" borderId="11" applyNumberFormat="0" applyProtection="0">
      <alignment horizontal="left" vertical="center" indent="1"/>
    </xf>
    <xf numFmtId="0" fontId="2" fillId="23" borderId="11" applyNumberFormat="0" applyProtection="0">
      <alignment horizontal="left" vertical="top" indent="1"/>
    </xf>
    <xf numFmtId="4" fontId="17" fillId="24" borderId="11" applyNumberFormat="0" applyProtection="0">
      <alignment vertical="center"/>
    </xf>
    <xf numFmtId="4" fontId="21" fillId="24" borderId="11" applyNumberFormat="0" applyProtection="0">
      <alignment vertical="center"/>
    </xf>
    <xf numFmtId="4" fontId="17" fillId="24" borderId="11" applyNumberFormat="0" applyProtection="0">
      <alignment horizontal="left" vertical="center" indent="1"/>
    </xf>
    <xf numFmtId="0" fontId="17" fillId="24" borderId="11" applyNumberFormat="0" applyProtection="0">
      <alignment horizontal="left" vertical="top" indent="1"/>
    </xf>
    <xf numFmtId="4" fontId="21" fillId="7" borderId="11" applyNumberFormat="0" applyProtection="0">
      <alignment horizontal="right" vertical="center"/>
    </xf>
    <xf numFmtId="4" fontId="22" fillId="7" borderId="11" applyNumberFormat="0" applyProtection="0">
      <alignment horizontal="right" vertical="center"/>
    </xf>
    <xf numFmtId="0" fontId="23" fillId="0" borderId="0"/>
    <xf numFmtId="4" fontId="24" fillId="20" borderId="0" applyNumberFormat="0" applyProtection="0">
      <alignment horizontal="left" vertical="center" indent="1"/>
    </xf>
    <xf numFmtId="4" fontId="26" fillId="5" borderId="0" applyNumberFormat="0" applyProtection="0">
      <alignment horizontal="left" indent="1"/>
    </xf>
    <xf numFmtId="4" fontId="25" fillId="6" borderId="0" applyNumberFormat="0" applyProtection="0"/>
    <xf numFmtId="0" fontId="23" fillId="20" borderId="11" applyNumberFormat="0" applyProtection="0">
      <alignment horizontal="left" vertical="center" indent="1"/>
    </xf>
    <xf numFmtId="0" fontId="23" fillId="20" borderId="11" applyNumberFormat="0" applyProtection="0">
      <alignment horizontal="left" vertical="top" indent="1"/>
    </xf>
    <xf numFmtId="0" fontId="23" fillId="8" borderId="11" applyNumberFormat="0" applyProtection="0">
      <alignment horizontal="left" vertical="center" indent="1"/>
    </xf>
    <xf numFmtId="0" fontId="23" fillId="8" borderId="11" applyNumberFormat="0" applyProtection="0">
      <alignment horizontal="left" vertical="top" indent="1"/>
    </xf>
    <xf numFmtId="0" fontId="23" fillId="22" borderId="11" applyNumberFormat="0" applyProtection="0">
      <alignment horizontal="left" vertical="center" indent="1"/>
    </xf>
    <xf numFmtId="0" fontId="23" fillId="22" borderId="11" applyNumberFormat="0" applyProtection="0">
      <alignment horizontal="left" vertical="top" indent="1"/>
    </xf>
    <xf numFmtId="0" fontId="23" fillId="23" borderId="11" applyNumberFormat="0" applyProtection="0">
      <alignment horizontal="left" vertical="center" indent="1"/>
    </xf>
    <xf numFmtId="0" fontId="23" fillId="23" borderId="11" applyNumberFormat="0" applyProtection="0">
      <alignment horizontal="left" vertical="top" indent="1"/>
    </xf>
    <xf numFmtId="4" fontId="27" fillId="4" borderId="0" applyNumberFormat="0" applyProtection="0">
      <alignment horizontal="left"/>
    </xf>
    <xf numFmtId="41" fontId="28"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3" fontId="29" fillId="0" borderId="0" applyFont="0" applyFill="0" applyBorder="0" applyAlignment="0" applyProtection="0"/>
    <xf numFmtId="168" fontId="29" fillId="0" borderId="0" applyFont="0" applyFill="0" applyBorder="0" applyAlignment="0" applyProtection="0"/>
    <xf numFmtId="0" fontId="29" fillId="0" borderId="0" applyFont="0" applyFill="0" applyBorder="0" applyAlignment="0" applyProtection="0"/>
    <xf numFmtId="2" fontId="29" fillId="0" borderId="0" applyFont="0" applyFill="0" applyBorder="0" applyAlignment="0" applyProtection="0"/>
    <xf numFmtId="38" fontId="11" fillId="25" borderId="0" applyNumberFormat="0" applyBorder="0" applyAlignment="0" applyProtection="0"/>
    <xf numFmtId="0" fontId="30" fillId="0" borderId="0"/>
    <xf numFmtId="0" fontId="31" fillId="0" borderId="13" applyNumberFormat="0" applyAlignment="0" applyProtection="0">
      <alignment horizontal="left" vertical="center"/>
    </xf>
    <xf numFmtId="0" fontId="31" fillId="0" borderId="2">
      <alignment horizontal="left" vertical="center"/>
    </xf>
    <xf numFmtId="10" fontId="11" fillId="24" borderId="14" applyNumberFormat="0" applyBorder="0" applyAlignment="0" applyProtection="0"/>
    <xf numFmtId="169" fontId="2" fillId="0" borderId="0"/>
    <xf numFmtId="10" fontId="2" fillId="0" borderId="0" applyFont="0" applyFill="0" applyBorder="0" applyAlignment="0" applyProtection="0"/>
    <xf numFmtId="0" fontId="5" fillId="0" borderId="14">
      <alignment horizontal="center" vertical="center" wrapText="1"/>
    </xf>
  </cellStyleXfs>
  <cellXfs count="116">
    <xf numFmtId="0" fontId="0" fillId="0" borderId="0" xfId="0"/>
    <xf numFmtId="0" fontId="5" fillId="0" borderId="0" xfId="6" applyFont="1"/>
    <xf numFmtId="0" fontId="9" fillId="0" borderId="0" xfId="0" applyFont="1" applyBorder="1" applyAlignment="1">
      <alignment horizontal="center"/>
    </xf>
    <xf numFmtId="5" fontId="9" fillId="0" borderId="0" xfId="0" applyNumberFormat="1" applyFont="1" applyBorder="1"/>
    <xf numFmtId="0" fontId="10" fillId="0" borderId="0" xfId="6" applyFont="1" applyAlignment="1">
      <alignment horizontal="center"/>
    </xf>
    <xf numFmtId="0" fontId="10" fillId="0" borderId="0" xfId="6" applyNumberFormat="1" applyFont="1" applyAlignment="1">
      <alignment horizontal="center"/>
    </xf>
    <xf numFmtId="0" fontId="5" fillId="0" borderId="0" xfId="6" applyFont="1" applyBorder="1" applyAlignment="1">
      <alignment horizontal="left"/>
    </xf>
    <xf numFmtId="0" fontId="10" fillId="0" borderId="0" xfId="6" applyFont="1" applyBorder="1"/>
    <xf numFmtId="0" fontId="5" fillId="0" borderId="0" xfId="6" applyFont="1" applyBorder="1"/>
    <xf numFmtId="0" fontId="10" fillId="0" borderId="0" xfId="6" applyFont="1" applyBorder="1" applyAlignment="1">
      <alignment horizontal="center"/>
    </xf>
    <xf numFmtId="0" fontId="5" fillId="0" borderId="0" xfId="0" applyFont="1"/>
    <xf numFmtId="0" fontId="10" fillId="0" borderId="0" xfId="6" applyFont="1"/>
    <xf numFmtId="0" fontId="2" fillId="0" borderId="0" xfId="6" applyFont="1"/>
    <xf numFmtId="0" fontId="2" fillId="0" borderId="0" xfId="6" applyNumberFormat="1" applyFont="1" applyAlignment="1">
      <alignment horizontal="center"/>
    </xf>
    <xf numFmtId="0" fontId="2" fillId="0" borderId="0" xfId="0" applyFont="1"/>
    <xf numFmtId="14" fontId="10" fillId="0" borderId="0" xfId="2" quotePrefix="1" applyNumberFormat="1" applyFont="1" applyFill="1" applyBorder="1" applyAlignment="1">
      <alignment horizontal="center"/>
    </xf>
    <xf numFmtId="5" fontId="2" fillId="0" borderId="0" xfId="2" applyNumberFormat="1" applyFont="1" applyFill="1" applyBorder="1" applyAlignment="1">
      <alignment horizontal="center"/>
    </xf>
    <xf numFmtId="37" fontId="2" fillId="0" borderId="0" xfId="2" applyNumberFormat="1" applyFont="1" applyFill="1" applyBorder="1" applyAlignment="1">
      <alignment horizontal="right"/>
    </xf>
    <xf numFmtId="0" fontId="2" fillId="0" borderId="0" xfId="6" applyFont="1" applyAlignment="1">
      <alignment horizontal="center"/>
    </xf>
    <xf numFmtId="0" fontId="2" fillId="0" borderId="0" xfId="6" applyFont="1" applyBorder="1" applyAlignment="1">
      <alignment horizontal="left"/>
    </xf>
    <xf numFmtId="0" fontId="2" fillId="0" borderId="0" xfId="6" applyFont="1" applyBorder="1"/>
    <xf numFmtId="0" fontId="2" fillId="0" borderId="0" xfId="7" applyFont="1" applyBorder="1" applyAlignment="1">
      <alignment horizontal="left"/>
    </xf>
    <xf numFmtId="0" fontId="10" fillId="0" borderId="0" xfId="1" applyNumberFormat="1" applyFont="1" applyAlignment="1">
      <alignment horizontal="center"/>
    </xf>
    <xf numFmtId="14" fontId="10" fillId="0" borderId="0" xfId="1" quotePrefix="1" applyNumberFormat="1" applyFont="1" applyAlignment="1">
      <alignment horizontal="center"/>
    </xf>
    <xf numFmtId="5" fontId="10" fillId="0" borderId="0" xfId="1" applyNumberFormat="1" applyFont="1" applyAlignment="1">
      <alignment horizontal="center"/>
    </xf>
    <xf numFmtId="37" fontId="2" fillId="0" borderId="0" xfId="1" applyNumberFormat="1" applyFont="1" applyAlignment="1">
      <alignment horizontal="right"/>
    </xf>
    <xf numFmtId="0" fontId="2" fillId="0" borderId="0" xfId="6" applyFont="1" applyBorder="1" applyAlignment="1">
      <alignment horizontal="center"/>
    </xf>
    <xf numFmtId="164" fontId="2" fillId="0" borderId="0" xfId="8" applyNumberFormat="1" applyFont="1" applyAlignment="1">
      <alignment horizontal="center"/>
    </xf>
    <xf numFmtId="0" fontId="2" fillId="0" borderId="0" xfId="6" applyFont="1" applyFill="1" applyAlignment="1">
      <alignment horizontal="center"/>
    </xf>
    <xf numFmtId="0" fontId="2" fillId="0" borderId="0" xfId="0" applyFont="1" applyAlignment="1">
      <alignment horizontal="center"/>
    </xf>
    <xf numFmtId="0" fontId="5" fillId="0" borderId="3" xfId="0" applyFont="1" applyBorder="1"/>
    <xf numFmtId="17" fontId="5" fillId="0" borderId="3" xfId="0" quotePrefix="1" applyNumberFormat="1" applyFont="1" applyBorder="1" applyAlignment="1">
      <alignment horizontal="center"/>
    </xf>
    <xf numFmtId="165" fontId="2" fillId="0" borderId="0" xfId="1" applyNumberFormat="1" applyFont="1"/>
    <xf numFmtId="0" fontId="14" fillId="0" borderId="0" xfId="0" applyFont="1"/>
    <xf numFmtId="165" fontId="5" fillId="0" borderId="0" xfId="1" applyNumberFormat="1" applyFont="1"/>
    <xf numFmtId="0" fontId="5" fillId="0" borderId="0" xfId="0" applyFont="1" applyAlignment="1">
      <alignment horizontal="center"/>
    </xf>
    <xf numFmtId="41" fontId="2" fillId="0" borderId="0" xfId="0" applyNumberFormat="1" applyFont="1" applyFill="1"/>
    <xf numFmtId="0" fontId="5" fillId="0" borderId="0" xfId="0" applyFont="1" applyFill="1" applyBorder="1"/>
    <xf numFmtId="0" fontId="5" fillId="0" borderId="0" xfId="0" applyFont="1" applyFill="1" applyAlignment="1">
      <alignment horizontal="center"/>
    </xf>
    <xf numFmtId="17" fontId="5" fillId="0" borderId="3" xfId="0" applyNumberFormat="1" applyFont="1" applyBorder="1" applyAlignment="1">
      <alignment horizontal="center"/>
    </xf>
    <xf numFmtId="165" fontId="2" fillId="0" borderId="0" xfId="0" applyNumberFormat="1" applyFont="1" applyAlignment="1">
      <alignment horizontal="center"/>
    </xf>
    <xf numFmtId="0" fontId="2" fillId="0" borderId="0" xfId="0" applyNumberFormat="1" applyFont="1" applyAlignment="1">
      <alignment horizontal="center"/>
    </xf>
    <xf numFmtId="41" fontId="5" fillId="0" borderId="0" xfId="0" applyNumberFormat="1" applyFont="1" applyFill="1" applyBorder="1" applyAlignment="1">
      <alignment horizontal="center"/>
    </xf>
    <xf numFmtId="17" fontId="5" fillId="0" borderId="0" xfId="0" applyNumberFormat="1" applyFont="1" applyFill="1" applyAlignment="1">
      <alignment horizontal="center"/>
    </xf>
    <xf numFmtId="0" fontId="32" fillId="0" borderId="0" xfId="0" applyFont="1"/>
    <xf numFmtId="165" fontId="5" fillId="0" borderId="0" xfId="0" applyNumberFormat="1" applyFont="1"/>
    <xf numFmtId="0" fontId="5" fillId="0" borderId="0" xfId="0" applyFont="1" applyAlignment="1">
      <alignment horizontal="right"/>
    </xf>
    <xf numFmtId="0" fontId="2" fillId="0" borderId="0" xfId="0" applyNumberFormat="1" applyFont="1" applyFill="1" applyBorder="1" applyAlignment="1">
      <alignment horizontal="left" wrapText="1"/>
    </xf>
    <xf numFmtId="17" fontId="2" fillId="0" borderId="0" xfId="0" quotePrefix="1" applyNumberFormat="1" applyFont="1" applyFill="1"/>
    <xf numFmtId="0" fontId="14" fillId="0" borderId="0" xfId="0" applyFont="1" applyFill="1"/>
    <xf numFmtId="0" fontId="2" fillId="0" borderId="0" xfId="0" applyFont="1" applyFill="1" applyAlignment="1">
      <alignment horizontal="right"/>
    </xf>
    <xf numFmtId="0" fontId="2" fillId="0" borderId="0" xfId="0" applyFont="1" applyFill="1" applyAlignment="1">
      <alignment horizontal="left"/>
    </xf>
    <xf numFmtId="0" fontId="2" fillId="0" borderId="0" xfId="0" applyFont="1" applyFill="1"/>
    <xf numFmtId="0" fontId="5" fillId="0" borderId="0" xfId="0" applyFont="1" applyFill="1" applyAlignment="1">
      <alignment horizontal="right"/>
    </xf>
    <xf numFmtId="0" fontId="2" fillId="0" borderId="0" xfId="1" applyNumberFormat="1" applyFont="1"/>
    <xf numFmtId="0" fontId="2" fillId="0" borderId="0" xfId="1" applyNumberFormat="1" applyFont="1" applyAlignment="1">
      <alignment horizontal="center"/>
    </xf>
    <xf numFmtId="165" fontId="2" fillId="0" borderId="0" xfId="2" applyNumberFormat="1" applyFont="1" applyBorder="1" applyAlignment="1">
      <alignment horizontal="center"/>
    </xf>
    <xf numFmtId="0" fontId="2" fillId="0" borderId="0" xfId="7" applyFont="1" applyBorder="1"/>
    <xf numFmtId="5" fontId="2" fillId="0" borderId="0" xfId="1" applyNumberFormat="1" applyFont="1" applyAlignment="1">
      <alignment horizontal="right"/>
    </xf>
    <xf numFmtId="5" fontId="2" fillId="0" borderId="0" xfId="2" applyNumberFormat="1" applyFont="1" applyBorder="1" applyAlignment="1">
      <alignment horizontal="right"/>
    </xf>
    <xf numFmtId="0" fontId="2" fillId="0" borderId="0" xfId="0" applyFont="1" applyBorder="1"/>
    <xf numFmtId="5" fontId="2" fillId="0" borderId="0" xfId="2" applyNumberFormat="1" applyFont="1" applyFill="1" applyBorder="1" applyAlignment="1">
      <alignment horizontal="right"/>
    </xf>
    <xf numFmtId="0" fontId="5" fillId="0" borderId="0" xfId="0" applyFont="1" applyBorder="1"/>
    <xf numFmtId="41" fontId="2" fillId="0" borderId="0" xfId="1" applyNumberFormat="1" applyFont="1" applyAlignment="1">
      <alignment horizontal="right"/>
    </xf>
    <xf numFmtId="43" fontId="2" fillId="0" borderId="0" xfId="6" applyNumberFormat="1" applyFont="1"/>
    <xf numFmtId="43" fontId="2" fillId="0" borderId="0" xfId="6" applyNumberFormat="1" applyFont="1" applyBorder="1"/>
    <xf numFmtId="41" fontId="2" fillId="0" borderId="0" xfId="2" applyNumberFormat="1" applyFont="1" applyFill="1" applyBorder="1" applyAlignment="1">
      <alignment horizontal="right"/>
    </xf>
    <xf numFmtId="41" fontId="2" fillId="0" borderId="0" xfId="1" applyNumberFormat="1" applyFont="1" applyBorder="1" applyAlignment="1">
      <alignment horizontal="right"/>
    </xf>
    <xf numFmtId="37" fontId="2" fillId="0" borderId="0" xfId="1" applyNumberFormat="1" applyFont="1" applyBorder="1"/>
    <xf numFmtId="37" fontId="2" fillId="0" borderId="0" xfId="6" applyNumberFormat="1" applyFont="1"/>
    <xf numFmtId="0" fontId="2" fillId="0" borderId="0" xfId="1" applyNumberFormat="1" applyFont="1" applyBorder="1"/>
    <xf numFmtId="0" fontId="2" fillId="0" borderId="0" xfId="6" applyFont="1" applyFill="1" applyBorder="1"/>
    <xf numFmtId="0" fontId="2" fillId="0" borderId="0" xfId="6" applyFont="1" applyFill="1" applyBorder="1" applyAlignment="1">
      <alignment horizontal="center"/>
    </xf>
    <xf numFmtId="37" fontId="2" fillId="0" borderId="0" xfId="6" applyNumberFormat="1" applyFont="1" applyBorder="1"/>
    <xf numFmtId="37" fontId="2" fillId="0" borderId="0" xfId="6" applyNumberFormat="1" applyFont="1" applyFill="1" applyBorder="1"/>
    <xf numFmtId="41" fontId="2" fillId="0" borderId="0" xfId="2" applyNumberFormat="1" applyFont="1" applyAlignment="1">
      <alignment horizontal="center"/>
    </xf>
    <xf numFmtId="0" fontId="2" fillId="0" borderId="0" xfId="6" quotePrefix="1" applyFont="1" applyBorder="1" applyAlignment="1">
      <alignment horizontal="left"/>
    </xf>
    <xf numFmtId="164" fontId="2" fillId="0" borderId="0" xfId="8" applyNumberFormat="1" applyFont="1" applyBorder="1" applyAlignment="1">
      <alignment horizontal="center"/>
    </xf>
    <xf numFmtId="41" fontId="2" fillId="0" borderId="0" xfId="2" applyNumberFormat="1" applyFont="1" applyBorder="1" applyAlignment="1">
      <alignment horizontal="center"/>
    </xf>
    <xf numFmtId="0" fontId="2" fillId="0" borderId="0" xfId="6" applyNumberFormat="1" applyFont="1" applyBorder="1" applyAlignment="1">
      <alignment horizontal="center"/>
    </xf>
    <xf numFmtId="41" fontId="2" fillId="0" borderId="0" xfId="1" applyNumberFormat="1" applyFont="1" applyAlignment="1">
      <alignment horizontal="center"/>
    </xf>
    <xf numFmtId="37" fontId="2" fillId="0" borderId="0" xfId="1" applyNumberFormat="1" applyFont="1"/>
    <xf numFmtId="37" fontId="2" fillId="0" borderId="0" xfId="2" applyNumberFormat="1" applyFont="1" applyBorder="1" applyAlignment="1">
      <alignment horizontal="right"/>
    </xf>
    <xf numFmtId="0" fontId="2" fillId="0" borderId="4" xfId="6" applyFont="1" applyBorder="1"/>
    <xf numFmtId="0" fontId="2" fillId="0" borderId="5" xfId="6" applyFont="1" applyBorder="1"/>
    <xf numFmtId="0" fontId="2" fillId="0" borderId="5" xfId="6" applyFont="1" applyBorder="1" applyAlignment="1">
      <alignment horizontal="center"/>
    </xf>
    <xf numFmtId="0" fontId="2" fillId="0" borderId="5" xfId="1" applyNumberFormat="1" applyFont="1" applyBorder="1" applyAlignment="1">
      <alignment horizontal="center"/>
    </xf>
    <xf numFmtId="0" fontId="2" fillId="0" borderId="8" xfId="6" applyFont="1" applyBorder="1" applyAlignment="1">
      <alignment horizontal="center"/>
    </xf>
    <xf numFmtId="0" fontId="2" fillId="0" borderId="9" xfId="6" applyFont="1" applyBorder="1"/>
    <xf numFmtId="0" fontId="2" fillId="0" borderId="0" xfId="1" applyNumberFormat="1" applyFont="1" applyBorder="1" applyAlignment="1">
      <alignment horizontal="center"/>
    </xf>
    <xf numFmtId="0" fontId="2" fillId="0" borderId="10" xfId="6" applyFont="1" applyBorder="1" applyAlignment="1">
      <alignment horizontal="center"/>
    </xf>
    <xf numFmtId="0" fontId="2" fillId="0" borderId="9" xfId="6" quotePrefix="1" applyFont="1" applyBorder="1" applyAlignment="1">
      <alignment horizontal="left"/>
    </xf>
    <xf numFmtId="0" fontId="2" fillId="0" borderId="10" xfId="6" applyNumberFormat="1" applyFont="1" applyBorder="1" applyAlignment="1">
      <alignment horizontal="center"/>
    </xf>
    <xf numFmtId="3" fontId="2" fillId="0" borderId="0" xfId="1" applyNumberFormat="1" applyFont="1" applyBorder="1" applyAlignment="1">
      <alignment horizontal="center"/>
    </xf>
    <xf numFmtId="0" fontId="2" fillId="0" borderId="6" xfId="6" applyFont="1" applyBorder="1"/>
    <xf numFmtId="0" fontId="2" fillId="0" borderId="3" xfId="6" applyFont="1" applyBorder="1"/>
    <xf numFmtId="0" fontId="2" fillId="0" borderId="3" xfId="6" applyFont="1" applyBorder="1" applyAlignment="1">
      <alignment horizontal="center"/>
    </xf>
    <xf numFmtId="0" fontId="2" fillId="0" borderId="3" xfId="1" applyNumberFormat="1" applyFont="1" applyBorder="1" applyAlignment="1">
      <alignment horizontal="center"/>
    </xf>
    <xf numFmtId="0" fontId="2" fillId="0" borderId="7" xfId="6" applyFont="1" applyBorder="1" applyAlignment="1">
      <alignment horizontal="center"/>
    </xf>
    <xf numFmtId="0" fontId="5" fillId="0" borderId="3" xfId="0" applyFont="1" applyFill="1" applyBorder="1"/>
    <xf numFmtId="17" fontId="5" fillId="0" borderId="3" xfId="0" applyNumberFormat="1" applyFont="1" applyFill="1" applyBorder="1" applyAlignment="1">
      <alignment horizontal="center"/>
    </xf>
    <xf numFmtId="0" fontId="2" fillId="0" borderId="0" xfId="6" applyFont="1" applyFill="1"/>
    <xf numFmtId="165" fontId="2" fillId="0" borderId="0" xfId="0" applyNumberFormat="1" applyFont="1" applyFill="1" applyAlignment="1">
      <alignment horizontal="center"/>
    </xf>
    <xf numFmtId="165" fontId="2" fillId="0" borderId="0" xfId="1" applyNumberFormat="1" applyFont="1" applyFill="1"/>
    <xf numFmtId="10" fontId="2" fillId="0" borderId="0" xfId="8" applyNumberFormat="1" applyFont="1" applyFill="1"/>
    <xf numFmtId="0" fontId="5" fillId="0" borderId="0" xfId="0" applyFont="1" applyFill="1" applyBorder="1" applyAlignment="1">
      <alignment horizontal="center"/>
    </xf>
    <xf numFmtId="0" fontId="32" fillId="0" borderId="0" xfId="0" applyFont="1" applyFill="1"/>
    <xf numFmtId="165" fontId="2" fillId="0" borderId="0" xfId="1" applyNumberFormat="1" applyFont="1" applyFill="1" applyBorder="1" applyAlignment="1">
      <alignment wrapText="1"/>
    </xf>
    <xf numFmtId="165" fontId="33" fillId="0" borderId="3" xfId="1" applyNumberFormat="1" applyFont="1" applyFill="1" applyBorder="1"/>
    <xf numFmtId="10" fontId="2" fillId="0" borderId="0" xfId="8" quotePrefix="1" applyNumberFormat="1" applyFont="1" applyFill="1"/>
    <xf numFmtId="170" fontId="2" fillId="0" borderId="0" xfId="8" applyNumberFormat="1" applyFont="1" applyAlignment="1">
      <alignment horizontal="center"/>
    </xf>
    <xf numFmtId="170" fontId="2" fillId="0" borderId="0" xfId="6" applyNumberFormat="1" applyFont="1"/>
    <xf numFmtId="37" fontId="2" fillId="0" borderId="2" xfId="1" applyNumberFormat="1" applyFont="1" applyBorder="1" applyAlignment="1">
      <alignment horizontal="right"/>
    </xf>
    <xf numFmtId="5" fontId="2" fillId="0" borderId="2" xfId="1" applyNumberFormat="1" applyFont="1" applyBorder="1" applyAlignment="1">
      <alignment horizontal="right"/>
    </xf>
    <xf numFmtId="0" fontId="2" fillId="0" borderId="0" xfId="0" applyNumberFormat="1" applyFont="1" applyFill="1" applyBorder="1" applyAlignment="1">
      <alignment horizontal="left" vertical="top" wrapText="1"/>
    </xf>
    <xf numFmtId="0" fontId="2" fillId="0" borderId="0" xfId="0" applyFont="1" applyFill="1" applyAlignment="1">
      <alignment horizontal="left" vertical="top" wrapText="1"/>
    </xf>
  </cellXfs>
  <cellStyles count="86">
    <cellStyle name="Comma" xfId="1" builtinId="3"/>
    <cellStyle name="Comma  - Style1" xfId="66"/>
    <cellStyle name="Comma  - Style2" xfId="67"/>
    <cellStyle name="Comma  - Style3" xfId="68"/>
    <cellStyle name="Comma  - Style4" xfId="69"/>
    <cellStyle name="Comma  - Style5" xfId="70"/>
    <cellStyle name="Comma  - Style6" xfId="71"/>
    <cellStyle name="Comma  - Style7" xfId="72"/>
    <cellStyle name="Comma  - Style8" xfId="73"/>
    <cellStyle name="Comma_Sept 04_3.3 - CA Revenue Normalizing" xfId="2"/>
    <cellStyle name="Comma0" xfId="74"/>
    <cellStyle name="Currency0" xfId="75"/>
    <cellStyle name="Date" xfId="76"/>
    <cellStyle name="Fixed" xfId="77"/>
    <cellStyle name="General" xfId="3"/>
    <cellStyle name="Grey" xfId="78"/>
    <cellStyle name="header" xfId="79"/>
    <cellStyle name="Header1" xfId="80"/>
    <cellStyle name="Header2" xfId="81"/>
    <cellStyle name="Hyperlink_Litle mtn_CPI" xfId="4"/>
    <cellStyle name="Input [yellow]" xfId="82"/>
    <cellStyle name="nONE" xfId="5"/>
    <cellStyle name="Normal" xfId="0" builtinId="0"/>
    <cellStyle name="Normal - Style1" xfId="83"/>
    <cellStyle name="Normal 2" xfId="24"/>
    <cellStyle name="Normal 3" xfId="52"/>
    <cellStyle name="Normal 4" xfId="65"/>
    <cellStyle name="Normal_Adjustment Template" xfId="6"/>
    <cellStyle name="Normal_Sept 04_3.3 - CA Revenue Normalizing" xfId="7"/>
    <cellStyle name="Percent" xfId="8" builtinId="5"/>
    <cellStyle name="Percent [2]" xfId="84"/>
    <cellStyle name="SAPBEXaggData" xfId="23"/>
    <cellStyle name="SAPBEXaggDataEmph" xfId="25"/>
    <cellStyle name="SAPBEXaggItem" xfId="22"/>
    <cellStyle name="SAPBEXaggItemX" xfId="26"/>
    <cellStyle name="SAPBEXchaText" xfId="17"/>
    <cellStyle name="SAPBEXexcBad7" xfId="27"/>
    <cellStyle name="SAPBEXexcBad8" xfId="28"/>
    <cellStyle name="SAPBEXexcBad9" xfId="29"/>
    <cellStyle name="SAPBEXexcCritical4" xfId="30"/>
    <cellStyle name="SAPBEXexcCritical5" xfId="31"/>
    <cellStyle name="SAPBEXexcCritical6" xfId="32"/>
    <cellStyle name="SAPBEXexcGood1" xfId="33"/>
    <cellStyle name="SAPBEXexcGood2" xfId="34"/>
    <cellStyle name="SAPBEXexcGood3" xfId="35"/>
    <cellStyle name="SAPBEXfilterDrill" xfId="18"/>
    <cellStyle name="SAPBEXfilterItem" xfId="16"/>
    <cellStyle name="SAPBEXfilterText" xfId="36"/>
    <cellStyle name="SAPBEXfilterText 2" xfId="53"/>
    <cellStyle name="SAPBEXformats" xfId="37"/>
    <cellStyle name="SAPBEXheaderItem" xfId="14"/>
    <cellStyle name="SAPBEXheaderItem 2" xfId="54"/>
    <cellStyle name="SAPBEXheaderText" xfId="15"/>
    <cellStyle name="SAPBEXheaderText 2" xfId="55"/>
    <cellStyle name="SAPBEXHLevel0" xfId="38"/>
    <cellStyle name="SAPBEXHLevel0 2" xfId="56"/>
    <cellStyle name="SAPBEXHLevel0X" xfId="39"/>
    <cellStyle name="SAPBEXHLevel0X 2" xfId="57"/>
    <cellStyle name="SAPBEXHLevel1" xfId="40"/>
    <cellStyle name="SAPBEXHLevel1 2" xfId="58"/>
    <cellStyle name="SAPBEXHLevel1X" xfId="41"/>
    <cellStyle name="SAPBEXHLevel1X 2" xfId="59"/>
    <cellStyle name="SAPBEXHLevel2" xfId="42"/>
    <cellStyle name="SAPBEXHLevel2 2" xfId="60"/>
    <cellStyle name="SAPBEXHLevel2X" xfId="43"/>
    <cellStyle name="SAPBEXHLevel2X 2" xfId="61"/>
    <cellStyle name="SAPBEXHLevel3" xfId="44"/>
    <cellStyle name="SAPBEXHLevel3 2" xfId="62"/>
    <cellStyle name="SAPBEXHLevel3X" xfId="45"/>
    <cellStyle name="SAPBEXHLevel3X 2" xfId="63"/>
    <cellStyle name="SAPBEXresData" xfId="46"/>
    <cellStyle name="SAPBEXresDataEmph" xfId="47"/>
    <cellStyle name="SAPBEXresItem" xfId="48"/>
    <cellStyle name="SAPBEXresItemX" xfId="49"/>
    <cellStyle name="SAPBEXstdData" xfId="21"/>
    <cellStyle name="SAPBEXstdDataEmph" xfId="50"/>
    <cellStyle name="SAPBEXstdItem" xfId="20"/>
    <cellStyle name="SAPBEXstdItemX" xfId="19"/>
    <cellStyle name="SAPBEXtitle" xfId="13"/>
    <cellStyle name="SAPBEXtitle 2" xfId="64"/>
    <cellStyle name="SAPBEXundefined" xfId="51"/>
    <cellStyle name="Style 21" xfId="9"/>
    <cellStyle name="Style 22" xfId="10"/>
    <cellStyle name="Style 24" xfId="11"/>
    <cellStyle name="Titles" xfId="85"/>
    <cellStyle name="TRANSMISSION RELIABILITY PORTION OF PROJECT" xfId="12"/>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2419F9"/>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67236</xdr:colOff>
      <xdr:row>50</xdr:row>
      <xdr:rowOff>95250</xdr:rowOff>
    </xdr:from>
    <xdr:to>
      <xdr:col>8</xdr:col>
      <xdr:colOff>193862</xdr:colOff>
      <xdr:row>63</xdr:row>
      <xdr:rowOff>44824</xdr:rowOff>
    </xdr:to>
    <xdr:sp macro="" textlink="">
      <xdr:nvSpPr>
        <xdr:cNvPr id="38913" name="Text 12"/>
        <xdr:cNvSpPr txBox="1">
          <a:spLocks noChangeArrowheads="1"/>
        </xdr:cNvSpPr>
      </xdr:nvSpPr>
      <xdr:spPr bwMode="auto">
        <a:xfrm>
          <a:off x="67236" y="8566897"/>
          <a:ext cx="6962214" cy="1361515"/>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latin typeface="Arial" pitchFamily="34" charset="0"/>
              <a:ea typeface="+mn-ea"/>
              <a:cs typeface="Arial" pitchFamily="34" charset="0"/>
            </a:rPr>
            <a:t>The Company has provided both electricity and steam from the Little Mountain plant to the Great Salt Lake Minerals Company (GSL) since 1968. However, on August 1, 2011 the electrical generator at the Little Mountain Plant experienced a significant electrical fault.  In August 2011, the Company installed a mobile packaged boiler in order to provide enough steam for GSL to maintain its operations.  Since the plant is no longer producing power, a portion of the Little Mountain plant was retired in December 2011, which is reflected in the Plant Additions and Retirements Adjustment No. 8.6.  The remaining portion of the plant and two rented boilers will be used to deliver steam to GSL under a new contract, executed on December 13, 2011.  Under this new contract, the Company will continue to provide steam to GSL through July 31, 2012. In return, GSL will pay the Company a fee to cover the Company's costs for the boiler rental, labor and O&amp;M expense plus an administrative fee.  This adjustment removes the base period steam revenue and O&amp;M expense and adds the revenue related to the administrative fee under the terms of the new contract. The related tax impact is included in adjustments 7.6, 7.7 and 7.8.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3"/>
  <dimension ref="A1:N68"/>
  <sheetViews>
    <sheetView tabSelected="1" zoomScale="80" zoomScaleNormal="80" zoomScaleSheetLayoutView="85" workbookViewId="0">
      <selection activeCell="F18" sqref="F18"/>
    </sheetView>
  </sheetViews>
  <sheetFormatPr defaultColWidth="10" defaultRowHeight="12.75"/>
  <cols>
    <col min="1" max="1" width="7.140625" style="12" customWidth="1"/>
    <col min="2" max="2" width="23.5703125" style="12" customWidth="1"/>
    <col min="3" max="3" width="10.7109375" style="18" bestFit="1" customWidth="1"/>
    <col min="4" max="4" width="8.42578125" style="12" customWidth="1"/>
    <col min="5" max="5" width="15" style="54" customWidth="1"/>
    <col min="6" max="6" width="12.85546875" style="12" customWidth="1"/>
    <col min="7" max="7" width="12.85546875" style="12" bestFit="1" customWidth="1"/>
    <col min="8" max="8" width="11.7109375" style="12" bestFit="1" customWidth="1"/>
    <col min="9" max="9" width="5.5703125" style="12" bestFit="1" customWidth="1"/>
    <col min="10" max="10" width="11.28515625" style="12" bestFit="1" customWidth="1"/>
    <col min="11" max="12" width="12.28515625" style="12" bestFit="1" customWidth="1"/>
    <col min="13" max="13" width="12.85546875" style="12" bestFit="1" customWidth="1"/>
    <col min="14" max="16384" width="10" style="12"/>
  </cols>
  <sheetData>
    <row r="1" spans="1:14" ht="12" customHeight="1">
      <c r="A1" s="1" t="s">
        <v>16</v>
      </c>
      <c r="D1" s="18"/>
      <c r="E1" s="55"/>
      <c r="F1" s="18"/>
      <c r="G1" s="18"/>
      <c r="H1" s="18" t="s">
        <v>1</v>
      </c>
      <c r="I1" s="13">
        <v>5.3</v>
      </c>
    </row>
    <row r="2" spans="1:14" ht="12" customHeight="1">
      <c r="A2" s="10" t="s">
        <v>47</v>
      </c>
      <c r="D2" s="18"/>
      <c r="E2" s="55"/>
      <c r="F2" s="18"/>
      <c r="G2" s="18"/>
      <c r="H2" s="18"/>
      <c r="I2" s="13"/>
    </row>
    <row r="3" spans="1:14" ht="12" customHeight="1">
      <c r="A3" s="1" t="s">
        <v>18</v>
      </c>
      <c r="D3" s="18"/>
      <c r="E3" s="55"/>
      <c r="F3" s="18"/>
      <c r="G3" s="18"/>
      <c r="H3" s="18"/>
      <c r="I3" s="13"/>
    </row>
    <row r="4" spans="1:14" ht="12" customHeight="1">
      <c r="A4" s="1"/>
      <c r="D4" s="18"/>
      <c r="E4" s="55"/>
      <c r="F4" s="18"/>
      <c r="G4" s="18"/>
      <c r="H4" s="18"/>
      <c r="I4" s="13"/>
    </row>
    <row r="5" spans="1:14" ht="12" customHeight="1">
      <c r="D5" s="18"/>
      <c r="E5" s="55"/>
      <c r="F5" s="18"/>
      <c r="G5" s="18"/>
      <c r="H5" s="18"/>
      <c r="I5" s="13"/>
    </row>
    <row r="6" spans="1:14" ht="12" customHeight="1">
      <c r="D6" s="18"/>
      <c r="E6" s="55" t="s">
        <v>2</v>
      </c>
      <c r="F6" s="18"/>
      <c r="G6" s="18"/>
      <c r="H6" s="18" t="s">
        <v>53</v>
      </c>
      <c r="I6" s="13"/>
    </row>
    <row r="7" spans="1:14" ht="12" customHeight="1">
      <c r="C7" s="4" t="s">
        <v>3</v>
      </c>
      <c r="D7" s="4" t="s">
        <v>4</v>
      </c>
      <c r="E7" s="22" t="s">
        <v>5</v>
      </c>
      <c r="F7" s="4" t="s">
        <v>6</v>
      </c>
      <c r="G7" s="4" t="s">
        <v>7</v>
      </c>
      <c r="H7" s="4" t="s">
        <v>8</v>
      </c>
      <c r="I7" s="5" t="s">
        <v>9</v>
      </c>
    </row>
    <row r="8" spans="1:14" ht="12" customHeight="1">
      <c r="B8" s="20"/>
      <c r="C8" s="26"/>
      <c r="D8" s="26"/>
      <c r="E8" s="55"/>
      <c r="F8" s="26"/>
      <c r="G8" s="26"/>
      <c r="H8" s="56"/>
      <c r="I8" s="13"/>
    </row>
    <row r="9" spans="1:14" ht="12" customHeight="1">
      <c r="A9" s="57"/>
      <c r="B9" s="20"/>
      <c r="C9" s="26"/>
      <c r="D9" s="26"/>
      <c r="E9" s="58"/>
      <c r="F9" s="26"/>
      <c r="G9" s="27"/>
      <c r="H9" s="59"/>
      <c r="I9" s="13"/>
    </row>
    <row r="10" spans="1:14" ht="12" customHeight="1">
      <c r="A10" s="6" t="s">
        <v>10</v>
      </c>
      <c r="C10" s="26"/>
      <c r="D10" s="26"/>
      <c r="E10" s="58"/>
      <c r="F10" s="26"/>
      <c r="G10" s="110"/>
      <c r="H10" s="58"/>
      <c r="I10" s="13"/>
      <c r="L10" s="20"/>
      <c r="M10" s="20"/>
      <c r="N10" s="20"/>
    </row>
    <row r="11" spans="1:14" ht="12" customHeight="1">
      <c r="A11" s="19" t="s">
        <v>15</v>
      </c>
      <c r="C11" s="26">
        <v>456</v>
      </c>
      <c r="D11" s="26">
        <v>3</v>
      </c>
      <c r="E11" s="25">
        <f>'5.3.1'!F9</f>
        <v>-3825706.2</v>
      </c>
      <c r="F11" s="26" t="s">
        <v>12</v>
      </c>
      <c r="G11" s="110">
        <v>0.4315468104876492</v>
      </c>
      <c r="H11" s="25">
        <f>G11*E11</f>
        <v>-1650971.3084728247</v>
      </c>
      <c r="I11" s="13" t="str">
        <f>$I$1&amp;".1"</f>
        <v>5.3.1</v>
      </c>
      <c r="L11" s="20"/>
      <c r="M11" s="20"/>
      <c r="N11" s="20"/>
    </row>
    <row r="12" spans="1:14" ht="12" customHeight="1">
      <c r="A12" s="60" t="s">
        <v>51</v>
      </c>
      <c r="C12" s="26">
        <v>456</v>
      </c>
      <c r="D12" s="26">
        <v>3</v>
      </c>
      <c r="E12" s="25">
        <f>'5.3.1'!F10</f>
        <v>37407.480000000003</v>
      </c>
      <c r="F12" s="26" t="s">
        <v>12</v>
      </c>
      <c r="G12" s="110">
        <v>0.4315468104876492</v>
      </c>
      <c r="H12" s="25">
        <f>G12*E12</f>
        <v>16143.078682380528</v>
      </c>
      <c r="I12" s="13" t="str">
        <f>$I$1&amp;".1"</f>
        <v>5.3.1</v>
      </c>
      <c r="L12" s="20"/>
      <c r="M12" s="61"/>
      <c r="N12" s="20"/>
    </row>
    <row r="13" spans="1:14" ht="12" customHeight="1">
      <c r="A13" s="62"/>
      <c r="C13" s="26"/>
      <c r="D13" s="26"/>
      <c r="E13" s="113">
        <f>SUM(E11:E12)</f>
        <v>-3788298.72</v>
      </c>
      <c r="F13" s="26"/>
      <c r="G13" s="110"/>
      <c r="H13" s="112">
        <f>SUM(H11:H12)</f>
        <v>-1634828.2297904443</v>
      </c>
      <c r="I13" s="13"/>
      <c r="L13" s="20"/>
      <c r="M13" s="61"/>
      <c r="N13" s="20"/>
    </row>
    <row r="14" spans="1:14" ht="12" customHeight="1">
      <c r="A14" s="6" t="s">
        <v>0</v>
      </c>
      <c r="C14" s="26"/>
      <c r="D14" s="26"/>
      <c r="E14" s="58"/>
      <c r="F14" s="26"/>
      <c r="G14" s="110"/>
      <c r="H14" s="25"/>
      <c r="I14" s="13"/>
      <c r="L14" s="20"/>
      <c r="M14" s="61"/>
      <c r="N14" s="20"/>
    </row>
    <row r="15" spans="1:14" ht="12" customHeight="1">
      <c r="A15" s="6" t="s">
        <v>17</v>
      </c>
      <c r="C15" s="26"/>
      <c r="D15" s="26"/>
      <c r="E15" s="58"/>
      <c r="F15" s="26"/>
      <c r="G15" s="110"/>
      <c r="H15" s="25"/>
      <c r="I15" s="13"/>
      <c r="L15" s="20"/>
      <c r="M15" s="61"/>
      <c r="N15" s="20"/>
    </row>
    <row r="16" spans="1:14" ht="12" customHeight="1">
      <c r="A16" s="12" t="s">
        <v>19</v>
      </c>
      <c r="C16" s="26">
        <v>548</v>
      </c>
      <c r="D16" s="26">
        <v>3</v>
      </c>
      <c r="E16" s="25">
        <f>'5.3.1'!H28</f>
        <v>-1143874.0301883668</v>
      </c>
      <c r="F16" s="26" t="s">
        <v>12</v>
      </c>
      <c r="G16" s="110">
        <v>0.4315468104876492</v>
      </c>
      <c r="H16" s="25">
        <f>G16*E16</f>
        <v>-493635.18932744261</v>
      </c>
      <c r="I16" s="13" t="str">
        <f t="shared" ref="I16" si="0">$I$1&amp;".1"</f>
        <v>5.3.1</v>
      </c>
      <c r="K16" s="64"/>
      <c r="L16" s="65"/>
      <c r="M16" s="66"/>
      <c r="N16" s="20"/>
    </row>
    <row r="17" spans="1:14" ht="12" customHeight="1">
      <c r="A17" s="21"/>
      <c r="B17" s="20"/>
      <c r="D17" s="26"/>
      <c r="E17" s="63"/>
      <c r="F17" s="26"/>
      <c r="G17" s="111"/>
      <c r="H17" s="25"/>
      <c r="I17" s="13"/>
      <c r="J17" s="64"/>
      <c r="K17" s="64"/>
      <c r="L17" s="65"/>
      <c r="M17" s="66"/>
      <c r="N17" s="20"/>
    </row>
    <row r="18" spans="1:14" ht="12" customHeight="1">
      <c r="A18" s="21"/>
      <c r="B18" s="20"/>
      <c r="C18" s="28"/>
      <c r="D18" s="26"/>
      <c r="E18" s="67"/>
      <c r="F18" s="26"/>
      <c r="G18" s="111"/>
      <c r="H18" s="54"/>
      <c r="I18" s="13"/>
      <c r="J18" s="64"/>
      <c r="K18" s="64"/>
      <c r="L18" s="65"/>
      <c r="M18" s="16"/>
      <c r="N18" s="20"/>
    </row>
    <row r="19" spans="1:14" ht="12" customHeight="1">
      <c r="A19" s="21"/>
      <c r="B19" s="20"/>
      <c r="C19" s="28"/>
      <c r="D19" s="26"/>
      <c r="E19" s="67"/>
      <c r="F19" s="26"/>
      <c r="I19" s="13"/>
      <c r="J19" s="64"/>
      <c r="L19" s="20"/>
      <c r="M19" s="15"/>
      <c r="N19" s="20"/>
    </row>
    <row r="20" spans="1:14" ht="12" customHeight="1">
      <c r="C20" s="28"/>
      <c r="D20" s="20"/>
      <c r="E20" s="68"/>
      <c r="F20" s="20"/>
      <c r="H20" s="69"/>
      <c r="L20" s="20"/>
      <c r="M20" s="71"/>
      <c r="N20" s="20"/>
    </row>
    <row r="21" spans="1:14">
      <c r="C21" s="72"/>
      <c r="D21" s="26"/>
      <c r="E21" s="68"/>
      <c r="F21" s="26"/>
      <c r="I21" s="13"/>
      <c r="L21" s="20"/>
      <c r="M21" s="71"/>
      <c r="N21" s="20"/>
    </row>
    <row r="22" spans="1:14" ht="12" customHeight="1">
      <c r="C22" s="28"/>
      <c r="D22" s="26"/>
      <c r="E22" s="68"/>
      <c r="F22" s="26"/>
      <c r="I22" s="13"/>
      <c r="L22" s="73"/>
      <c r="M22" s="17"/>
      <c r="N22" s="20"/>
    </row>
    <row r="23" spans="1:14" ht="12" customHeight="1">
      <c r="C23" s="28"/>
      <c r="D23" s="26"/>
      <c r="E23" s="68"/>
      <c r="F23" s="26"/>
      <c r="I23" s="13"/>
      <c r="L23" s="20"/>
      <c r="M23" s="74"/>
      <c r="N23" s="20"/>
    </row>
    <row r="24" spans="1:14" ht="12" customHeight="1">
      <c r="C24" s="28"/>
      <c r="D24" s="20"/>
      <c r="E24" s="68"/>
      <c r="F24" s="20"/>
      <c r="L24" s="73"/>
      <c r="M24" s="74"/>
      <c r="N24" s="20"/>
    </row>
    <row r="25" spans="1:14" ht="12" customHeight="1">
      <c r="C25" s="28"/>
      <c r="D25" s="20"/>
      <c r="E25" s="70"/>
      <c r="F25" s="20"/>
      <c r="L25" s="20"/>
      <c r="M25" s="20"/>
      <c r="N25" s="20"/>
    </row>
    <row r="26" spans="1:14" ht="12" customHeight="1">
      <c r="C26" s="28"/>
      <c r="D26" s="26"/>
      <c r="E26" s="68"/>
      <c r="F26" s="26"/>
      <c r="I26" s="13"/>
      <c r="L26" s="20"/>
      <c r="M26" s="20"/>
      <c r="N26" s="20"/>
    </row>
    <row r="27" spans="1:14" ht="12" customHeight="1">
      <c r="C27" s="28"/>
      <c r="D27" s="26"/>
      <c r="E27" s="68"/>
      <c r="F27" s="26"/>
      <c r="I27" s="13"/>
    </row>
    <row r="28" spans="1:14">
      <c r="C28" s="28"/>
      <c r="D28" s="26"/>
      <c r="E28" s="68"/>
      <c r="F28" s="26"/>
      <c r="I28" s="13"/>
    </row>
    <row r="29" spans="1:14" ht="12" customHeight="1">
      <c r="C29" s="28"/>
      <c r="D29" s="20"/>
      <c r="E29" s="68"/>
      <c r="F29" s="20"/>
    </row>
    <row r="30" spans="1:14" ht="12" customHeight="1">
      <c r="A30" s="19"/>
      <c r="B30" s="20"/>
      <c r="C30" s="26"/>
      <c r="D30" s="26"/>
      <c r="E30" s="70"/>
      <c r="F30" s="26"/>
      <c r="G30" s="27"/>
      <c r="H30" s="75"/>
      <c r="I30" s="13"/>
    </row>
    <row r="31" spans="1:14" ht="12" customHeight="1">
      <c r="A31" s="76"/>
      <c r="B31" s="20"/>
      <c r="C31" s="26"/>
      <c r="D31" s="26"/>
      <c r="E31" s="70"/>
      <c r="F31" s="26"/>
      <c r="G31" s="27"/>
      <c r="H31" s="75"/>
      <c r="I31" s="13"/>
    </row>
    <row r="32" spans="1:14" s="20" customFormat="1" ht="12" customHeight="1">
      <c r="A32" s="8"/>
      <c r="C32" s="26"/>
      <c r="D32" s="26"/>
      <c r="E32" s="54"/>
      <c r="F32" s="26"/>
      <c r="G32" s="77"/>
      <c r="H32" s="78"/>
      <c r="I32" s="79"/>
    </row>
    <row r="33" spans="1:10" s="20" customFormat="1" ht="12" customHeight="1">
      <c r="A33" s="8"/>
      <c r="C33" s="26"/>
      <c r="D33" s="26"/>
      <c r="E33" s="80"/>
      <c r="F33" s="78"/>
      <c r="G33" s="77"/>
      <c r="H33" s="78"/>
      <c r="I33" s="79"/>
    </row>
    <row r="34" spans="1:10" s="20" customFormat="1" ht="12" customHeight="1">
      <c r="A34" s="6"/>
      <c r="C34" s="26"/>
      <c r="D34" s="26"/>
      <c r="E34" s="63"/>
      <c r="F34" s="26"/>
      <c r="G34" s="12"/>
      <c r="H34" s="59"/>
      <c r="I34" s="13"/>
      <c r="J34" s="12"/>
    </row>
    <row r="35" spans="1:10" s="20" customFormat="1" ht="12" customHeight="1">
      <c r="A35" s="7"/>
      <c r="C35" s="26"/>
      <c r="D35" s="26"/>
      <c r="E35" s="54"/>
      <c r="F35" s="26"/>
      <c r="G35" s="12"/>
      <c r="H35" s="59"/>
      <c r="I35" s="79"/>
      <c r="J35" s="12"/>
    </row>
    <row r="36" spans="1:10" s="20" customFormat="1" ht="12" customHeight="1">
      <c r="A36" s="21"/>
      <c r="C36" s="26"/>
      <c r="D36" s="26"/>
      <c r="E36" s="23"/>
      <c r="F36" s="26"/>
      <c r="G36" s="12"/>
      <c r="H36" s="78"/>
      <c r="I36" s="79"/>
      <c r="J36" s="12"/>
    </row>
    <row r="37" spans="1:10" s="20" customFormat="1" ht="12" customHeight="1">
      <c r="A37" s="12"/>
      <c r="B37" s="12"/>
      <c r="C37" s="18"/>
      <c r="D37" s="12"/>
      <c r="E37" s="24"/>
      <c r="F37" s="3"/>
      <c r="G37" s="12"/>
      <c r="H37" s="75"/>
      <c r="I37" s="13"/>
      <c r="J37" s="12"/>
    </row>
    <row r="38" spans="1:10" s="20" customFormat="1" ht="12" customHeight="1">
      <c r="A38" s="11"/>
      <c r="B38" s="12"/>
      <c r="C38" s="18"/>
      <c r="D38" s="12"/>
      <c r="E38" s="54"/>
      <c r="F38" s="3"/>
      <c r="G38" s="12"/>
      <c r="H38" s="75"/>
      <c r="I38" s="13"/>
      <c r="J38" s="12"/>
    </row>
    <row r="39" spans="1:10" s="20" customFormat="1" ht="12" customHeight="1">
      <c r="A39" s="12"/>
      <c r="B39" s="12"/>
      <c r="C39" s="18"/>
      <c r="D39" s="12"/>
      <c r="E39" s="25"/>
      <c r="F39" s="3"/>
      <c r="G39" s="12"/>
      <c r="H39" s="75"/>
      <c r="I39" s="13"/>
      <c r="J39" s="12"/>
    </row>
    <row r="40" spans="1:10" s="20" customFormat="1" ht="12" customHeight="1">
      <c r="A40" s="12"/>
      <c r="B40" s="12"/>
      <c r="C40" s="18"/>
      <c r="D40" s="12"/>
      <c r="E40" s="81"/>
      <c r="F40" s="12"/>
      <c r="G40" s="12"/>
      <c r="H40" s="75"/>
      <c r="I40" s="13"/>
      <c r="J40" s="12"/>
    </row>
    <row r="41" spans="1:10" s="20" customFormat="1" ht="12" customHeight="1">
      <c r="A41" s="12"/>
      <c r="B41" s="12"/>
      <c r="C41" s="18"/>
      <c r="D41" s="12"/>
      <c r="E41" s="81"/>
      <c r="F41" s="26"/>
      <c r="G41" s="12"/>
      <c r="H41" s="75"/>
      <c r="I41" s="13"/>
      <c r="J41" s="12"/>
    </row>
    <row r="42" spans="1:10" s="20" customFormat="1" ht="12" customHeight="1">
      <c r="A42" s="60"/>
      <c r="B42" s="60"/>
      <c r="C42" s="2"/>
      <c r="E42" s="25"/>
      <c r="F42" s="82"/>
      <c r="G42" s="77"/>
      <c r="H42" s="78"/>
      <c r="I42" s="79"/>
    </row>
    <row r="43" spans="1:10" s="20" customFormat="1" ht="12" customHeight="1">
      <c r="A43" s="60"/>
      <c r="B43" s="60"/>
      <c r="C43" s="2"/>
      <c r="E43" s="25"/>
      <c r="F43" s="82"/>
      <c r="G43" s="77"/>
      <c r="H43" s="78"/>
      <c r="I43" s="79"/>
    </row>
    <row r="44" spans="1:10" s="20" customFormat="1" ht="12" customHeight="1">
      <c r="A44" s="76"/>
      <c r="C44" s="26"/>
      <c r="D44" s="26"/>
      <c r="E44" s="80"/>
      <c r="F44" s="26"/>
      <c r="G44" s="77"/>
      <c r="H44" s="78"/>
      <c r="I44" s="79"/>
    </row>
    <row r="45" spans="1:10" ht="12" customHeight="1">
      <c r="A45" s="76"/>
      <c r="B45" s="20"/>
      <c r="C45" s="26"/>
      <c r="D45" s="26"/>
      <c r="E45" s="80"/>
      <c r="F45" s="26"/>
      <c r="G45" s="27"/>
      <c r="H45" s="75"/>
      <c r="I45" s="13"/>
    </row>
    <row r="46" spans="1:10" ht="12" customHeight="1">
      <c r="A46" s="76"/>
      <c r="B46" s="20"/>
      <c r="C46" s="26"/>
      <c r="D46" s="26"/>
      <c r="E46" s="80"/>
      <c r="F46" s="26"/>
      <c r="G46" s="27"/>
      <c r="H46" s="75"/>
      <c r="I46" s="13"/>
    </row>
    <row r="47" spans="1:10" ht="12" customHeight="1">
      <c r="A47" s="20"/>
      <c r="B47" s="20"/>
      <c r="C47" s="26"/>
      <c r="D47" s="26"/>
      <c r="E47" s="80"/>
      <c r="F47" s="26"/>
      <c r="G47" s="27"/>
      <c r="H47" s="75"/>
      <c r="I47" s="13"/>
    </row>
    <row r="48" spans="1:10" ht="12" customHeight="1">
      <c r="A48" s="20"/>
      <c r="B48" s="20"/>
      <c r="C48" s="26"/>
      <c r="D48" s="26"/>
      <c r="E48" s="80"/>
      <c r="F48" s="26"/>
      <c r="G48" s="27"/>
      <c r="H48" s="75"/>
      <c r="I48" s="13"/>
    </row>
    <row r="49" spans="1:9" ht="12" customHeight="1">
      <c r="A49" s="20"/>
      <c r="B49" s="20"/>
      <c r="C49" s="26"/>
      <c r="D49" s="26"/>
      <c r="E49" s="80"/>
      <c r="F49" s="26"/>
      <c r="G49" s="27"/>
      <c r="H49" s="75"/>
      <c r="I49" s="13"/>
    </row>
    <row r="50" spans="1:9" ht="12" customHeight="1">
      <c r="A50" s="8" t="s">
        <v>11</v>
      </c>
      <c r="B50" s="20"/>
      <c r="C50" s="26"/>
      <c r="D50" s="26"/>
      <c r="E50" s="55"/>
      <c r="F50" s="26"/>
      <c r="G50" s="26"/>
      <c r="H50" s="26"/>
      <c r="I50" s="13"/>
    </row>
    <row r="51" spans="1:9" ht="12" customHeight="1">
      <c r="A51" s="83"/>
      <c r="B51" s="84"/>
      <c r="C51" s="85"/>
      <c r="D51" s="85"/>
      <c r="E51" s="86"/>
      <c r="F51" s="85"/>
      <c r="G51" s="85"/>
      <c r="H51" s="85"/>
      <c r="I51" s="87"/>
    </row>
    <row r="52" spans="1:9" ht="12" customHeight="1">
      <c r="A52" s="88"/>
      <c r="B52" s="20"/>
      <c r="C52" s="26"/>
      <c r="D52" s="26"/>
      <c r="E52" s="89"/>
      <c r="F52" s="26"/>
      <c r="G52" s="26"/>
      <c r="H52" s="26"/>
      <c r="I52" s="90"/>
    </row>
    <row r="53" spans="1:9" ht="12" customHeight="1">
      <c r="A53" s="88"/>
      <c r="B53" s="20"/>
      <c r="C53" s="26"/>
      <c r="D53" s="26"/>
      <c r="E53" s="89"/>
      <c r="F53" s="26"/>
      <c r="G53" s="26"/>
      <c r="H53" s="26"/>
      <c r="I53" s="90"/>
    </row>
    <row r="54" spans="1:9" ht="12" customHeight="1">
      <c r="A54" s="88"/>
      <c r="B54" s="20"/>
      <c r="C54" s="26"/>
      <c r="D54" s="26"/>
      <c r="E54" s="89"/>
      <c r="F54" s="26"/>
      <c r="G54" s="26"/>
      <c r="H54" s="26"/>
      <c r="I54" s="90"/>
    </row>
    <row r="55" spans="1:9" ht="12" customHeight="1">
      <c r="A55" s="88"/>
      <c r="B55" s="20"/>
      <c r="C55" s="26"/>
      <c r="D55" s="26"/>
      <c r="E55" s="89"/>
      <c r="F55" s="26"/>
      <c r="G55" s="26"/>
      <c r="H55" s="26"/>
      <c r="I55" s="90"/>
    </row>
    <row r="56" spans="1:9" ht="12" customHeight="1">
      <c r="A56" s="91"/>
      <c r="B56" s="20"/>
      <c r="C56" s="26"/>
      <c r="D56" s="26"/>
      <c r="E56" s="89"/>
      <c r="F56" s="26"/>
      <c r="G56" s="26"/>
      <c r="H56" s="26"/>
      <c r="I56" s="92"/>
    </row>
    <row r="57" spans="1:9" ht="12" customHeight="1">
      <c r="A57" s="91"/>
      <c r="B57" s="20"/>
      <c r="C57" s="26"/>
      <c r="D57" s="26"/>
      <c r="E57" s="89"/>
      <c r="F57" s="26"/>
      <c r="G57" s="26"/>
      <c r="H57" s="26"/>
      <c r="I57" s="92"/>
    </row>
    <row r="58" spans="1:9" ht="12" customHeight="1">
      <c r="A58" s="91"/>
      <c r="B58" s="20"/>
      <c r="C58" s="26"/>
      <c r="D58" s="26"/>
      <c r="E58" s="89"/>
      <c r="F58" s="26"/>
      <c r="G58" s="26"/>
      <c r="H58" s="26"/>
      <c r="I58" s="92"/>
    </row>
    <row r="59" spans="1:9" ht="12" customHeight="1">
      <c r="A59" s="91"/>
      <c r="B59" s="20"/>
      <c r="C59" s="26"/>
      <c r="D59" s="26"/>
      <c r="E59" s="89"/>
      <c r="F59" s="26"/>
      <c r="G59" s="26"/>
      <c r="H59" s="26"/>
      <c r="I59" s="92"/>
    </row>
    <row r="60" spans="1:9" ht="12" customHeight="1">
      <c r="A60" s="91"/>
      <c r="B60" s="20"/>
      <c r="C60" s="26"/>
      <c r="D60" s="26"/>
      <c r="E60" s="89"/>
      <c r="F60" s="26"/>
      <c r="G60" s="26"/>
      <c r="H60" s="26"/>
      <c r="I60" s="92"/>
    </row>
    <row r="61" spans="1:9" ht="12" customHeight="1">
      <c r="A61" s="91"/>
      <c r="B61" s="20"/>
      <c r="C61" s="26"/>
      <c r="D61" s="26"/>
      <c r="E61" s="89"/>
      <c r="F61" s="26"/>
      <c r="G61" s="26"/>
      <c r="H61" s="26"/>
      <c r="I61" s="92"/>
    </row>
    <row r="62" spans="1:9" ht="12" customHeight="1">
      <c r="A62" s="91"/>
      <c r="B62" s="20"/>
      <c r="C62" s="26"/>
      <c r="D62" s="26"/>
      <c r="E62" s="93"/>
      <c r="F62" s="26"/>
      <c r="G62" s="26"/>
      <c r="H62" s="26"/>
      <c r="I62" s="92"/>
    </row>
    <row r="63" spans="1:9" ht="12" customHeight="1">
      <c r="A63" s="91"/>
      <c r="B63" s="20"/>
      <c r="C63" s="26"/>
      <c r="D63" s="26"/>
      <c r="E63" s="89"/>
      <c r="F63" s="26"/>
      <c r="G63" s="26"/>
      <c r="H63" s="26"/>
      <c r="I63" s="92"/>
    </row>
    <row r="64" spans="1:9" ht="12" customHeight="1">
      <c r="A64" s="91"/>
      <c r="B64" s="20"/>
      <c r="C64" s="26"/>
      <c r="D64" s="26"/>
      <c r="E64" s="89"/>
      <c r="F64" s="26"/>
      <c r="G64" s="26"/>
      <c r="H64" s="26"/>
      <c r="I64" s="92"/>
    </row>
    <row r="65" spans="1:9" ht="12" customHeight="1">
      <c r="A65" s="94"/>
      <c r="B65" s="95"/>
      <c r="C65" s="96"/>
      <c r="D65" s="96"/>
      <c r="E65" s="97"/>
      <c r="F65" s="96"/>
      <c r="G65" s="96"/>
      <c r="H65" s="96"/>
      <c r="I65" s="98"/>
    </row>
    <row r="66" spans="1:9" ht="12" customHeight="1"/>
    <row r="68" spans="1:9">
      <c r="C68" s="4"/>
      <c r="F68" s="9"/>
    </row>
  </sheetData>
  <phoneticPr fontId="3" type="noConversion"/>
  <conditionalFormatting sqref="A34 A20 A14 A10:A11">
    <cfRule type="cellIs" dxfId="3" priority="8" stopIfTrue="1" operator="equal">
      <formula>"Adjustment to Income/Expense/Rate Base:"</formula>
    </cfRule>
  </conditionalFormatting>
  <conditionalFormatting sqref="A36 A12:A20">
    <cfRule type="cellIs" dxfId="2" priority="9" stopIfTrue="1" operator="equal">
      <formula>"Title"</formula>
    </cfRule>
  </conditionalFormatting>
  <conditionalFormatting sqref="I1">
    <cfRule type="cellIs" dxfId="1" priority="10" stopIfTrue="1" operator="equal">
      <formula>"x.x"</formula>
    </cfRule>
  </conditionalFormatting>
  <conditionalFormatting sqref="A15">
    <cfRule type="cellIs" dxfId="0" priority="1" stopIfTrue="1" operator="equal">
      <formula>"Adjustment to Income/Expense/Rate Base:"</formula>
    </cfRule>
  </conditionalFormatting>
  <dataValidations count="5">
    <dataValidation type="list" errorStyle="warning" allowBlank="1" showInputMessage="1" showErrorMessage="1" errorTitle="Factor" error="This factor is not included in the drop-down list. Is this the factor you want to use?" sqref="F26:F28 F21:F23 F34:F36 F41:F49 F30:F32 F9:F19">
      <formula1>$F$69:$F$160</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D26:D28 D44:D49 D30:D36 M21 D21:D23 D9:D19">
      <formula1>"1, 2, 3"</formula1>
    </dataValidation>
    <dataValidation type="list" errorStyle="warning" allowBlank="1" showInputMessage="1" showErrorMessage="1" errorTitle="FERC ACCOUNT" error="This FERC Account is not included in the drop-down list. Is this the account you want to use?" sqref="F37:F38 C44:C49 C30:C36 C21 C9:C16">
      <formula1>$C$69:$C$403</formula1>
    </dataValidation>
    <dataValidation type="list" allowBlank="1" showInputMessage="1" showErrorMessage="1" errorTitle="Account Input Error" error="The account number entered is not valid." sqref="B42:B43">
      <formula1>ValidAccount</formula1>
    </dataValidation>
    <dataValidation type="list" allowBlank="1" showInputMessage="1" showErrorMessage="1" errorTitle="Adjsutment Type Input Error" error="An invalid adjustment type was entered._x000a__x000a_Valid values are 1, 2, or 3." sqref="C42:C43">
      <formula1>"1,2,3"</formula1>
    </dataValidation>
  </dataValidations>
  <printOptions horizontalCentered="1"/>
  <pageMargins left="0.75" right="0.25" top="0.5" bottom="0.3" header="0.5" footer="0.5"/>
  <pageSetup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K38"/>
  <sheetViews>
    <sheetView zoomScale="80" zoomScaleNormal="80" workbookViewId="0">
      <selection activeCell="D14" sqref="D14"/>
    </sheetView>
  </sheetViews>
  <sheetFormatPr defaultRowHeight="12.75"/>
  <cols>
    <col min="1" max="1" width="40" style="14" bestFit="1" customWidth="1"/>
    <col min="2" max="2" width="13.42578125" style="14" bestFit="1" customWidth="1"/>
    <col min="3" max="3" width="6.7109375" style="14" bestFit="1" customWidth="1"/>
    <col min="4" max="5" width="13.42578125" style="14" customWidth="1"/>
    <col min="6" max="6" width="15.42578125" style="14" bestFit="1" customWidth="1"/>
    <col min="7" max="7" width="15.7109375" style="14" bestFit="1" customWidth="1"/>
    <col min="8" max="8" width="14.7109375" style="14" bestFit="1" customWidth="1"/>
    <col min="9" max="9" width="14.7109375" style="14" customWidth="1"/>
    <col min="10" max="11" width="11.140625" style="14" bestFit="1" customWidth="1"/>
    <col min="12" max="16384" width="9.140625" style="14"/>
  </cols>
  <sheetData>
    <row r="1" spans="1:11">
      <c r="A1" s="10" t="str">
        <f>'5.3'!A1</f>
        <v>Rocky Mountain Power</v>
      </c>
      <c r="J1" s="29"/>
      <c r="K1" s="29"/>
    </row>
    <row r="2" spans="1:11">
      <c r="A2" s="10" t="str">
        <f>'5.3'!A2</f>
        <v>Utah General Rate Case - May 2013</v>
      </c>
    </row>
    <row r="3" spans="1:11">
      <c r="A3" s="10" t="str">
        <f>'5.3'!A3</f>
        <v>Little Mountain</v>
      </c>
    </row>
    <row r="5" spans="1:11">
      <c r="A5" s="10"/>
    </row>
    <row r="6" spans="1:11">
      <c r="A6" s="10" t="s">
        <v>27</v>
      </c>
    </row>
    <row r="7" spans="1:11">
      <c r="B7" s="38"/>
      <c r="C7" s="38"/>
      <c r="D7" s="38" t="s">
        <v>22</v>
      </c>
      <c r="E7" s="38" t="s">
        <v>22</v>
      </c>
      <c r="F7" s="38"/>
    </row>
    <row r="8" spans="1:11">
      <c r="A8" s="30" t="s">
        <v>24</v>
      </c>
      <c r="B8" s="39" t="s">
        <v>23</v>
      </c>
      <c r="C8" s="39" t="s">
        <v>14</v>
      </c>
      <c r="D8" s="31" t="s">
        <v>21</v>
      </c>
      <c r="E8" s="31" t="s">
        <v>48</v>
      </c>
      <c r="F8" s="39" t="s">
        <v>13</v>
      </c>
      <c r="G8" s="39" t="s">
        <v>25</v>
      </c>
    </row>
    <row r="9" spans="1:11">
      <c r="A9" s="14" t="s">
        <v>20</v>
      </c>
      <c r="B9" s="41">
        <v>456</v>
      </c>
      <c r="C9" s="40" t="s">
        <v>12</v>
      </c>
      <c r="D9" s="32">
        <v>3825706.2</v>
      </c>
      <c r="E9" s="32">
        <v>0</v>
      </c>
      <c r="F9" s="34">
        <f>E9-D9</f>
        <v>-3825706.2</v>
      </c>
      <c r="G9" s="35" t="str">
        <f>"Ref "&amp;'5.3'!$I$1</f>
        <v>Ref 5.3</v>
      </c>
    </row>
    <row r="10" spans="1:11">
      <c r="A10" s="14" t="s">
        <v>52</v>
      </c>
      <c r="B10" s="41">
        <v>456</v>
      </c>
      <c r="C10" s="40" t="s">
        <v>12</v>
      </c>
      <c r="D10" s="32">
        <v>0</v>
      </c>
      <c r="E10" s="32">
        <v>37407.480000000003</v>
      </c>
      <c r="F10" s="34">
        <f>E10-D10</f>
        <v>37407.480000000003</v>
      </c>
      <c r="G10" s="35" t="str">
        <f>"Ref "&amp;'5.3'!$I$1</f>
        <v>Ref 5.3</v>
      </c>
    </row>
    <row r="11" spans="1:11">
      <c r="B11" s="32"/>
      <c r="C11" s="32"/>
      <c r="D11" s="33"/>
      <c r="E11" s="33"/>
    </row>
    <row r="12" spans="1:11">
      <c r="A12" s="10" t="s">
        <v>28</v>
      </c>
      <c r="B12" s="32"/>
      <c r="C12" s="32"/>
      <c r="D12" s="33"/>
      <c r="E12" s="33"/>
    </row>
    <row r="13" spans="1:11">
      <c r="A13" s="10"/>
      <c r="B13" s="32"/>
      <c r="C13" s="32"/>
      <c r="D13" s="33"/>
      <c r="E13" s="33"/>
    </row>
    <row r="14" spans="1:11">
      <c r="A14" s="44" t="s">
        <v>34</v>
      </c>
      <c r="B14" s="32"/>
      <c r="C14" s="32"/>
      <c r="D14" s="33"/>
    </row>
    <row r="15" spans="1:11">
      <c r="F15" s="35" t="s">
        <v>32</v>
      </c>
      <c r="G15" s="38" t="s">
        <v>37</v>
      </c>
    </row>
    <row r="16" spans="1:11">
      <c r="B16" s="38"/>
      <c r="C16" s="38"/>
      <c r="D16" s="38" t="s">
        <v>29</v>
      </c>
      <c r="E16" s="38" t="s">
        <v>29</v>
      </c>
      <c r="F16" s="43" t="s">
        <v>36</v>
      </c>
      <c r="G16" s="38" t="s">
        <v>22</v>
      </c>
      <c r="H16" s="38"/>
    </row>
    <row r="17" spans="1:8">
      <c r="A17" s="99" t="s">
        <v>24</v>
      </c>
      <c r="B17" s="100" t="s">
        <v>23</v>
      </c>
      <c r="C17" s="100" t="s">
        <v>14</v>
      </c>
      <c r="D17" s="100" t="s">
        <v>30</v>
      </c>
      <c r="E17" s="100" t="s">
        <v>44</v>
      </c>
      <c r="F17" s="31" t="s">
        <v>21</v>
      </c>
      <c r="G17" s="31" t="s">
        <v>48</v>
      </c>
      <c r="H17" s="39" t="s">
        <v>13</v>
      </c>
    </row>
    <row r="18" spans="1:8">
      <c r="A18" s="101" t="s">
        <v>19</v>
      </c>
      <c r="B18" s="72">
        <v>548</v>
      </c>
      <c r="C18" s="102" t="s">
        <v>12</v>
      </c>
      <c r="D18" s="103">
        <v>825775.11</v>
      </c>
      <c r="E18" s="104">
        <f>B35</f>
        <v>2.4436638768461898E-2</v>
      </c>
      <c r="F18" s="32">
        <f>D18*(1+E18)</f>
        <v>845954.27806705679</v>
      </c>
      <c r="G18" s="32">
        <v>0</v>
      </c>
      <c r="H18" s="32">
        <f>G18-F18</f>
        <v>-845954.27806705679</v>
      </c>
    </row>
    <row r="19" spans="1:8">
      <c r="A19" s="37"/>
      <c r="B19" s="105"/>
      <c r="C19" s="105"/>
      <c r="D19" s="42"/>
      <c r="E19" s="38" t="s">
        <v>46</v>
      </c>
    </row>
    <row r="20" spans="1:8">
      <c r="A20" s="37"/>
      <c r="B20" s="105"/>
      <c r="C20" s="105"/>
      <c r="D20" s="42"/>
      <c r="E20" s="105"/>
    </row>
    <row r="21" spans="1:8">
      <c r="A21" s="106" t="s">
        <v>35</v>
      </c>
      <c r="B21" s="36"/>
      <c r="C21" s="36"/>
      <c r="D21" s="36"/>
      <c r="E21" s="36"/>
      <c r="F21" s="36"/>
      <c r="G21" s="36"/>
    </row>
    <row r="22" spans="1:8">
      <c r="A22" s="52"/>
      <c r="B22" s="52"/>
      <c r="C22" s="52"/>
      <c r="D22" s="52"/>
      <c r="E22" s="52"/>
      <c r="F22" s="35" t="s">
        <v>32</v>
      </c>
      <c r="G22" s="38" t="s">
        <v>38</v>
      </c>
    </row>
    <row r="23" spans="1:8">
      <c r="A23" s="52"/>
      <c r="B23" s="38"/>
      <c r="C23" s="38"/>
      <c r="D23" s="38" t="s">
        <v>31</v>
      </c>
      <c r="E23" s="38" t="s">
        <v>31</v>
      </c>
      <c r="F23" s="38" t="s">
        <v>33</v>
      </c>
      <c r="G23" s="38" t="s">
        <v>22</v>
      </c>
      <c r="H23" s="38"/>
    </row>
    <row r="24" spans="1:8">
      <c r="A24" s="99" t="s">
        <v>24</v>
      </c>
      <c r="B24" s="100" t="s">
        <v>23</v>
      </c>
      <c r="C24" s="100" t="s">
        <v>14</v>
      </c>
      <c r="D24" s="100" t="s">
        <v>30</v>
      </c>
      <c r="E24" s="100" t="s">
        <v>26</v>
      </c>
      <c r="F24" s="31" t="s">
        <v>21</v>
      </c>
      <c r="G24" s="31" t="s">
        <v>48</v>
      </c>
      <c r="H24" s="39" t="s">
        <v>13</v>
      </c>
    </row>
    <row r="25" spans="1:8">
      <c r="A25" s="101" t="s">
        <v>19</v>
      </c>
      <c r="B25" s="72">
        <v>548</v>
      </c>
      <c r="C25" s="102" t="s">
        <v>12</v>
      </c>
      <c r="D25" s="103">
        <v>279370.06000000017</v>
      </c>
      <c r="E25" s="104">
        <v>6.6398282340311379E-2</v>
      </c>
      <c r="F25" s="32">
        <f>D25*(1+E25)</f>
        <v>297919.75212130987</v>
      </c>
      <c r="G25" s="32">
        <v>0</v>
      </c>
      <c r="H25" s="32">
        <f>G25-F25</f>
        <v>-297919.75212130987</v>
      </c>
    </row>
    <row r="26" spans="1:8">
      <c r="A26" s="37"/>
      <c r="B26" s="105"/>
      <c r="C26" s="105"/>
      <c r="D26" s="42"/>
      <c r="E26" s="38" t="s">
        <v>50</v>
      </c>
    </row>
    <row r="27" spans="1:8">
      <c r="A27" s="52"/>
      <c r="B27" s="52"/>
      <c r="C27" s="52"/>
      <c r="D27" s="52"/>
      <c r="E27" s="52"/>
    </row>
    <row r="28" spans="1:8">
      <c r="A28" s="52"/>
      <c r="B28" s="52"/>
      <c r="C28" s="52"/>
      <c r="D28" s="52"/>
      <c r="E28" s="52"/>
      <c r="G28" s="46" t="s">
        <v>39</v>
      </c>
      <c r="H28" s="45">
        <f>H25+H18</f>
        <v>-1143874.0301883668</v>
      </c>
    </row>
    <row r="29" spans="1:8">
      <c r="A29" s="52"/>
      <c r="B29" s="52"/>
      <c r="C29" s="52"/>
      <c r="D29" s="52"/>
      <c r="E29" s="52"/>
      <c r="H29" s="53" t="str">
        <f>"Ref "&amp;'5.3'!$I$1</f>
        <v>Ref 5.3</v>
      </c>
    </row>
    <row r="30" spans="1:8">
      <c r="A30" s="52"/>
      <c r="B30" s="52"/>
      <c r="C30" s="52"/>
      <c r="D30" s="52"/>
      <c r="E30" s="52"/>
    </row>
    <row r="31" spans="1:8" ht="42" customHeight="1">
      <c r="A31" s="114" t="s">
        <v>45</v>
      </c>
      <c r="B31" s="115"/>
      <c r="C31" s="115"/>
      <c r="D31" s="115"/>
      <c r="E31" s="115"/>
    </row>
    <row r="32" spans="1:8">
      <c r="A32" s="47"/>
      <c r="B32" s="47"/>
      <c r="C32" s="47"/>
      <c r="D32" s="47"/>
      <c r="E32" s="47"/>
    </row>
    <row r="33" spans="1:5">
      <c r="A33" s="48" t="s">
        <v>40</v>
      </c>
      <c r="B33" s="107">
        <v>509923097.96153808</v>
      </c>
      <c r="C33" s="51" t="s">
        <v>41</v>
      </c>
      <c r="D33" s="52"/>
      <c r="E33" s="52"/>
    </row>
    <row r="34" spans="1:5">
      <c r="A34" s="48" t="s">
        <v>49</v>
      </c>
      <c r="B34" s="108">
        <v>522383904.50611919</v>
      </c>
      <c r="C34" s="51" t="s">
        <v>41</v>
      </c>
      <c r="D34" s="49"/>
      <c r="E34" s="52"/>
    </row>
    <row r="35" spans="1:5">
      <c r="A35" s="50" t="s">
        <v>42</v>
      </c>
      <c r="B35" s="109">
        <f>(B34-B33)/B33</f>
        <v>2.4436638768461898E-2</v>
      </c>
      <c r="C35" s="51" t="s">
        <v>43</v>
      </c>
      <c r="D35" s="52"/>
      <c r="E35" s="52"/>
    </row>
    <row r="36" spans="1:5">
      <c r="A36" s="52"/>
      <c r="B36" s="52"/>
      <c r="C36" s="52"/>
      <c r="D36" s="52"/>
      <c r="E36" s="52"/>
    </row>
    <row r="37" spans="1:5">
      <c r="A37" s="52"/>
      <c r="B37" s="52"/>
      <c r="C37" s="52"/>
      <c r="D37" s="52"/>
      <c r="E37" s="52"/>
    </row>
    <row r="38" spans="1:5">
      <c r="A38" s="52"/>
      <c r="B38" s="52"/>
      <c r="C38" s="52"/>
      <c r="D38" s="52"/>
      <c r="E38" s="52"/>
    </row>
  </sheetData>
  <mergeCells count="1">
    <mergeCell ref="A31:E31"/>
  </mergeCells>
  <dataValidations count="1">
    <dataValidation type="list" errorStyle="warning" allowBlank="1" showInputMessage="1" showErrorMessage="1" errorTitle="FERC ACCOUNT" error="This FERC Account is not included in the drop-down list. Is this the account you want to use?" sqref="B18 B25">
      <formula1>$C$22:$C$345</formula1>
    </dataValidation>
  </dataValidations>
  <pageMargins left="0.5" right="0.5" top="1" bottom="1" header="0.3" footer="0.75"/>
  <pageSetup scale="98" orientation="landscape" r:id="rId1"/>
  <headerFooter>
    <oddFooter>&amp;C&amp;"Arial,Regular"&amp;10Page 5.3.1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5.3</vt:lpstr>
      <vt:lpstr>5.3.1</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 Reid</dc:creator>
  <cp:lastModifiedBy>Melissa Robyn Paschal</cp:lastModifiedBy>
  <cp:lastPrinted>2012-02-09T20:37:51Z</cp:lastPrinted>
  <dcterms:created xsi:type="dcterms:W3CDTF">2003-04-08T16:37:56Z</dcterms:created>
  <dcterms:modified xsi:type="dcterms:W3CDTF">2012-02-21T21:57:28Z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-2078340168</vt:i4>
  </property>
  <property fmtid="{D5CDD505-2E9C-101B-9397-08002B2CF9AE}" pid="3" name="_NewReviewCycle">
    <vt:lpwstr/>
  </property>
  <property fmtid="{D5CDD505-2E9C-101B-9397-08002B2CF9AE}" pid="4" name="_EmailSubject">
    <vt:lpwstr>James River Royalty Offset adjustment</vt:lpwstr>
  </property>
  <property fmtid="{D5CDD505-2E9C-101B-9397-08002B2CF9AE}" pid="5" name="_AuthorEmail">
    <vt:lpwstr>Craig.Stelter@PacifiCorp.com</vt:lpwstr>
  </property>
  <property fmtid="{D5CDD505-2E9C-101B-9397-08002B2CF9AE}" pid="6" name="_AuthorEmailDisplayName">
    <vt:lpwstr>Stelter, Craig</vt:lpwstr>
  </property>
  <property fmtid="{D5CDD505-2E9C-101B-9397-08002B2CF9AE}" pid="7" name="_PreviousAdHocReviewCycleID">
    <vt:i4>1849286099</vt:i4>
  </property>
  <property fmtid="{D5CDD505-2E9C-101B-9397-08002B2CF9AE}" pid="8" name="_ReviewingToolsShownOnce">
    <vt:lpwstr/>
  </property>
</Properties>
</file>