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0" windowWidth="17400" windowHeight="11385" tabRatio="929"/>
  </bookViews>
  <sheets>
    <sheet name="6.1" sheetId="1" r:id="rId1"/>
    <sheet name="6.1.1" sheetId="2" r:id="rId2"/>
    <sheet name="6.1.2_6.1.3" sheetId="3" r:id="rId3"/>
    <sheet name="6.1.4 through 6.1.17" sheetId="4" r:id="rId4"/>
    <sheet name="6.2" sheetId="5" r:id="rId5"/>
    <sheet name="6.2.1" sheetId="6" r:id="rId6"/>
    <sheet name="6.2.2_6.2.3" sheetId="7" r:id="rId7"/>
    <sheet name="6.2.4 through 6.2.13" sheetId="8" r:id="rId8"/>
    <sheet name="6.2.14" sheetId="9" r:id="rId9"/>
    <sheet name="6.2.15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9">[1]Jan!#REF!</definedName>
    <definedName name="\0">[1]Jan!#REF!</definedName>
    <definedName name="\A" localSheetId="9">#REF!</definedName>
    <definedName name="\A">#REF!</definedName>
    <definedName name="\M" localSheetId="9">[1]Jan!#REF!</definedName>
    <definedName name="\M">[1]Jan!#REF!</definedName>
    <definedName name="\P" localSheetId="9">#REF!</definedName>
    <definedName name="\P">#REF!</definedName>
    <definedName name="__123Graph_A" localSheetId="8" hidden="1">[2]Inputs!#REF!</definedName>
    <definedName name="__123Graph_A" localSheetId="9" hidden="1">[2]Inputs!#REF!</definedName>
    <definedName name="__123Graph_A" hidden="1">[2]Inputs!#REF!</definedName>
    <definedName name="__123Graph_B" localSheetId="8" hidden="1">[2]Inputs!#REF!</definedName>
    <definedName name="__123Graph_B" localSheetId="9" hidden="1">[2]Inputs!#REF!</definedName>
    <definedName name="__123Graph_B" hidden="1">[2]Inputs!#REF!</definedName>
    <definedName name="__123Graph_D" localSheetId="8" hidden="1">[2]Inputs!#REF!</definedName>
    <definedName name="__123Graph_D" localSheetId="9" hidden="1">[2]Inputs!#REF!</definedName>
    <definedName name="__123Graph_D" hidden="1">[2]Inputs!#REF!</definedName>
    <definedName name="_100_SUM" localSheetId="9">#REF!</definedName>
    <definedName name="_100_SUM">#REF!</definedName>
    <definedName name="_DAT1" localSheetId="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dahoshr">#REF!</definedName>
    <definedName name="_MEN2" localSheetId="9">[1]Jan!#REF!</definedName>
    <definedName name="_MEN2">[1]Jan!#REF!</definedName>
    <definedName name="_MEN3" localSheetId="9">[1]Jan!#REF!</definedName>
    <definedName name="_MEN3">[1]Jan!#REF!</definedName>
    <definedName name="_Order1" hidden="1">255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 localSheetId="9">[1]Jan!#REF!</definedName>
    <definedName name="_TOP1">[1]Jan!#REF!</definedName>
    <definedName name="_WO800">#REF!</definedName>
    <definedName name="_WO800802">#REF!</definedName>
    <definedName name="AcctTable">[3]Variables!$AK$42:$AK$396</definedName>
    <definedName name="Additions_by_Function_Project_State_Month">'[4]Apr 05 - Mar 06 Adds'!#REF!</definedName>
    <definedName name="Adjs2avg">[5]Inputs!$L$255:'[5]Inputs'!$T$505</definedName>
    <definedName name="aftertax_ror">[6]Utah!#REF!</definedName>
    <definedName name="APR">[1]Jan!#REF!</definedName>
    <definedName name="AUG">[1]Jan!#REF!</definedName>
    <definedName name="AverageFactors">[5]UTCR!$AC$22:$AQ$108</definedName>
    <definedName name="AverageFuelCost">#REF!</definedName>
    <definedName name="AverageInput">[5]Inputs!$F$3:$I$1722</definedName>
    <definedName name="AvgFactorCopy">#REF!</definedName>
    <definedName name="AvgFactors">[7]Factors!$B$3:$P$99</definedName>
    <definedName name="B1_Print" localSheetId="8">#REF!</definedName>
    <definedName name="B1_Print">[8]BW!#REF!</definedName>
    <definedName name="B2_Print">#REF!</definedName>
    <definedName name="B3_Print">#REF!</definedName>
    <definedName name="Bottom" localSheetId="8">[9]Variance!#REF!</definedName>
    <definedName name="Bottom">[10]Variance!#REF!</definedName>
    <definedName name="budsum2">[11]Att1!#REF!</definedName>
    <definedName name="bump">[6]Utah!#REF!</definedName>
    <definedName name="C_">'[12]Other States WZAMRT98'!#REF!</definedName>
    <definedName name="comm">[6]Utah!#REF!</definedName>
    <definedName name="comm_cost">[6]Utah!#REF!</definedName>
    <definedName name="Conversion">[13]Conversion!$A$2:$E$1253</definedName>
    <definedName name="Cost">#REF!</definedName>
    <definedName name="CustNames">[14]Codes!$F$1:$H$121</definedName>
    <definedName name="D_TWKSHT">#REF!</definedName>
    <definedName name="DATA1">#REF!</definedName>
    <definedName name="DATA2">#REF!</definedName>
    <definedName name="DATA2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E">[15]Jan!#REF!</definedName>
    <definedName name="debt">[6]Utah!#REF!</definedName>
    <definedName name="debt_cost">[6]Utah!#REF!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EffectiveTaxRate">#REF!</definedName>
    <definedName name="EmbeddedCapCost">#REF!</definedName>
    <definedName name="ExchangeMWh">#REF!</definedName>
    <definedName name="FactorMethod">[5]Variables!$AB$2</definedName>
    <definedName name="FactorType">[7]Variables!$AK$2:$AL$12</definedName>
    <definedName name="FEB">[1]Jan!#REF!</definedName>
    <definedName name="FedTax">[6]Utah!#REF!</definedName>
    <definedName name="FIT">#REF!</definedName>
    <definedName name="FranchiseTax">#REF!</definedName>
    <definedName name="GWI_Annualized">#REF!</definedName>
    <definedName name="GWI_Proforma">#REF!</definedName>
    <definedName name="High_Plan" localSheetId="8">#REF!</definedName>
    <definedName name="High_Plan">#REF!</definedName>
    <definedName name="IDAHOSHR">#REF!</definedName>
    <definedName name="IDAllocMethod">#REF!</definedName>
    <definedName name="IDRateBase">#REF!</definedName>
    <definedName name="JAN">[1]Jan!#REF!</definedName>
    <definedName name="JETSET">'[12]Other States WZAMRT98'!#REF!</definedName>
    <definedName name="JUL">[1]Jan!#REF!</definedName>
    <definedName name="JUN">[1]Jan!#REF!</definedName>
    <definedName name="Jurisdiction">[7]Variables!$AK$15</definedName>
    <definedName name="JurisNumber">[7]Variables!$AL$15</definedName>
    <definedName name="JurisTitle">#REF!</definedName>
    <definedName name="JVENTRY">#REF!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8" hidden="1">{"PRINT",#N/A,TRUE,"APPA";"PRINT",#N/A,TRUE,"APS";"PRINT",#N/A,TRUE,"BHPL";"PRINT",#N/A,TRUE,"BHPL2";"PRINT",#N/A,TRUE,"CDWR";"PRINT",#N/A,TRUE,"EWEB";"PRINT",#N/A,TRUE,"LADWP";"PRINT",#N/A,TRUE,"NEVBASE"}</definedName>
    <definedName name="Keep" localSheetId="9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8" hidden="1">{"PRINT",#N/A,TRUE,"APPA";"PRINT",#N/A,TRUE,"APS";"PRINT",#N/A,TRUE,"BHPL";"PRINT",#N/A,TRUE,"BHPL2";"PRINT",#N/A,TRUE,"CDWR";"PRINT",#N/A,TRUE,"EWEB";"PRINT",#N/A,TRUE,"LADWP";"PRINT",#N/A,TRUE,"NEVBASE"}</definedName>
    <definedName name="keep2" localSheetId="9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[16]Variables!$B$7</definedName>
    <definedName name="LastCell" localSheetId="8">[9]Variance!#REF!</definedName>
    <definedName name="LastCell">[10]Variance!#REF!</definedName>
    <definedName name="Low_Plan" localSheetId="8">#REF!</definedName>
    <definedName name="Low_Plan">#REF!</definedName>
    <definedName name="MAR">[1]Jan!#REF!</definedName>
    <definedName name="MAY">[1]Jan!#REF!</definedName>
    <definedName name="MD_High1" localSheetId="8">'[9]Master Data'!$A$2</definedName>
    <definedName name="MD_High1">'[10]Master Data'!$A$2</definedName>
    <definedName name="MD_Low1" localSheetId="8">'[9]Master Data'!$D$28</definedName>
    <definedName name="MD_Low1">'[10]Master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onthlist">'[17]DSM Output'!$AL$1:$AM$12</definedName>
    <definedName name="monthtotals">'[17]DSM Output'!$M$38:$X$38</definedName>
    <definedName name="MSPAverageInput">[5]Inputs!#REF!</definedName>
    <definedName name="MSPYearEndInput">[5]Inputs!#REF!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[6]Utah!#REF!</definedName>
    <definedName name="NormalizedOMExp">[6]Utah!#REF!</definedName>
    <definedName name="NormalizedState">[6]Utah!#REF!</definedName>
    <definedName name="NormalizedStateTaxExp">[6]Utah!#REF!</definedName>
    <definedName name="NormalizedTOIExp">[6]Utah!#REF!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ivotData">#REF!</definedName>
    <definedName name="pref">[6]Utah!#REF!</definedName>
    <definedName name="pref_cost">[6]Utah!#REF!</definedName>
    <definedName name="PrefCost">#REF!</definedName>
    <definedName name="Pretax_ror">[6]Utah!#REF!</definedName>
    <definedName name="_xlnm.Print_Area" localSheetId="0">'6.1'!$A$1:$L$70</definedName>
    <definedName name="_xlnm.Print_Area" localSheetId="1">'6.1.1'!$A$1:$L$63</definedName>
    <definedName name="_xlnm.Print_Area" localSheetId="2">'6.1.2_6.1.3'!$A$1:$L$121</definedName>
    <definedName name="_xlnm.Print_Area" localSheetId="3">'6.1.4 through 6.1.17'!$A$1:$CC$124</definedName>
    <definedName name="_xlnm.Print_Area" localSheetId="4">'6.2'!$A$1:$L$70</definedName>
    <definedName name="_xlnm.Print_Area" localSheetId="5">'6.2.1'!$A$1:$L$62</definedName>
    <definedName name="_xlnm.Print_Area" localSheetId="8">'6.2.14'!$A$1:$Q$47</definedName>
    <definedName name="_xlnm.Print_Area" localSheetId="6">'6.2.2_6.2.3'!$A$1:$L$126</definedName>
    <definedName name="_xlnm.Print_Area" localSheetId="7">'6.2.4 through 6.2.13'!$A$1:$BD$128</definedName>
    <definedName name="Print_Area_MI">#REF!</definedName>
    <definedName name="_xlnm.Print_Titles" localSheetId="2">'6.1.2_6.1.3'!$1:$7</definedName>
    <definedName name="_xlnm.Print_Titles" localSheetId="3">'6.1.4 through 6.1.17'!$A:$H,'6.1.4 through 6.1.17'!$1:$7</definedName>
    <definedName name="_xlnm.Print_Titles" localSheetId="6">'6.2.2_6.2.3'!$1:$7</definedName>
    <definedName name="_xlnm.Print_Titles" localSheetId="7">'6.2.4 through 6.2.13'!$A:$C,'6.2.4 through 6.2.13'!$1:$7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[6]Utah!#REF!</definedName>
    <definedName name="ReportAdjData">#REF!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localSheetId="5" hidden="1">{#N/A,#N/A,FALSE,"Loans";#N/A,#N/A,FALSE,"Program Costs";#N/A,#N/A,FALSE,"Measures";#N/A,#N/A,FALSE,"Net Lost Rev";#N/A,#N/A,FALSE,"Incentive"}</definedName>
    <definedName name="retail" localSheetId="8" hidden="1">{#N/A,#N/A,FALSE,"Loans";#N/A,#N/A,FALSE,"Program Costs";#N/A,#N/A,FALSE,"Measures";#N/A,#N/A,FALSE,"Net Lost Rev";#N/A,#N/A,FALSE,"Incentive"}</definedName>
    <definedName name="retail" localSheetId="9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"45EQYSCWE9WJMGB34OOD1BOQZ"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8" hidden="1">{"PRINT",#N/A,TRUE,"APPA";"PRINT",#N/A,TRUE,"APS";"PRINT",#N/A,TRUE,"BHPL";"PRINT",#N/A,TRUE,"BHPL2";"PRINT",#N/A,TRUE,"CDWR";"PRINT",#N/A,TRUE,"EWEB";"PRINT",#N/A,TRUE,"LADWP";"PRINT",#N/A,TRUE,"NEVBASE"}</definedName>
    <definedName name="shit" localSheetId="9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T_Bottom1" localSheetId="8">[9]Variance!#REF!</definedName>
    <definedName name="ST_Bottom1">[10]Variance!#REF!</definedName>
    <definedName name="ST_Top1" localSheetId="8">[9]Variance!#REF!</definedName>
    <definedName name="ST_Top1">[10]Variance!#REF!</definedName>
    <definedName name="ST_Top2" localSheetId="8">[9]Variance!#REF!</definedName>
    <definedName name="ST_Top2">[10]Variance!#REF!</definedName>
    <definedName name="ST_Top3" localSheetId="8">#REF!</definedName>
    <definedName name="ST_Top3">[8]BW!#REF!</definedName>
    <definedName name="START">[1]Jan!#REF!</definedName>
    <definedName name="StateTax">[6]Utah!#REF!</definedName>
    <definedName name="SumAdjContract">[6]Utah!#REF!</definedName>
    <definedName name="SumAdjDepr">[6]Utah!#REF!</definedName>
    <definedName name="SumAdjMisc1">[6]Utah!#REF!</definedName>
    <definedName name="SumAdjMisc2">[6]Utah!#REF!</definedName>
    <definedName name="SumAdjNPC">[6]Utah!#REF!</definedName>
    <definedName name="SumAdjOM">[6]Utah!#REF!</definedName>
    <definedName name="SumAdjOther">[6]Utah!#REF!</definedName>
    <definedName name="SumAdjRB">[6]Utah!#REF!</definedName>
    <definedName name="SumAdjRev">[6]Utah!#REF!</definedName>
    <definedName name="SumAdjTax">[6]Utah!#REF!</definedName>
    <definedName name="SUMMARY">#REF!</definedName>
    <definedName name="SUMMARY23">[6]Utah!#REF!</definedName>
    <definedName name="SUMMARY3">[6]Utah!#REF!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 localSheetId="8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[6]Utah!#REF!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[6]Utah!#REF!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'[18]Allocation FY2005'!#REF!</definedName>
    <definedName name="table2">'[18]Allocation FY2005'!#REF!</definedName>
    <definedName name="table3">'[18]Allocation FY2004'!#REF!</definedName>
    <definedName name="table4">'[18]Allocation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[6]Utah!#REF!</definedName>
    <definedName name="TaxTypeCheck">#REF!</definedName>
    <definedName name="TEST0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[6]Utah!#REF!</definedName>
    <definedName name="Type1AdjTax">[6]Utah!#REF!</definedName>
    <definedName name="Type2Adj">[6]Utah!#REF!</definedName>
    <definedName name="Type2AdjTax">[6]Utah!#REF!</definedName>
    <definedName name="Type3Adj">[6]Utah!#REF!</definedName>
    <definedName name="Type3AdjTax">[6]Utah!#REF!</definedName>
    <definedName name="UnadjBegEnd">#REF!</definedName>
    <definedName name="UnadjYE">#REF!</definedName>
    <definedName name="UncollectibleAccounts">#REF!</definedName>
    <definedName name="UTAllocMethod">#REF!</definedName>
    <definedName name="UTGrossReceipts">#REF!</definedName>
    <definedName name="UTRateBase">#REF!</definedName>
    <definedName name="ValidAccount">[7]Variables!$AK$43:$AK$367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localSheetId="4" hidden="1">{#N/A,#N/A,FALSE,"Cover";#N/A,#N/A,FALSE,"Lead Sheet";#N/A,#N/A,FALSE,"T-Accounts";#N/A,#N/A,FALSE,"Ins &amp; Prem ActualEstimates"}</definedName>
    <definedName name="wrn.All._.Pages." localSheetId="5" hidden="1">{#N/A,#N/A,FALSE,"Cover";#N/A,#N/A,FALSE,"Lead Sheet";#N/A,#N/A,FALSE,"T-Accounts";#N/A,#N/A,FALSE,"Ins &amp; Prem ActualEstimates"}</definedName>
    <definedName name="wrn.All._.Pages." localSheetId="8" hidden="1">{#N/A,#N/A,FALSE,"Cover";#N/A,#N/A,FALSE,"Lead Sheet";#N/A,#N/A,FALSE,"T-Accounts";#N/A,#N/A,FALSE,"Ins &amp; Prem ActualEstimates"}</definedName>
    <definedName name="wrn.All._.Pages." localSheetId="9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8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9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[7]Variables!$AK$2:$AL$12</definedName>
    <definedName name="YearEndInput">[5]Inputs!$A$3:$D$1671</definedName>
    <definedName name="YEFactorCopy">#REF!</definedName>
    <definedName name="YEFactors">[7]Factors!$S$3:$AG$99</definedName>
    <definedName name="YTD">'[19]Actuals - Data Input'!#REF!</definedName>
    <definedName name="ZA">'[20] annual balance '!#REF!</definedName>
  </definedNames>
  <calcPr calcId="125725" calcMode="manual"/>
</workbook>
</file>

<file path=xl/calcChain.xml><?xml version="1.0" encoding="utf-8"?>
<calcChain xmlns="http://schemas.openxmlformats.org/spreadsheetml/2006/main">
  <c r="A3" i="10"/>
  <c r="BA120" i="8"/>
  <c r="AY120"/>
  <c r="AW120"/>
  <c r="AU120"/>
  <c r="AS120"/>
  <c r="AQ120"/>
  <c r="AO120"/>
  <c r="AM120"/>
  <c r="AK120"/>
  <c r="AI120"/>
  <c r="AG120"/>
  <c r="AE120"/>
  <c r="AC120"/>
  <c r="AA120"/>
  <c r="Y120"/>
  <c r="W120"/>
  <c r="U120"/>
  <c r="S120"/>
  <c r="Q120"/>
  <c r="O120"/>
  <c r="M120"/>
  <c r="K120"/>
  <c r="I120"/>
  <c r="H120"/>
  <c r="L119"/>
  <c r="N119" s="1"/>
  <c r="P119" s="1"/>
  <c r="R119" s="1"/>
  <c r="T119" s="1"/>
  <c r="V119" s="1"/>
  <c r="X119" s="1"/>
  <c r="Z119" s="1"/>
  <c r="AB119" s="1"/>
  <c r="AD119" s="1"/>
  <c r="J119"/>
  <c r="G119"/>
  <c r="F119"/>
  <c r="L118"/>
  <c r="N118" s="1"/>
  <c r="P118" s="1"/>
  <c r="R118" s="1"/>
  <c r="T118" s="1"/>
  <c r="V118" s="1"/>
  <c r="X118" s="1"/>
  <c r="Z118" s="1"/>
  <c r="AB118" s="1"/>
  <c r="AD118" s="1"/>
  <c r="J118"/>
  <c r="G118"/>
  <c r="F118"/>
  <c r="L117"/>
  <c r="N117" s="1"/>
  <c r="P117" s="1"/>
  <c r="R117" s="1"/>
  <c r="T117" s="1"/>
  <c r="V117" s="1"/>
  <c r="X117" s="1"/>
  <c r="Z117" s="1"/>
  <c r="AB117" s="1"/>
  <c r="AD117" s="1"/>
  <c r="J117"/>
  <c r="G117"/>
  <c r="F117"/>
  <c r="L116"/>
  <c r="N116" s="1"/>
  <c r="P116" s="1"/>
  <c r="R116" s="1"/>
  <c r="T116" s="1"/>
  <c r="V116" s="1"/>
  <c r="X116" s="1"/>
  <c r="Z116" s="1"/>
  <c r="AB116" s="1"/>
  <c r="AD116" s="1"/>
  <c r="J116"/>
  <c r="G116"/>
  <c r="F116"/>
  <c r="L115"/>
  <c r="N115" s="1"/>
  <c r="P115" s="1"/>
  <c r="R115" s="1"/>
  <c r="T115" s="1"/>
  <c r="V115" s="1"/>
  <c r="X115" s="1"/>
  <c r="Z115" s="1"/>
  <c r="AB115" s="1"/>
  <c r="AD115" s="1"/>
  <c r="J115"/>
  <c r="G115"/>
  <c r="F115"/>
  <c r="L114"/>
  <c r="N114" s="1"/>
  <c r="P114" s="1"/>
  <c r="R114" s="1"/>
  <c r="T114" s="1"/>
  <c r="V114" s="1"/>
  <c r="X114" s="1"/>
  <c r="Z114" s="1"/>
  <c r="AB114" s="1"/>
  <c r="AD114" s="1"/>
  <c r="J114"/>
  <c r="G114"/>
  <c r="F114"/>
  <c r="L113"/>
  <c r="N113" s="1"/>
  <c r="P113" s="1"/>
  <c r="R113" s="1"/>
  <c r="T113" s="1"/>
  <c r="V113" s="1"/>
  <c r="X113" s="1"/>
  <c r="Z113" s="1"/>
  <c r="AB113" s="1"/>
  <c r="AD113" s="1"/>
  <c r="J113"/>
  <c r="G113"/>
  <c r="F113"/>
  <c r="L112"/>
  <c r="N112" s="1"/>
  <c r="P112" s="1"/>
  <c r="R112" s="1"/>
  <c r="T112" s="1"/>
  <c r="V112" s="1"/>
  <c r="X112" s="1"/>
  <c r="Z112" s="1"/>
  <c r="AB112" s="1"/>
  <c r="AD112" s="1"/>
  <c r="J112"/>
  <c r="G112"/>
  <c r="F112"/>
  <c r="L111"/>
  <c r="L120" s="1"/>
  <c r="J111"/>
  <c r="J120" s="1"/>
  <c r="G111"/>
  <c r="F111"/>
  <c r="BA108"/>
  <c r="AY108"/>
  <c r="AW108"/>
  <c r="AU108"/>
  <c r="AS108"/>
  <c r="AQ108"/>
  <c r="AO108"/>
  <c r="AM108"/>
  <c r="AK108"/>
  <c r="AI108"/>
  <c r="AG108"/>
  <c r="AE108"/>
  <c r="AC108"/>
  <c r="AA108"/>
  <c r="Y108"/>
  <c r="W108"/>
  <c r="U108"/>
  <c r="S108"/>
  <c r="Q108"/>
  <c r="O108"/>
  <c r="M108"/>
  <c r="K108"/>
  <c r="I108"/>
  <c r="H108"/>
  <c r="L107"/>
  <c r="J107"/>
  <c r="J108" s="1"/>
  <c r="G107"/>
  <c r="F107"/>
  <c r="BA104"/>
  <c r="AY104"/>
  <c r="AW104"/>
  <c r="AU104"/>
  <c r="AS104"/>
  <c r="AQ104"/>
  <c r="AO104"/>
  <c r="AM104"/>
  <c r="AK104"/>
  <c r="AI104"/>
  <c r="AG104"/>
  <c r="AE104"/>
  <c r="AC104"/>
  <c r="AA104"/>
  <c r="Y104"/>
  <c r="W104"/>
  <c r="U104"/>
  <c r="S104"/>
  <c r="Q104"/>
  <c r="O104"/>
  <c r="M104"/>
  <c r="K104"/>
  <c r="I104"/>
  <c r="H104"/>
  <c r="J103"/>
  <c r="L103" s="1"/>
  <c r="N103" s="1"/>
  <c r="P103" s="1"/>
  <c r="R103" s="1"/>
  <c r="T103" s="1"/>
  <c r="V103" s="1"/>
  <c r="X103" s="1"/>
  <c r="Z103" s="1"/>
  <c r="AB103" s="1"/>
  <c r="AD103" s="1"/>
  <c r="G103"/>
  <c r="F103"/>
  <c r="J102"/>
  <c r="L102" s="1"/>
  <c r="N102" s="1"/>
  <c r="P102" s="1"/>
  <c r="R102" s="1"/>
  <c r="T102" s="1"/>
  <c r="V102" s="1"/>
  <c r="X102" s="1"/>
  <c r="Z102" s="1"/>
  <c r="AB102" s="1"/>
  <c r="AD102" s="1"/>
  <c r="G102"/>
  <c r="F102"/>
  <c r="J101"/>
  <c r="G101"/>
  <c r="F101"/>
  <c r="BA98"/>
  <c r="BA122" s="1"/>
  <c r="AY98"/>
  <c r="AY122" s="1"/>
  <c r="AW98"/>
  <c r="AW122" s="1"/>
  <c r="AU98"/>
  <c r="AU122" s="1"/>
  <c r="AS98"/>
  <c r="AS122" s="1"/>
  <c r="AQ98"/>
  <c r="AQ122" s="1"/>
  <c r="AO98"/>
  <c r="AO122" s="1"/>
  <c r="AM98"/>
  <c r="AM122" s="1"/>
  <c r="AK98"/>
  <c r="AK122" s="1"/>
  <c r="AI98"/>
  <c r="AI122" s="1"/>
  <c r="AG98"/>
  <c r="AG122" s="1"/>
  <c r="AE98"/>
  <c r="AE122" s="1"/>
  <c r="AC98"/>
  <c r="AC122" s="1"/>
  <c r="AA98"/>
  <c r="AA122" s="1"/>
  <c r="Y98"/>
  <c r="Y122" s="1"/>
  <c r="W98"/>
  <c r="W122" s="1"/>
  <c r="U98"/>
  <c r="U122" s="1"/>
  <c r="S98"/>
  <c r="S122" s="1"/>
  <c r="Q98"/>
  <c r="Q122" s="1"/>
  <c r="O98"/>
  <c r="O122" s="1"/>
  <c r="M98"/>
  <c r="M122" s="1"/>
  <c r="K98"/>
  <c r="K122" s="1"/>
  <c r="I98"/>
  <c r="I122" s="1"/>
  <c r="H98"/>
  <c r="H122" s="1"/>
  <c r="L96"/>
  <c r="N96" s="1"/>
  <c r="P96" s="1"/>
  <c r="R96" s="1"/>
  <c r="T96" s="1"/>
  <c r="V96" s="1"/>
  <c r="X96" s="1"/>
  <c r="Z96" s="1"/>
  <c r="AB96" s="1"/>
  <c r="AD96" s="1"/>
  <c r="J96"/>
  <c r="G96"/>
  <c r="F96"/>
  <c r="L95"/>
  <c r="N95" s="1"/>
  <c r="P95" s="1"/>
  <c r="R95" s="1"/>
  <c r="T95" s="1"/>
  <c r="V95" s="1"/>
  <c r="X95" s="1"/>
  <c r="Z95" s="1"/>
  <c r="AB95" s="1"/>
  <c r="AD95" s="1"/>
  <c r="J95"/>
  <c r="G95"/>
  <c r="F95"/>
  <c r="L94"/>
  <c r="N94" s="1"/>
  <c r="P94" s="1"/>
  <c r="R94" s="1"/>
  <c r="T94" s="1"/>
  <c r="V94" s="1"/>
  <c r="X94" s="1"/>
  <c r="Z94" s="1"/>
  <c r="AB94" s="1"/>
  <c r="AD94" s="1"/>
  <c r="J94"/>
  <c r="G94"/>
  <c r="F94"/>
  <c r="L93"/>
  <c r="N93" s="1"/>
  <c r="P93" s="1"/>
  <c r="R93" s="1"/>
  <c r="T93" s="1"/>
  <c r="V93" s="1"/>
  <c r="X93" s="1"/>
  <c r="Z93" s="1"/>
  <c r="AB93" s="1"/>
  <c r="AD93" s="1"/>
  <c r="J93"/>
  <c r="G93"/>
  <c r="F93"/>
  <c r="L92"/>
  <c r="N92" s="1"/>
  <c r="P92" s="1"/>
  <c r="R92" s="1"/>
  <c r="T92" s="1"/>
  <c r="V92" s="1"/>
  <c r="X92" s="1"/>
  <c r="Z92" s="1"/>
  <c r="AB92" s="1"/>
  <c r="AD92" s="1"/>
  <c r="J92"/>
  <c r="G92"/>
  <c r="F92"/>
  <c r="L91"/>
  <c r="N91" s="1"/>
  <c r="P91" s="1"/>
  <c r="R91" s="1"/>
  <c r="T91" s="1"/>
  <c r="V91" s="1"/>
  <c r="X91" s="1"/>
  <c r="Z91" s="1"/>
  <c r="AB91" s="1"/>
  <c r="AD91" s="1"/>
  <c r="J91"/>
  <c r="G91"/>
  <c r="F91"/>
  <c r="L90"/>
  <c r="N90" s="1"/>
  <c r="P90" s="1"/>
  <c r="R90" s="1"/>
  <c r="T90" s="1"/>
  <c r="V90" s="1"/>
  <c r="X90" s="1"/>
  <c r="Z90" s="1"/>
  <c r="AB90" s="1"/>
  <c r="AD90" s="1"/>
  <c r="J90"/>
  <c r="G90"/>
  <c r="F90"/>
  <c r="L89"/>
  <c r="N89" s="1"/>
  <c r="P89" s="1"/>
  <c r="R89" s="1"/>
  <c r="T89" s="1"/>
  <c r="V89" s="1"/>
  <c r="X89" s="1"/>
  <c r="Z89" s="1"/>
  <c r="AB89" s="1"/>
  <c r="AD89" s="1"/>
  <c r="J89"/>
  <c r="G89"/>
  <c r="F89"/>
  <c r="L88"/>
  <c r="N88" s="1"/>
  <c r="P88" s="1"/>
  <c r="R88" s="1"/>
  <c r="T88" s="1"/>
  <c r="V88" s="1"/>
  <c r="X88" s="1"/>
  <c r="Z88" s="1"/>
  <c r="AB88" s="1"/>
  <c r="AD88" s="1"/>
  <c r="J88"/>
  <c r="G88"/>
  <c r="F88"/>
  <c r="L87"/>
  <c r="N87" s="1"/>
  <c r="P87" s="1"/>
  <c r="R87" s="1"/>
  <c r="T87" s="1"/>
  <c r="V87" s="1"/>
  <c r="X87" s="1"/>
  <c r="Z87" s="1"/>
  <c r="AB87" s="1"/>
  <c r="AD87" s="1"/>
  <c r="J87"/>
  <c r="G87"/>
  <c r="F87"/>
  <c r="L86"/>
  <c r="N86" s="1"/>
  <c r="P86" s="1"/>
  <c r="R86" s="1"/>
  <c r="T86" s="1"/>
  <c r="V86" s="1"/>
  <c r="X86" s="1"/>
  <c r="Z86" s="1"/>
  <c r="AB86" s="1"/>
  <c r="AD86" s="1"/>
  <c r="J86"/>
  <c r="G86"/>
  <c r="F86"/>
  <c r="L85"/>
  <c r="N85" s="1"/>
  <c r="P85" s="1"/>
  <c r="R85" s="1"/>
  <c r="T85" s="1"/>
  <c r="V85" s="1"/>
  <c r="X85" s="1"/>
  <c r="Z85" s="1"/>
  <c r="AB85" s="1"/>
  <c r="AD85" s="1"/>
  <c r="J85"/>
  <c r="G85"/>
  <c r="F85"/>
  <c r="L83"/>
  <c r="N83" s="1"/>
  <c r="P83" s="1"/>
  <c r="R83" s="1"/>
  <c r="T83" s="1"/>
  <c r="V83" s="1"/>
  <c r="X83" s="1"/>
  <c r="Z83" s="1"/>
  <c r="AB83" s="1"/>
  <c r="AD83" s="1"/>
  <c r="J83"/>
  <c r="G83"/>
  <c r="F83"/>
  <c r="L82"/>
  <c r="N82" s="1"/>
  <c r="P82" s="1"/>
  <c r="R82" s="1"/>
  <c r="T82" s="1"/>
  <c r="V82" s="1"/>
  <c r="X82" s="1"/>
  <c r="Z82" s="1"/>
  <c r="AB82" s="1"/>
  <c r="AD82" s="1"/>
  <c r="J82"/>
  <c r="G82"/>
  <c r="F82"/>
  <c r="L81"/>
  <c r="N81" s="1"/>
  <c r="P81" s="1"/>
  <c r="R81" s="1"/>
  <c r="T81" s="1"/>
  <c r="V81" s="1"/>
  <c r="X81" s="1"/>
  <c r="Z81" s="1"/>
  <c r="AB81" s="1"/>
  <c r="AD81" s="1"/>
  <c r="J81"/>
  <c r="G81"/>
  <c r="F81"/>
  <c r="L80"/>
  <c r="J80"/>
  <c r="G80"/>
  <c r="F80"/>
  <c r="BA72"/>
  <c r="AY72"/>
  <c r="AW72"/>
  <c r="AU72"/>
  <c r="AS72"/>
  <c r="AQ72"/>
  <c r="AO72"/>
  <c r="AM72"/>
  <c r="AK72"/>
  <c r="AI72"/>
  <c r="AG72"/>
  <c r="AE72"/>
  <c r="AC72"/>
  <c r="AA72"/>
  <c r="Y72"/>
  <c r="W72"/>
  <c r="U72"/>
  <c r="S72"/>
  <c r="Q72"/>
  <c r="O72"/>
  <c r="M72"/>
  <c r="K72"/>
  <c r="I72"/>
  <c r="H72"/>
  <c r="L71"/>
  <c r="L72" s="1"/>
  <c r="J71"/>
  <c r="J72" s="1"/>
  <c r="G71"/>
  <c r="F71"/>
  <c r="BA68"/>
  <c r="AY68"/>
  <c r="AW68"/>
  <c r="AU68"/>
  <c r="AS68"/>
  <c r="AQ68"/>
  <c r="AO68"/>
  <c r="AM68"/>
  <c r="AK68"/>
  <c r="AI68"/>
  <c r="AG68"/>
  <c r="AE68"/>
  <c r="AC68"/>
  <c r="AA68"/>
  <c r="Y68"/>
  <c r="W68"/>
  <c r="U68"/>
  <c r="S68"/>
  <c r="Q68"/>
  <c r="O68"/>
  <c r="M68"/>
  <c r="K68"/>
  <c r="I68"/>
  <c r="H68"/>
  <c r="L67"/>
  <c r="N67" s="1"/>
  <c r="P67" s="1"/>
  <c r="R67" s="1"/>
  <c r="T67" s="1"/>
  <c r="V67" s="1"/>
  <c r="X67" s="1"/>
  <c r="Z67" s="1"/>
  <c r="AB67" s="1"/>
  <c r="AD67" s="1"/>
  <c r="J67"/>
  <c r="G67"/>
  <c r="F67"/>
  <c r="L66"/>
  <c r="N66" s="1"/>
  <c r="P66" s="1"/>
  <c r="R66" s="1"/>
  <c r="T66" s="1"/>
  <c r="V66" s="1"/>
  <c r="X66" s="1"/>
  <c r="Z66" s="1"/>
  <c r="AB66" s="1"/>
  <c r="AD66" s="1"/>
  <c r="J66"/>
  <c r="G66"/>
  <c r="F66"/>
  <c r="J65"/>
  <c r="L65" s="1"/>
  <c r="N65" s="1"/>
  <c r="P65" s="1"/>
  <c r="R65" s="1"/>
  <c r="T65" s="1"/>
  <c r="V65" s="1"/>
  <c r="X65" s="1"/>
  <c r="Z65" s="1"/>
  <c r="AB65" s="1"/>
  <c r="AD65" s="1"/>
  <c r="G65"/>
  <c r="F65"/>
  <c r="J64"/>
  <c r="L64" s="1"/>
  <c r="N64" s="1"/>
  <c r="P64" s="1"/>
  <c r="R64" s="1"/>
  <c r="T64" s="1"/>
  <c r="V64" s="1"/>
  <c r="X64" s="1"/>
  <c r="Z64" s="1"/>
  <c r="AB64" s="1"/>
  <c r="AD64" s="1"/>
  <c r="G64"/>
  <c r="F64"/>
  <c r="L63"/>
  <c r="N63" s="1"/>
  <c r="P63" s="1"/>
  <c r="R63" s="1"/>
  <c r="T63" s="1"/>
  <c r="V63" s="1"/>
  <c r="X63" s="1"/>
  <c r="Z63" s="1"/>
  <c r="AB63" s="1"/>
  <c r="AD63" s="1"/>
  <c r="J63"/>
  <c r="G63"/>
  <c r="F63"/>
  <c r="L62"/>
  <c r="N62" s="1"/>
  <c r="P62" s="1"/>
  <c r="R62" s="1"/>
  <c r="T62" s="1"/>
  <c r="V62" s="1"/>
  <c r="X62" s="1"/>
  <c r="Z62" s="1"/>
  <c r="AB62" s="1"/>
  <c r="AD62" s="1"/>
  <c r="J62"/>
  <c r="G62"/>
  <c r="F62"/>
  <c r="J61"/>
  <c r="L61" s="1"/>
  <c r="N61" s="1"/>
  <c r="P61" s="1"/>
  <c r="R61" s="1"/>
  <c r="T61" s="1"/>
  <c r="V61" s="1"/>
  <c r="X61" s="1"/>
  <c r="Z61" s="1"/>
  <c r="AB61" s="1"/>
  <c r="AD61" s="1"/>
  <c r="G61"/>
  <c r="F61"/>
  <c r="J60"/>
  <c r="L60" s="1"/>
  <c r="N60" s="1"/>
  <c r="P60" s="1"/>
  <c r="R60" s="1"/>
  <c r="T60" s="1"/>
  <c r="V60" s="1"/>
  <c r="X60" s="1"/>
  <c r="Z60" s="1"/>
  <c r="AB60" s="1"/>
  <c r="AD60" s="1"/>
  <c r="G60"/>
  <c r="F60"/>
  <c r="L59"/>
  <c r="N59" s="1"/>
  <c r="P59" s="1"/>
  <c r="R59" s="1"/>
  <c r="T59" s="1"/>
  <c r="V59" s="1"/>
  <c r="X59" s="1"/>
  <c r="Z59" s="1"/>
  <c r="AB59" s="1"/>
  <c r="AD59" s="1"/>
  <c r="J59"/>
  <c r="G59"/>
  <c r="F59"/>
  <c r="L58"/>
  <c r="N58" s="1"/>
  <c r="P58" s="1"/>
  <c r="R58" s="1"/>
  <c r="T58" s="1"/>
  <c r="V58" s="1"/>
  <c r="X58" s="1"/>
  <c r="Z58" s="1"/>
  <c r="AB58" s="1"/>
  <c r="AD58" s="1"/>
  <c r="J58"/>
  <c r="G58"/>
  <c r="F58"/>
  <c r="J57"/>
  <c r="L57" s="1"/>
  <c r="N57" s="1"/>
  <c r="P57" s="1"/>
  <c r="R57" s="1"/>
  <c r="T57" s="1"/>
  <c r="V57" s="1"/>
  <c r="X57" s="1"/>
  <c r="Z57" s="1"/>
  <c r="AB57" s="1"/>
  <c r="AD57" s="1"/>
  <c r="G57"/>
  <c r="F57"/>
  <c r="J56"/>
  <c r="L56" s="1"/>
  <c r="N56" s="1"/>
  <c r="P56" s="1"/>
  <c r="R56" s="1"/>
  <c r="T56" s="1"/>
  <c r="V56" s="1"/>
  <c r="X56" s="1"/>
  <c r="Z56" s="1"/>
  <c r="AB56" s="1"/>
  <c r="AD56" s="1"/>
  <c r="G56"/>
  <c r="F56"/>
  <c r="L55"/>
  <c r="N55" s="1"/>
  <c r="P55" s="1"/>
  <c r="R55" s="1"/>
  <c r="T55" s="1"/>
  <c r="V55" s="1"/>
  <c r="X55" s="1"/>
  <c r="Z55" s="1"/>
  <c r="AB55" s="1"/>
  <c r="AD55" s="1"/>
  <c r="J55"/>
  <c r="G55"/>
  <c r="F55"/>
  <c r="L54"/>
  <c r="N54" s="1"/>
  <c r="P54" s="1"/>
  <c r="R54" s="1"/>
  <c r="T54" s="1"/>
  <c r="V54" s="1"/>
  <c r="X54" s="1"/>
  <c r="Z54" s="1"/>
  <c r="AB54" s="1"/>
  <c r="AD54" s="1"/>
  <c r="J54"/>
  <c r="G54"/>
  <c r="F54"/>
  <c r="L53"/>
  <c r="J53"/>
  <c r="G53"/>
  <c r="F53"/>
  <c r="BA50"/>
  <c r="AY50"/>
  <c r="AW50"/>
  <c r="AU50"/>
  <c r="AS50"/>
  <c r="AQ50"/>
  <c r="AO50"/>
  <c r="AM50"/>
  <c r="AK50"/>
  <c r="AI50"/>
  <c r="AG50"/>
  <c r="AE50"/>
  <c r="AC50"/>
  <c r="AA50"/>
  <c r="Y50"/>
  <c r="W50"/>
  <c r="U50"/>
  <c r="S50"/>
  <c r="Q50"/>
  <c r="O50"/>
  <c r="M50"/>
  <c r="K50"/>
  <c r="I50"/>
  <c r="H50"/>
  <c r="J49"/>
  <c r="L49" s="1"/>
  <c r="N49" s="1"/>
  <c r="P49" s="1"/>
  <c r="R49" s="1"/>
  <c r="T49" s="1"/>
  <c r="V49" s="1"/>
  <c r="X49" s="1"/>
  <c r="Z49" s="1"/>
  <c r="AB49" s="1"/>
  <c r="AD49" s="1"/>
  <c r="G49"/>
  <c r="F49"/>
  <c r="J48"/>
  <c r="L48" s="1"/>
  <c r="N48" s="1"/>
  <c r="P48" s="1"/>
  <c r="R48" s="1"/>
  <c r="T48" s="1"/>
  <c r="V48" s="1"/>
  <c r="X48" s="1"/>
  <c r="Z48" s="1"/>
  <c r="AB48" s="1"/>
  <c r="AD48" s="1"/>
  <c r="G48"/>
  <c r="F48"/>
  <c r="J47"/>
  <c r="L47" s="1"/>
  <c r="N47" s="1"/>
  <c r="P47" s="1"/>
  <c r="R47" s="1"/>
  <c r="T47" s="1"/>
  <c r="V47" s="1"/>
  <c r="X47" s="1"/>
  <c r="Z47" s="1"/>
  <c r="AB47" s="1"/>
  <c r="AD47" s="1"/>
  <c r="G47"/>
  <c r="F47"/>
  <c r="J46"/>
  <c r="L46" s="1"/>
  <c r="N46" s="1"/>
  <c r="P46" s="1"/>
  <c r="R46" s="1"/>
  <c r="T46" s="1"/>
  <c r="V46" s="1"/>
  <c r="X46" s="1"/>
  <c r="Z46" s="1"/>
  <c r="AB46" s="1"/>
  <c r="AD46" s="1"/>
  <c r="G46"/>
  <c r="F46"/>
  <c r="J45"/>
  <c r="L45" s="1"/>
  <c r="N45" s="1"/>
  <c r="P45" s="1"/>
  <c r="R45" s="1"/>
  <c r="T45" s="1"/>
  <c r="V45" s="1"/>
  <c r="X45" s="1"/>
  <c r="Z45" s="1"/>
  <c r="AB45" s="1"/>
  <c r="AD45" s="1"/>
  <c r="G45"/>
  <c r="F45"/>
  <c r="J44"/>
  <c r="L44" s="1"/>
  <c r="N44" s="1"/>
  <c r="P44" s="1"/>
  <c r="R44" s="1"/>
  <c r="T44" s="1"/>
  <c r="V44" s="1"/>
  <c r="X44" s="1"/>
  <c r="Z44" s="1"/>
  <c r="AB44" s="1"/>
  <c r="AD44" s="1"/>
  <c r="G44"/>
  <c r="F44"/>
  <c r="J43"/>
  <c r="J50" s="1"/>
  <c r="G43"/>
  <c r="F43"/>
  <c r="BA40"/>
  <c r="AY40"/>
  <c r="AW40"/>
  <c r="AU40"/>
  <c r="AS40"/>
  <c r="AQ40"/>
  <c r="AO40"/>
  <c r="AM40"/>
  <c r="AK40"/>
  <c r="AI40"/>
  <c r="AG40"/>
  <c r="AE40"/>
  <c r="AC40"/>
  <c r="AA40"/>
  <c r="Y40"/>
  <c r="W40"/>
  <c r="U40"/>
  <c r="S40"/>
  <c r="Q40"/>
  <c r="O40"/>
  <c r="M40"/>
  <c r="K40"/>
  <c r="I40"/>
  <c r="H40"/>
  <c r="J39"/>
  <c r="L39" s="1"/>
  <c r="N39" s="1"/>
  <c r="P39" s="1"/>
  <c r="R39" s="1"/>
  <c r="T39" s="1"/>
  <c r="V39" s="1"/>
  <c r="X39" s="1"/>
  <c r="Z39" s="1"/>
  <c r="AB39" s="1"/>
  <c r="AD39" s="1"/>
  <c r="G39"/>
  <c r="F39"/>
  <c r="J38"/>
  <c r="L38" s="1"/>
  <c r="N38" s="1"/>
  <c r="P38" s="1"/>
  <c r="R38" s="1"/>
  <c r="T38" s="1"/>
  <c r="V38" s="1"/>
  <c r="X38" s="1"/>
  <c r="Z38" s="1"/>
  <c r="AB38" s="1"/>
  <c r="AD38" s="1"/>
  <c r="G38"/>
  <c r="F38"/>
  <c r="J37"/>
  <c r="G37"/>
  <c r="F37"/>
  <c r="BA34"/>
  <c r="AY34"/>
  <c r="AW34"/>
  <c r="AU34"/>
  <c r="AS34"/>
  <c r="AQ34"/>
  <c r="AO34"/>
  <c r="AM34"/>
  <c r="AK34"/>
  <c r="AI34"/>
  <c r="AG34"/>
  <c r="AE34"/>
  <c r="AC34"/>
  <c r="AA34"/>
  <c r="Y34"/>
  <c r="W34"/>
  <c r="U34"/>
  <c r="S34"/>
  <c r="Q34"/>
  <c r="O34"/>
  <c r="M34"/>
  <c r="K34"/>
  <c r="I34"/>
  <c r="H34"/>
  <c r="J33"/>
  <c r="L33" s="1"/>
  <c r="N33" s="1"/>
  <c r="P33" s="1"/>
  <c r="R33" s="1"/>
  <c r="T33" s="1"/>
  <c r="V33" s="1"/>
  <c r="X33" s="1"/>
  <c r="Z33" s="1"/>
  <c r="AB33" s="1"/>
  <c r="AD33" s="1"/>
  <c r="G33"/>
  <c r="F33"/>
  <c r="J32"/>
  <c r="L32" s="1"/>
  <c r="N32" s="1"/>
  <c r="P32" s="1"/>
  <c r="R32" s="1"/>
  <c r="T32" s="1"/>
  <c r="V32" s="1"/>
  <c r="X32" s="1"/>
  <c r="Z32" s="1"/>
  <c r="AB32" s="1"/>
  <c r="AD32" s="1"/>
  <c r="G32"/>
  <c r="F32"/>
  <c r="J31"/>
  <c r="L31" s="1"/>
  <c r="N31" s="1"/>
  <c r="P31" s="1"/>
  <c r="R31" s="1"/>
  <c r="T31" s="1"/>
  <c r="V31" s="1"/>
  <c r="X31" s="1"/>
  <c r="Z31" s="1"/>
  <c r="AB31" s="1"/>
  <c r="AD31" s="1"/>
  <c r="G31"/>
  <c r="F31"/>
  <c r="J30"/>
  <c r="G30"/>
  <c r="F30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H27"/>
  <c r="J25"/>
  <c r="L25" s="1"/>
  <c r="N25" s="1"/>
  <c r="P25" s="1"/>
  <c r="R25" s="1"/>
  <c r="T25" s="1"/>
  <c r="V25" s="1"/>
  <c r="X25" s="1"/>
  <c r="Z25" s="1"/>
  <c r="AB25" s="1"/>
  <c r="AD25" s="1"/>
  <c r="G25"/>
  <c r="F25"/>
  <c r="J24"/>
  <c r="L24" s="1"/>
  <c r="N24" s="1"/>
  <c r="P24" s="1"/>
  <c r="R24" s="1"/>
  <c r="T24" s="1"/>
  <c r="V24" s="1"/>
  <c r="X24" s="1"/>
  <c r="Z24" s="1"/>
  <c r="AB24" s="1"/>
  <c r="AD24" s="1"/>
  <c r="G24"/>
  <c r="F24"/>
  <c r="J23"/>
  <c r="L23" s="1"/>
  <c r="N23" s="1"/>
  <c r="P23" s="1"/>
  <c r="R23" s="1"/>
  <c r="T23" s="1"/>
  <c r="V23" s="1"/>
  <c r="X23" s="1"/>
  <c r="Z23" s="1"/>
  <c r="AB23" s="1"/>
  <c r="AD23" s="1"/>
  <c r="G23"/>
  <c r="F23"/>
  <c r="J22"/>
  <c r="G22"/>
  <c r="F22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H19"/>
  <c r="J18"/>
  <c r="L18" s="1"/>
  <c r="N18" s="1"/>
  <c r="P18" s="1"/>
  <c r="R18" s="1"/>
  <c r="T18" s="1"/>
  <c r="V18" s="1"/>
  <c r="X18" s="1"/>
  <c r="Z18" s="1"/>
  <c r="AB18" s="1"/>
  <c r="AD18" s="1"/>
  <c r="G18"/>
  <c r="F18"/>
  <c r="J17"/>
  <c r="L17" s="1"/>
  <c r="N17" s="1"/>
  <c r="P17" s="1"/>
  <c r="R17" s="1"/>
  <c r="T17" s="1"/>
  <c r="V17" s="1"/>
  <c r="X17" s="1"/>
  <c r="Z17" s="1"/>
  <c r="AB17" s="1"/>
  <c r="AD17" s="1"/>
  <c r="G17"/>
  <c r="F17"/>
  <c r="J16"/>
  <c r="L16" s="1"/>
  <c r="N16" s="1"/>
  <c r="P16" s="1"/>
  <c r="R16" s="1"/>
  <c r="T16" s="1"/>
  <c r="V16" s="1"/>
  <c r="X16" s="1"/>
  <c r="Z16" s="1"/>
  <c r="AB16" s="1"/>
  <c r="AD16" s="1"/>
  <c r="G16"/>
  <c r="F16"/>
  <c r="J15"/>
  <c r="L15" s="1"/>
  <c r="N15" s="1"/>
  <c r="P15" s="1"/>
  <c r="R15" s="1"/>
  <c r="T15" s="1"/>
  <c r="V15" s="1"/>
  <c r="X15" s="1"/>
  <c r="Z15" s="1"/>
  <c r="AB15" s="1"/>
  <c r="AD15" s="1"/>
  <c r="G15"/>
  <c r="F15"/>
  <c r="J14"/>
  <c r="L14" s="1"/>
  <c r="N14" s="1"/>
  <c r="P14" s="1"/>
  <c r="R14" s="1"/>
  <c r="T14" s="1"/>
  <c r="V14" s="1"/>
  <c r="X14" s="1"/>
  <c r="Z14" s="1"/>
  <c r="AB14" s="1"/>
  <c r="AD14" s="1"/>
  <c r="G14"/>
  <c r="F14"/>
  <c r="J13"/>
  <c r="L13" s="1"/>
  <c r="N13" s="1"/>
  <c r="P13" s="1"/>
  <c r="R13" s="1"/>
  <c r="T13" s="1"/>
  <c r="V13" s="1"/>
  <c r="X13" s="1"/>
  <c r="Z13" s="1"/>
  <c r="AB13" s="1"/>
  <c r="AD13" s="1"/>
  <c r="G13"/>
  <c r="F13"/>
  <c r="J12"/>
  <c r="L12" s="1"/>
  <c r="G12"/>
  <c r="F12"/>
  <c r="A2"/>
  <c r="A1"/>
  <c r="K124" i="7"/>
  <c r="K123"/>
  <c r="K122"/>
  <c r="I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I102"/>
  <c r="H101"/>
  <c r="G101"/>
  <c r="I98"/>
  <c r="H97"/>
  <c r="G97"/>
  <c r="H96"/>
  <c r="G96"/>
  <c r="H95"/>
  <c r="G95"/>
  <c r="I92"/>
  <c r="I116" s="1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I68"/>
  <c r="H67"/>
  <c r="G67"/>
  <c r="I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I46"/>
  <c r="H45"/>
  <c r="G45"/>
  <c r="H44"/>
  <c r="G44"/>
  <c r="H43"/>
  <c r="G43"/>
  <c r="H42"/>
  <c r="G42"/>
  <c r="H41"/>
  <c r="G41"/>
  <c r="H40"/>
  <c r="G40"/>
  <c r="H39"/>
  <c r="G39"/>
  <c r="I36"/>
  <c r="H35"/>
  <c r="G35"/>
  <c r="H34"/>
  <c r="G34"/>
  <c r="H33"/>
  <c r="G33"/>
  <c r="I30"/>
  <c r="H29"/>
  <c r="G29"/>
  <c r="H28"/>
  <c r="G28"/>
  <c r="H27"/>
  <c r="G27"/>
  <c r="H26"/>
  <c r="G26"/>
  <c r="I23"/>
  <c r="H22"/>
  <c r="G22"/>
  <c r="H21"/>
  <c r="G21"/>
  <c r="H20"/>
  <c r="G20"/>
  <c r="H19"/>
  <c r="G19"/>
  <c r="I16"/>
  <c r="H15"/>
  <c r="G15"/>
  <c r="H14"/>
  <c r="G14"/>
  <c r="H13"/>
  <c r="G13"/>
  <c r="H12"/>
  <c r="G12"/>
  <c r="A2"/>
  <c r="A1"/>
  <c r="H37" i="6"/>
  <c r="E37"/>
  <c r="H36"/>
  <c r="E36"/>
  <c r="H35"/>
  <c r="E35"/>
  <c r="H34"/>
  <c r="E34"/>
  <c r="H33"/>
  <c r="E33"/>
  <c r="H32"/>
  <c r="E32"/>
  <c r="H31"/>
  <c r="E31"/>
  <c r="H30"/>
  <c r="E30"/>
  <c r="H29"/>
  <c r="E29"/>
  <c r="E28"/>
  <c r="H27"/>
  <c r="E27"/>
  <c r="H26"/>
  <c r="E26"/>
  <c r="E25"/>
  <c r="E24"/>
  <c r="H23"/>
  <c r="E23"/>
  <c r="H22"/>
  <c r="E22"/>
  <c r="H21"/>
  <c r="E21"/>
  <c r="H20"/>
  <c r="E20"/>
  <c r="E19"/>
  <c r="H18"/>
  <c r="E18"/>
  <c r="H17"/>
  <c r="E17"/>
  <c r="H16"/>
  <c r="E16"/>
  <c r="H15"/>
  <c r="E15"/>
  <c r="H14"/>
  <c r="E14"/>
  <c r="H13"/>
  <c r="E13"/>
  <c r="E12"/>
  <c r="H11"/>
  <c r="E11"/>
  <c r="H10"/>
  <c r="E10"/>
  <c r="H9"/>
  <c r="E9"/>
  <c r="B2"/>
  <c r="B1"/>
  <c r="H52" i="5"/>
  <c r="E52"/>
  <c r="H51"/>
  <c r="E51"/>
  <c r="H50"/>
  <c r="E50"/>
  <c r="E49"/>
  <c r="E48"/>
  <c r="H47"/>
  <c r="E47"/>
  <c r="H46"/>
  <c r="E46"/>
  <c r="E45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E22"/>
  <c r="E21"/>
  <c r="E20"/>
  <c r="H19"/>
  <c r="E19"/>
  <c r="H18"/>
  <c r="E18"/>
  <c r="E17"/>
  <c r="H16"/>
  <c r="E16"/>
  <c r="H15"/>
  <c r="E15"/>
  <c r="E14"/>
  <c r="E13"/>
  <c r="E12"/>
  <c r="H11"/>
  <c r="E11"/>
  <c r="E10"/>
  <c r="E9"/>
  <c r="B2"/>
  <c r="A2" i="10" s="1"/>
  <c r="B1" i="5"/>
  <c r="A1" i="10" s="1"/>
  <c r="BY117" i="4"/>
  <c r="BV117"/>
  <c r="BS117"/>
  <c r="BP117"/>
  <c r="BM117"/>
  <c r="BJ117"/>
  <c r="BG117"/>
  <c r="BD117"/>
  <c r="BA117"/>
  <c r="AX117"/>
  <c r="AU117"/>
  <c r="AR117"/>
  <c r="AO117"/>
  <c r="AL117"/>
  <c r="AI117"/>
  <c r="AF117"/>
  <c r="AC117"/>
  <c r="Z117"/>
  <c r="W117"/>
  <c r="T117"/>
  <c r="Q117"/>
  <c r="N117"/>
  <c r="K117"/>
  <c r="I117"/>
  <c r="L116"/>
  <c r="O116" s="1"/>
  <c r="J116"/>
  <c r="G116"/>
  <c r="F116"/>
  <c r="M115"/>
  <c r="L115"/>
  <c r="O115" s="1"/>
  <c r="J115"/>
  <c r="G115"/>
  <c r="F115"/>
  <c r="L114"/>
  <c r="O114" s="1"/>
  <c r="J114"/>
  <c r="G114"/>
  <c r="F114"/>
  <c r="M113"/>
  <c r="L113"/>
  <c r="O113" s="1"/>
  <c r="J113"/>
  <c r="G113"/>
  <c r="F113"/>
  <c r="L112"/>
  <c r="O112" s="1"/>
  <c r="J112"/>
  <c r="G112"/>
  <c r="F112"/>
  <c r="M111"/>
  <c r="L111"/>
  <c r="O111" s="1"/>
  <c r="J111"/>
  <c r="G111"/>
  <c r="F111"/>
  <c r="L110"/>
  <c r="O110" s="1"/>
  <c r="J110"/>
  <c r="G110"/>
  <c r="F110"/>
  <c r="M109"/>
  <c r="L109"/>
  <c r="J109"/>
  <c r="J117" s="1"/>
  <c r="G109"/>
  <c r="F109"/>
  <c r="BY106"/>
  <c r="BV106"/>
  <c r="BS106"/>
  <c r="BP106"/>
  <c r="BM106"/>
  <c r="BJ106"/>
  <c r="BG106"/>
  <c r="BD106"/>
  <c r="BA106"/>
  <c r="AX106"/>
  <c r="AU106"/>
  <c r="AR106"/>
  <c r="AO106"/>
  <c r="AL106"/>
  <c r="AI106"/>
  <c r="AF106"/>
  <c r="AC106"/>
  <c r="Z106"/>
  <c r="W106"/>
  <c r="T106"/>
  <c r="Q106"/>
  <c r="N106"/>
  <c r="K106"/>
  <c r="I106"/>
  <c r="L105"/>
  <c r="L106" s="1"/>
  <c r="J105"/>
  <c r="J106" s="1"/>
  <c r="G105"/>
  <c r="F105"/>
  <c r="BY102"/>
  <c r="BV102"/>
  <c r="BS102"/>
  <c r="BP102"/>
  <c r="BM102"/>
  <c r="BJ102"/>
  <c r="BG102"/>
  <c r="BD102"/>
  <c r="BA102"/>
  <c r="AX102"/>
  <c r="AU102"/>
  <c r="AR102"/>
  <c r="AO102"/>
  <c r="AL102"/>
  <c r="AI102"/>
  <c r="AF102"/>
  <c r="AC102"/>
  <c r="Z102"/>
  <c r="W102"/>
  <c r="T102"/>
  <c r="Q102"/>
  <c r="N102"/>
  <c r="K102"/>
  <c r="I102"/>
  <c r="L101"/>
  <c r="O101" s="1"/>
  <c r="R101" s="1"/>
  <c r="U101" s="1"/>
  <c r="X101" s="1"/>
  <c r="AA101" s="1"/>
  <c r="AD101" s="1"/>
  <c r="AG101" s="1"/>
  <c r="AJ101" s="1"/>
  <c r="AM101" s="1"/>
  <c r="AP101" s="1"/>
  <c r="AS101" s="1"/>
  <c r="AV101" s="1"/>
  <c r="AY101" s="1"/>
  <c r="BB101" s="1"/>
  <c r="BE101" s="1"/>
  <c r="BH101" s="1"/>
  <c r="BK101" s="1"/>
  <c r="BN101" s="1"/>
  <c r="BQ101" s="1"/>
  <c r="BT101" s="1"/>
  <c r="BW101" s="1"/>
  <c r="BZ101" s="1"/>
  <c r="J101"/>
  <c r="G101"/>
  <c r="F101"/>
  <c r="L100"/>
  <c r="O100" s="1"/>
  <c r="J100"/>
  <c r="G100"/>
  <c r="F100"/>
  <c r="L99"/>
  <c r="L102" s="1"/>
  <c r="J99"/>
  <c r="G99"/>
  <c r="F99"/>
  <c r="BY96"/>
  <c r="BY119" s="1"/>
  <c r="BV96"/>
  <c r="BS96"/>
  <c r="BS119" s="1"/>
  <c r="BP96"/>
  <c r="BM96"/>
  <c r="BM119" s="1"/>
  <c r="BJ96"/>
  <c r="BG96"/>
  <c r="BG119" s="1"/>
  <c r="BD96"/>
  <c r="BA96"/>
  <c r="BA119" s="1"/>
  <c r="AX96"/>
  <c r="AU96"/>
  <c r="AU119" s="1"/>
  <c r="AR96"/>
  <c r="AO96"/>
  <c r="AO119" s="1"/>
  <c r="AL96"/>
  <c r="AL119" s="1"/>
  <c r="AI96"/>
  <c r="AI119" s="1"/>
  <c r="AF96"/>
  <c r="AF119" s="1"/>
  <c r="AC96"/>
  <c r="AC119" s="1"/>
  <c r="Z96"/>
  <c r="Z119" s="1"/>
  <c r="W96"/>
  <c r="W119" s="1"/>
  <c r="T96"/>
  <c r="T119" s="1"/>
  <c r="Q96"/>
  <c r="Q119" s="1"/>
  <c r="N96"/>
  <c r="N119" s="1"/>
  <c r="K96"/>
  <c r="K119" s="1"/>
  <c r="I96"/>
  <c r="I119" s="1"/>
  <c r="L94"/>
  <c r="O94" s="1"/>
  <c r="J94"/>
  <c r="G94"/>
  <c r="F94"/>
  <c r="L93"/>
  <c r="O93" s="1"/>
  <c r="J93"/>
  <c r="G93"/>
  <c r="F93"/>
  <c r="L92"/>
  <c r="O92" s="1"/>
  <c r="J92"/>
  <c r="G92"/>
  <c r="F92"/>
  <c r="L91"/>
  <c r="O91" s="1"/>
  <c r="J91"/>
  <c r="G91"/>
  <c r="F91"/>
  <c r="L90"/>
  <c r="O90" s="1"/>
  <c r="J90"/>
  <c r="G90"/>
  <c r="F90"/>
  <c r="L89"/>
  <c r="O89" s="1"/>
  <c r="J89"/>
  <c r="G89"/>
  <c r="F89"/>
  <c r="L88"/>
  <c r="O88" s="1"/>
  <c r="J88"/>
  <c r="G88"/>
  <c r="F88"/>
  <c r="L87"/>
  <c r="O87" s="1"/>
  <c r="J87"/>
  <c r="G87"/>
  <c r="F87"/>
  <c r="L86"/>
  <c r="O86" s="1"/>
  <c r="J86"/>
  <c r="G86"/>
  <c r="F86"/>
  <c r="L85"/>
  <c r="O85" s="1"/>
  <c r="J85"/>
  <c r="G85"/>
  <c r="F85"/>
  <c r="L84"/>
  <c r="O84" s="1"/>
  <c r="J84"/>
  <c r="G84"/>
  <c r="F84"/>
  <c r="L83"/>
  <c r="O83" s="1"/>
  <c r="J83"/>
  <c r="G83"/>
  <c r="F83"/>
  <c r="L82"/>
  <c r="O82" s="1"/>
  <c r="J82"/>
  <c r="G82"/>
  <c r="F82"/>
  <c r="L81"/>
  <c r="O81" s="1"/>
  <c r="J81"/>
  <c r="G81"/>
  <c r="F81"/>
  <c r="L80"/>
  <c r="J80"/>
  <c r="G80"/>
  <c r="F80"/>
  <c r="BY72"/>
  <c r="BV72"/>
  <c r="BS72"/>
  <c r="BP72"/>
  <c r="BM72"/>
  <c r="BJ72"/>
  <c r="BG72"/>
  <c r="BD72"/>
  <c r="BA72"/>
  <c r="AX72"/>
  <c r="AU72"/>
  <c r="AR72"/>
  <c r="AO72"/>
  <c r="AL72"/>
  <c r="AI72"/>
  <c r="AF72"/>
  <c r="AC72"/>
  <c r="Z72"/>
  <c r="W72"/>
  <c r="T72"/>
  <c r="Q72"/>
  <c r="N72"/>
  <c r="K72"/>
  <c r="I72"/>
  <c r="L71"/>
  <c r="L72" s="1"/>
  <c r="J71"/>
  <c r="J72" s="1"/>
  <c r="G71"/>
  <c r="F71"/>
  <c r="BY68"/>
  <c r="BV68"/>
  <c r="BS68"/>
  <c r="BP68"/>
  <c r="BM68"/>
  <c r="BJ68"/>
  <c r="BG68"/>
  <c r="BD68"/>
  <c r="BA68"/>
  <c r="AX68"/>
  <c r="AU68"/>
  <c r="AR68"/>
  <c r="AO68"/>
  <c r="AL68"/>
  <c r="AI68"/>
  <c r="AF68"/>
  <c r="AC68"/>
  <c r="Z68"/>
  <c r="W68"/>
  <c r="T68"/>
  <c r="Q68"/>
  <c r="N68"/>
  <c r="K68"/>
  <c r="I68"/>
  <c r="L67"/>
  <c r="O67" s="1"/>
  <c r="J67"/>
  <c r="G67"/>
  <c r="F67"/>
  <c r="L66"/>
  <c r="O66" s="1"/>
  <c r="J66"/>
  <c r="G66"/>
  <c r="F66"/>
  <c r="L65"/>
  <c r="O65" s="1"/>
  <c r="J65"/>
  <c r="G65"/>
  <c r="F65"/>
  <c r="L64"/>
  <c r="O64" s="1"/>
  <c r="J64"/>
  <c r="G64"/>
  <c r="F64"/>
  <c r="L63"/>
  <c r="O63" s="1"/>
  <c r="J63"/>
  <c r="G63"/>
  <c r="F63"/>
  <c r="L62"/>
  <c r="O62" s="1"/>
  <c r="J62"/>
  <c r="G62"/>
  <c r="F62"/>
  <c r="L61"/>
  <c r="O61" s="1"/>
  <c r="J61"/>
  <c r="G61"/>
  <c r="F61"/>
  <c r="L60"/>
  <c r="O60" s="1"/>
  <c r="R60" s="1"/>
  <c r="J60"/>
  <c r="G60"/>
  <c r="F60"/>
  <c r="L59"/>
  <c r="O59" s="1"/>
  <c r="J59"/>
  <c r="G59"/>
  <c r="F59"/>
  <c r="O58"/>
  <c r="R58" s="1"/>
  <c r="L58"/>
  <c r="J58"/>
  <c r="G58"/>
  <c r="F58"/>
  <c r="L57"/>
  <c r="O57" s="1"/>
  <c r="J57"/>
  <c r="G57"/>
  <c r="F57"/>
  <c r="L56"/>
  <c r="O56" s="1"/>
  <c r="R56" s="1"/>
  <c r="J56"/>
  <c r="G56"/>
  <c r="F56"/>
  <c r="L55"/>
  <c r="O55" s="1"/>
  <c r="J55"/>
  <c r="G55"/>
  <c r="F55"/>
  <c r="O54"/>
  <c r="R54" s="1"/>
  <c r="L54"/>
  <c r="J54"/>
  <c r="G54"/>
  <c r="F54"/>
  <c r="L53"/>
  <c r="O53" s="1"/>
  <c r="J53"/>
  <c r="J68" s="1"/>
  <c r="G53"/>
  <c r="F53"/>
  <c r="BY50"/>
  <c r="BV50"/>
  <c r="BS50"/>
  <c r="BP50"/>
  <c r="BM50"/>
  <c r="BJ50"/>
  <c r="BG50"/>
  <c r="BD50"/>
  <c r="BA50"/>
  <c r="AX50"/>
  <c r="AU50"/>
  <c r="AR50"/>
  <c r="AO50"/>
  <c r="AL50"/>
  <c r="AI50"/>
  <c r="AF50"/>
  <c r="AC50"/>
  <c r="Z50"/>
  <c r="W50"/>
  <c r="T50"/>
  <c r="Q50"/>
  <c r="N50"/>
  <c r="K50"/>
  <c r="I50"/>
  <c r="L49"/>
  <c r="O49" s="1"/>
  <c r="J49"/>
  <c r="G49"/>
  <c r="F49"/>
  <c r="L48"/>
  <c r="O48" s="1"/>
  <c r="R48" s="1"/>
  <c r="J48"/>
  <c r="G48"/>
  <c r="F48"/>
  <c r="L47"/>
  <c r="O47" s="1"/>
  <c r="J47"/>
  <c r="G47"/>
  <c r="F47"/>
  <c r="O46"/>
  <c r="R46" s="1"/>
  <c r="L46"/>
  <c r="J46"/>
  <c r="G46"/>
  <c r="F46"/>
  <c r="L45"/>
  <c r="O45" s="1"/>
  <c r="J45"/>
  <c r="G45"/>
  <c r="F45"/>
  <c r="L44"/>
  <c r="O44" s="1"/>
  <c r="J44"/>
  <c r="G44"/>
  <c r="F44"/>
  <c r="L43"/>
  <c r="O43" s="1"/>
  <c r="J43"/>
  <c r="J50" s="1"/>
  <c r="G43"/>
  <c r="F43"/>
  <c r="BY40"/>
  <c r="BV40"/>
  <c r="BS40"/>
  <c r="BP40"/>
  <c r="BM40"/>
  <c r="BJ40"/>
  <c r="BG40"/>
  <c r="BD40"/>
  <c r="BA40"/>
  <c r="AX40"/>
  <c r="AU40"/>
  <c r="AR40"/>
  <c r="AO40"/>
  <c r="AL40"/>
  <c r="AI40"/>
  <c r="AF40"/>
  <c r="AC40"/>
  <c r="Z40"/>
  <c r="W40"/>
  <c r="T40"/>
  <c r="Q40"/>
  <c r="N40"/>
  <c r="K40"/>
  <c r="J40"/>
  <c r="I40"/>
  <c r="L39"/>
  <c r="O39" s="1"/>
  <c r="J39"/>
  <c r="G39"/>
  <c r="F39"/>
  <c r="L38"/>
  <c r="O38" s="1"/>
  <c r="J38"/>
  <c r="G38"/>
  <c r="F38"/>
  <c r="L37"/>
  <c r="L40" s="1"/>
  <c r="J37"/>
  <c r="G37"/>
  <c r="F37"/>
  <c r="BY34"/>
  <c r="BV34"/>
  <c r="BS34"/>
  <c r="BP34"/>
  <c r="BM34"/>
  <c r="BJ34"/>
  <c r="BG34"/>
  <c r="BD34"/>
  <c r="BA34"/>
  <c r="AX34"/>
  <c r="AU34"/>
  <c r="AR34"/>
  <c r="AO34"/>
  <c r="AL34"/>
  <c r="AI34"/>
  <c r="AF34"/>
  <c r="AC34"/>
  <c r="Z34"/>
  <c r="W34"/>
  <c r="T34"/>
  <c r="Q34"/>
  <c r="N34"/>
  <c r="K34"/>
  <c r="I34"/>
  <c r="L33"/>
  <c r="O33" s="1"/>
  <c r="J33"/>
  <c r="G33"/>
  <c r="F33"/>
  <c r="L32"/>
  <c r="J32"/>
  <c r="G32"/>
  <c r="L31"/>
  <c r="O31" s="1"/>
  <c r="J31"/>
  <c r="G31"/>
  <c r="F31"/>
  <c r="M30"/>
  <c r="L30"/>
  <c r="O30" s="1"/>
  <c r="J30"/>
  <c r="J34" s="1"/>
  <c r="G30"/>
  <c r="F30"/>
  <c r="BY27"/>
  <c r="BV27"/>
  <c r="BS27"/>
  <c r="BP27"/>
  <c r="BM27"/>
  <c r="BJ27"/>
  <c r="BG27"/>
  <c r="BD27"/>
  <c r="BA27"/>
  <c r="AX27"/>
  <c r="AU27"/>
  <c r="AR27"/>
  <c r="AO27"/>
  <c r="AL27"/>
  <c r="AI27"/>
  <c r="AF27"/>
  <c r="AC27"/>
  <c r="Z27"/>
  <c r="W27"/>
  <c r="T27"/>
  <c r="Q27"/>
  <c r="N27"/>
  <c r="K27"/>
  <c r="I27"/>
  <c r="L25"/>
  <c r="O25" s="1"/>
  <c r="J25"/>
  <c r="G25"/>
  <c r="F25"/>
  <c r="M24"/>
  <c r="L24"/>
  <c r="O24" s="1"/>
  <c r="J24"/>
  <c r="G24"/>
  <c r="F24"/>
  <c r="L23"/>
  <c r="O23" s="1"/>
  <c r="J23"/>
  <c r="G23"/>
  <c r="F23"/>
  <c r="M22"/>
  <c r="L22"/>
  <c r="J22"/>
  <c r="J27" s="1"/>
  <c r="G22"/>
  <c r="F22"/>
  <c r="BY19"/>
  <c r="BV19"/>
  <c r="BS19"/>
  <c r="BP19"/>
  <c r="BM19"/>
  <c r="BJ19"/>
  <c r="BG19"/>
  <c r="BD19"/>
  <c r="BA19"/>
  <c r="AX19"/>
  <c r="AU19"/>
  <c r="AR19"/>
  <c r="AO19"/>
  <c r="AL19"/>
  <c r="AI19"/>
  <c r="AF19"/>
  <c r="AC19"/>
  <c r="Z19"/>
  <c r="W19"/>
  <c r="T19"/>
  <c r="Q19"/>
  <c r="N19"/>
  <c r="K19"/>
  <c r="I19"/>
  <c r="L18"/>
  <c r="O18" s="1"/>
  <c r="J18"/>
  <c r="G18"/>
  <c r="F18"/>
  <c r="M17"/>
  <c r="L17"/>
  <c r="O17" s="1"/>
  <c r="J17"/>
  <c r="G17"/>
  <c r="F17"/>
  <c r="L16"/>
  <c r="O16" s="1"/>
  <c r="J16"/>
  <c r="G16"/>
  <c r="F16"/>
  <c r="M15"/>
  <c r="L15"/>
  <c r="O15" s="1"/>
  <c r="J15"/>
  <c r="G15"/>
  <c r="F15"/>
  <c r="L14"/>
  <c r="O14" s="1"/>
  <c r="J14"/>
  <c r="G14"/>
  <c r="F14"/>
  <c r="M13"/>
  <c r="L13"/>
  <c r="O13" s="1"/>
  <c r="J13"/>
  <c r="G13"/>
  <c r="F13"/>
  <c r="L12"/>
  <c r="M12" s="1"/>
  <c r="J12"/>
  <c r="G12"/>
  <c r="F12"/>
  <c r="A2"/>
  <c r="A1"/>
  <c r="K119" i="3"/>
  <c r="K118"/>
  <c r="K117"/>
  <c r="I110"/>
  <c r="H109"/>
  <c r="G109"/>
  <c r="H108"/>
  <c r="G108"/>
  <c r="H107"/>
  <c r="G107"/>
  <c r="H106"/>
  <c r="G106"/>
  <c r="H105"/>
  <c r="G105"/>
  <c r="H104"/>
  <c r="G104"/>
  <c r="H103"/>
  <c r="G103"/>
  <c r="H102"/>
  <c r="G102"/>
  <c r="I99"/>
  <c r="H98"/>
  <c r="G98"/>
  <c r="I95"/>
  <c r="H94"/>
  <c r="G94"/>
  <c r="H93"/>
  <c r="G93"/>
  <c r="H92"/>
  <c r="G92"/>
  <c r="I89"/>
  <c r="I112" s="1"/>
  <c r="H88"/>
  <c r="G88"/>
  <c r="H87"/>
  <c r="G87"/>
  <c r="H86"/>
  <c r="G86"/>
  <c r="H85"/>
  <c r="G85"/>
  <c r="H84"/>
  <c r="G84"/>
  <c r="H83"/>
  <c r="G83"/>
  <c r="J83" s="1"/>
  <c r="K83" s="1"/>
  <c r="G19" i="2" s="1"/>
  <c r="K19" s="1"/>
  <c r="H82" i="3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I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I46"/>
  <c r="H45"/>
  <c r="G45"/>
  <c r="H44"/>
  <c r="G44"/>
  <c r="H43"/>
  <c r="G43"/>
  <c r="H42"/>
  <c r="G42"/>
  <c r="H41"/>
  <c r="G41"/>
  <c r="H40"/>
  <c r="G40"/>
  <c r="H39"/>
  <c r="G39"/>
  <c r="I36"/>
  <c r="H35"/>
  <c r="G35"/>
  <c r="H34"/>
  <c r="G34"/>
  <c r="H33"/>
  <c r="G33"/>
  <c r="I30"/>
  <c r="H29"/>
  <c r="G29"/>
  <c r="H28"/>
  <c r="G28"/>
  <c r="H27"/>
  <c r="G27"/>
  <c r="H26"/>
  <c r="G26"/>
  <c r="I23"/>
  <c r="H22"/>
  <c r="G22"/>
  <c r="H21"/>
  <c r="G21"/>
  <c r="H20"/>
  <c r="G20"/>
  <c r="H19"/>
  <c r="G19"/>
  <c r="I16"/>
  <c r="H15"/>
  <c r="G15"/>
  <c r="H14"/>
  <c r="G14"/>
  <c r="H13"/>
  <c r="G13"/>
  <c r="H12"/>
  <c r="G12"/>
  <c r="A2"/>
  <c r="A1"/>
  <c r="H36" i="2"/>
  <c r="E36"/>
  <c r="H35"/>
  <c r="E35"/>
  <c r="H34"/>
  <c r="E34"/>
  <c r="H33"/>
  <c r="E33"/>
  <c r="H32"/>
  <c r="E32"/>
  <c r="H31"/>
  <c r="E31"/>
  <c r="H30"/>
  <c r="E30"/>
  <c r="H29"/>
  <c r="E29"/>
  <c r="E28"/>
  <c r="H27"/>
  <c r="E27"/>
  <c r="H26"/>
  <c r="E26"/>
  <c r="E25"/>
  <c r="H24"/>
  <c r="E24"/>
  <c r="H23"/>
  <c r="E23"/>
  <c r="H22"/>
  <c r="E22"/>
  <c r="H21"/>
  <c r="E21"/>
  <c r="H20"/>
  <c r="E20"/>
  <c r="E19"/>
  <c r="H18"/>
  <c r="E18"/>
  <c r="H17"/>
  <c r="E17"/>
  <c r="H16"/>
  <c r="E16"/>
  <c r="H15"/>
  <c r="E15"/>
  <c r="H14"/>
  <c r="E14"/>
  <c r="H13"/>
  <c r="E13"/>
  <c r="E12"/>
  <c r="E11"/>
  <c r="H10"/>
  <c r="E10"/>
  <c r="H9"/>
  <c r="E9"/>
  <c r="B2"/>
  <c r="B1"/>
  <c r="H51" i="1"/>
  <c r="E51"/>
  <c r="H50"/>
  <c r="E50"/>
  <c r="E49"/>
  <c r="E48"/>
  <c r="H47"/>
  <c r="E47"/>
  <c r="H46"/>
  <c r="E46"/>
  <c r="E45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E22"/>
  <c r="E21"/>
  <c r="E20"/>
  <c r="H19"/>
  <c r="E19"/>
  <c r="H18"/>
  <c r="E18"/>
  <c r="E17"/>
  <c r="H16"/>
  <c r="E16"/>
  <c r="H15"/>
  <c r="E15"/>
  <c r="E14"/>
  <c r="E13"/>
  <c r="E12"/>
  <c r="H11"/>
  <c r="E11"/>
  <c r="E10"/>
  <c r="E9"/>
  <c r="J27" i="8" l="1"/>
  <c r="J34"/>
  <c r="J40"/>
  <c r="J68"/>
  <c r="J104"/>
  <c r="J19" i="4"/>
  <c r="M14"/>
  <c r="M16"/>
  <c r="M18"/>
  <c r="L27"/>
  <c r="M23"/>
  <c r="M25"/>
  <c r="M31"/>
  <c r="AR119"/>
  <c r="AX119"/>
  <c r="BD119"/>
  <c r="BJ119"/>
  <c r="BP119"/>
  <c r="BV119"/>
  <c r="M101"/>
  <c r="Y101"/>
  <c r="AK101"/>
  <c r="AW101"/>
  <c r="BI101"/>
  <c r="BU101"/>
  <c r="M105"/>
  <c r="M106" s="1"/>
  <c r="L117"/>
  <c r="M110"/>
  <c r="M112"/>
  <c r="M117" s="1"/>
  <c r="M114"/>
  <c r="M116"/>
  <c r="M27"/>
  <c r="L34"/>
  <c r="S101"/>
  <c r="AE101"/>
  <c r="AQ101"/>
  <c r="BC101"/>
  <c r="BO101"/>
  <c r="CA101"/>
  <c r="P13"/>
  <c r="R13"/>
  <c r="P15"/>
  <c r="R15"/>
  <c r="P17"/>
  <c r="R17"/>
  <c r="P24"/>
  <c r="R24"/>
  <c r="P30"/>
  <c r="R30"/>
  <c r="S30" s="1"/>
  <c r="O50"/>
  <c r="R43"/>
  <c r="S43" s="1"/>
  <c r="R44"/>
  <c r="S44" s="1"/>
  <c r="R45"/>
  <c r="S45" s="1"/>
  <c r="U48"/>
  <c r="V48" s="1"/>
  <c r="R49"/>
  <c r="S49" s="1"/>
  <c r="O68"/>
  <c r="R53"/>
  <c r="S53" s="1"/>
  <c r="U56"/>
  <c r="V56" s="1"/>
  <c r="R57"/>
  <c r="S57" s="1"/>
  <c r="U60"/>
  <c r="V60" s="1"/>
  <c r="P14"/>
  <c r="R14"/>
  <c r="P16"/>
  <c r="R16"/>
  <c r="P18"/>
  <c r="R18"/>
  <c r="P23"/>
  <c r="R23"/>
  <c r="P25"/>
  <c r="R25"/>
  <c r="P31"/>
  <c r="R31"/>
  <c r="R33"/>
  <c r="S33" s="1"/>
  <c r="R38"/>
  <c r="S38" s="1"/>
  <c r="R39"/>
  <c r="S39" s="1"/>
  <c r="U46"/>
  <c r="V46" s="1"/>
  <c r="R47"/>
  <c r="S47" s="1"/>
  <c r="U54"/>
  <c r="V54" s="1"/>
  <c r="R55"/>
  <c r="S55" s="1"/>
  <c r="U58"/>
  <c r="V58" s="1"/>
  <c r="R59"/>
  <c r="S59" s="1"/>
  <c r="N74"/>
  <c r="N122" s="1"/>
  <c r="T74"/>
  <c r="T122" s="1"/>
  <c r="Z74"/>
  <c r="Z122" s="1"/>
  <c r="AF74"/>
  <c r="AF122" s="1"/>
  <c r="AL74"/>
  <c r="AL122" s="1"/>
  <c r="AR74"/>
  <c r="AR122" s="1"/>
  <c r="AX74"/>
  <c r="AX122" s="1"/>
  <c r="BD74"/>
  <c r="BD122" s="1"/>
  <c r="BJ74"/>
  <c r="BJ122" s="1"/>
  <c r="BP74"/>
  <c r="BP122" s="1"/>
  <c r="BV74"/>
  <c r="BV122" s="1"/>
  <c r="P46"/>
  <c r="M46"/>
  <c r="P48"/>
  <c r="M48"/>
  <c r="P54"/>
  <c r="M54"/>
  <c r="P56"/>
  <c r="M56"/>
  <c r="P58"/>
  <c r="M58"/>
  <c r="P60"/>
  <c r="M60"/>
  <c r="R61"/>
  <c r="S61" s="1"/>
  <c r="R62"/>
  <c r="S62" s="1"/>
  <c r="R63"/>
  <c r="S63" s="1"/>
  <c r="R64"/>
  <c r="S64" s="1"/>
  <c r="R65"/>
  <c r="S65" s="1"/>
  <c r="R66"/>
  <c r="S66" s="1"/>
  <c r="R67"/>
  <c r="S67" s="1"/>
  <c r="I67" i="3"/>
  <c r="I114" s="1"/>
  <c r="I121" s="1"/>
  <c r="O12" i="4"/>
  <c r="L19"/>
  <c r="O22"/>
  <c r="M32"/>
  <c r="M34" s="1"/>
  <c r="M33"/>
  <c r="P33"/>
  <c r="M37"/>
  <c r="M38"/>
  <c r="P38"/>
  <c r="M39"/>
  <c r="P39"/>
  <c r="M43"/>
  <c r="P43"/>
  <c r="M44"/>
  <c r="P44"/>
  <c r="M45"/>
  <c r="P45"/>
  <c r="L50"/>
  <c r="J74"/>
  <c r="I74"/>
  <c r="I122" s="1"/>
  <c r="K74"/>
  <c r="K122" s="1"/>
  <c r="Q74"/>
  <c r="Q122" s="1"/>
  <c r="W74"/>
  <c r="W122" s="1"/>
  <c r="AC74"/>
  <c r="AC122" s="1"/>
  <c r="AI74"/>
  <c r="AI122" s="1"/>
  <c r="AO74"/>
  <c r="AO122" s="1"/>
  <c r="AU74"/>
  <c r="AU122" s="1"/>
  <c r="BA74"/>
  <c r="BA122" s="1"/>
  <c r="BG74"/>
  <c r="BG122" s="1"/>
  <c r="BM74"/>
  <c r="BM122" s="1"/>
  <c r="BS74"/>
  <c r="BS122" s="1"/>
  <c r="BY74"/>
  <c r="BY122" s="1"/>
  <c r="P47"/>
  <c r="M47"/>
  <c r="P49"/>
  <c r="M49"/>
  <c r="L68"/>
  <c r="P53"/>
  <c r="M53"/>
  <c r="P55"/>
  <c r="M55"/>
  <c r="P57"/>
  <c r="M57"/>
  <c r="P59"/>
  <c r="M59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 s="1"/>
  <c r="R100"/>
  <c r="S100"/>
  <c r="M19"/>
  <c r="O32"/>
  <c r="O34" s="1"/>
  <c r="O37"/>
  <c r="S46"/>
  <c r="S48"/>
  <c r="S54"/>
  <c r="S56"/>
  <c r="S58"/>
  <c r="S60"/>
  <c r="R111"/>
  <c r="S111" s="1"/>
  <c r="P111"/>
  <c r="R113"/>
  <c r="S113" s="1"/>
  <c r="P113"/>
  <c r="R115"/>
  <c r="S115"/>
  <c r="P115"/>
  <c r="M61"/>
  <c r="P61"/>
  <c r="M62"/>
  <c r="P62"/>
  <c r="M63"/>
  <c r="P63"/>
  <c r="M64"/>
  <c r="P64"/>
  <c r="M65"/>
  <c r="P65"/>
  <c r="M66"/>
  <c r="P66"/>
  <c r="M67"/>
  <c r="P67"/>
  <c r="M71"/>
  <c r="M72" s="1"/>
  <c r="M80"/>
  <c r="M81"/>
  <c r="P81"/>
  <c r="M82"/>
  <c r="P82"/>
  <c r="M83"/>
  <c r="P83"/>
  <c r="M84"/>
  <c r="P84"/>
  <c r="M85"/>
  <c r="P85"/>
  <c r="M86"/>
  <c r="P86"/>
  <c r="M87"/>
  <c r="P87"/>
  <c r="M88"/>
  <c r="P88"/>
  <c r="M89"/>
  <c r="P89"/>
  <c r="M90"/>
  <c r="P90"/>
  <c r="M91"/>
  <c r="P91"/>
  <c r="M92"/>
  <c r="P92"/>
  <c r="M93"/>
  <c r="P93"/>
  <c r="M94"/>
  <c r="P94"/>
  <c r="J102"/>
  <c r="M99"/>
  <c r="M100"/>
  <c r="P100"/>
  <c r="P101"/>
  <c r="V101"/>
  <c r="AB101"/>
  <c r="AH101"/>
  <c r="AN101"/>
  <c r="AT101"/>
  <c r="AZ101"/>
  <c r="BF101"/>
  <c r="BL101"/>
  <c r="BR101"/>
  <c r="BX101"/>
  <c r="R110"/>
  <c r="S110" s="1"/>
  <c r="P110"/>
  <c r="R112"/>
  <c r="S112" s="1"/>
  <c r="P112"/>
  <c r="R114"/>
  <c r="S114" s="1"/>
  <c r="P114"/>
  <c r="R116"/>
  <c r="S116"/>
  <c r="P116"/>
  <c r="O71"/>
  <c r="P71" s="1"/>
  <c r="P72" s="1"/>
  <c r="O80"/>
  <c r="J96"/>
  <c r="L96"/>
  <c r="L119" s="1"/>
  <c r="O99"/>
  <c r="P99" s="1"/>
  <c r="I70" i="7"/>
  <c r="I119" s="1"/>
  <c r="I126" s="1"/>
  <c r="AF13" i="8"/>
  <c r="AH13" s="1"/>
  <c r="AJ13" s="1"/>
  <c r="AL13" s="1"/>
  <c r="AN13" s="1"/>
  <c r="AP13" s="1"/>
  <c r="AR13" s="1"/>
  <c r="AT13" s="1"/>
  <c r="AV13" s="1"/>
  <c r="AX13" s="1"/>
  <c r="AZ13" s="1"/>
  <c r="BB13" s="1"/>
  <c r="AF15"/>
  <c r="AH15" s="1"/>
  <c r="AJ15" s="1"/>
  <c r="AL15" s="1"/>
  <c r="AN15" s="1"/>
  <c r="AP15" s="1"/>
  <c r="AR15" s="1"/>
  <c r="AT15" s="1"/>
  <c r="AV15" s="1"/>
  <c r="AX15" s="1"/>
  <c r="AZ15" s="1"/>
  <c r="BB15" s="1"/>
  <c r="AF17"/>
  <c r="AH17" s="1"/>
  <c r="AJ17" s="1"/>
  <c r="AL17" s="1"/>
  <c r="AN17" s="1"/>
  <c r="AP17" s="1"/>
  <c r="AR17" s="1"/>
  <c r="AT17" s="1"/>
  <c r="AV17" s="1"/>
  <c r="AX17" s="1"/>
  <c r="AZ17" s="1"/>
  <c r="BB17" s="1"/>
  <c r="AF24"/>
  <c r="AH24" s="1"/>
  <c r="AJ24" s="1"/>
  <c r="AL24" s="1"/>
  <c r="AN24" s="1"/>
  <c r="AP24" s="1"/>
  <c r="AR24" s="1"/>
  <c r="AT24" s="1"/>
  <c r="AV24" s="1"/>
  <c r="AX24" s="1"/>
  <c r="AZ24" s="1"/>
  <c r="BB24" s="1"/>
  <c r="AF32"/>
  <c r="AH32" s="1"/>
  <c r="AJ32" s="1"/>
  <c r="AL32" s="1"/>
  <c r="AN32" s="1"/>
  <c r="AP32" s="1"/>
  <c r="AR32" s="1"/>
  <c r="AT32" s="1"/>
  <c r="AV32" s="1"/>
  <c r="AX32" s="1"/>
  <c r="AZ32" s="1"/>
  <c r="BB32" s="1"/>
  <c r="AF39"/>
  <c r="AH39" s="1"/>
  <c r="AJ39" s="1"/>
  <c r="AL39" s="1"/>
  <c r="AN39" s="1"/>
  <c r="AP39" s="1"/>
  <c r="AR39" s="1"/>
  <c r="AT39" s="1"/>
  <c r="AV39" s="1"/>
  <c r="AX39" s="1"/>
  <c r="AZ39" s="1"/>
  <c r="BB39" s="1"/>
  <c r="AF44"/>
  <c r="AH44" s="1"/>
  <c r="AJ44" s="1"/>
  <c r="AL44" s="1"/>
  <c r="AN44" s="1"/>
  <c r="AP44" s="1"/>
  <c r="AR44" s="1"/>
  <c r="AT44" s="1"/>
  <c r="AV44" s="1"/>
  <c r="AX44" s="1"/>
  <c r="AZ44" s="1"/>
  <c r="BB44" s="1"/>
  <c r="AF46"/>
  <c r="AH46" s="1"/>
  <c r="AJ46" s="1"/>
  <c r="AL46" s="1"/>
  <c r="AN46" s="1"/>
  <c r="AP46" s="1"/>
  <c r="AR46" s="1"/>
  <c r="AT46" s="1"/>
  <c r="AV46" s="1"/>
  <c r="AX46" s="1"/>
  <c r="AZ46" s="1"/>
  <c r="BB46" s="1"/>
  <c r="AF48"/>
  <c r="AH48" s="1"/>
  <c r="AJ48" s="1"/>
  <c r="AL48" s="1"/>
  <c r="AN48" s="1"/>
  <c r="AP48" s="1"/>
  <c r="AR48" s="1"/>
  <c r="AT48" s="1"/>
  <c r="AV48" s="1"/>
  <c r="AX48" s="1"/>
  <c r="AZ48" s="1"/>
  <c r="BB48" s="1"/>
  <c r="AF55"/>
  <c r="AH55" s="1"/>
  <c r="AJ55" s="1"/>
  <c r="AL55" s="1"/>
  <c r="AN55" s="1"/>
  <c r="AP55" s="1"/>
  <c r="AR55" s="1"/>
  <c r="AT55" s="1"/>
  <c r="AV55" s="1"/>
  <c r="AX55" s="1"/>
  <c r="AZ55" s="1"/>
  <c r="BB55" s="1"/>
  <c r="AF56"/>
  <c r="AH56" s="1"/>
  <c r="AJ56" s="1"/>
  <c r="AL56" s="1"/>
  <c r="AN56" s="1"/>
  <c r="AP56" s="1"/>
  <c r="AR56" s="1"/>
  <c r="AT56" s="1"/>
  <c r="AV56" s="1"/>
  <c r="AX56" s="1"/>
  <c r="AZ56" s="1"/>
  <c r="BB56" s="1"/>
  <c r="AF59"/>
  <c r="AH59" s="1"/>
  <c r="AJ59" s="1"/>
  <c r="AL59" s="1"/>
  <c r="AN59" s="1"/>
  <c r="AP59" s="1"/>
  <c r="AR59" s="1"/>
  <c r="AT59" s="1"/>
  <c r="AV59" s="1"/>
  <c r="AX59" s="1"/>
  <c r="AZ59" s="1"/>
  <c r="BB59" s="1"/>
  <c r="AF60"/>
  <c r="AH60" s="1"/>
  <c r="AJ60" s="1"/>
  <c r="AL60" s="1"/>
  <c r="AN60" s="1"/>
  <c r="AP60" s="1"/>
  <c r="AR60" s="1"/>
  <c r="AT60" s="1"/>
  <c r="AV60" s="1"/>
  <c r="AX60" s="1"/>
  <c r="AZ60" s="1"/>
  <c r="BB60" s="1"/>
  <c r="AF63"/>
  <c r="AH63" s="1"/>
  <c r="AJ63" s="1"/>
  <c r="AL63" s="1"/>
  <c r="AN63" s="1"/>
  <c r="AP63" s="1"/>
  <c r="AR63" s="1"/>
  <c r="AT63" s="1"/>
  <c r="AV63" s="1"/>
  <c r="AX63" s="1"/>
  <c r="AZ63" s="1"/>
  <c r="BB63" s="1"/>
  <c r="AF64"/>
  <c r="AH64" s="1"/>
  <c r="AJ64" s="1"/>
  <c r="AL64" s="1"/>
  <c r="AN64" s="1"/>
  <c r="AP64" s="1"/>
  <c r="AR64" s="1"/>
  <c r="AT64" s="1"/>
  <c r="AV64" s="1"/>
  <c r="AX64" s="1"/>
  <c r="AZ64" s="1"/>
  <c r="BB64" s="1"/>
  <c r="L19"/>
  <c r="N12"/>
  <c r="AF14"/>
  <c r="AH14" s="1"/>
  <c r="AJ14" s="1"/>
  <c r="AL14" s="1"/>
  <c r="AN14" s="1"/>
  <c r="AP14" s="1"/>
  <c r="AR14" s="1"/>
  <c r="AT14" s="1"/>
  <c r="AV14" s="1"/>
  <c r="AX14" s="1"/>
  <c r="AZ14" s="1"/>
  <c r="BB14" s="1"/>
  <c r="AF16"/>
  <c r="AH16" s="1"/>
  <c r="AJ16" s="1"/>
  <c r="AL16" s="1"/>
  <c r="AN16" s="1"/>
  <c r="AP16" s="1"/>
  <c r="AR16" s="1"/>
  <c r="AT16" s="1"/>
  <c r="AV16" s="1"/>
  <c r="AX16" s="1"/>
  <c r="AZ16" s="1"/>
  <c r="BB16" s="1"/>
  <c r="AF18"/>
  <c r="AH18" s="1"/>
  <c r="AJ18" s="1"/>
  <c r="AL18" s="1"/>
  <c r="AN18" s="1"/>
  <c r="AP18" s="1"/>
  <c r="AR18" s="1"/>
  <c r="AT18" s="1"/>
  <c r="AV18" s="1"/>
  <c r="AX18" s="1"/>
  <c r="AZ18" s="1"/>
  <c r="BB18" s="1"/>
  <c r="AF23"/>
  <c r="AH23" s="1"/>
  <c r="AJ23" s="1"/>
  <c r="AL23" s="1"/>
  <c r="AN23" s="1"/>
  <c r="AP23" s="1"/>
  <c r="AR23" s="1"/>
  <c r="AT23" s="1"/>
  <c r="AV23" s="1"/>
  <c r="AX23" s="1"/>
  <c r="AZ23" s="1"/>
  <c r="BB23" s="1"/>
  <c r="AF25"/>
  <c r="AH25" s="1"/>
  <c r="AJ25" s="1"/>
  <c r="AL25" s="1"/>
  <c r="AN25" s="1"/>
  <c r="AP25" s="1"/>
  <c r="AR25" s="1"/>
  <c r="AT25" s="1"/>
  <c r="AV25" s="1"/>
  <c r="AX25" s="1"/>
  <c r="AZ25" s="1"/>
  <c r="BB25" s="1"/>
  <c r="AF31"/>
  <c r="AH31" s="1"/>
  <c r="AJ31" s="1"/>
  <c r="AL31" s="1"/>
  <c r="AN31" s="1"/>
  <c r="AP31" s="1"/>
  <c r="AR31" s="1"/>
  <c r="AT31" s="1"/>
  <c r="AV31" s="1"/>
  <c r="AX31" s="1"/>
  <c r="AZ31" s="1"/>
  <c r="BB31" s="1"/>
  <c r="AF33"/>
  <c r="AH33" s="1"/>
  <c r="AJ33" s="1"/>
  <c r="AL33" s="1"/>
  <c r="AN33" s="1"/>
  <c r="AP33" s="1"/>
  <c r="AR33" s="1"/>
  <c r="AT33" s="1"/>
  <c r="AV33" s="1"/>
  <c r="AX33" s="1"/>
  <c r="AZ33" s="1"/>
  <c r="BB33" s="1"/>
  <c r="AF38"/>
  <c r="AH38" s="1"/>
  <c r="AJ38" s="1"/>
  <c r="AL38" s="1"/>
  <c r="AN38" s="1"/>
  <c r="AP38" s="1"/>
  <c r="AR38" s="1"/>
  <c r="AT38" s="1"/>
  <c r="AV38" s="1"/>
  <c r="AX38" s="1"/>
  <c r="AZ38" s="1"/>
  <c r="BB38" s="1"/>
  <c r="AF45"/>
  <c r="AH45" s="1"/>
  <c r="AJ45" s="1"/>
  <c r="AL45" s="1"/>
  <c r="AN45" s="1"/>
  <c r="AP45" s="1"/>
  <c r="AR45" s="1"/>
  <c r="AT45" s="1"/>
  <c r="AV45" s="1"/>
  <c r="AX45" s="1"/>
  <c r="AZ45" s="1"/>
  <c r="BB45" s="1"/>
  <c r="AF47"/>
  <c r="AH47" s="1"/>
  <c r="AJ47" s="1"/>
  <c r="AL47" s="1"/>
  <c r="AN47" s="1"/>
  <c r="AP47" s="1"/>
  <c r="AR47" s="1"/>
  <c r="AT47" s="1"/>
  <c r="AV47" s="1"/>
  <c r="AX47" s="1"/>
  <c r="AZ47" s="1"/>
  <c r="BB47" s="1"/>
  <c r="AF49"/>
  <c r="AH49" s="1"/>
  <c r="AJ49" s="1"/>
  <c r="AL49" s="1"/>
  <c r="AN49" s="1"/>
  <c r="AP49" s="1"/>
  <c r="AR49" s="1"/>
  <c r="AT49" s="1"/>
  <c r="AV49" s="1"/>
  <c r="AX49" s="1"/>
  <c r="AZ49" s="1"/>
  <c r="BB49" s="1"/>
  <c r="AF54"/>
  <c r="AH54" s="1"/>
  <c r="AJ54" s="1"/>
  <c r="AL54" s="1"/>
  <c r="AN54" s="1"/>
  <c r="AP54" s="1"/>
  <c r="AR54" s="1"/>
  <c r="AT54" s="1"/>
  <c r="AV54" s="1"/>
  <c r="AX54" s="1"/>
  <c r="AZ54" s="1"/>
  <c r="BB54" s="1"/>
  <c r="AF57"/>
  <c r="AH57" s="1"/>
  <c r="AJ57" s="1"/>
  <c r="AL57" s="1"/>
  <c r="AN57" s="1"/>
  <c r="AP57" s="1"/>
  <c r="AR57" s="1"/>
  <c r="AT57" s="1"/>
  <c r="AV57" s="1"/>
  <c r="AX57" s="1"/>
  <c r="AZ57" s="1"/>
  <c r="BB57" s="1"/>
  <c r="AF58"/>
  <c r="AH58" s="1"/>
  <c r="AJ58" s="1"/>
  <c r="AL58" s="1"/>
  <c r="AN58" s="1"/>
  <c r="AP58" s="1"/>
  <c r="AR58" s="1"/>
  <c r="AT58" s="1"/>
  <c r="AV58" s="1"/>
  <c r="AX58" s="1"/>
  <c r="AZ58" s="1"/>
  <c r="BB58" s="1"/>
  <c r="AF61"/>
  <c r="AH61" s="1"/>
  <c r="AJ61" s="1"/>
  <c r="AL61" s="1"/>
  <c r="AN61" s="1"/>
  <c r="AP61" s="1"/>
  <c r="AR61" s="1"/>
  <c r="AT61" s="1"/>
  <c r="AV61" s="1"/>
  <c r="AX61" s="1"/>
  <c r="AZ61" s="1"/>
  <c r="BB61" s="1"/>
  <c r="AF62"/>
  <c r="AH62" s="1"/>
  <c r="AJ62" s="1"/>
  <c r="AL62" s="1"/>
  <c r="AN62" s="1"/>
  <c r="AP62" s="1"/>
  <c r="AR62" s="1"/>
  <c r="AT62" s="1"/>
  <c r="AV62" s="1"/>
  <c r="AX62" s="1"/>
  <c r="AZ62" s="1"/>
  <c r="BB62" s="1"/>
  <c r="AF65"/>
  <c r="AH65" s="1"/>
  <c r="AJ65" s="1"/>
  <c r="AL65" s="1"/>
  <c r="AN65" s="1"/>
  <c r="AP65" s="1"/>
  <c r="AR65" s="1"/>
  <c r="AT65" s="1"/>
  <c r="AV65" s="1"/>
  <c r="AX65" s="1"/>
  <c r="AZ65" s="1"/>
  <c r="BB65" s="1"/>
  <c r="AF66"/>
  <c r="AH66" s="1"/>
  <c r="AJ66" s="1"/>
  <c r="AL66" s="1"/>
  <c r="AN66" s="1"/>
  <c r="AP66" s="1"/>
  <c r="AR66" s="1"/>
  <c r="AT66" s="1"/>
  <c r="AV66" s="1"/>
  <c r="AX66" s="1"/>
  <c r="AZ66" s="1"/>
  <c r="BB66" s="1"/>
  <c r="O105" i="4"/>
  <c r="O109"/>
  <c r="I74" i="8"/>
  <c r="I125" s="1"/>
  <c r="K74"/>
  <c r="K125" s="1"/>
  <c r="M74"/>
  <c r="M125" s="1"/>
  <c r="O74"/>
  <c r="O125" s="1"/>
  <c r="Q74"/>
  <c r="Q125" s="1"/>
  <c r="S74"/>
  <c r="S125" s="1"/>
  <c r="U74"/>
  <c r="U125" s="1"/>
  <c r="W74"/>
  <c r="W125" s="1"/>
  <c r="Y74"/>
  <c r="Y125" s="1"/>
  <c r="AA74"/>
  <c r="AA125" s="1"/>
  <c r="AC74"/>
  <c r="AC125" s="1"/>
  <c r="AE74"/>
  <c r="AE125" s="1"/>
  <c r="AG74"/>
  <c r="AG125" s="1"/>
  <c r="AI74"/>
  <c r="AI125" s="1"/>
  <c r="AK74"/>
  <c r="AK125" s="1"/>
  <c r="AM74"/>
  <c r="AM125" s="1"/>
  <c r="AO74"/>
  <c r="AO125" s="1"/>
  <c r="AQ74"/>
  <c r="AQ125" s="1"/>
  <c r="AS74"/>
  <c r="AS125" s="1"/>
  <c r="AU74"/>
  <c r="AU125" s="1"/>
  <c r="AW74"/>
  <c r="AW125" s="1"/>
  <c r="AY74"/>
  <c r="AY125" s="1"/>
  <c r="BA74"/>
  <c r="BA125" s="1"/>
  <c r="L68"/>
  <c r="N53"/>
  <c r="AF102"/>
  <c r="AH102" s="1"/>
  <c r="AJ102" s="1"/>
  <c r="AL102" s="1"/>
  <c r="AN102" s="1"/>
  <c r="AP102" s="1"/>
  <c r="AR102" s="1"/>
  <c r="AT102" s="1"/>
  <c r="AV102" s="1"/>
  <c r="AX102" s="1"/>
  <c r="AZ102" s="1"/>
  <c r="BB102" s="1"/>
  <c r="L22"/>
  <c r="L30"/>
  <c r="L37"/>
  <c r="L43"/>
  <c r="H74"/>
  <c r="H125" s="1"/>
  <c r="AF67"/>
  <c r="AH67" s="1"/>
  <c r="AJ67" s="1"/>
  <c r="AL67" s="1"/>
  <c r="AN67" s="1"/>
  <c r="AP67" s="1"/>
  <c r="AR67" s="1"/>
  <c r="AT67" s="1"/>
  <c r="AV67" s="1"/>
  <c r="AX67" s="1"/>
  <c r="AZ67" s="1"/>
  <c r="BB67" s="1"/>
  <c r="AF81"/>
  <c r="AH81" s="1"/>
  <c r="AJ81" s="1"/>
  <c r="AL81" s="1"/>
  <c r="AN81" s="1"/>
  <c r="AP81" s="1"/>
  <c r="AR81" s="1"/>
  <c r="AT81" s="1"/>
  <c r="AV81" s="1"/>
  <c r="AX81" s="1"/>
  <c r="AZ81" s="1"/>
  <c r="BB81" s="1"/>
  <c r="AF82"/>
  <c r="AH82" s="1"/>
  <c r="AJ82" s="1"/>
  <c r="AL82" s="1"/>
  <c r="AN82" s="1"/>
  <c r="AP82" s="1"/>
  <c r="AR82" s="1"/>
  <c r="AT82" s="1"/>
  <c r="AV82" s="1"/>
  <c r="AX82" s="1"/>
  <c r="AZ82" s="1"/>
  <c r="BB82" s="1"/>
  <c r="AF83"/>
  <c r="AH83" s="1"/>
  <c r="AJ83" s="1"/>
  <c r="AL83" s="1"/>
  <c r="AN83" s="1"/>
  <c r="AP83" s="1"/>
  <c r="AR83" s="1"/>
  <c r="AT83" s="1"/>
  <c r="AV83" s="1"/>
  <c r="AX83" s="1"/>
  <c r="AZ83" s="1"/>
  <c r="BB83" s="1"/>
  <c r="AF85"/>
  <c r="AH85" s="1"/>
  <c r="AJ85" s="1"/>
  <c r="AL85" s="1"/>
  <c r="AN85" s="1"/>
  <c r="AP85" s="1"/>
  <c r="AR85" s="1"/>
  <c r="AT85" s="1"/>
  <c r="AV85" s="1"/>
  <c r="AX85" s="1"/>
  <c r="AZ85" s="1"/>
  <c r="BB85" s="1"/>
  <c r="AF86"/>
  <c r="AH86" s="1"/>
  <c r="AJ86" s="1"/>
  <c r="AL86" s="1"/>
  <c r="AN86" s="1"/>
  <c r="AP86" s="1"/>
  <c r="AR86" s="1"/>
  <c r="AT86" s="1"/>
  <c r="AV86" s="1"/>
  <c r="AX86" s="1"/>
  <c r="AZ86" s="1"/>
  <c r="BB86" s="1"/>
  <c r="AF87"/>
  <c r="AH87" s="1"/>
  <c r="AJ87" s="1"/>
  <c r="AL87" s="1"/>
  <c r="AN87" s="1"/>
  <c r="AP87" s="1"/>
  <c r="AR87" s="1"/>
  <c r="AT87" s="1"/>
  <c r="AV87" s="1"/>
  <c r="AX87" s="1"/>
  <c r="AZ87" s="1"/>
  <c r="BB87" s="1"/>
  <c r="AF88"/>
  <c r="AH88" s="1"/>
  <c r="AJ88" s="1"/>
  <c r="AL88" s="1"/>
  <c r="AN88" s="1"/>
  <c r="AP88" s="1"/>
  <c r="AR88" s="1"/>
  <c r="AT88" s="1"/>
  <c r="AV88" s="1"/>
  <c r="AX88" s="1"/>
  <c r="AZ88" s="1"/>
  <c r="BB88" s="1"/>
  <c r="AF89"/>
  <c r="AH89" s="1"/>
  <c r="AJ89" s="1"/>
  <c r="AL89" s="1"/>
  <c r="AN89" s="1"/>
  <c r="AP89" s="1"/>
  <c r="AR89" s="1"/>
  <c r="AT89" s="1"/>
  <c r="AV89" s="1"/>
  <c r="AX89" s="1"/>
  <c r="AZ89" s="1"/>
  <c r="BB89" s="1"/>
  <c r="AF90"/>
  <c r="AH90" s="1"/>
  <c r="AJ90" s="1"/>
  <c r="AL90" s="1"/>
  <c r="AN90" s="1"/>
  <c r="AP90" s="1"/>
  <c r="AR90" s="1"/>
  <c r="AT90" s="1"/>
  <c r="AV90" s="1"/>
  <c r="AX90" s="1"/>
  <c r="AZ90" s="1"/>
  <c r="BB90" s="1"/>
  <c r="AF91"/>
  <c r="AH91" s="1"/>
  <c r="AJ91" s="1"/>
  <c r="AL91" s="1"/>
  <c r="AN91" s="1"/>
  <c r="AP91" s="1"/>
  <c r="AR91" s="1"/>
  <c r="AT91" s="1"/>
  <c r="AV91" s="1"/>
  <c r="AX91" s="1"/>
  <c r="AZ91" s="1"/>
  <c r="BB91" s="1"/>
  <c r="AF92"/>
  <c r="AH92" s="1"/>
  <c r="AJ92" s="1"/>
  <c r="AL92" s="1"/>
  <c r="AN92" s="1"/>
  <c r="AP92" s="1"/>
  <c r="AR92" s="1"/>
  <c r="AT92" s="1"/>
  <c r="AV92" s="1"/>
  <c r="AX92" s="1"/>
  <c r="AZ92" s="1"/>
  <c r="BB92" s="1"/>
  <c r="AF93"/>
  <c r="AH93" s="1"/>
  <c r="AJ93" s="1"/>
  <c r="AL93" s="1"/>
  <c r="AN93" s="1"/>
  <c r="AP93" s="1"/>
  <c r="AR93" s="1"/>
  <c r="AT93" s="1"/>
  <c r="AV93" s="1"/>
  <c r="AX93" s="1"/>
  <c r="AZ93" s="1"/>
  <c r="BB93" s="1"/>
  <c r="AF94"/>
  <c r="AH94" s="1"/>
  <c r="AJ94" s="1"/>
  <c r="AL94" s="1"/>
  <c r="AN94" s="1"/>
  <c r="AP94" s="1"/>
  <c r="AR94" s="1"/>
  <c r="AT94" s="1"/>
  <c r="AV94" s="1"/>
  <c r="AX94" s="1"/>
  <c r="AZ94" s="1"/>
  <c r="BB94" s="1"/>
  <c r="AF95"/>
  <c r="AH95" s="1"/>
  <c r="AJ95" s="1"/>
  <c r="AL95" s="1"/>
  <c r="AN95" s="1"/>
  <c r="AP95" s="1"/>
  <c r="AR95" s="1"/>
  <c r="AT95" s="1"/>
  <c r="AV95" s="1"/>
  <c r="AX95" s="1"/>
  <c r="AZ95" s="1"/>
  <c r="BB95" s="1"/>
  <c r="AF96"/>
  <c r="AH96" s="1"/>
  <c r="AJ96" s="1"/>
  <c r="AL96" s="1"/>
  <c r="AN96" s="1"/>
  <c r="AP96" s="1"/>
  <c r="AR96" s="1"/>
  <c r="AT96" s="1"/>
  <c r="AV96" s="1"/>
  <c r="AX96" s="1"/>
  <c r="AZ96" s="1"/>
  <c r="BB96" s="1"/>
  <c r="AF103"/>
  <c r="AH103" s="1"/>
  <c r="AJ103" s="1"/>
  <c r="AL103" s="1"/>
  <c r="AN103" s="1"/>
  <c r="AP103" s="1"/>
  <c r="AR103" s="1"/>
  <c r="AT103" s="1"/>
  <c r="AV103" s="1"/>
  <c r="AX103" s="1"/>
  <c r="AZ103" s="1"/>
  <c r="BB103" s="1"/>
  <c r="J19"/>
  <c r="J74" s="1"/>
  <c r="L108"/>
  <c r="N107"/>
  <c r="L101"/>
  <c r="BD112"/>
  <c r="J106" i="7" s="1"/>
  <c r="K106" s="1"/>
  <c r="G30" i="6" s="1"/>
  <c r="K30" s="1"/>
  <c r="AF112" i="8"/>
  <c r="AH112" s="1"/>
  <c r="AJ112" s="1"/>
  <c r="AL112" s="1"/>
  <c r="AN112" s="1"/>
  <c r="AP112" s="1"/>
  <c r="AR112" s="1"/>
  <c r="AT112" s="1"/>
  <c r="AV112" s="1"/>
  <c r="AX112" s="1"/>
  <c r="AZ112" s="1"/>
  <c r="BB112" s="1"/>
  <c r="BD113"/>
  <c r="J107" i="7" s="1"/>
  <c r="K107" s="1"/>
  <c r="G31" i="6" s="1"/>
  <c r="K31" s="1"/>
  <c r="AF113" i="8"/>
  <c r="AH113" s="1"/>
  <c r="AJ113" s="1"/>
  <c r="AL113" s="1"/>
  <c r="AN113" s="1"/>
  <c r="AP113" s="1"/>
  <c r="AR113" s="1"/>
  <c r="AT113" s="1"/>
  <c r="AV113" s="1"/>
  <c r="AX113" s="1"/>
  <c r="AZ113" s="1"/>
  <c r="BB113" s="1"/>
  <c r="BD114"/>
  <c r="J108" i="7" s="1"/>
  <c r="K108" s="1"/>
  <c r="G32" i="6" s="1"/>
  <c r="K32" s="1"/>
  <c r="AF114" i="8"/>
  <c r="AH114" s="1"/>
  <c r="AJ114" s="1"/>
  <c r="AL114" s="1"/>
  <c r="AN114" s="1"/>
  <c r="AP114" s="1"/>
  <c r="AR114" s="1"/>
  <c r="AT114" s="1"/>
  <c r="AV114" s="1"/>
  <c r="AX114" s="1"/>
  <c r="AZ114" s="1"/>
  <c r="BB114" s="1"/>
  <c r="BD115"/>
  <c r="J109" i="7" s="1"/>
  <c r="K109" s="1"/>
  <c r="G33" i="6" s="1"/>
  <c r="K33" s="1"/>
  <c r="AF115" i="8"/>
  <c r="AH115" s="1"/>
  <c r="AJ115" s="1"/>
  <c r="AL115" s="1"/>
  <c r="AN115" s="1"/>
  <c r="AP115" s="1"/>
  <c r="AR115" s="1"/>
  <c r="AT115" s="1"/>
  <c r="AV115" s="1"/>
  <c r="AX115" s="1"/>
  <c r="AZ115" s="1"/>
  <c r="BB115" s="1"/>
  <c r="BD116"/>
  <c r="J110" i="7" s="1"/>
  <c r="K110" s="1"/>
  <c r="G34" i="6" s="1"/>
  <c r="K34" s="1"/>
  <c r="AF116" i="8"/>
  <c r="AH116" s="1"/>
  <c r="AJ116" s="1"/>
  <c r="AL116" s="1"/>
  <c r="AN116" s="1"/>
  <c r="AP116" s="1"/>
  <c r="AR116" s="1"/>
  <c r="AT116" s="1"/>
  <c r="AV116" s="1"/>
  <c r="AX116" s="1"/>
  <c r="AZ116" s="1"/>
  <c r="BB116" s="1"/>
  <c r="BD117"/>
  <c r="J111" i="7" s="1"/>
  <c r="K111" s="1"/>
  <c r="G35" i="6" s="1"/>
  <c r="K35" s="1"/>
  <c r="AF117" i="8"/>
  <c r="AH117" s="1"/>
  <c r="AJ117" s="1"/>
  <c r="AL117" s="1"/>
  <c r="AN117" s="1"/>
  <c r="AP117" s="1"/>
  <c r="AR117" s="1"/>
  <c r="AT117" s="1"/>
  <c r="AV117" s="1"/>
  <c r="AX117" s="1"/>
  <c r="AZ117" s="1"/>
  <c r="BB117" s="1"/>
  <c r="BD118"/>
  <c r="J112" i="7" s="1"/>
  <c r="K112" s="1"/>
  <c r="G36" i="6" s="1"/>
  <c r="K36" s="1"/>
  <c r="AF118" i="8"/>
  <c r="AH118" s="1"/>
  <c r="AJ118" s="1"/>
  <c r="AL118" s="1"/>
  <c r="AN118" s="1"/>
  <c r="AP118" s="1"/>
  <c r="AR118" s="1"/>
  <c r="AT118" s="1"/>
  <c r="AV118" s="1"/>
  <c r="AX118" s="1"/>
  <c r="AZ118" s="1"/>
  <c r="BB118" s="1"/>
  <c r="BD119"/>
  <c r="J113" i="7" s="1"/>
  <c r="K113" s="1"/>
  <c r="G37" i="6" s="1"/>
  <c r="K37" s="1"/>
  <c r="AF119" i="8"/>
  <c r="AH119" s="1"/>
  <c r="AJ119" s="1"/>
  <c r="AL119" s="1"/>
  <c r="AN119" s="1"/>
  <c r="AP119" s="1"/>
  <c r="AR119" s="1"/>
  <c r="AT119" s="1"/>
  <c r="AV119" s="1"/>
  <c r="AX119" s="1"/>
  <c r="AZ119" s="1"/>
  <c r="BB119" s="1"/>
  <c r="N71"/>
  <c r="N80"/>
  <c r="J98"/>
  <c r="J122" s="1"/>
  <c r="L98"/>
  <c r="N111"/>
  <c r="BD66" l="1"/>
  <c r="J62" i="7" s="1"/>
  <c r="K62" s="1"/>
  <c r="G50" i="5" s="1"/>
  <c r="K50" s="1"/>
  <c r="BD65" i="8"/>
  <c r="J61" i="7" s="1"/>
  <c r="K61" s="1"/>
  <c r="G49" i="5" s="1"/>
  <c r="K49" s="1"/>
  <c r="BD62" i="8"/>
  <c r="J58" i="7" s="1"/>
  <c r="K58" s="1"/>
  <c r="G46" i="5" s="1"/>
  <c r="K46" s="1"/>
  <c r="BD61" i="8"/>
  <c r="J57" i="7" s="1"/>
  <c r="K57" s="1"/>
  <c r="G45" i="5" s="1"/>
  <c r="K45" s="1"/>
  <c r="BD58" i="8"/>
  <c r="J54" i="7" s="1"/>
  <c r="K54" s="1"/>
  <c r="G42" i="5" s="1"/>
  <c r="K42" s="1"/>
  <c r="BD57" i="8"/>
  <c r="J53" i="7" s="1"/>
  <c r="K53" s="1"/>
  <c r="G41" i="5" s="1"/>
  <c r="K41" s="1"/>
  <c r="BD54" i="8"/>
  <c r="J50" i="7" s="1"/>
  <c r="K50" s="1"/>
  <c r="G38" i="5" s="1"/>
  <c r="K38" s="1"/>
  <c r="BD49" i="8"/>
  <c r="J45" i="7" s="1"/>
  <c r="K45" s="1"/>
  <c r="BD47" i="8"/>
  <c r="J43" i="7" s="1"/>
  <c r="K43" s="1"/>
  <c r="Q22" i="5" s="1"/>
  <c r="Q33" s="1"/>
  <c r="K33" s="1"/>
  <c r="BD45" i="8"/>
  <c r="J41" i="7" s="1"/>
  <c r="K41" s="1"/>
  <c r="R22" i="5" s="1"/>
  <c r="R34" s="1"/>
  <c r="BD38" i="8"/>
  <c r="J34" i="7" s="1"/>
  <c r="K34" s="1"/>
  <c r="G22" i="5" s="1"/>
  <c r="K22" s="1"/>
  <c r="BD33" i="8"/>
  <c r="J29" i="7" s="1"/>
  <c r="K29" s="1"/>
  <c r="G20" i="5" s="1"/>
  <c r="K20" s="1"/>
  <c r="BD31" i="8"/>
  <c r="J27" i="7" s="1"/>
  <c r="K27" s="1"/>
  <c r="G18" i="5" s="1"/>
  <c r="K18" s="1"/>
  <c r="BD25" i="8"/>
  <c r="J22" i="7" s="1"/>
  <c r="K22" s="1"/>
  <c r="G16" i="5" s="1"/>
  <c r="K16" s="1"/>
  <c r="BD23" i="8"/>
  <c r="J20" i="7" s="1"/>
  <c r="K20" s="1"/>
  <c r="G14" i="5" s="1"/>
  <c r="K14" s="1"/>
  <c r="BD18" i="8"/>
  <c r="BD16"/>
  <c r="BD14"/>
  <c r="J119" i="4"/>
  <c r="S50"/>
  <c r="J122"/>
  <c r="L74"/>
  <c r="J125" i="8"/>
  <c r="S68" i="4"/>
  <c r="Q35" i="5"/>
  <c r="K35" s="1"/>
  <c r="Q32"/>
  <c r="K32" s="1"/>
  <c r="Q28"/>
  <c r="K28" s="1"/>
  <c r="Q24"/>
  <c r="R36"/>
  <c r="R33"/>
  <c r="R32"/>
  <c r="R29"/>
  <c r="R28"/>
  <c r="R25"/>
  <c r="R24"/>
  <c r="N72" i="8"/>
  <c r="P71"/>
  <c r="L50"/>
  <c r="N43"/>
  <c r="L34"/>
  <c r="N30"/>
  <c r="N68"/>
  <c r="P53"/>
  <c r="N120"/>
  <c r="P111"/>
  <c r="L104"/>
  <c r="L122" s="1"/>
  <c r="N101"/>
  <c r="N108"/>
  <c r="P107"/>
  <c r="L40"/>
  <c r="N37"/>
  <c r="L27"/>
  <c r="N22"/>
  <c r="R109" i="4"/>
  <c r="O117"/>
  <c r="S109"/>
  <c r="S117" s="1"/>
  <c r="P109"/>
  <c r="P117" s="1"/>
  <c r="N19" i="8"/>
  <c r="P12"/>
  <c r="R99" i="4"/>
  <c r="O102"/>
  <c r="S99"/>
  <c r="S102" s="1"/>
  <c r="U116"/>
  <c r="V116" s="1"/>
  <c r="U112"/>
  <c r="V112" s="1"/>
  <c r="M96"/>
  <c r="U115"/>
  <c r="V115" s="1"/>
  <c r="U111"/>
  <c r="V111" s="1"/>
  <c r="R37"/>
  <c r="O40"/>
  <c r="S37"/>
  <c r="S40" s="1"/>
  <c r="U100"/>
  <c r="V100"/>
  <c r="U94"/>
  <c r="V94"/>
  <c r="U93"/>
  <c r="V93"/>
  <c r="U92"/>
  <c r="V92"/>
  <c r="U91"/>
  <c r="V91"/>
  <c r="U90"/>
  <c r="V90"/>
  <c r="U89"/>
  <c r="V89"/>
  <c r="U88"/>
  <c r="V88"/>
  <c r="U87"/>
  <c r="V87"/>
  <c r="U86"/>
  <c r="V86"/>
  <c r="U85"/>
  <c r="V85"/>
  <c r="U84"/>
  <c r="V84"/>
  <c r="U83"/>
  <c r="V83"/>
  <c r="U82"/>
  <c r="V82"/>
  <c r="U81"/>
  <c r="V81"/>
  <c r="U67"/>
  <c r="V67"/>
  <c r="U66"/>
  <c r="V66"/>
  <c r="U65"/>
  <c r="V65"/>
  <c r="U64"/>
  <c r="V64"/>
  <c r="U63"/>
  <c r="V63"/>
  <c r="U62"/>
  <c r="V62"/>
  <c r="U61"/>
  <c r="V61"/>
  <c r="U59"/>
  <c r="V59" s="1"/>
  <c r="X58"/>
  <c r="Y58" s="1"/>
  <c r="U55"/>
  <c r="V55" s="1"/>
  <c r="X54"/>
  <c r="Y54" s="1"/>
  <c r="U47"/>
  <c r="V47" s="1"/>
  <c r="X46"/>
  <c r="Y46" s="1"/>
  <c r="U31"/>
  <c r="V31" s="1"/>
  <c r="U23"/>
  <c r="V23" s="1"/>
  <c r="U16"/>
  <c r="V16" s="1"/>
  <c r="U49"/>
  <c r="V49" s="1"/>
  <c r="X48"/>
  <c r="Y48" s="1"/>
  <c r="U45"/>
  <c r="V45" s="1"/>
  <c r="U17"/>
  <c r="V17" s="1"/>
  <c r="U13"/>
  <c r="V13" s="1"/>
  <c r="BD103" i="8"/>
  <c r="J97" i="7" s="1"/>
  <c r="K97" s="1"/>
  <c r="G27" i="6" s="1"/>
  <c r="K27" s="1"/>
  <c r="BD96" i="8"/>
  <c r="J91" i="7" s="1"/>
  <c r="K91" s="1"/>
  <c r="G24" i="6" s="1"/>
  <c r="K24" s="1"/>
  <c r="BD95" i="8"/>
  <c r="J90" i="7" s="1"/>
  <c r="K90" s="1"/>
  <c r="G23" i="6" s="1"/>
  <c r="K23" s="1"/>
  <c r="BD94" i="8"/>
  <c r="J89" i="7" s="1"/>
  <c r="K89" s="1"/>
  <c r="G22" i="6" s="1"/>
  <c r="K22" s="1"/>
  <c r="BD93" i="8"/>
  <c r="J88" i="7" s="1"/>
  <c r="K88" s="1"/>
  <c r="G21" i="6" s="1"/>
  <c r="K21" s="1"/>
  <c r="BD92" i="8"/>
  <c r="J87" i="7" s="1"/>
  <c r="K87" s="1"/>
  <c r="G20" i="6" s="1"/>
  <c r="K20" s="1"/>
  <c r="BD91" i="8"/>
  <c r="J86" i="7" s="1"/>
  <c r="K86" s="1"/>
  <c r="G19" i="6" s="1"/>
  <c r="K19" s="1"/>
  <c r="BD90" i="8"/>
  <c r="J85" i="7" s="1"/>
  <c r="K85" s="1"/>
  <c r="G18" i="6" s="1"/>
  <c r="K18" s="1"/>
  <c r="BD89" i="8"/>
  <c r="J84" i="7" s="1"/>
  <c r="K84" s="1"/>
  <c r="G17" i="6" s="1"/>
  <c r="K17" s="1"/>
  <c r="BD88" i="8"/>
  <c r="J83" i="7" s="1"/>
  <c r="K83" s="1"/>
  <c r="G16" i="6" s="1"/>
  <c r="K16" s="1"/>
  <c r="BD87" i="8"/>
  <c r="J82" i="7" s="1"/>
  <c r="K82" s="1"/>
  <c r="G15" i="6" s="1"/>
  <c r="K15" s="1"/>
  <c r="BD86" i="8"/>
  <c r="J81" i="7" s="1"/>
  <c r="K81" s="1"/>
  <c r="G14" i="6" s="1"/>
  <c r="K14" s="1"/>
  <c r="BD85" i="8"/>
  <c r="J80" i="7" s="1"/>
  <c r="K80" s="1"/>
  <c r="G13" i="6" s="1"/>
  <c r="K13" s="1"/>
  <c r="BD83" i="8"/>
  <c r="J79" i="7" s="1"/>
  <c r="K79" s="1"/>
  <c r="G12" i="6" s="1"/>
  <c r="K12" s="1"/>
  <c r="BD82" i="8"/>
  <c r="J78" i="7" s="1"/>
  <c r="K78" s="1"/>
  <c r="G11" i="6" s="1"/>
  <c r="K11" s="1"/>
  <c r="BD81" i="8"/>
  <c r="J77" i="7" s="1"/>
  <c r="K77" s="1"/>
  <c r="G10" i="6" s="1"/>
  <c r="K10" s="1"/>
  <c r="BD67" i="8"/>
  <c r="J63" i="7" s="1"/>
  <c r="K63" s="1"/>
  <c r="G51" i="5" s="1"/>
  <c r="K51" s="1"/>
  <c r="BD102" i="8"/>
  <c r="J96" i="7" s="1"/>
  <c r="K96" s="1"/>
  <c r="G26" i="6" s="1"/>
  <c r="K26" s="1"/>
  <c r="L74" i="8"/>
  <c r="BD64"/>
  <c r="J60" i="7" s="1"/>
  <c r="K60" s="1"/>
  <c r="G48" i="5" s="1"/>
  <c r="K48" s="1"/>
  <c r="BD63" i="8"/>
  <c r="J59" i="7" s="1"/>
  <c r="K59" s="1"/>
  <c r="G47" i="5" s="1"/>
  <c r="K47" s="1"/>
  <c r="BD60" i="8"/>
  <c r="J56" i="7" s="1"/>
  <c r="K56" s="1"/>
  <c r="G44" i="5" s="1"/>
  <c r="K44" s="1"/>
  <c r="BD59" i="8"/>
  <c r="J55" i="7" s="1"/>
  <c r="K55" s="1"/>
  <c r="G43" i="5" s="1"/>
  <c r="K43" s="1"/>
  <c r="BD56" i="8"/>
  <c r="J52" i="7" s="1"/>
  <c r="K52" s="1"/>
  <c r="G40" i="5" s="1"/>
  <c r="K40" s="1"/>
  <c r="BD55" i="8"/>
  <c r="J51" i="7" s="1"/>
  <c r="K51" s="1"/>
  <c r="G39" i="5" s="1"/>
  <c r="K39" s="1"/>
  <c r="BD48" i="8"/>
  <c r="J44" i="7" s="1"/>
  <c r="K44" s="1"/>
  <c r="O22" i="5" s="1"/>
  <c r="BD46" i="8"/>
  <c r="J42" i="7" s="1"/>
  <c r="K42" s="1"/>
  <c r="S22" i="5" s="1"/>
  <c r="BD44" i="8"/>
  <c r="J40" i="7" s="1"/>
  <c r="K40" s="1"/>
  <c r="P22" i="5" s="1"/>
  <c r="BD39" i="8"/>
  <c r="J35" i="7" s="1"/>
  <c r="K35" s="1"/>
  <c r="G23" i="5" s="1"/>
  <c r="K23" s="1"/>
  <c r="BD32" i="8"/>
  <c r="J28" i="7" s="1"/>
  <c r="K28" s="1"/>
  <c r="G19" i="5" s="1"/>
  <c r="K19" s="1"/>
  <c r="BD24" i="8"/>
  <c r="J21" i="7" s="1"/>
  <c r="K21" s="1"/>
  <c r="G15" i="5" s="1"/>
  <c r="K15" s="1"/>
  <c r="BD17" i="8"/>
  <c r="J15" i="7" s="1"/>
  <c r="K15" s="1"/>
  <c r="G12" i="5" s="1"/>
  <c r="K12" s="1"/>
  <c r="BD15" i="8"/>
  <c r="J14" i="7" s="1"/>
  <c r="K14" s="1"/>
  <c r="G11" i="5" s="1"/>
  <c r="K11" s="1"/>
  <c r="BD13" i="8"/>
  <c r="J13" i="7" s="1"/>
  <c r="K13" s="1"/>
  <c r="G10" i="5" s="1"/>
  <c r="K10" s="1"/>
  <c r="M102" i="4"/>
  <c r="M119" s="1"/>
  <c r="P68"/>
  <c r="M50"/>
  <c r="M40"/>
  <c r="L122"/>
  <c r="S31"/>
  <c r="S23"/>
  <c r="S16"/>
  <c r="S17"/>
  <c r="S13"/>
  <c r="N98" i="8"/>
  <c r="P80"/>
  <c r="R105" i="4"/>
  <c r="O106"/>
  <c r="S105"/>
  <c r="S106" s="1"/>
  <c r="P105"/>
  <c r="P106" s="1"/>
  <c r="R80"/>
  <c r="O96"/>
  <c r="O119" s="1"/>
  <c r="S80"/>
  <c r="R71"/>
  <c r="O72"/>
  <c r="S71"/>
  <c r="S72" s="1"/>
  <c r="U114"/>
  <c r="V114" s="1"/>
  <c r="U110"/>
  <c r="V110" s="1"/>
  <c r="U113"/>
  <c r="V113" s="1"/>
  <c r="R32"/>
  <c r="S32" s="1"/>
  <c r="O27"/>
  <c r="P22"/>
  <c r="P27" s="1"/>
  <c r="R22"/>
  <c r="O19"/>
  <c r="P12"/>
  <c r="R12"/>
  <c r="U39"/>
  <c r="U38"/>
  <c r="U33"/>
  <c r="U25"/>
  <c r="V25" s="1"/>
  <c r="V18"/>
  <c r="U18"/>
  <c r="V14"/>
  <c r="U14"/>
  <c r="Y60"/>
  <c r="X60"/>
  <c r="V57"/>
  <c r="U57"/>
  <c r="Y56"/>
  <c r="X56"/>
  <c r="R68"/>
  <c r="U53"/>
  <c r="V53" s="1"/>
  <c r="U44"/>
  <c r="V44" s="1"/>
  <c r="U43"/>
  <c r="R50"/>
  <c r="V43"/>
  <c r="R34"/>
  <c r="U30"/>
  <c r="U24"/>
  <c r="V24" s="1"/>
  <c r="U15"/>
  <c r="CC101"/>
  <c r="J94" i="3" s="1"/>
  <c r="K94" s="1"/>
  <c r="G27" i="2" s="1"/>
  <c r="K27" s="1"/>
  <c r="P102" i="4"/>
  <c r="P80"/>
  <c r="M68"/>
  <c r="P50"/>
  <c r="P37"/>
  <c r="P40" s="1"/>
  <c r="P32"/>
  <c r="S25"/>
  <c r="S18"/>
  <c r="S14"/>
  <c r="P34"/>
  <c r="S24"/>
  <c r="S15"/>
  <c r="Q27" i="5" l="1"/>
  <c r="K27" s="1"/>
  <c r="Q31"/>
  <c r="K31" s="1"/>
  <c r="Q36"/>
  <c r="K36" s="1"/>
  <c r="R27"/>
  <c r="R31"/>
  <c r="R35"/>
  <c r="Q26"/>
  <c r="K26" s="1"/>
  <c r="Q30"/>
  <c r="K30" s="1"/>
  <c r="Q34"/>
  <c r="K34" s="1"/>
  <c r="R26"/>
  <c r="R37" s="1"/>
  <c r="R30"/>
  <c r="Q25"/>
  <c r="K25" s="1"/>
  <c r="Q29"/>
  <c r="K29" s="1"/>
  <c r="L125" i="8"/>
  <c r="O74" i="4"/>
  <c r="V68"/>
  <c r="S34"/>
  <c r="X15"/>
  <c r="X30"/>
  <c r="X33"/>
  <c r="X38"/>
  <c r="X39"/>
  <c r="P19"/>
  <c r="P74" s="1"/>
  <c r="P96"/>
  <c r="P119" s="1"/>
  <c r="U50"/>
  <c r="X43"/>
  <c r="X44"/>
  <c r="AA56"/>
  <c r="AB56" s="1"/>
  <c r="X57"/>
  <c r="Y57" s="1"/>
  <c r="AA60"/>
  <c r="AB60" s="1"/>
  <c r="X14"/>
  <c r="Y14" s="1"/>
  <c r="X18"/>
  <c r="Y18" s="1"/>
  <c r="X25"/>
  <c r="Y25" s="1"/>
  <c r="R19"/>
  <c r="U12"/>
  <c r="R27"/>
  <c r="U22"/>
  <c r="R72"/>
  <c r="U71"/>
  <c r="V71" s="1"/>
  <c r="V72" s="1"/>
  <c r="R106"/>
  <c r="U105"/>
  <c r="S36" i="5"/>
  <c r="S34"/>
  <c r="S35"/>
  <c r="S33"/>
  <c r="S32"/>
  <c r="S31"/>
  <c r="S30"/>
  <c r="S29"/>
  <c r="S28"/>
  <c r="S27"/>
  <c r="S26"/>
  <c r="S25"/>
  <c r="S24"/>
  <c r="X61" i="4"/>
  <c r="Y61"/>
  <c r="X62"/>
  <c r="Y62"/>
  <c r="X63"/>
  <c r="Y63"/>
  <c r="X64"/>
  <c r="Y64"/>
  <c r="X65"/>
  <c r="Y65"/>
  <c r="X66"/>
  <c r="Y66"/>
  <c r="X67"/>
  <c r="Y67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 s="1"/>
  <c r="X100"/>
  <c r="Y100"/>
  <c r="R102"/>
  <c r="U99"/>
  <c r="R117"/>
  <c r="U109"/>
  <c r="V109" s="1"/>
  <c r="V117" s="1"/>
  <c r="K24" i="5"/>
  <c r="O122" i="4"/>
  <c r="V15"/>
  <c r="V30"/>
  <c r="V50"/>
  <c r="V33"/>
  <c r="V38"/>
  <c r="V39"/>
  <c r="S12"/>
  <c r="S22"/>
  <c r="S27" s="1"/>
  <c r="M74"/>
  <c r="M122" s="1"/>
  <c r="X24"/>
  <c r="U68"/>
  <c r="X53"/>
  <c r="Y53" s="1"/>
  <c r="U32"/>
  <c r="X113"/>
  <c r="X110"/>
  <c r="X114"/>
  <c r="S96"/>
  <c r="S119" s="1"/>
  <c r="R96"/>
  <c r="R119" s="1"/>
  <c r="U80"/>
  <c r="P98" i="8"/>
  <c r="R80"/>
  <c r="P36" i="5"/>
  <c r="P35"/>
  <c r="P34"/>
  <c r="P33"/>
  <c r="P32"/>
  <c r="P31"/>
  <c r="P30"/>
  <c r="P29"/>
  <c r="P28"/>
  <c r="P27"/>
  <c r="P26"/>
  <c r="P25"/>
  <c r="P24"/>
  <c r="O36"/>
  <c r="O34"/>
  <c r="O35"/>
  <c r="O33"/>
  <c r="O32"/>
  <c r="O31"/>
  <c r="O30"/>
  <c r="O29"/>
  <c r="O28"/>
  <c r="O27"/>
  <c r="O26"/>
  <c r="O25"/>
  <c r="O24"/>
  <c r="X13" i="4"/>
  <c r="X17"/>
  <c r="X45"/>
  <c r="AA48"/>
  <c r="X49"/>
  <c r="X16"/>
  <c r="X23"/>
  <c r="X31"/>
  <c r="AA46"/>
  <c r="X47"/>
  <c r="AA54"/>
  <c r="X55"/>
  <c r="AA58"/>
  <c r="X59"/>
  <c r="R40"/>
  <c r="U37"/>
  <c r="X111"/>
  <c r="X115"/>
  <c r="X112"/>
  <c r="X116"/>
  <c r="P19" i="8"/>
  <c r="R12"/>
  <c r="N27"/>
  <c r="P22"/>
  <c r="N40"/>
  <c r="P37"/>
  <c r="P108"/>
  <c r="R107"/>
  <c r="N104"/>
  <c r="N122" s="1"/>
  <c r="P101"/>
  <c r="P120"/>
  <c r="R111"/>
  <c r="P68"/>
  <c r="R53"/>
  <c r="N34"/>
  <c r="P30"/>
  <c r="N50"/>
  <c r="P43"/>
  <c r="P72"/>
  <c r="R71"/>
  <c r="Q37" i="5" l="1"/>
  <c r="S37"/>
  <c r="O37"/>
  <c r="R74" i="4"/>
  <c r="R122" s="1"/>
  <c r="AA111"/>
  <c r="AB55"/>
  <c r="AA55"/>
  <c r="AB31"/>
  <c r="AA31"/>
  <c r="AB49"/>
  <c r="AA49"/>
  <c r="AB45"/>
  <c r="AA45"/>
  <c r="AB13"/>
  <c r="AA13"/>
  <c r="R98" i="8"/>
  <c r="T80"/>
  <c r="AA114" i="4"/>
  <c r="AB114" s="1"/>
  <c r="AA110"/>
  <c r="AB110" s="1"/>
  <c r="AA113"/>
  <c r="AB113" s="1"/>
  <c r="X32"/>
  <c r="Y32" s="1"/>
  <c r="AA24"/>
  <c r="X99"/>
  <c r="U102"/>
  <c r="Y99"/>
  <c r="Y102" s="1"/>
  <c r="X105"/>
  <c r="U106"/>
  <c r="Y105"/>
  <c r="Y106" s="1"/>
  <c r="U19"/>
  <c r="Y12"/>
  <c r="X12"/>
  <c r="AA44"/>
  <c r="AA43"/>
  <c r="X50"/>
  <c r="AB43"/>
  <c r="AA39"/>
  <c r="AB39" s="1"/>
  <c r="AA38"/>
  <c r="AB38" s="1"/>
  <c r="AA33"/>
  <c r="AB33" s="1"/>
  <c r="AA15"/>
  <c r="V12"/>
  <c r="P122"/>
  <c r="U34"/>
  <c r="AA116"/>
  <c r="AB116" s="1"/>
  <c r="AA112"/>
  <c r="AB112" s="1"/>
  <c r="AA115"/>
  <c r="AB115" s="1"/>
  <c r="X37"/>
  <c r="U40"/>
  <c r="Y37"/>
  <c r="AA59"/>
  <c r="AB59" s="1"/>
  <c r="AD58"/>
  <c r="AE58" s="1"/>
  <c r="AD54"/>
  <c r="AE54" s="1"/>
  <c r="AA47"/>
  <c r="AB47" s="1"/>
  <c r="AD46"/>
  <c r="AE46" s="1"/>
  <c r="AA23"/>
  <c r="AB23" s="1"/>
  <c r="AA16"/>
  <c r="AB16" s="1"/>
  <c r="AD48"/>
  <c r="AE48" s="1"/>
  <c r="AA17"/>
  <c r="AB17" s="1"/>
  <c r="X80"/>
  <c r="U96"/>
  <c r="Y80"/>
  <c r="S19"/>
  <c r="S74" s="1"/>
  <c r="R72" i="8"/>
  <c r="T71"/>
  <c r="P50"/>
  <c r="R43"/>
  <c r="P34"/>
  <c r="R30"/>
  <c r="R68"/>
  <c r="T53"/>
  <c r="R120"/>
  <c r="T111"/>
  <c r="P104"/>
  <c r="P122" s="1"/>
  <c r="R101"/>
  <c r="R108"/>
  <c r="T107"/>
  <c r="P40"/>
  <c r="R37"/>
  <c r="P27"/>
  <c r="P74" s="1"/>
  <c r="P125" s="1"/>
  <c r="R22"/>
  <c r="R19"/>
  <c r="T12"/>
  <c r="X68" i="4"/>
  <c r="AA53"/>
  <c r="AB53" s="1"/>
  <c r="X109"/>
  <c r="U117"/>
  <c r="Y109"/>
  <c r="AA100"/>
  <c r="AB100" s="1"/>
  <c r="AA94"/>
  <c r="AB94" s="1"/>
  <c r="AA93"/>
  <c r="AB93" s="1"/>
  <c r="AA92"/>
  <c r="AB92" s="1"/>
  <c r="AA91"/>
  <c r="AB91" s="1"/>
  <c r="AA90"/>
  <c r="AB90" s="1"/>
  <c r="AA89"/>
  <c r="AB89" s="1"/>
  <c r="AA88"/>
  <c r="AB88" s="1"/>
  <c r="AA87"/>
  <c r="AB87" s="1"/>
  <c r="AA86"/>
  <c r="AB86" s="1"/>
  <c r="AA85"/>
  <c r="AB85" s="1"/>
  <c r="AA84"/>
  <c r="AB84" s="1"/>
  <c r="AA83"/>
  <c r="AB83" s="1"/>
  <c r="AA82"/>
  <c r="AB82" s="1"/>
  <c r="AA81"/>
  <c r="AB81" s="1"/>
  <c r="AA67"/>
  <c r="AB67" s="1"/>
  <c r="AA66"/>
  <c r="AB66" s="1"/>
  <c r="AA65"/>
  <c r="AB65" s="1"/>
  <c r="AA64"/>
  <c r="AB64" s="1"/>
  <c r="AA63"/>
  <c r="AB63" s="1"/>
  <c r="AA62"/>
  <c r="AB62" s="1"/>
  <c r="AA61"/>
  <c r="AB61" s="1"/>
  <c r="X71"/>
  <c r="U72"/>
  <c r="Y71"/>
  <c r="Y72" s="1"/>
  <c r="U27"/>
  <c r="U74" s="1"/>
  <c r="Y22"/>
  <c r="X22"/>
  <c r="AB25"/>
  <c r="AA25"/>
  <c r="AB18"/>
  <c r="AA18"/>
  <c r="AB14"/>
  <c r="AA14"/>
  <c r="AE60"/>
  <c r="AD60"/>
  <c r="AB57"/>
  <c r="AA57"/>
  <c r="AE56"/>
  <c r="AD56"/>
  <c r="X34"/>
  <c r="AA30"/>
  <c r="AB30" s="1"/>
  <c r="N74" i="8"/>
  <c r="N125" s="1"/>
  <c r="Y116" i="4"/>
  <c r="Y112"/>
  <c r="Y115"/>
  <c r="Y111"/>
  <c r="V37"/>
  <c r="V40" s="1"/>
  <c r="Y59"/>
  <c r="AB58"/>
  <c r="Y55"/>
  <c r="Y68" s="1"/>
  <c r="AB54"/>
  <c r="Y47"/>
  <c r="AB46"/>
  <c r="Y31"/>
  <c r="Y23"/>
  <c r="Y16"/>
  <c r="Y49"/>
  <c r="AB48"/>
  <c r="Y45"/>
  <c r="Y17"/>
  <c r="Y13"/>
  <c r="P37" i="5"/>
  <c r="V80" i="4"/>
  <c r="Y114"/>
  <c r="Y110"/>
  <c r="Y113"/>
  <c r="V32"/>
  <c r="Y24"/>
  <c r="V34"/>
  <c r="V99"/>
  <c r="V102" s="1"/>
  <c r="V105"/>
  <c r="V106" s="1"/>
  <c r="V22"/>
  <c r="V27" s="1"/>
  <c r="Y44"/>
  <c r="Y43"/>
  <c r="Y50" s="1"/>
  <c r="Y39"/>
  <c r="Y38"/>
  <c r="Y33"/>
  <c r="Y30"/>
  <c r="Y15"/>
  <c r="Y34" l="1"/>
  <c r="U119"/>
  <c r="U122"/>
  <c r="AB68"/>
  <c r="V96"/>
  <c r="V119" s="1"/>
  <c r="AG56"/>
  <c r="AH56" s="1"/>
  <c r="AD57"/>
  <c r="AE57" s="1"/>
  <c r="AG60"/>
  <c r="AH60" s="1"/>
  <c r="AE14"/>
  <c r="AD14"/>
  <c r="AE18"/>
  <c r="AD18"/>
  <c r="AE25"/>
  <c r="AD25"/>
  <c r="X27"/>
  <c r="AA22"/>
  <c r="X117"/>
  <c r="AA109"/>
  <c r="T19" i="8"/>
  <c r="V12"/>
  <c r="R27"/>
  <c r="T22"/>
  <c r="R40"/>
  <c r="T37"/>
  <c r="T108"/>
  <c r="V107"/>
  <c r="R104"/>
  <c r="T101"/>
  <c r="T120"/>
  <c r="V111"/>
  <c r="T68"/>
  <c r="V53"/>
  <c r="R34"/>
  <c r="T30"/>
  <c r="R50"/>
  <c r="T43"/>
  <c r="T72"/>
  <c r="V71"/>
  <c r="V19" i="4"/>
  <c r="V74" s="1"/>
  <c r="AD15"/>
  <c r="AA50"/>
  <c r="AD43"/>
  <c r="AD44"/>
  <c r="Y19"/>
  <c r="X106"/>
  <c r="AA105"/>
  <c r="AE24"/>
  <c r="AD24"/>
  <c r="T98" i="8"/>
  <c r="V80"/>
  <c r="AD111" i="4"/>
  <c r="AE111" s="1"/>
  <c r="Y117"/>
  <c r="R74" i="8"/>
  <c r="S122" i="4"/>
  <c r="R122" i="8"/>
  <c r="AD30" i="4"/>
  <c r="X72"/>
  <c r="AA71"/>
  <c r="AD61"/>
  <c r="AD62"/>
  <c r="AD63"/>
  <c r="AD64"/>
  <c r="AD65"/>
  <c r="AD66"/>
  <c r="AD67"/>
  <c r="AD81"/>
  <c r="AD82"/>
  <c r="AD83"/>
  <c r="AD84"/>
  <c r="AD85"/>
  <c r="AD86"/>
  <c r="AD87"/>
  <c r="AD88"/>
  <c r="AD89"/>
  <c r="AD90"/>
  <c r="AD91"/>
  <c r="AD92"/>
  <c r="AD93"/>
  <c r="AD94"/>
  <c r="AD100"/>
  <c r="AA68"/>
  <c r="AD53"/>
  <c r="Y96"/>
  <c r="Y119" s="1"/>
  <c r="X96"/>
  <c r="AA80"/>
  <c r="AB80"/>
  <c r="AD17"/>
  <c r="AG48"/>
  <c r="AD16"/>
  <c r="AD23"/>
  <c r="AG46"/>
  <c r="AD47"/>
  <c r="AG54"/>
  <c r="AG58"/>
  <c r="AD59"/>
  <c r="X40"/>
  <c r="AA37"/>
  <c r="AD115"/>
  <c r="AD112"/>
  <c r="AD116"/>
  <c r="AD33"/>
  <c r="AD38"/>
  <c r="AD39"/>
  <c r="X19"/>
  <c r="X74" s="1"/>
  <c r="AA12"/>
  <c r="X102"/>
  <c r="AA99"/>
  <c r="AA32"/>
  <c r="AD113"/>
  <c r="AD110"/>
  <c r="AD114"/>
  <c r="AE13"/>
  <c r="AD13"/>
  <c r="AE45"/>
  <c r="AD45"/>
  <c r="AE49"/>
  <c r="AD49"/>
  <c r="AE31"/>
  <c r="AD31"/>
  <c r="AE55"/>
  <c r="AD55"/>
  <c r="Y27"/>
  <c r="Y40"/>
  <c r="AB15"/>
  <c r="AB44"/>
  <c r="AB50" s="1"/>
  <c r="AB24"/>
  <c r="AB111"/>
  <c r="R125" i="8" l="1"/>
  <c r="X122" i="4"/>
  <c r="X119"/>
  <c r="Y74"/>
  <c r="AG38"/>
  <c r="AH38"/>
  <c r="AG33"/>
  <c r="AH33"/>
  <c r="AG116"/>
  <c r="AH116"/>
  <c r="AG112"/>
  <c r="AH112"/>
  <c r="AG115"/>
  <c r="AH115"/>
  <c r="AD37"/>
  <c r="AA40"/>
  <c r="AE37"/>
  <c r="AH59"/>
  <c r="AG59"/>
  <c r="AK58"/>
  <c r="AJ58"/>
  <c r="AK54"/>
  <c r="AJ54"/>
  <c r="AH47"/>
  <c r="AG47"/>
  <c r="AK46"/>
  <c r="AJ46"/>
  <c r="AH23"/>
  <c r="AG23"/>
  <c r="AH16"/>
  <c r="AG16"/>
  <c r="AK48"/>
  <c r="AJ48"/>
  <c r="AH17"/>
  <c r="AG17"/>
  <c r="AB96"/>
  <c r="AD68"/>
  <c r="AG53"/>
  <c r="AG100"/>
  <c r="AH100"/>
  <c r="AG94"/>
  <c r="AH94"/>
  <c r="AG93"/>
  <c r="AH93"/>
  <c r="AG92"/>
  <c r="AH92"/>
  <c r="AG91"/>
  <c r="AH91"/>
  <c r="AG90"/>
  <c r="AH90"/>
  <c r="AG89"/>
  <c r="AH89"/>
  <c r="AG88"/>
  <c r="AH88"/>
  <c r="AG87"/>
  <c r="AH87"/>
  <c r="AG86"/>
  <c r="AH86"/>
  <c r="AG85"/>
  <c r="AH85"/>
  <c r="AG84"/>
  <c r="AH84"/>
  <c r="AG83"/>
  <c r="AH83"/>
  <c r="AG82"/>
  <c r="AH82"/>
  <c r="AG81"/>
  <c r="AH81"/>
  <c r="AG67"/>
  <c r="AH67"/>
  <c r="AG66"/>
  <c r="AH66"/>
  <c r="AG65"/>
  <c r="AH65"/>
  <c r="AG64"/>
  <c r="AH64"/>
  <c r="AG63"/>
  <c r="AH63"/>
  <c r="AG62"/>
  <c r="AH62"/>
  <c r="AG61"/>
  <c r="AH61"/>
  <c r="AD71"/>
  <c r="AA72"/>
  <c r="AE71"/>
  <c r="AE72" s="1"/>
  <c r="AG30"/>
  <c r="V98" i="8"/>
  <c r="X80"/>
  <c r="AD105" i="4"/>
  <c r="AA106"/>
  <c r="AE105"/>
  <c r="AE106" s="1"/>
  <c r="AG44"/>
  <c r="AH44" s="1"/>
  <c r="AG43"/>
  <c r="AD50"/>
  <c r="AH43"/>
  <c r="AG15"/>
  <c r="AH15" s="1"/>
  <c r="AD109"/>
  <c r="AA117"/>
  <c r="AE109"/>
  <c r="AA27"/>
  <c r="AD22"/>
  <c r="AE22" s="1"/>
  <c r="AE30"/>
  <c r="Y122"/>
  <c r="V122"/>
  <c r="AB22"/>
  <c r="AB27" s="1"/>
  <c r="AG114"/>
  <c r="AH114"/>
  <c r="AG110"/>
  <c r="AH110"/>
  <c r="AG113"/>
  <c r="AH113"/>
  <c r="AD32"/>
  <c r="AD34" s="1"/>
  <c r="AE32"/>
  <c r="AD99"/>
  <c r="AA102"/>
  <c r="AE99"/>
  <c r="AA19"/>
  <c r="AA74" s="1"/>
  <c r="AD12"/>
  <c r="AG39"/>
  <c r="AH39" s="1"/>
  <c r="AG55"/>
  <c r="AG31"/>
  <c r="AG49"/>
  <c r="AG45"/>
  <c r="AG13"/>
  <c r="AD80"/>
  <c r="AA96"/>
  <c r="AA119" s="1"/>
  <c r="AE80"/>
  <c r="AG111"/>
  <c r="AH111" s="1"/>
  <c r="AG24"/>
  <c r="V72" i="8"/>
  <c r="X71"/>
  <c r="T50"/>
  <c r="V43"/>
  <c r="T34"/>
  <c r="V30"/>
  <c r="V68"/>
  <c r="X53"/>
  <c r="V120"/>
  <c r="X111"/>
  <c r="T104"/>
  <c r="T122" s="1"/>
  <c r="V101"/>
  <c r="V108"/>
  <c r="X107"/>
  <c r="T40"/>
  <c r="V37"/>
  <c r="T27"/>
  <c r="V22"/>
  <c r="V19"/>
  <c r="X12"/>
  <c r="AG25" i="4"/>
  <c r="AG18"/>
  <c r="AG14"/>
  <c r="AJ60"/>
  <c r="AG57"/>
  <c r="AJ56"/>
  <c r="AB12"/>
  <c r="AE114"/>
  <c r="AE110"/>
  <c r="AE113"/>
  <c r="AB32"/>
  <c r="AB34" s="1"/>
  <c r="AB99"/>
  <c r="AB102" s="1"/>
  <c r="AE39"/>
  <c r="AE38"/>
  <c r="AE33"/>
  <c r="AE116"/>
  <c r="AE112"/>
  <c r="AE115"/>
  <c r="AB37"/>
  <c r="AB40" s="1"/>
  <c r="AE59"/>
  <c r="AH58"/>
  <c r="AH54"/>
  <c r="AE47"/>
  <c r="AH46"/>
  <c r="AE23"/>
  <c r="AE16"/>
  <c r="AH48"/>
  <c r="AE17"/>
  <c r="AE53"/>
  <c r="AE100"/>
  <c r="AE94"/>
  <c r="AE93"/>
  <c r="AE92"/>
  <c r="AE91"/>
  <c r="AE90"/>
  <c r="AE89"/>
  <c r="AE88"/>
  <c r="AE87"/>
  <c r="AE86"/>
  <c r="AE85"/>
  <c r="AE84"/>
  <c r="AE83"/>
  <c r="AE82"/>
  <c r="AE81"/>
  <c r="AE67"/>
  <c r="AE66"/>
  <c r="AE65"/>
  <c r="AE64"/>
  <c r="AE63"/>
  <c r="AE62"/>
  <c r="AE61"/>
  <c r="AB71"/>
  <c r="AB72" s="1"/>
  <c r="AA34"/>
  <c r="AB105"/>
  <c r="AB106" s="1"/>
  <c r="AE44"/>
  <c r="AE43"/>
  <c r="AE50" s="1"/>
  <c r="AE15"/>
  <c r="AB109"/>
  <c r="AB117" s="1"/>
  <c r="AM56" l="1"/>
  <c r="AN56" s="1"/>
  <c r="AJ57"/>
  <c r="AK57" s="1"/>
  <c r="AM60"/>
  <c r="AN60" s="1"/>
  <c r="AJ14"/>
  <c r="AK14" s="1"/>
  <c r="AJ18"/>
  <c r="AK18" s="1"/>
  <c r="AJ25"/>
  <c r="AK25" s="1"/>
  <c r="X19" i="8"/>
  <c r="Z12"/>
  <c r="V27"/>
  <c r="X22"/>
  <c r="V40"/>
  <c r="X37"/>
  <c r="X108"/>
  <c r="Z107"/>
  <c r="V104"/>
  <c r="V122" s="1"/>
  <c r="X101"/>
  <c r="X120"/>
  <c r="Z111"/>
  <c r="X68"/>
  <c r="Z53"/>
  <c r="V34"/>
  <c r="X30"/>
  <c r="V50"/>
  <c r="X43"/>
  <c r="X72"/>
  <c r="Z71"/>
  <c r="AJ24" i="4"/>
  <c r="AK24" s="1"/>
  <c r="AE96"/>
  <c r="AD96"/>
  <c r="AG80"/>
  <c r="AH80" s="1"/>
  <c r="AJ13"/>
  <c r="AK13" s="1"/>
  <c r="AJ45"/>
  <c r="AK45" s="1"/>
  <c r="AJ49"/>
  <c r="AK49" s="1"/>
  <c r="AJ31"/>
  <c r="AK31" s="1"/>
  <c r="AJ55"/>
  <c r="AK55" s="1"/>
  <c r="AD19"/>
  <c r="AG12"/>
  <c r="AD117"/>
  <c r="AG109"/>
  <c r="AH109" s="1"/>
  <c r="AH117" s="1"/>
  <c r="AD106"/>
  <c r="AG105"/>
  <c r="AH105"/>
  <c r="AH106" s="1"/>
  <c r="AJ30"/>
  <c r="AG68"/>
  <c r="AJ53"/>
  <c r="AK53" s="1"/>
  <c r="AA122"/>
  <c r="AE34"/>
  <c r="AE27"/>
  <c r="AE117"/>
  <c r="AB119"/>
  <c r="T74" i="8"/>
  <c r="T125" s="1"/>
  <c r="AB74" i="4"/>
  <c r="AB19"/>
  <c r="AJ111"/>
  <c r="AK111" s="1"/>
  <c r="AJ39"/>
  <c r="AD102"/>
  <c r="AD119" s="1"/>
  <c r="AG99"/>
  <c r="AH99"/>
  <c r="AH102" s="1"/>
  <c r="AG32"/>
  <c r="AG34" s="1"/>
  <c r="AH32"/>
  <c r="AJ113"/>
  <c r="AK113"/>
  <c r="AJ110"/>
  <c r="AK110"/>
  <c r="AJ114"/>
  <c r="AK114"/>
  <c r="AD27"/>
  <c r="AG22"/>
  <c r="AJ15"/>
  <c r="AK15" s="1"/>
  <c r="AG50"/>
  <c r="AJ43"/>
  <c r="AK43" s="1"/>
  <c r="AJ44"/>
  <c r="AK44" s="1"/>
  <c r="X98" i="8"/>
  <c r="Z80"/>
  <c r="AD72" i="4"/>
  <c r="AG71"/>
  <c r="AH71"/>
  <c r="AH72" s="1"/>
  <c r="AJ61"/>
  <c r="AK61"/>
  <c r="AJ62"/>
  <c r="AK62"/>
  <c r="AJ63"/>
  <c r="AK63"/>
  <c r="AJ64"/>
  <c r="AK64"/>
  <c r="AJ65"/>
  <c r="AK65"/>
  <c r="AJ66"/>
  <c r="AK66"/>
  <c r="AJ67"/>
  <c r="AK67"/>
  <c r="AJ81"/>
  <c r="AK81"/>
  <c r="AJ82"/>
  <c r="AK82"/>
  <c r="AJ83"/>
  <c r="AK83"/>
  <c r="AJ84"/>
  <c r="AK84"/>
  <c r="AJ85"/>
  <c r="AK85"/>
  <c r="AJ86"/>
  <c r="AK86"/>
  <c r="AJ87"/>
  <c r="AK87"/>
  <c r="AJ88"/>
  <c r="AK88"/>
  <c r="AJ89"/>
  <c r="AK89"/>
  <c r="AJ90"/>
  <c r="AK90"/>
  <c r="AJ91"/>
  <c r="AK91"/>
  <c r="AJ92"/>
  <c r="AK92"/>
  <c r="AJ93"/>
  <c r="AK93"/>
  <c r="AJ94"/>
  <c r="AK94" s="1"/>
  <c r="AJ100"/>
  <c r="AK100"/>
  <c r="AJ17"/>
  <c r="AM48"/>
  <c r="AJ16"/>
  <c r="AJ23"/>
  <c r="AK23" s="1"/>
  <c r="AM46"/>
  <c r="AJ47"/>
  <c r="AM54"/>
  <c r="AM58"/>
  <c r="AJ59"/>
  <c r="AK59" s="1"/>
  <c r="AD40"/>
  <c r="AG37"/>
  <c r="AJ115"/>
  <c r="AJ112"/>
  <c r="AJ116"/>
  <c r="AJ33"/>
  <c r="AJ38"/>
  <c r="AK38" s="1"/>
  <c r="AE68"/>
  <c r="AK56"/>
  <c r="AH57"/>
  <c r="AK60"/>
  <c r="AH14"/>
  <c r="AH18"/>
  <c r="AH25"/>
  <c r="AH24"/>
  <c r="AH13"/>
  <c r="AH45"/>
  <c r="AH49"/>
  <c r="AH31"/>
  <c r="AH55"/>
  <c r="AE12"/>
  <c r="AE102"/>
  <c r="AE119" s="1"/>
  <c r="AH30"/>
  <c r="AH34" s="1"/>
  <c r="AH53"/>
  <c r="AE40"/>
  <c r="AH50" l="1"/>
  <c r="AB122"/>
  <c r="AD74"/>
  <c r="AD122" s="1"/>
  <c r="AH96"/>
  <c r="AH119" s="1"/>
  <c r="AK68"/>
  <c r="AM33"/>
  <c r="AN33" s="1"/>
  <c r="AM116"/>
  <c r="AN116" s="1"/>
  <c r="AM112"/>
  <c r="AN112" s="1"/>
  <c r="AM115"/>
  <c r="AN115" s="1"/>
  <c r="AJ37"/>
  <c r="AG40"/>
  <c r="AK37"/>
  <c r="AP58"/>
  <c r="AQ58" s="1"/>
  <c r="AP54"/>
  <c r="AQ54" s="1"/>
  <c r="AM47"/>
  <c r="AN47" s="1"/>
  <c r="AP46"/>
  <c r="AQ46" s="1"/>
  <c r="AM16"/>
  <c r="AN16" s="1"/>
  <c r="AP48"/>
  <c r="AQ48" s="1"/>
  <c r="AM17"/>
  <c r="AN17" s="1"/>
  <c r="AM39"/>
  <c r="AN39" s="1"/>
  <c r="AE19"/>
  <c r="AM100"/>
  <c r="AN100"/>
  <c r="AM94"/>
  <c r="AN94" s="1"/>
  <c r="AM93"/>
  <c r="AN93"/>
  <c r="AM92"/>
  <c r="AN92"/>
  <c r="AM91"/>
  <c r="AN91"/>
  <c r="AM90"/>
  <c r="AN90"/>
  <c r="AM89"/>
  <c r="AN89"/>
  <c r="AM88"/>
  <c r="AN88"/>
  <c r="AM87"/>
  <c r="AN87"/>
  <c r="AM86"/>
  <c r="AN86"/>
  <c r="AM85"/>
  <c r="AN85"/>
  <c r="AM84"/>
  <c r="AN84"/>
  <c r="AM83"/>
  <c r="AN83"/>
  <c r="AM82"/>
  <c r="AN82"/>
  <c r="AM81"/>
  <c r="AN81"/>
  <c r="AM67"/>
  <c r="AN67"/>
  <c r="AM66"/>
  <c r="AN66"/>
  <c r="AM65"/>
  <c r="AN65"/>
  <c r="AM64"/>
  <c r="AN64"/>
  <c r="AM63"/>
  <c r="AN63"/>
  <c r="AM62"/>
  <c r="AN62"/>
  <c r="AM61"/>
  <c r="AN61"/>
  <c r="AJ71"/>
  <c r="AG72"/>
  <c r="AK71"/>
  <c r="AK72" s="1"/>
  <c r="Z98" i="8"/>
  <c r="AB80"/>
  <c r="AM44" i="4"/>
  <c r="AN44" s="1"/>
  <c r="AM43"/>
  <c r="AJ50"/>
  <c r="AN43"/>
  <c r="AM15"/>
  <c r="AN15" s="1"/>
  <c r="AG27"/>
  <c r="AJ22"/>
  <c r="AK22" s="1"/>
  <c r="AK27" s="1"/>
  <c r="AM114"/>
  <c r="AN114"/>
  <c r="AM110"/>
  <c r="AN110"/>
  <c r="AM113"/>
  <c r="AN113"/>
  <c r="AJ32"/>
  <c r="AK32"/>
  <c r="AJ99"/>
  <c r="AG102"/>
  <c r="AK99"/>
  <c r="AK102" s="1"/>
  <c r="AJ34"/>
  <c r="AM30"/>
  <c r="AN30" s="1"/>
  <c r="AJ105"/>
  <c r="AG106"/>
  <c r="AK105"/>
  <c r="AK106" s="1"/>
  <c r="AM55"/>
  <c r="AN55" s="1"/>
  <c r="AM31"/>
  <c r="AN31" s="1"/>
  <c r="AM49"/>
  <c r="AN49" s="1"/>
  <c r="AM45"/>
  <c r="AN45" s="1"/>
  <c r="AM13"/>
  <c r="AN13" s="1"/>
  <c r="AM24"/>
  <c r="AN24" s="1"/>
  <c r="Z72" i="8"/>
  <c r="AB71"/>
  <c r="X50"/>
  <c r="Z43"/>
  <c r="X34"/>
  <c r="Z30"/>
  <c r="Z68"/>
  <c r="AB53"/>
  <c r="Z120"/>
  <c r="AB111"/>
  <c r="X104"/>
  <c r="X122" s="1"/>
  <c r="Z101"/>
  <c r="Z108"/>
  <c r="AB107"/>
  <c r="X40"/>
  <c r="Z37"/>
  <c r="X27"/>
  <c r="Z22"/>
  <c r="Z19"/>
  <c r="AB12"/>
  <c r="AM25" i="4"/>
  <c r="AN25" s="1"/>
  <c r="AM18"/>
  <c r="AN18" s="1"/>
  <c r="AM14"/>
  <c r="AN14" s="1"/>
  <c r="AP60"/>
  <c r="AQ60" s="1"/>
  <c r="AM57"/>
  <c r="AN57" s="1"/>
  <c r="AP56"/>
  <c r="AQ56" s="1"/>
  <c r="AH68"/>
  <c r="AK33"/>
  <c r="AK116"/>
  <c r="AK112"/>
  <c r="AK115"/>
  <c r="AH37"/>
  <c r="AH40" s="1"/>
  <c r="AN58"/>
  <c r="AN54"/>
  <c r="AK47"/>
  <c r="AK50" s="1"/>
  <c r="AN46"/>
  <c r="AK16"/>
  <c r="AN48"/>
  <c r="AK17"/>
  <c r="AH22"/>
  <c r="AH27" s="1"/>
  <c r="AK39"/>
  <c r="AK30"/>
  <c r="AK34" s="1"/>
  <c r="AM38"/>
  <c r="AN38" s="1"/>
  <c r="AM59"/>
  <c r="AN59" s="1"/>
  <c r="AM23"/>
  <c r="AN23" s="1"/>
  <c r="AM111"/>
  <c r="AN111" s="1"/>
  <c r="AJ68"/>
  <c r="AM53"/>
  <c r="AJ109"/>
  <c r="AG117"/>
  <c r="AK109"/>
  <c r="AG19"/>
  <c r="AJ12"/>
  <c r="AK12" s="1"/>
  <c r="AJ80"/>
  <c r="AG96"/>
  <c r="AG119" s="1"/>
  <c r="AK80"/>
  <c r="AH12"/>
  <c r="V74" i="8"/>
  <c r="V125" s="1"/>
  <c r="AK19" i="4" l="1"/>
  <c r="AK96"/>
  <c r="AM68"/>
  <c r="AP53"/>
  <c r="AH74"/>
  <c r="AH19"/>
  <c r="AJ117"/>
  <c r="AM109"/>
  <c r="AN109"/>
  <c r="AN117" s="1"/>
  <c r="AP23"/>
  <c r="AP59"/>
  <c r="AS56"/>
  <c r="AP57"/>
  <c r="AS60"/>
  <c r="AP14"/>
  <c r="AP18"/>
  <c r="AP25"/>
  <c r="AB19" i="8"/>
  <c r="AD12"/>
  <c r="Z27"/>
  <c r="AB22"/>
  <c r="Z40"/>
  <c r="AB37"/>
  <c r="AB108"/>
  <c r="AD107"/>
  <c r="Z104"/>
  <c r="Z122" s="1"/>
  <c r="AB101"/>
  <c r="AB120"/>
  <c r="AD111"/>
  <c r="AB68"/>
  <c r="AD53"/>
  <c r="Z34"/>
  <c r="Z74" s="1"/>
  <c r="AB30"/>
  <c r="Z50"/>
  <c r="AB43"/>
  <c r="AB72"/>
  <c r="AD71"/>
  <c r="AP24" i="4"/>
  <c r="AP13"/>
  <c r="AP45"/>
  <c r="AP49"/>
  <c r="AP31"/>
  <c r="AP55"/>
  <c r="AJ106"/>
  <c r="AM105"/>
  <c r="AJ102"/>
  <c r="AM99"/>
  <c r="AN99" s="1"/>
  <c r="AN102" s="1"/>
  <c r="AM32"/>
  <c r="AN32" s="1"/>
  <c r="AN34" s="1"/>
  <c r="AP113"/>
  <c r="AQ113" s="1"/>
  <c r="AP110"/>
  <c r="AQ110" s="1"/>
  <c r="AP114"/>
  <c r="AQ114" s="1"/>
  <c r="AP15"/>
  <c r="AM50"/>
  <c r="AP43"/>
  <c r="AP44"/>
  <c r="AJ72"/>
  <c r="AM71"/>
  <c r="AN71"/>
  <c r="AN72" s="1"/>
  <c r="AP61"/>
  <c r="AQ61"/>
  <c r="AP62"/>
  <c r="AQ62"/>
  <c r="AP63"/>
  <c r="AQ63"/>
  <c r="AP64"/>
  <c r="AQ64"/>
  <c r="AP65"/>
  <c r="AQ65"/>
  <c r="AP66"/>
  <c r="AQ66"/>
  <c r="AP67"/>
  <c r="AQ67"/>
  <c r="AP81"/>
  <c r="AQ81"/>
  <c r="AP82"/>
  <c r="AQ82"/>
  <c r="AP83"/>
  <c r="AQ83"/>
  <c r="AP84"/>
  <c r="AQ84"/>
  <c r="AP85"/>
  <c r="AQ85"/>
  <c r="AP86"/>
  <c r="AQ86"/>
  <c r="AP87"/>
  <c r="AQ87"/>
  <c r="AP88"/>
  <c r="AQ88"/>
  <c r="AP89"/>
  <c r="AQ89"/>
  <c r="AP90"/>
  <c r="AQ90"/>
  <c r="AP91"/>
  <c r="AQ91"/>
  <c r="AP92"/>
  <c r="AQ92"/>
  <c r="AP93"/>
  <c r="AQ93"/>
  <c r="AP94"/>
  <c r="AQ94" s="1"/>
  <c r="AP100"/>
  <c r="AQ100"/>
  <c r="AP17"/>
  <c r="AS48"/>
  <c r="AP16"/>
  <c r="AS46"/>
  <c r="AP47"/>
  <c r="AS54"/>
  <c r="AS58"/>
  <c r="AJ40"/>
  <c r="AM37"/>
  <c r="AP115"/>
  <c r="AP112"/>
  <c r="AP116"/>
  <c r="AP33"/>
  <c r="AG74"/>
  <c r="AG122" s="1"/>
  <c r="AK117"/>
  <c r="AK119" s="1"/>
  <c r="AN53"/>
  <c r="AN68" s="1"/>
  <c r="X74" i="8"/>
  <c r="X125" s="1"/>
  <c r="AN50" i="4"/>
  <c r="AE74"/>
  <c r="AE122" s="1"/>
  <c r="AK40"/>
  <c r="AJ119"/>
  <c r="AJ96"/>
  <c r="AM80"/>
  <c r="AJ19"/>
  <c r="AM12"/>
  <c r="AP111"/>
  <c r="AQ111"/>
  <c r="AP38"/>
  <c r="AQ38"/>
  <c r="AM34"/>
  <c r="AP30"/>
  <c r="AJ27"/>
  <c r="AM22"/>
  <c r="AB98" i="8"/>
  <c r="AD80"/>
  <c r="AP39" i="4"/>
  <c r="Z125" i="8" l="1"/>
  <c r="AK74" i="4"/>
  <c r="AJ74"/>
  <c r="AJ122" s="1"/>
  <c r="AH122"/>
  <c r="AS39"/>
  <c r="AT39"/>
  <c r="AP80"/>
  <c r="AM96"/>
  <c r="AQ80"/>
  <c r="AS33"/>
  <c r="AT33" s="1"/>
  <c r="AS116"/>
  <c r="AT116" s="1"/>
  <c r="AS112"/>
  <c r="AT112" s="1"/>
  <c r="AS115"/>
  <c r="AT115" s="1"/>
  <c r="AP37"/>
  <c r="AM40"/>
  <c r="AQ37"/>
  <c r="AV58"/>
  <c r="AW58" s="1"/>
  <c r="AV54"/>
  <c r="AW54" s="1"/>
  <c r="AS47"/>
  <c r="AT47" s="1"/>
  <c r="AV46"/>
  <c r="AW46" s="1"/>
  <c r="AS16"/>
  <c r="AT16" s="1"/>
  <c r="AV48"/>
  <c r="AW48" s="1"/>
  <c r="AS17"/>
  <c r="AT17" s="1"/>
  <c r="AS44"/>
  <c r="AT44" s="1"/>
  <c r="AS43"/>
  <c r="AP50"/>
  <c r="AT43"/>
  <c r="AS15"/>
  <c r="AT15" s="1"/>
  <c r="AP105"/>
  <c r="AM106"/>
  <c r="AQ105"/>
  <c r="AQ106" s="1"/>
  <c r="AS55"/>
  <c r="AT55" s="1"/>
  <c r="AS31"/>
  <c r="AT31" s="1"/>
  <c r="AS49"/>
  <c r="AT49" s="1"/>
  <c r="AS45"/>
  <c r="AT45" s="1"/>
  <c r="AS13"/>
  <c r="AT13" s="1"/>
  <c r="AS24"/>
  <c r="AT24" s="1"/>
  <c r="AD72" i="8"/>
  <c r="AF71"/>
  <c r="AB50"/>
  <c r="AD43"/>
  <c r="AB34"/>
  <c r="AD30"/>
  <c r="AD68"/>
  <c r="AF53"/>
  <c r="AD120"/>
  <c r="AF111"/>
  <c r="AB104"/>
  <c r="AB122" s="1"/>
  <c r="AD101"/>
  <c r="AD108"/>
  <c r="AF107"/>
  <c r="AB40"/>
  <c r="AD37"/>
  <c r="AB27"/>
  <c r="AB125" s="1"/>
  <c r="AD22"/>
  <c r="AD19"/>
  <c r="AF12"/>
  <c r="AS25" i="4"/>
  <c r="AT25" s="1"/>
  <c r="AS18"/>
  <c r="AT18" s="1"/>
  <c r="AS14"/>
  <c r="AT14" s="1"/>
  <c r="AV60"/>
  <c r="AW60" s="1"/>
  <c r="AS57"/>
  <c r="AT57" s="1"/>
  <c r="AV56"/>
  <c r="AW56" s="1"/>
  <c r="AS59"/>
  <c r="AT59" s="1"/>
  <c r="AS23"/>
  <c r="AT23" s="1"/>
  <c r="AP68"/>
  <c r="AT53"/>
  <c r="AS53"/>
  <c r="AB74" i="8"/>
  <c r="AK122" i="4"/>
  <c r="AM27"/>
  <c r="AP22"/>
  <c r="AQ22" s="1"/>
  <c r="AM19"/>
  <c r="AQ12"/>
  <c r="AP12"/>
  <c r="AD98" i="8"/>
  <c r="AF80"/>
  <c r="AS30" i="4"/>
  <c r="AT30" s="1"/>
  <c r="AS38"/>
  <c r="AT38"/>
  <c r="AS111"/>
  <c r="AT111"/>
  <c r="AS100"/>
  <c r="AT100"/>
  <c r="AS94"/>
  <c r="AT94"/>
  <c r="AS93"/>
  <c r="AT93"/>
  <c r="AS92"/>
  <c r="AT92"/>
  <c r="AS91"/>
  <c r="AT91"/>
  <c r="AS90"/>
  <c r="AT90"/>
  <c r="AS89"/>
  <c r="AT89"/>
  <c r="AS88"/>
  <c r="AT88"/>
  <c r="AS87"/>
  <c r="AT87"/>
  <c r="AS86"/>
  <c r="AT86"/>
  <c r="AS85"/>
  <c r="AT85"/>
  <c r="AS84"/>
  <c r="AT84"/>
  <c r="AS83"/>
  <c r="AT83"/>
  <c r="AS82"/>
  <c r="AT82"/>
  <c r="AS81"/>
  <c r="AT81"/>
  <c r="AS67"/>
  <c r="AT67"/>
  <c r="AS66"/>
  <c r="AT66"/>
  <c r="AS65"/>
  <c r="AT65"/>
  <c r="AS64"/>
  <c r="AT64"/>
  <c r="AS63"/>
  <c r="AT63"/>
  <c r="AS62"/>
  <c r="AT62"/>
  <c r="AS61"/>
  <c r="AT61"/>
  <c r="AP71"/>
  <c r="AM72"/>
  <c r="AM74" s="1"/>
  <c r="AQ71"/>
  <c r="AQ72" s="1"/>
  <c r="AS114"/>
  <c r="AT114" s="1"/>
  <c r="AS110"/>
  <c r="AT110" s="1"/>
  <c r="AS113"/>
  <c r="AP32"/>
  <c r="AQ32" s="1"/>
  <c r="AP99"/>
  <c r="AM102"/>
  <c r="AQ99"/>
  <c r="AQ102" s="1"/>
  <c r="AP109"/>
  <c r="AM117"/>
  <c r="AQ109"/>
  <c r="AN22"/>
  <c r="AN27" s="1"/>
  <c r="AN12"/>
  <c r="AQ39"/>
  <c r="AQ30"/>
  <c r="AN80"/>
  <c r="AQ33"/>
  <c r="AQ116"/>
  <c r="AQ112"/>
  <c r="AQ115"/>
  <c r="AN37"/>
  <c r="AN40" s="1"/>
  <c r="AT58"/>
  <c r="AT54"/>
  <c r="AQ47"/>
  <c r="AT46"/>
  <c r="AQ16"/>
  <c r="AT48"/>
  <c r="AQ17"/>
  <c r="AQ44"/>
  <c r="AQ43"/>
  <c r="AQ15"/>
  <c r="AN105"/>
  <c r="AN106" s="1"/>
  <c r="AQ55"/>
  <c r="AQ31"/>
  <c r="AQ49"/>
  <c r="AQ45"/>
  <c r="AQ13"/>
  <c r="AQ24"/>
  <c r="AQ25"/>
  <c r="AQ18"/>
  <c r="AQ14"/>
  <c r="AT60"/>
  <c r="AQ57"/>
  <c r="AT56"/>
  <c r="AQ59"/>
  <c r="AQ23"/>
  <c r="AQ53"/>
  <c r="AQ68" s="1"/>
  <c r="AM119" l="1"/>
  <c r="AQ27"/>
  <c r="AM122"/>
  <c r="AV113"/>
  <c r="AW113" s="1"/>
  <c r="AN19"/>
  <c r="AP117"/>
  <c r="AS109"/>
  <c r="AT109" s="1"/>
  <c r="AP72"/>
  <c r="AS71"/>
  <c r="AT71" s="1"/>
  <c r="AV61"/>
  <c r="AW61" s="1"/>
  <c r="AV62"/>
  <c r="AW62" s="1"/>
  <c r="AV63"/>
  <c r="AW63" s="1"/>
  <c r="AV64"/>
  <c r="AW64" s="1"/>
  <c r="AV65"/>
  <c r="AW65" s="1"/>
  <c r="AV66"/>
  <c r="AW66" s="1"/>
  <c r="AV67"/>
  <c r="AW67" s="1"/>
  <c r="AV81"/>
  <c r="AW81" s="1"/>
  <c r="AV82"/>
  <c r="AW82" s="1"/>
  <c r="AV83"/>
  <c r="AW83" s="1"/>
  <c r="AV84"/>
  <c r="AW84" s="1"/>
  <c r="AV85"/>
  <c r="AW85" s="1"/>
  <c r="AV86"/>
  <c r="AW86" s="1"/>
  <c r="AV87"/>
  <c r="AW87" s="1"/>
  <c r="AV88"/>
  <c r="AW88" s="1"/>
  <c r="AV89"/>
  <c r="AW89" s="1"/>
  <c r="AV90"/>
  <c r="AW90" s="1"/>
  <c r="AV91"/>
  <c r="AW91" s="1"/>
  <c r="AV92"/>
  <c r="AW92" s="1"/>
  <c r="AV93"/>
  <c r="AW93" s="1"/>
  <c r="AV94"/>
  <c r="AW94" s="1"/>
  <c r="AV100"/>
  <c r="AW100" s="1"/>
  <c r="AV111"/>
  <c r="AW111" s="1"/>
  <c r="AV38"/>
  <c r="AW38" s="1"/>
  <c r="AF98" i="8"/>
  <c r="AH80"/>
  <c r="AP19" i="4"/>
  <c r="AS12"/>
  <c r="AS68"/>
  <c r="AV53"/>
  <c r="AW53" s="1"/>
  <c r="AD27" i="8"/>
  <c r="AF22"/>
  <c r="AD40"/>
  <c r="AF37"/>
  <c r="AF108"/>
  <c r="AH107"/>
  <c r="AF68"/>
  <c r="AH53"/>
  <c r="AV24" i="4"/>
  <c r="AW24" s="1"/>
  <c r="AV13"/>
  <c r="AW13" s="1"/>
  <c r="AV45"/>
  <c r="AW45" s="1"/>
  <c r="AV49"/>
  <c r="AW49" s="1"/>
  <c r="AV31"/>
  <c r="AW31" s="1"/>
  <c r="AV55"/>
  <c r="AW55" s="1"/>
  <c r="AP106"/>
  <c r="AS105"/>
  <c r="AT105" s="1"/>
  <c r="AV17"/>
  <c r="AW17" s="1"/>
  <c r="AY48"/>
  <c r="AZ48" s="1"/>
  <c r="AV16"/>
  <c r="AW16" s="1"/>
  <c r="AY46"/>
  <c r="AZ46" s="1"/>
  <c r="AV47"/>
  <c r="AW47" s="1"/>
  <c r="AY54"/>
  <c r="AZ54" s="1"/>
  <c r="AY58"/>
  <c r="AZ58" s="1"/>
  <c r="AP40"/>
  <c r="AS37"/>
  <c r="AT37" s="1"/>
  <c r="AV115"/>
  <c r="AW115" s="1"/>
  <c r="AV112"/>
  <c r="AW112" s="1"/>
  <c r="AV116"/>
  <c r="AW116" s="1"/>
  <c r="AV33"/>
  <c r="AW33" s="1"/>
  <c r="AV39"/>
  <c r="AW39" s="1"/>
  <c r="AQ34"/>
  <c r="AQ117"/>
  <c r="AT113"/>
  <c r="AQ40"/>
  <c r="AN96"/>
  <c r="AN119" s="1"/>
  <c r="AP102"/>
  <c r="AS99"/>
  <c r="AT99"/>
  <c r="AS32"/>
  <c r="AT32"/>
  <c r="AT34" s="1"/>
  <c r="AV110"/>
  <c r="AW110"/>
  <c r="AV114"/>
  <c r="AW114"/>
  <c r="AS34"/>
  <c r="AV30"/>
  <c r="AQ19"/>
  <c r="AP27"/>
  <c r="AS22"/>
  <c r="AT68"/>
  <c r="AV23"/>
  <c r="AW23" s="1"/>
  <c r="AV59"/>
  <c r="AW59" s="1"/>
  <c r="AY56"/>
  <c r="AZ56" s="1"/>
  <c r="AV57"/>
  <c r="AW57" s="1"/>
  <c r="AY60"/>
  <c r="AZ60" s="1"/>
  <c r="AV14"/>
  <c r="AW14" s="1"/>
  <c r="AV18"/>
  <c r="AW18" s="1"/>
  <c r="AV25"/>
  <c r="AW25" s="1"/>
  <c r="AF19" i="8"/>
  <c r="AH12"/>
  <c r="AD104"/>
  <c r="AD122" s="1"/>
  <c r="AF101"/>
  <c r="AF120"/>
  <c r="AH111"/>
  <c r="AD34"/>
  <c r="AF30"/>
  <c r="AD50"/>
  <c r="AD74" s="1"/>
  <c r="AF43"/>
  <c r="AF72"/>
  <c r="AH71"/>
  <c r="AV15" i="4"/>
  <c r="AW15" s="1"/>
  <c r="AT50"/>
  <c r="AS50"/>
  <c r="AV43"/>
  <c r="AW43" s="1"/>
  <c r="AV44"/>
  <c r="AW44" s="1"/>
  <c r="AQ96"/>
  <c r="AQ119" s="1"/>
  <c r="AP96"/>
  <c r="AP119" s="1"/>
  <c r="AS80"/>
  <c r="AT80" s="1"/>
  <c r="AQ50"/>
  <c r="AP34"/>
  <c r="AP74" l="1"/>
  <c r="AP122" s="1"/>
  <c r="AT96"/>
  <c r="AW50"/>
  <c r="AT40"/>
  <c r="AT117"/>
  <c r="AD125" i="8"/>
  <c r="AF34"/>
  <c r="AH30"/>
  <c r="AH19"/>
  <c r="AJ12"/>
  <c r="AY25" i="4"/>
  <c r="AY18"/>
  <c r="AY14"/>
  <c r="BB60"/>
  <c r="AY57"/>
  <c r="BB56"/>
  <c r="AY59"/>
  <c r="AY23"/>
  <c r="AS27"/>
  <c r="AV22"/>
  <c r="AW22" s="1"/>
  <c r="AW27" s="1"/>
  <c r="AY30"/>
  <c r="AY114"/>
  <c r="AZ114" s="1"/>
  <c r="AY110"/>
  <c r="AZ110" s="1"/>
  <c r="AV32"/>
  <c r="AV34" s="1"/>
  <c r="AV99"/>
  <c r="AS102"/>
  <c r="AW99"/>
  <c r="AW102" s="1"/>
  <c r="AV105"/>
  <c r="AS106"/>
  <c r="AW105"/>
  <c r="AW106" s="1"/>
  <c r="AY55"/>
  <c r="AY31"/>
  <c r="AZ31" s="1"/>
  <c r="AY49"/>
  <c r="AZ49" s="1"/>
  <c r="AY45"/>
  <c r="AZ45" s="1"/>
  <c r="AY13"/>
  <c r="AZ13" s="1"/>
  <c r="AY24"/>
  <c r="AZ24" s="1"/>
  <c r="AH68" i="8"/>
  <c r="AJ53"/>
  <c r="AH108"/>
  <c r="AJ107"/>
  <c r="AF40"/>
  <c r="AH37"/>
  <c r="AV68" i="4"/>
  <c r="AY53"/>
  <c r="AZ53" s="1"/>
  <c r="AH98" i="8"/>
  <c r="AJ80"/>
  <c r="AY38" i="4"/>
  <c r="AZ38"/>
  <c r="AY111"/>
  <c r="AZ111"/>
  <c r="AY100"/>
  <c r="AZ100"/>
  <c r="AY94"/>
  <c r="AZ94" s="1"/>
  <c r="AY93"/>
  <c r="AZ93"/>
  <c r="AY92"/>
  <c r="AZ92"/>
  <c r="AY91"/>
  <c r="AZ91"/>
  <c r="AY90"/>
  <c r="AZ90"/>
  <c r="AY89"/>
  <c r="AZ89"/>
  <c r="AY88"/>
  <c r="AZ88"/>
  <c r="AY87"/>
  <c r="AZ87"/>
  <c r="AY86"/>
  <c r="AZ86"/>
  <c r="AY85"/>
  <c r="AZ85"/>
  <c r="AY84"/>
  <c r="AZ84"/>
  <c r="AY83"/>
  <c r="AZ83"/>
  <c r="AY82"/>
  <c r="AZ82"/>
  <c r="AY81"/>
  <c r="AZ81"/>
  <c r="AY67"/>
  <c r="AZ67"/>
  <c r="AY66"/>
  <c r="AZ66"/>
  <c r="AY65"/>
  <c r="AZ65"/>
  <c r="AY64"/>
  <c r="AZ64"/>
  <c r="AY63"/>
  <c r="AZ63"/>
  <c r="AY62"/>
  <c r="AZ62"/>
  <c r="AY61"/>
  <c r="AZ61"/>
  <c r="AV71"/>
  <c r="AS72"/>
  <c r="AW71"/>
  <c r="AW72" s="1"/>
  <c r="AT22"/>
  <c r="AQ74"/>
  <c r="AQ122" s="1"/>
  <c r="AW30"/>
  <c r="AN74"/>
  <c r="AN122" s="1"/>
  <c r="AV80"/>
  <c r="AS96"/>
  <c r="AW80"/>
  <c r="AY44"/>
  <c r="AZ44" s="1"/>
  <c r="AY43"/>
  <c r="AV50"/>
  <c r="AZ43"/>
  <c r="AY15"/>
  <c r="AZ15" s="1"/>
  <c r="AH72" i="8"/>
  <c r="AJ71"/>
  <c r="AF50"/>
  <c r="AH43"/>
  <c r="AH120"/>
  <c r="AJ111"/>
  <c r="AF104"/>
  <c r="AF122" s="1"/>
  <c r="AH101"/>
  <c r="AT102" i="4"/>
  <c r="AY39"/>
  <c r="AZ39" s="1"/>
  <c r="AY33"/>
  <c r="AZ33" s="1"/>
  <c r="AY116"/>
  <c r="AY112"/>
  <c r="AZ112" s="1"/>
  <c r="AY115"/>
  <c r="AV37"/>
  <c r="AS40"/>
  <c r="AW37"/>
  <c r="AW40" s="1"/>
  <c r="BB58"/>
  <c r="BB54"/>
  <c r="AY47"/>
  <c r="BB46"/>
  <c r="AY16"/>
  <c r="BB48"/>
  <c r="AY17"/>
  <c r="AZ17" s="1"/>
  <c r="AT106"/>
  <c r="AF27" i="8"/>
  <c r="AH22"/>
  <c r="AS74" i="4"/>
  <c r="AS19"/>
  <c r="AW12"/>
  <c r="AV12"/>
  <c r="AT72"/>
  <c r="AV109"/>
  <c r="AS117"/>
  <c r="AW109"/>
  <c r="AW117" s="1"/>
  <c r="AY113"/>
  <c r="AZ113" s="1"/>
  <c r="AW68"/>
  <c r="AT12"/>
  <c r="AF74" i="8" l="1"/>
  <c r="AF125" s="1"/>
  <c r="AS119" i="4"/>
  <c r="AT119"/>
  <c r="AW32"/>
  <c r="AS122"/>
  <c r="AV117"/>
  <c r="AY109"/>
  <c r="AZ109" s="1"/>
  <c r="AW19"/>
  <c r="BE48"/>
  <c r="BF48" s="1"/>
  <c r="BB16"/>
  <c r="BC16" s="1"/>
  <c r="BE46"/>
  <c r="BF46" s="1"/>
  <c r="BB47"/>
  <c r="BC47" s="1"/>
  <c r="BE54"/>
  <c r="BF54" s="1"/>
  <c r="BE58"/>
  <c r="BF58" s="1"/>
  <c r="AV40"/>
  <c r="AY37"/>
  <c r="AZ37" s="1"/>
  <c r="BB115"/>
  <c r="BC115" s="1"/>
  <c r="BB116"/>
  <c r="BC116" s="1"/>
  <c r="AW96"/>
  <c r="AW119" s="1"/>
  <c r="AT19"/>
  <c r="BB113"/>
  <c r="BC113" s="1"/>
  <c r="AV19"/>
  <c r="AY12"/>
  <c r="AH104" i="8"/>
  <c r="AH122" s="1"/>
  <c r="AJ101"/>
  <c r="AJ120"/>
  <c r="AL111"/>
  <c r="AH50"/>
  <c r="AJ43"/>
  <c r="AJ72"/>
  <c r="AL71"/>
  <c r="BB15" i="4"/>
  <c r="BC15" s="1"/>
  <c r="AY50"/>
  <c r="BB43"/>
  <c r="BC43" s="1"/>
  <c r="BB44"/>
  <c r="BC44" s="1"/>
  <c r="AW34"/>
  <c r="AT27"/>
  <c r="AV72"/>
  <c r="AY71"/>
  <c r="AZ71" s="1"/>
  <c r="BB61"/>
  <c r="BC61" s="1"/>
  <c r="BB62"/>
  <c r="BC62" s="1"/>
  <c r="BB63"/>
  <c r="BC63" s="1"/>
  <c r="BB64"/>
  <c r="BC64" s="1"/>
  <c r="BB65"/>
  <c r="BC65" s="1"/>
  <c r="BB66"/>
  <c r="BC66" s="1"/>
  <c r="BB67"/>
  <c r="BC67" s="1"/>
  <c r="BB81"/>
  <c r="BC81" s="1"/>
  <c r="BB82"/>
  <c r="BC82" s="1"/>
  <c r="BB83"/>
  <c r="BC83" s="1"/>
  <c r="BB84"/>
  <c r="BC84" s="1"/>
  <c r="BB85"/>
  <c r="BC85" s="1"/>
  <c r="BB86"/>
  <c r="BC86" s="1"/>
  <c r="BB87"/>
  <c r="BC87" s="1"/>
  <c r="BB88"/>
  <c r="BC88" s="1"/>
  <c r="BB89"/>
  <c r="BC89" s="1"/>
  <c r="BB90"/>
  <c r="BC90" s="1"/>
  <c r="BB91"/>
  <c r="BC91" s="1"/>
  <c r="BB92"/>
  <c r="BC92" s="1"/>
  <c r="BB93"/>
  <c r="BC93" s="1"/>
  <c r="BB94"/>
  <c r="BC94" s="1"/>
  <c r="BB100"/>
  <c r="BC100" s="1"/>
  <c r="BB111"/>
  <c r="BC111" s="1"/>
  <c r="BB38"/>
  <c r="BC38" s="1"/>
  <c r="AJ98" i="8"/>
  <c r="AL80"/>
  <c r="AH40"/>
  <c r="AJ37"/>
  <c r="AJ68"/>
  <c r="AL53"/>
  <c r="BB24" i="4"/>
  <c r="BC24" s="1"/>
  <c r="BB13"/>
  <c r="BC13" s="1"/>
  <c r="BB45"/>
  <c r="BC45" s="1"/>
  <c r="BB49"/>
  <c r="BC49" s="1"/>
  <c r="BB31"/>
  <c r="BC31" s="1"/>
  <c r="BB55"/>
  <c r="BC55" s="1"/>
  <c r="AV106"/>
  <c r="AY105"/>
  <c r="AZ105" s="1"/>
  <c r="BB30"/>
  <c r="BB23"/>
  <c r="BC23" s="1"/>
  <c r="BB59"/>
  <c r="BC59" s="1"/>
  <c r="BE56"/>
  <c r="BF56" s="1"/>
  <c r="BB57"/>
  <c r="BC57" s="1"/>
  <c r="BE60"/>
  <c r="BF60" s="1"/>
  <c r="BB14"/>
  <c r="BC14" s="1"/>
  <c r="BB18"/>
  <c r="BC18" s="1"/>
  <c r="BB25"/>
  <c r="BC25" s="1"/>
  <c r="AJ19" i="8"/>
  <c r="AL12"/>
  <c r="AH34"/>
  <c r="AJ30"/>
  <c r="BC48" i="4"/>
  <c r="AZ16"/>
  <c r="BC46"/>
  <c r="AZ47"/>
  <c r="AZ50" s="1"/>
  <c r="BC54"/>
  <c r="BC58"/>
  <c r="AZ115"/>
  <c r="AZ116"/>
  <c r="AH27" i="8"/>
  <c r="AJ22"/>
  <c r="BB17" i="4"/>
  <c r="BC17" s="1"/>
  <c r="BB112"/>
  <c r="BC112"/>
  <c r="BB33"/>
  <c r="BC33"/>
  <c r="BB39"/>
  <c r="BC39"/>
  <c r="AV96"/>
  <c r="AY80"/>
  <c r="AZ80" s="1"/>
  <c r="AY68"/>
  <c r="BB53"/>
  <c r="BC53" s="1"/>
  <c r="AJ108" i="8"/>
  <c r="AL107"/>
  <c r="AV102" i="4"/>
  <c r="AY99"/>
  <c r="AZ99" s="1"/>
  <c r="AY32"/>
  <c r="AZ32" s="1"/>
  <c r="BB110"/>
  <c r="BC110" s="1"/>
  <c r="BB114"/>
  <c r="BC114" s="1"/>
  <c r="AV27"/>
  <c r="AY22"/>
  <c r="AZ55"/>
  <c r="AZ30"/>
  <c r="AZ23"/>
  <c r="AZ59"/>
  <c r="BC56"/>
  <c r="AZ57"/>
  <c r="BC60"/>
  <c r="AZ14"/>
  <c r="AZ18"/>
  <c r="AZ25"/>
  <c r="AZ34" l="1"/>
  <c r="AV119"/>
  <c r="AV74"/>
  <c r="AV122" s="1"/>
  <c r="AZ40"/>
  <c r="AZ106"/>
  <c r="BC50"/>
  <c r="AY27"/>
  <c r="BC22"/>
  <c r="BC27" s="1"/>
  <c r="BB22"/>
  <c r="BE114"/>
  <c r="BF114" s="1"/>
  <c r="BE110"/>
  <c r="BF110" s="1"/>
  <c r="BB32"/>
  <c r="BC32" s="1"/>
  <c r="BB99"/>
  <c r="AY102"/>
  <c r="BC99"/>
  <c r="BC102" s="1"/>
  <c r="AL108" i="8"/>
  <c r="AN107"/>
  <c r="BB68" i="4"/>
  <c r="BE53"/>
  <c r="BF53" s="1"/>
  <c r="BB80"/>
  <c r="AY96"/>
  <c r="BC80"/>
  <c r="BE39"/>
  <c r="BF39" s="1"/>
  <c r="BE33"/>
  <c r="BF33" s="1"/>
  <c r="BE112"/>
  <c r="BF112" s="1"/>
  <c r="AJ40" i="8"/>
  <c r="AL37"/>
  <c r="AL98"/>
  <c r="AN80"/>
  <c r="BE38" i="4"/>
  <c r="BF38" s="1"/>
  <c r="BE111"/>
  <c r="BF111" s="1"/>
  <c r="BE100"/>
  <c r="BF100" s="1"/>
  <c r="BE94"/>
  <c r="BF94" s="1"/>
  <c r="BE93"/>
  <c r="BF93" s="1"/>
  <c r="BE92"/>
  <c r="BF92" s="1"/>
  <c r="BE91"/>
  <c r="BF91" s="1"/>
  <c r="BE90"/>
  <c r="BF90" s="1"/>
  <c r="BE89"/>
  <c r="BF89" s="1"/>
  <c r="BE88"/>
  <c r="BF88" s="1"/>
  <c r="BE87"/>
  <c r="BF87" s="1"/>
  <c r="BE86"/>
  <c r="BF86" s="1"/>
  <c r="BE85"/>
  <c r="BF85" s="1"/>
  <c r="BE84"/>
  <c r="BF84" s="1"/>
  <c r="BE83"/>
  <c r="BF83" s="1"/>
  <c r="BE82"/>
  <c r="BF82" s="1"/>
  <c r="BE81"/>
  <c r="BF81" s="1"/>
  <c r="BE67"/>
  <c r="BF67" s="1"/>
  <c r="BE66"/>
  <c r="BF66" s="1"/>
  <c r="BE65"/>
  <c r="BF65" s="1"/>
  <c r="BE64"/>
  <c r="BF64" s="1"/>
  <c r="BE63"/>
  <c r="BF63" s="1"/>
  <c r="BE62"/>
  <c r="BF62" s="1"/>
  <c r="BE61"/>
  <c r="BF61" s="1"/>
  <c r="BB71"/>
  <c r="AY72"/>
  <c r="BC71"/>
  <c r="BC72" s="1"/>
  <c r="AZ22"/>
  <c r="AH74" i="8"/>
  <c r="AH125" s="1"/>
  <c r="AY34" i="4"/>
  <c r="AT74"/>
  <c r="AT122" s="1"/>
  <c r="AW74"/>
  <c r="AW122" s="1"/>
  <c r="AZ117"/>
  <c r="AZ68"/>
  <c r="AZ102"/>
  <c r="AZ96"/>
  <c r="AZ119" s="1"/>
  <c r="BE17"/>
  <c r="BF17" s="1"/>
  <c r="AJ27" i="8"/>
  <c r="AL22"/>
  <c r="AJ34"/>
  <c r="AL30"/>
  <c r="AL19"/>
  <c r="AN12"/>
  <c r="BF25" i="4"/>
  <c r="BE25"/>
  <c r="BF18"/>
  <c r="BE18"/>
  <c r="BF14"/>
  <c r="BE14"/>
  <c r="BI60"/>
  <c r="BH60"/>
  <c r="BF57"/>
  <c r="BE57"/>
  <c r="BI56"/>
  <c r="BH56"/>
  <c r="BF59"/>
  <c r="BE59"/>
  <c r="BF23"/>
  <c r="BE23"/>
  <c r="BB34"/>
  <c r="BE30"/>
  <c r="BF30" s="1"/>
  <c r="BB105"/>
  <c r="AY106"/>
  <c r="BC105"/>
  <c r="BC106" s="1"/>
  <c r="BE55"/>
  <c r="BF55" s="1"/>
  <c r="BE31"/>
  <c r="BF31" s="1"/>
  <c r="BE49"/>
  <c r="BF49" s="1"/>
  <c r="BE45"/>
  <c r="BF45" s="1"/>
  <c r="BE13"/>
  <c r="BF13" s="1"/>
  <c r="BE24"/>
  <c r="BF24" s="1"/>
  <c r="AL68" i="8"/>
  <c r="AN53"/>
  <c r="AZ72" i="4"/>
  <c r="BE44"/>
  <c r="BF44" s="1"/>
  <c r="BE43"/>
  <c r="BF43" s="1"/>
  <c r="BB50"/>
  <c r="BE15"/>
  <c r="BF15" s="1"/>
  <c r="AL72" i="8"/>
  <c r="AN71"/>
  <c r="AJ50"/>
  <c r="AJ74" s="1"/>
  <c r="AL43"/>
  <c r="AL120"/>
  <c r="AN111"/>
  <c r="AJ104"/>
  <c r="AJ122" s="1"/>
  <c r="AL101"/>
  <c r="AY19" i="4"/>
  <c r="BB12"/>
  <c r="BC12" s="1"/>
  <c r="BE113"/>
  <c r="BE116"/>
  <c r="BE115"/>
  <c r="BB37"/>
  <c r="AY40"/>
  <c r="BC37"/>
  <c r="BC40" s="1"/>
  <c r="BH58"/>
  <c r="BH54"/>
  <c r="BE47"/>
  <c r="BH46"/>
  <c r="BE16"/>
  <c r="BH48"/>
  <c r="BB109"/>
  <c r="AY117"/>
  <c r="BC109"/>
  <c r="BC68"/>
  <c r="BC30"/>
  <c r="AZ12"/>
  <c r="AY119" l="1"/>
  <c r="AY74"/>
  <c r="AY122" s="1"/>
  <c r="AJ125" i="8"/>
  <c r="BL48" i="4"/>
  <c r="BK48"/>
  <c r="BI16"/>
  <c r="BH16"/>
  <c r="BL46"/>
  <c r="BK46"/>
  <c r="BI47"/>
  <c r="BH47"/>
  <c r="BL54"/>
  <c r="BK54"/>
  <c r="BL58"/>
  <c r="BK58"/>
  <c r="BB40"/>
  <c r="BE37"/>
  <c r="BF37"/>
  <c r="BF40" s="1"/>
  <c r="BH115"/>
  <c r="BI115"/>
  <c r="BH116"/>
  <c r="BI116"/>
  <c r="BH113"/>
  <c r="BI113"/>
  <c r="BC19"/>
  <c r="AL104" i="8"/>
  <c r="AN101"/>
  <c r="AZ19" i="4"/>
  <c r="BC117"/>
  <c r="BB117"/>
  <c r="BE109"/>
  <c r="BF109" s="1"/>
  <c r="BB19"/>
  <c r="BE12"/>
  <c r="AN120" i="8"/>
  <c r="AP111"/>
  <c r="AL50"/>
  <c r="AN43"/>
  <c r="AN72"/>
  <c r="AP71"/>
  <c r="BH15" i="4"/>
  <c r="BI15" s="1"/>
  <c r="BE50"/>
  <c r="BH43"/>
  <c r="BI43" s="1"/>
  <c r="BH44"/>
  <c r="BI44" s="1"/>
  <c r="AN68" i="8"/>
  <c r="AP53"/>
  <c r="BI24" i="4"/>
  <c r="BH24"/>
  <c r="BI13"/>
  <c r="BH13"/>
  <c r="BI45"/>
  <c r="BH45"/>
  <c r="BI49"/>
  <c r="BH49"/>
  <c r="BI31"/>
  <c r="BH31"/>
  <c r="BI55"/>
  <c r="BH55"/>
  <c r="BB106"/>
  <c r="BE105"/>
  <c r="BF105"/>
  <c r="BF106" s="1"/>
  <c r="BH23"/>
  <c r="BI23" s="1"/>
  <c r="BH59"/>
  <c r="BI59" s="1"/>
  <c r="BK56"/>
  <c r="BL56" s="1"/>
  <c r="BH57"/>
  <c r="BI57" s="1"/>
  <c r="BK60"/>
  <c r="BL60" s="1"/>
  <c r="BH14"/>
  <c r="BI14" s="1"/>
  <c r="BH18"/>
  <c r="BI18" s="1"/>
  <c r="BH25"/>
  <c r="BI25" s="1"/>
  <c r="AL40" i="8"/>
  <c r="AN37"/>
  <c r="BC96" i="4"/>
  <c r="BC119" s="1"/>
  <c r="BB96"/>
  <c r="BE80"/>
  <c r="BF80" s="1"/>
  <c r="BE68"/>
  <c r="BH53"/>
  <c r="BI53" s="1"/>
  <c r="BB27"/>
  <c r="BE22"/>
  <c r="BI48"/>
  <c r="BF16"/>
  <c r="BI46"/>
  <c r="BF47"/>
  <c r="BI54"/>
  <c r="BI58"/>
  <c r="BF115"/>
  <c r="BF116"/>
  <c r="BF113"/>
  <c r="BF50"/>
  <c r="BH30"/>
  <c r="AN19" i="8"/>
  <c r="AP12"/>
  <c r="AL34"/>
  <c r="AN30"/>
  <c r="AL27"/>
  <c r="AL74" s="1"/>
  <c r="AN22"/>
  <c r="BH17" i="4"/>
  <c r="BI17" s="1"/>
  <c r="AZ27"/>
  <c r="AZ74" s="1"/>
  <c r="BB72"/>
  <c r="BE71"/>
  <c r="BF71" s="1"/>
  <c r="BH61"/>
  <c r="BI61" s="1"/>
  <c r="BH62"/>
  <c r="BI62" s="1"/>
  <c r="BH63"/>
  <c r="BI63" s="1"/>
  <c r="BH64"/>
  <c r="BI64" s="1"/>
  <c r="BH65"/>
  <c r="BI65" s="1"/>
  <c r="BH66"/>
  <c r="BI66" s="1"/>
  <c r="BH67"/>
  <c r="BI67" s="1"/>
  <c r="BH81"/>
  <c r="BI81" s="1"/>
  <c r="BH82"/>
  <c r="BI82" s="1"/>
  <c r="BH83"/>
  <c r="BI83" s="1"/>
  <c r="BH84"/>
  <c r="BI84" s="1"/>
  <c r="BH85"/>
  <c r="BI85" s="1"/>
  <c r="BH86"/>
  <c r="BI86" s="1"/>
  <c r="BH87"/>
  <c r="BI87" s="1"/>
  <c r="BH88"/>
  <c r="BI88" s="1"/>
  <c r="BH89"/>
  <c r="BI89" s="1"/>
  <c r="BH90"/>
  <c r="BI90" s="1"/>
  <c r="BH91"/>
  <c r="BI91" s="1"/>
  <c r="BH92"/>
  <c r="BI92" s="1"/>
  <c r="BH93"/>
  <c r="BI93" s="1"/>
  <c r="BH94"/>
  <c r="BI94" s="1"/>
  <c r="BH100"/>
  <c r="BI100" s="1"/>
  <c r="BH111"/>
  <c r="BI111" s="1"/>
  <c r="BH38"/>
  <c r="BI38" s="1"/>
  <c r="AN98" i="8"/>
  <c r="AP80"/>
  <c r="BH112" i="4"/>
  <c r="BI112" s="1"/>
  <c r="BH33"/>
  <c r="BI33" s="1"/>
  <c r="BH39"/>
  <c r="BI39" s="1"/>
  <c r="AN108" i="8"/>
  <c r="AP107"/>
  <c r="BB102" i="4"/>
  <c r="BB119" s="1"/>
  <c r="BE99"/>
  <c r="BF99" s="1"/>
  <c r="BE32"/>
  <c r="BE34" s="1"/>
  <c r="BH110"/>
  <c r="BI110" s="1"/>
  <c r="BH114"/>
  <c r="BI114" s="1"/>
  <c r="BC34"/>
  <c r="BC74" s="1"/>
  <c r="AL122" i="8"/>
  <c r="BF68" i="4"/>
  <c r="BI50" l="1"/>
  <c r="BB74"/>
  <c r="BF102"/>
  <c r="BF72"/>
  <c r="BF117"/>
  <c r="BB122"/>
  <c r="BC122"/>
  <c r="BI68"/>
  <c r="BF96"/>
  <c r="BF119" s="1"/>
  <c r="AZ122"/>
  <c r="BK39"/>
  <c r="BL39"/>
  <c r="BK33"/>
  <c r="BL33"/>
  <c r="BK112"/>
  <c r="BL112"/>
  <c r="BE27"/>
  <c r="BI22"/>
  <c r="BI27" s="1"/>
  <c r="BH22"/>
  <c r="BH105"/>
  <c r="BE106"/>
  <c r="BI105"/>
  <c r="BK55"/>
  <c r="BK31"/>
  <c r="BK49"/>
  <c r="BK45"/>
  <c r="BK13"/>
  <c r="BK24"/>
  <c r="AP68" i="8"/>
  <c r="AR53"/>
  <c r="AP72"/>
  <c r="AR71"/>
  <c r="AN104"/>
  <c r="AN122" s="1"/>
  <c r="AP101"/>
  <c r="BK113" i="4"/>
  <c r="BK116"/>
  <c r="BK115"/>
  <c r="BH37"/>
  <c r="BE40"/>
  <c r="BI37"/>
  <c r="BN58"/>
  <c r="BN54"/>
  <c r="BK47"/>
  <c r="BN46"/>
  <c r="BK16"/>
  <c r="BN48"/>
  <c r="BF32"/>
  <c r="BF34" s="1"/>
  <c r="BF22"/>
  <c r="AL125" i="8"/>
  <c r="BK114" i="4"/>
  <c r="BK110"/>
  <c r="BH32"/>
  <c r="BH99"/>
  <c r="BE102"/>
  <c r="BI99"/>
  <c r="BI102" s="1"/>
  <c r="AP108" i="8"/>
  <c r="AR107"/>
  <c r="AP98"/>
  <c r="AR80"/>
  <c r="BK38" i="4"/>
  <c r="BL38" s="1"/>
  <c r="BK111"/>
  <c r="BL111" s="1"/>
  <c r="BK100"/>
  <c r="BL100" s="1"/>
  <c r="BK94"/>
  <c r="BL94" s="1"/>
  <c r="BK93"/>
  <c r="BL93" s="1"/>
  <c r="BK92"/>
  <c r="BL92" s="1"/>
  <c r="BK91"/>
  <c r="BL91" s="1"/>
  <c r="BK90"/>
  <c r="BL90" s="1"/>
  <c r="BK89"/>
  <c r="BL89" s="1"/>
  <c r="BK88"/>
  <c r="BL88" s="1"/>
  <c r="BK87"/>
  <c r="BL87" s="1"/>
  <c r="BK86"/>
  <c r="BL86" s="1"/>
  <c r="BK85"/>
  <c r="BL85" s="1"/>
  <c r="BK84"/>
  <c r="BL84" s="1"/>
  <c r="BK83"/>
  <c r="BL83" s="1"/>
  <c r="BK82"/>
  <c r="BL82" s="1"/>
  <c r="BK81"/>
  <c r="BL81" s="1"/>
  <c r="BK67"/>
  <c r="BL67" s="1"/>
  <c r="BK66"/>
  <c r="BL66" s="1"/>
  <c r="BK65"/>
  <c r="BL65" s="1"/>
  <c r="BK64"/>
  <c r="BL64" s="1"/>
  <c r="BK63"/>
  <c r="BL63" s="1"/>
  <c r="BK62"/>
  <c r="BL62" s="1"/>
  <c r="BK61"/>
  <c r="BL61" s="1"/>
  <c r="BH71"/>
  <c r="BE72"/>
  <c r="BI71"/>
  <c r="BI72" s="1"/>
  <c r="BK17"/>
  <c r="BL17" s="1"/>
  <c r="AN27" i="8"/>
  <c r="AP22"/>
  <c r="AN34"/>
  <c r="AP30"/>
  <c r="AP19"/>
  <c r="AR12"/>
  <c r="BH34" i="4"/>
  <c r="BL30"/>
  <c r="BK30"/>
  <c r="BH68"/>
  <c r="BK53"/>
  <c r="BH80"/>
  <c r="BE96"/>
  <c r="BI80"/>
  <c r="AN40" i="8"/>
  <c r="AP37"/>
  <c r="BK25" i="4"/>
  <c r="BK18"/>
  <c r="BK14"/>
  <c r="BN60"/>
  <c r="BK57"/>
  <c r="BN56"/>
  <c r="BK59"/>
  <c r="BK23"/>
  <c r="BK44"/>
  <c r="BL44"/>
  <c r="BK43"/>
  <c r="BH50"/>
  <c r="BL43"/>
  <c r="BL15"/>
  <c r="BK15"/>
  <c r="AN50" i="8"/>
  <c r="AP43"/>
  <c r="AP120"/>
  <c r="AR111"/>
  <c r="BE74" i="4"/>
  <c r="BE19"/>
  <c r="BI12"/>
  <c r="BH12"/>
  <c r="BH109"/>
  <c r="BE117"/>
  <c r="BI109"/>
  <c r="BI117" s="1"/>
  <c r="BI30"/>
  <c r="BF12"/>
  <c r="AN74" i="8" l="1"/>
  <c r="BE122" i="4"/>
  <c r="BE119"/>
  <c r="BH117"/>
  <c r="BK109"/>
  <c r="BL109"/>
  <c r="BI19"/>
  <c r="BO23"/>
  <c r="BN23"/>
  <c r="BO57"/>
  <c r="BN57"/>
  <c r="BO25"/>
  <c r="BN25"/>
  <c r="BI96"/>
  <c r="BK68"/>
  <c r="BN53"/>
  <c r="BO53" s="1"/>
  <c r="AR19" i="8"/>
  <c r="AT12"/>
  <c r="AR98"/>
  <c r="AT80"/>
  <c r="AR108"/>
  <c r="AT107"/>
  <c r="BH102" i="4"/>
  <c r="BK99"/>
  <c r="BL99" s="1"/>
  <c r="BL102" s="1"/>
  <c r="BK32"/>
  <c r="BL32" s="1"/>
  <c r="BN110"/>
  <c r="BO110" s="1"/>
  <c r="BN114"/>
  <c r="BO114" s="1"/>
  <c r="BF27"/>
  <c r="BQ48"/>
  <c r="BR48" s="1"/>
  <c r="BN16"/>
  <c r="BO16" s="1"/>
  <c r="BQ46"/>
  <c r="BR46" s="1"/>
  <c r="BN47"/>
  <c r="BO47" s="1"/>
  <c r="BQ54"/>
  <c r="BR54" s="1"/>
  <c r="BQ58"/>
  <c r="BR58" s="1"/>
  <c r="BI40"/>
  <c r="BH40"/>
  <c r="BK37"/>
  <c r="BL37" s="1"/>
  <c r="BL40" s="1"/>
  <c r="BN115"/>
  <c r="BO115" s="1"/>
  <c r="BN116"/>
  <c r="BO116" s="1"/>
  <c r="BN113"/>
  <c r="BO113" s="1"/>
  <c r="AR68" i="8"/>
  <c r="AT53"/>
  <c r="BN24" i="4"/>
  <c r="BO24" s="1"/>
  <c r="BN13"/>
  <c r="BO13" s="1"/>
  <c r="BN45"/>
  <c r="BO45" s="1"/>
  <c r="BN49"/>
  <c r="BO49" s="1"/>
  <c r="BN31"/>
  <c r="BO31" s="1"/>
  <c r="BN55"/>
  <c r="BO55" s="1"/>
  <c r="BI106"/>
  <c r="BI119" s="1"/>
  <c r="BH106"/>
  <c r="BK105"/>
  <c r="BL105"/>
  <c r="BL106" s="1"/>
  <c r="AN125" i="8"/>
  <c r="BO59" i="4"/>
  <c r="BN59"/>
  <c r="BR56"/>
  <c r="BQ56"/>
  <c r="BQ60"/>
  <c r="BR60" s="1"/>
  <c r="BN14"/>
  <c r="BO14" s="1"/>
  <c r="BN18"/>
  <c r="BO18" s="1"/>
  <c r="AP40" i="8"/>
  <c r="AR37"/>
  <c r="BH96" i="4"/>
  <c r="BH119" s="1"/>
  <c r="BK80"/>
  <c r="BL80" s="1"/>
  <c r="AP34" i="8"/>
  <c r="AR30"/>
  <c r="BF74" i="4"/>
  <c r="BF19"/>
  <c r="BH19"/>
  <c r="BK12"/>
  <c r="AR120" i="8"/>
  <c r="AT111"/>
  <c r="AP50"/>
  <c r="AR43"/>
  <c r="BO15" i="4"/>
  <c r="BN15"/>
  <c r="BK50"/>
  <c r="BN43"/>
  <c r="BO43"/>
  <c r="BN44"/>
  <c r="BO44"/>
  <c r="BK34"/>
  <c r="BN30"/>
  <c r="AP27" i="8"/>
  <c r="AR22"/>
  <c r="BN17" i="4"/>
  <c r="BO17" s="1"/>
  <c r="BH72"/>
  <c r="BK71"/>
  <c r="BL71" s="1"/>
  <c r="BL72" s="1"/>
  <c r="BN61"/>
  <c r="BO61" s="1"/>
  <c r="BN62"/>
  <c r="BO62" s="1"/>
  <c r="BN63"/>
  <c r="BO63" s="1"/>
  <c r="BN64"/>
  <c r="BO64" s="1"/>
  <c r="BN65"/>
  <c r="BO65" s="1"/>
  <c r="BN66"/>
  <c r="BO66" s="1"/>
  <c r="BN67"/>
  <c r="BO67" s="1"/>
  <c r="BN81"/>
  <c r="BO81" s="1"/>
  <c r="BN82"/>
  <c r="BO82" s="1"/>
  <c r="BN83"/>
  <c r="BO83" s="1"/>
  <c r="BN84"/>
  <c r="BO84" s="1"/>
  <c r="BN85"/>
  <c r="BO85" s="1"/>
  <c r="BN86"/>
  <c r="BO86" s="1"/>
  <c r="BN87"/>
  <c r="BO87" s="1"/>
  <c r="BN88"/>
  <c r="BO88" s="1"/>
  <c r="BN89"/>
  <c r="BO89" s="1"/>
  <c r="BN90"/>
  <c r="BO90" s="1"/>
  <c r="BN91"/>
  <c r="BO91" s="1"/>
  <c r="BN92"/>
  <c r="BO92" s="1"/>
  <c r="BN93"/>
  <c r="BO93" s="1"/>
  <c r="BN94"/>
  <c r="BO94" s="1"/>
  <c r="BN100"/>
  <c r="BO100" s="1"/>
  <c r="BN111"/>
  <c r="BO111" s="1"/>
  <c r="BN38"/>
  <c r="BO38" s="1"/>
  <c r="AP104" i="8"/>
  <c r="AP122" s="1"/>
  <c r="AR101"/>
  <c r="AR72"/>
  <c r="AT71"/>
  <c r="BH27" i="4"/>
  <c r="BK22"/>
  <c r="BN112"/>
  <c r="BN33"/>
  <c r="BN39"/>
  <c r="BO39" s="1"/>
  <c r="BL23"/>
  <c r="BL59"/>
  <c r="BO56"/>
  <c r="BL57"/>
  <c r="BO60"/>
  <c r="BL14"/>
  <c r="BL18"/>
  <c r="BL25"/>
  <c r="BL53"/>
  <c r="BI32"/>
  <c r="BL110"/>
  <c r="BL114"/>
  <c r="BO48"/>
  <c r="BL16"/>
  <c r="BO46"/>
  <c r="BL47"/>
  <c r="BO54"/>
  <c r="BO58"/>
  <c r="BL115"/>
  <c r="BL116"/>
  <c r="BL113"/>
  <c r="BL24"/>
  <c r="BL13"/>
  <c r="BL45"/>
  <c r="BL50" s="1"/>
  <c r="BL49"/>
  <c r="BL31"/>
  <c r="BL55"/>
  <c r="AP74" i="8" l="1"/>
  <c r="BL34" i="4"/>
  <c r="BH74"/>
  <c r="BO68"/>
  <c r="BF122"/>
  <c r="BL96"/>
  <c r="BQ33"/>
  <c r="BR33" s="1"/>
  <c r="BQ112"/>
  <c r="BR112" s="1"/>
  <c r="BK27"/>
  <c r="BN22"/>
  <c r="BO22" s="1"/>
  <c r="BO27" s="1"/>
  <c r="AT72" i="8"/>
  <c r="AV71"/>
  <c r="BQ38" i="4"/>
  <c r="BQ111"/>
  <c r="BQ100"/>
  <c r="BQ94"/>
  <c r="BQ93"/>
  <c r="BQ92"/>
  <c r="BQ91"/>
  <c r="BQ90"/>
  <c r="BQ89"/>
  <c r="BQ88"/>
  <c r="BQ87"/>
  <c r="BQ86"/>
  <c r="BQ85"/>
  <c r="BQ84"/>
  <c r="BQ83"/>
  <c r="BQ82"/>
  <c r="BQ81"/>
  <c r="BQ67"/>
  <c r="BQ66"/>
  <c r="BQ65"/>
  <c r="BQ64"/>
  <c r="BQ63"/>
  <c r="BQ62"/>
  <c r="BQ61"/>
  <c r="BN71"/>
  <c r="BK72"/>
  <c r="BO71"/>
  <c r="BQ17"/>
  <c r="AR27" i="8"/>
  <c r="AT22"/>
  <c r="BQ30" i="4"/>
  <c r="BQ44"/>
  <c r="BR44" s="1"/>
  <c r="BQ43"/>
  <c r="BN50"/>
  <c r="BR43"/>
  <c r="BQ15"/>
  <c r="BR15" s="1"/>
  <c r="AR50" i="8"/>
  <c r="AT43"/>
  <c r="AT120"/>
  <c r="AV111"/>
  <c r="BK19" i="4"/>
  <c r="BO12"/>
  <c r="BN12"/>
  <c r="AR34" i="8"/>
  <c r="AT30"/>
  <c r="AR40"/>
  <c r="AT37"/>
  <c r="BR18" i="4"/>
  <c r="BQ18"/>
  <c r="BR14"/>
  <c r="BQ14"/>
  <c r="BU56"/>
  <c r="BT56"/>
  <c r="BR59"/>
  <c r="BQ59"/>
  <c r="BN105"/>
  <c r="BK106"/>
  <c r="BO105"/>
  <c r="BO106" s="1"/>
  <c r="BQ55"/>
  <c r="BQ31"/>
  <c r="BQ49"/>
  <c r="BQ45"/>
  <c r="BQ13"/>
  <c r="BQ24"/>
  <c r="AT68" i="8"/>
  <c r="AV53"/>
  <c r="BQ114" i="4"/>
  <c r="BR114"/>
  <c r="BQ110"/>
  <c r="BR110"/>
  <c r="BN32"/>
  <c r="BN34" s="1"/>
  <c r="BO32"/>
  <c r="BN99"/>
  <c r="BK102"/>
  <c r="BO99"/>
  <c r="AT108" i="8"/>
  <c r="AV107"/>
  <c r="AT98"/>
  <c r="AV80"/>
  <c r="BQ25" i="4"/>
  <c r="BQ57"/>
  <c r="BQ23"/>
  <c r="BN109"/>
  <c r="BK117"/>
  <c r="BO109"/>
  <c r="BI34"/>
  <c r="BI74" s="1"/>
  <c r="BO33"/>
  <c r="BO112"/>
  <c r="BL22"/>
  <c r="BO30"/>
  <c r="BO34" s="1"/>
  <c r="BL12"/>
  <c r="BH122"/>
  <c r="AP125" i="8"/>
  <c r="BL68" i="4"/>
  <c r="BQ39"/>
  <c r="BR39"/>
  <c r="AR104" i="8"/>
  <c r="AR122" s="1"/>
  <c r="AT101"/>
  <c r="BN80" i="4"/>
  <c r="BK96"/>
  <c r="BK119" s="1"/>
  <c r="BO80"/>
  <c r="BT60"/>
  <c r="BU60" s="1"/>
  <c r="BQ113"/>
  <c r="BR113" s="1"/>
  <c r="BQ116"/>
  <c r="BR116" s="1"/>
  <c r="BQ115"/>
  <c r="BR115" s="1"/>
  <c r="BN37"/>
  <c r="BO37" s="1"/>
  <c r="BO40" s="1"/>
  <c r="BK40"/>
  <c r="BK74" s="1"/>
  <c r="BT58"/>
  <c r="BU58" s="1"/>
  <c r="BT54"/>
  <c r="BU54" s="1"/>
  <c r="BQ47"/>
  <c r="BR47" s="1"/>
  <c r="BT46"/>
  <c r="BU46" s="1"/>
  <c r="BQ16"/>
  <c r="BR16" s="1"/>
  <c r="BT48"/>
  <c r="BU48" s="1"/>
  <c r="AT19" i="8"/>
  <c r="AV12"/>
  <c r="BN68" i="4"/>
  <c r="BQ53"/>
  <c r="BO50"/>
  <c r="AR74" i="8"/>
  <c r="BL117" i="4"/>
  <c r="BL119" l="1"/>
  <c r="BK122"/>
  <c r="AR125" i="8"/>
  <c r="BQ68" i="4"/>
  <c r="BT53"/>
  <c r="BU53" s="1"/>
  <c r="BT23"/>
  <c r="BU23" s="1"/>
  <c r="BT57"/>
  <c r="BU57" s="1"/>
  <c r="BT25"/>
  <c r="BU25" s="1"/>
  <c r="AV98" i="8"/>
  <c r="AX80"/>
  <c r="AV68"/>
  <c r="AX53"/>
  <c r="BT24" i="4"/>
  <c r="BU24" s="1"/>
  <c r="BT13"/>
  <c r="BU13" s="1"/>
  <c r="BT45"/>
  <c r="BU45" s="1"/>
  <c r="BT49"/>
  <c r="BU49" s="1"/>
  <c r="BT31"/>
  <c r="BU31" s="1"/>
  <c r="BT55"/>
  <c r="BU55" s="1"/>
  <c r="BN106"/>
  <c r="BQ105"/>
  <c r="BR105" s="1"/>
  <c r="BR106" s="1"/>
  <c r="BO19"/>
  <c r="BT30"/>
  <c r="AT27" i="8"/>
  <c r="AT74" s="1"/>
  <c r="AT125" s="1"/>
  <c r="AV22"/>
  <c r="BT17" i="4"/>
  <c r="BU17" s="1"/>
  <c r="BO72"/>
  <c r="BN72"/>
  <c r="BQ71"/>
  <c r="BR71"/>
  <c r="BR72" s="1"/>
  <c r="BT61"/>
  <c r="BU61"/>
  <c r="BT62"/>
  <c r="BU62"/>
  <c r="BT63"/>
  <c r="BU63"/>
  <c r="BT64"/>
  <c r="BU64"/>
  <c r="BT65"/>
  <c r="BU65"/>
  <c r="BT66"/>
  <c r="BU66"/>
  <c r="BT67"/>
  <c r="BU67"/>
  <c r="BT81"/>
  <c r="BU81"/>
  <c r="BT82"/>
  <c r="BU82"/>
  <c r="BT83"/>
  <c r="BU83"/>
  <c r="BT84"/>
  <c r="BU84"/>
  <c r="BT85"/>
  <c r="BU85"/>
  <c r="BT86"/>
  <c r="BU86"/>
  <c r="BT87"/>
  <c r="BU87"/>
  <c r="BT88"/>
  <c r="BU88"/>
  <c r="BT89"/>
  <c r="BU89"/>
  <c r="BT90"/>
  <c r="BU90"/>
  <c r="BT91"/>
  <c r="BU91"/>
  <c r="BT92"/>
  <c r="BU92"/>
  <c r="BT93"/>
  <c r="BU93"/>
  <c r="BT94"/>
  <c r="BU94" s="1"/>
  <c r="BT100"/>
  <c r="BU100"/>
  <c r="BT111"/>
  <c r="BU111"/>
  <c r="BT38"/>
  <c r="BU38"/>
  <c r="BI122"/>
  <c r="BO96"/>
  <c r="BN96"/>
  <c r="BQ80"/>
  <c r="BR80" s="1"/>
  <c r="AT104" i="8"/>
  <c r="AT122" s="1"/>
  <c r="AV101"/>
  <c r="AV19"/>
  <c r="AX12"/>
  <c r="BW48" i="4"/>
  <c r="BX48" s="1"/>
  <c r="BT16"/>
  <c r="BU16" s="1"/>
  <c r="BW46"/>
  <c r="BX46" s="1"/>
  <c r="BT47"/>
  <c r="BU47" s="1"/>
  <c r="BW54"/>
  <c r="BX54" s="1"/>
  <c r="BW58"/>
  <c r="BX58" s="1"/>
  <c r="BN40"/>
  <c r="BQ37"/>
  <c r="BR37" s="1"/>
  <c r="BT115"/>
  <c r="BU115" s="1"/>
  <c r="BT116"/>
  <c r="BU116" s="1"/>
  <c r="BT113"/>
  <c r="BU113" s="1"/>
  <c r="BW60"/>
  <c r="BX60" s="1"/>
  <c r="BT39"/>
  <c r="BU39" s="1"/>
  <c r="BL19"/>
  <c r="BL27"/>
  <c r="BN117"/>
  <c r="BQ109"/>
  <c r="AV108" i="8"/>
  <c r="AX107"/>
  <c r="BO102" i="4"/>
  <c r="BN102"/>
  <c r="BQ99"/>
  <c r="BQ32"/>
  <c r="BT110"/>
  <c r="BT114"/>
  <c r="BT59"/>
  <c r="BU59" s="1"/>
  <c r="BW56"/>
  <c r="BX56" s="1"/>
  <c r="BT14"/>
  <c r="BU14" s="1"/>
  <c r="BT18"/>
  <c r="BU18" s="1"/>
  <c r="AT40" i="8"/>
  <c r="AV37"/>
  <c r="AT34"/>
  <c r="AV30"/>
  <c r="BN19" i="4"/>
  <c r="BQ12"/>
  <c r="AV120" i="8"/>
  <c r="AX111"/>
  <c r="AT50"/>
  <c r="AV43"/>
  <c r="BU15" i="4"/>
  <c r="BT15"/>
  <c r="BQ50"/>
  <c r="BT43"/>
  <c r="BU43"/>
  <c r="BT44"/>
  <c r="BU44"/>
  <c r="AV72" i="8"/>
  <c r="AX71"/>
  <c r="BN27" i="4"/>
  <c r="BQ22"/>
  <c r="BT112"/>
  <c r="BU112"/>
  <c r="BT33"/>
  <c r="BU33"/>
  <c r="BR53"/>
  <c r="BO117"/>
  <c r="BR23"/>
  <c r="BR57"/>
  <c r="BR25"/>
  <c r="BR24"/>
  <c r="BR13"/>
  <c r="BR45"/>
  <c r="BR49"/>
  <c r="BR31"/>
  <c r="BR55"/>
  <c r="BR50"/>
  <c r="BR30"/>
  <c r="BR17"/>
  <c r="BR61"/>
  <c r="BR62"/>
  <c r="BR63"/>
  <c r="BR64"/>
  <c r="BR65"/>
  <c r="BR66"/>
  <c r="BR67"/>
  <c r="BR81"/>
  <c r="BR82"/>
  <c r="BR83"/>
  <c r="BR84"/>
  <c r="BR85"/>
  <c r="BR86"/>
  <c r="BR87"/>
  <c r="BR88"/>
  <c r="BR89"/>
  <c r="BR90"/>
  <c r="BR91"/>
  <c r="BR92"/>
  <c r="BR93"/>
  <c r="BR94"/>
  <c r="BR100"/>
  <c r="BR111"/>
  <c r="BR38"/>
  <c r="BN74" l="1"/>
  <c r="BR40"/>
  <c r="BN119"/>
  <c r="BO119"/>
  <c r="BN122"/>
  <c r="BQ27"/>
  <c r="BU22"/>
  <c r="BU27" s="1"/>
  <c r="BT22"/>
  <c r="AX72" i="8"/>
  <c r="AZ71"/>
  <c r="AV50"/>
  <c r="AX43"/>
  <c r="AX120"/>
  <c r="AZ111"/>
  <c r="BQ19" i="4"/>
  <c r="BT12"/>
  <c r="BU12" s="1"/>
  <c r="AV34" i="8"/>
  <c r="AX30"/>
  <c r="BW114" i="4"/>
  <c r="BW110"/>
  <c r="BT32"/>
  <c r="BT99"/>
  <c r="BQ102"/>
  <c r="BU99"/>
  <c r="BU102" s="1"/>
  <c r="BT109"/>
  <c r="BQ117"/>
  <c r="BU109"/>
  <c r="AX19" i="8"/>
  <c r="AZ12"/>
  <c r="AV104"/>
  <c r="AX101"/>
  <c r="BR96" i="4"/>
  <c r="BW38"/>
  <c r="BW111"/>
  <c r="BW100"/>
  <c r="BW94"/>
  <c r="BW93"/>
  <c r="BW92"/>
  <c r="BW91"/>
  <c r="BW90"/>
  <c r="BW89"/>
  <c r="BW88"/>
  <c r="BW87"/>
  <c r="BW86"/>
  <c r="BW85"/>
  <c r="BW84"/>
  <c r="BW83"/>
  <c r="BW82"/>
  <c r="BW81"/>
  <c r="BW67"/>
  <c r="BW66"/>
  <c r="BW65"/>
  <c r="BW64"/>
  <c r="BW63"/>
  <c r="BW62"/>
  <c r="BW61"/>
  <c r="BT71"/>
  <c r="BQ72"/>
  <c r="BU71"/>
  <c r="BU72" s="1"/>
  <c r="BW17"/>
  <c r="AV27" i="8"/>
  <c r="AX22"/>
  <c r="BT34" i="4"/>
  <c r="BX30"/>
  <c r="BW30"/>
  <c r="AX68" i="8"/>
  <c r="AZ53"/>
  <c r="BW25" i="4"/>
  <c r="BX25" s="1"/>
  <c r="BX57"/>
  <c r="BW57"/>
  <c r="BX23"/>
  <c r="BW23"/>
  <c r="BT68"/>
  <c r="BW53"/>
  <c r="BR68"/>
  <c r="BR22"/>
  <c r="BU50"/>
  <c r="BR12"/>
  <c r="BL74"/>
  <c r="BL122" s="1"/>
  <c r="BU30"/>
  <c r="BO74"/>
  <c r="BO122" s="1"/>
  <c r="BW33"/>
  <c r="BW112"/>
  <c r="BW44"/>
  <c r="BW43"/>
  <c r="BT50"/>
  <c r="BX43"/>
  <c r="BW15"/>
  <c r="AV40" i="8"/>
  <c r="AV74" s="1"/>
  <c r="AX37"/>
  <c r="BW18" i="4"/>
  <c r="BW14"/>
  <c r="BZ56"/>
  <c r="CA56" s="1"/>
  <c r="CC56" s="1"/>
  <c r="J52" i="3" s="1"/>
  <c r="K52" s="1"/>
  <c r="G40" i="1" s="1"/>
  <c r="K40" s="1"/>
  <c r="BW59" i="4"/>
  <c r="AX108" i="8"/>
  <c r="AZ107"/>
  <c r="BW39" i="4"/>
  <c r="BX39" s="1"/>
  <c r="BZ60"/>
  <c r="CA60" s="1"/>
  <c r="CC60" s="1"/>
  <c r="J56" i="3" s="1"/>
  <c r="K56" s="1"/>
  <c r="G44" i="1" s="1"/>
  <c r="K44" s="1"/>
  <c r="BW113" i="4"/>
  <c r="BX113" s="1"/>
  <c r="BW116"/>
  <c r="BX116" s="1"/>
  <c r="BW115"/>
  <c r="BX115" s="1"/>
  <c r="BT37"/>
  <c r="BQ40"/>
  <c r="BU37"/>
  <c r="BU40" s="1"/>
  <c r="BZ58"/>
  <c r="CA58" s="1"/>
  <c r="CC58" s="1"/>
  <c r="J54" i="3" s="1"/>
  <c r="K54" s="1"/>
  <c r="G42" i="1" s="1"/>
  <c r="K42" s="1"/>
  <c r="BZ54" i="4"/>
  <c r="CA54" s="1"/>
  <c r="CC54" s="1"/>
  <c r="J50" i="3" s="1"/>
  <c r="K50" s="1"/>
  <c r="G38" i="1" s="1"/>
  <c r="K38" s="1"/>
  <c r="BW47" i="4"/>
  <c r="BX47" s="1"/>
  <c r="BZ46"/>
  <c r="CA46" s="1"/>
  <c r="CC46" s="1"/>
  <c r="J42" i="3" s="1"/>
  <c r="K42" s="1"/>
  <c r="BW16" i="4"/>
  <c r="BX16" s="1"/>
  <c r="BZ48"/>
  <c r="CA48" s="1"/>
  <c r="CC48" s="1"/>
  <c r="J44" i="3" s="1"/>
  <c r="K44" s="1"/>
  <c r="O22" i="1" s="1"/>
  <c r="BT80" i="4"/>
  <c r="BQ96"/>
  <c r="BQ119" s="1"/>
  <c r="BU80"/>
  <c r="BT105"/>
  <c r="BQ106"/>
  <c r="BU105"/>
  <c r="BU106" s="1"/>
  <c r="BW55"/>
  <c r="BW31"/>
  <c r="BW49"/>
  <c r="BW45"/>
  <c r="BW13"/>
  <c r="BW24"/>
  <c r="AX98" i="8"/>
  <c r="AZ80"/>
  <c r="BU114" i="4"/>
  <c r="BU110"/>
  <c r="BR32"/>
  <c r="BR34" s="1"/>
  <c r="BR99"/>
  <c r="BR102" s="1"/>
  <c r="BR109"/>
  <c r="BR117" s="1"/>
  <c r="BQ34"/>
  <c r="BQ74" s="1"/>
  <c r="AV122" i="8"/>
  <c r="BU68" i="4"/>
  <c r="BQ122" l="1"/>
  <c r="AV125" i="8"/>
  <c r="BZ24" i="4"/>
  <c r="CA24" s="1"/>
  <c r="BZ49"/>
  <c r="CA49" s="1"/>
  <c r="BZ55"/>
  <c r="CA55" s="1"/>
  <c r="O36" i="1"/>
  <c r="O35"/>
  <c r="O34"/>
  <c r="O33"/>
  <c r="O32"/>
  <c r="O31"/>
  <c r="O30"/>
  <c r="O29"/>
  <c r="O28"/>
  <c r="O27"/>
  <c r="O26"/>
  <c r="O25"/>
  <c r="O24"/>
  <c r="AZ108" i="8"/>
  <c r="BB107"/>
  <c r="BB108" s="1"/>
  <c r="BZ59" i="4"/>
  <c r="CA59" s="1"/>
  <c r="BZ14"/>
  <c r="CA14" s="1"/>
  <c r="BZ18"/>
  <c r="CA18" s="1"/>
  <c r="AX40" i="8"/>
  <c r="AZ37"/>
  <c r="CA15" i="4"/>
  <c r="BZ15"/>
  <c r="BW50"/>
  <c r="BZ43"/>
  <c r="CA43"/>
  <c r="BZ44"/>
  <c r="CA44"/>
  <c r="BZ112"/>
  <c r="CA112"/>
  <c r="BZ33"/>
  <c r="CA33"/>
  <c r="BW68"/>
  <c r="CA53"/>
  <c r="BZ53"/>
  <c r="AX27" i="8"/>
  <c r="AZ22"/>
  <c r="BZ17" i="4"/>
  <c r="CA17" s="1"/>
  <c r="BT72"/>
  <c r="BW71"/>
  <c r="BZ61"/>
  <c r="CA61" s="1"/>
  <c r="BZ62"/>
  <c r="CA62" s="1"/>
  <c r="BZ63"/>
  <c r="CA63" s="1"/>
  <c r="BZ64"/>
  <c r="CA64" s="1"/>
  <c r="BZ65"/>
  <c r="CA65" s="1"/>
  <c r="BZ66"/>
  <c r="CA66" s="1"/>
  <c r="BZ67"/>
  <c r="CA67" s="1"/>
  <c r="BZ81"/>
  <c r="CA81" s="1"/>
  <c r="BZ82"/>
  <c r="CA82" s="1"/>
  <c r="BZ83"/>
  <c r="CA83" s="1"/>
  <c r="BZ84"/>
  <c r="CA84" s="1"/>
  <c r="BZ85"/>
  <c r="CA85" s="1"/>
  <c r="BZ86"/>
  <c r="CA86" s="1"/>
  <c r="BZ87"/>
  <c r="CA87" s="1"/>
  <c r="BZ88"/>
  <c r="CA88" s="1"/>
  <c r="BZ89"/>
  <c r="CA89" s="1"/>
  <c r="BZ90"/>
  <c r="CA90" s="1"/>
  <c r="BZ91"/>
  <c r="CA91" s="1"/>
  <c r="BZ92"/>
  <c r="CA92" s="1"/>
  <c r="BZ93"/>
  <c r="CA93" s="1"/>
  <c r="BZ94"/>
  <c r="CA94" s="1"/>
  <c r="BZ100"/>
  <c r="CA100" s="1"/>
  <c r="BZ111"/>
  <c r="CA111" s="1"/>
  <c r="BZ38"/>
  <c r="CA38" s="1"/>
  <c r="BT102"/>
  <c r="BW99"/>
  <c r="BX99" s="1"/>
  <c r="BW32"/>
  <c r="BX32" s="1"/>
  <c r="BZ110"/>
  <c r="CA110" s="1"/>
  <c r="BZ114"/>
  <c r="CA114" s="1"/>
  <c r="BU19"/>
  <c r="BR119"/>
  <c r="BZ13"/>
  <c r="CA13" s="1"/>
  <c r="BZ45"/>
  <c r="CA45" s="1"/>
  <c r="BZ31"/>
  <c r="CA31" s="1"/>
  <c r="BT106"/>
  <c r="BW105"/>
  <c r="AZ98" i="8"/>
  <c r="BB80"/>
  <c r="BU96" i="4"/>
  <c r="BT96"/>
  <c r="BW80"/>
  <c r="BX80"/>
  <c r="BZ16"/>
  <c r="CA16" s="1"/>
  <c r="CC16" s="1"/>
  <c r="BZ47"/>
  <c r="CA47" s="1"/>
  <c r="CC47" s="1"/>
  <c r="J43" i="3" s="1"/>
  <c r="K43" s="1"/>
  <c r="Q22" i="1" s="1"/>
  <c r="BT40" i="4"/>
  <c r="BW37"/>
  <c r="BZ115"/>
  <c r="CA115" s="1"/>
  <c r="CC115" s="1"/>
  <c r="J108" i="3" s="1"/>
  <c r="K108" s="1"/>
  <c r="G35" i="2" s="1"/>
  <c r="K35" s="1"/>
  <c r="BZ116" i="4"/>
  <c r="CA116" s="1"/>
  <c r="CC116" s="1"/>
  <c r="J109" i="3" s="1"/>
  <c r="K109" s="1"/>
  <c r="G36" i="2" s="1"/>
  <c r="K36" s="1"/>
  <c r="BZ113" i="4"/>
  <c r="CA113" s="1"/>
  <c r="CC113" s="1"/>
  <c r="J106" i="3" s="1"/>
  <c r="K106" s="1"/>
  <c r="G33" i="2" s="1"/>
  <c r="K33" s="1"/>
  <c r="BZ39" i="4"/>
  <c r="CA39" s="1"/>
  <c r="CC39" s="1"/>
  <c r="J35" i="3" s="1"/>
  <c r="K35" s="1"/>
  <c r="G23" i="1" s="1"/>
  <c r="K23" s="1"/>
  <c r="BR19" i="4"/>
  <c r="BR27"/>
  <c r="BZ23"/>
  <c r="CA23" s="1"/>
  <c r="CC23" s="1"/>
  <c r="J20" i="3" s="1"/>
  <c r="K20" s="1"/>
  <c r="G14" i="1" s="1"/>
  <c r="K14" s="1"/>
  <c r="BZ57" i="4"/>
  <c r="CA57" s="1"/>
  <c r="CC57" s="1"/>
  <c r="J53" i="3" s="1"/>
  <c r="K53" s="1"/>
  <c r="G41" i="1" s="1"/>
  <c r="K41" s="1"/>
  <c r="BZ25" i="4"/>
  <c r="CA25" s="1"/>
  <c r="CC25" s="1"/>
  <c r="J22" i="3" s="1"/>
  <c r="K22" s="1"/>
  <c r="G16" i="1" s="1"/>
  <c r="K16" s="1"/>
  <c r="AZ68" i="8"/>
  <c r="BB53"/>
  <c r="BB68" s="1"/>
  <c r="BW34" i="4"/>
  <c r="BZ30"/>
  <c r="AX104" i="8"/>
  <c r="AX122" s="1"/>
  <c r="AZ101"/>
  <c r="AZ19"/>
  <c r="BB12"/>
  <c r="BT117" i="4"/>
  <c r="BW109"/>
  <c r="BX109"/>
  <c r="AX34" i="8"/>
  <c r="AZ30"/>
  <c r="BT19" i="4"/>
  <c r="BW12"/>
  <c r="AZ120" i="8"/>
  <c r="BB111"/>
  <c r="AX50"/>
  <c r="AZ43"/>
  <c r="AZ72"/>
  <c r="BB71"/>
  <c r="BT27" i="4"/>
  <c r="BW22"/>
  <c r="BX24"/>
  <c r="BX13"/>
  <c r="BX45"/>
  <c r="BX49"/>
  <c r="BX31"/>
  <c r="BX55"/>
  <c r="BX59"/>
  <c r="BX14"/>
  <c r="BX18"/>
  <c r="BX15"/>
  <c r="BX44"/>
  <c r="BX112"/>
  <c r="BX33"/>
  <c r="BX53"/>
  <c r="BX17"/>
  <c r="BX61"/>
  <c r="BX62"/>
  <c r="BX63"/>
  <c r="BX64"/>
  <c r="BX65"/>
  <c r="BX66"/>
  <c r="BX67"/>
  <c r="BX81"/>
  <c r="BX82"/>
  <c r="BX83"/>
  <c r="BX84"/>
  <c r="BX85"/>
  <c r="BX86"/>
  <c r="BX87"/>
  <c r="BX88"/>
  <c r="BX89"/>
  <c r="BX90"/>
  <c r="BX91"/>
  <c r="BX92"/>
  <c r="BX93"/>
  <c r="BX94"/>
  <c r="BX100"/>
  <c r="BX111"/>
  <c r="BX38"/>
  <c r="BU117"/>
  <c r="BU32"/>
  <c r="BU34" s="1"/>
  <c r="BX110"/>
  <c r="BX114"/>
  <c r="BD53" i="8" l="1"/>
  <c r="AX74"/>
  <c r="BD107"/>
  <c r="BT119" i="4"/>
  <c r="CC31"/>
  <c r="J27" i="3" s="1"/>
  <c r="K27" s="1"/>
  <c r="G18" i="1" s="1"/>
  <c r="K18" s="1"/>
  <c r="CC13" i="4"/>
  <c r="J13" i="3" s="1"/>
  <c r="K13" s="1"/>
  <c r="G10" i="1" s="1"/>
  <c r="K10" s="1"/>
  <c r="CC38" i="4"/>
  <c r="J34" i="3" s="1"/>
  <c r="K34" s="1"/>
  <c r="G22" i="1" s="1"/>
  <c r="K22" s="1"/>
  <c r="CC100" i="4"/>
  <c r="J93" i="3" s="1"/>
  <c r="K93" s="1"/>
  <c r="G26" i="2" s="1"/>
  <c r="K26" s="1"/>
  <c r="CC93" i="4"/>
  <c r="J87" i="3" s="1"/>
  <c r="K87" s="1"/>
  <c r="G23" i="2" s="1"/>
  <c r="K23" s="1"/>
  <c r="CC91" i="4"/>
  <c r="J85" i="3" s="1"/>
  <c r="K85" s="1"/>
  <c r="G21" i="2" s="1"/>
  <c r="K21" s="1"/>
  <c r="CC89" i="4"/>
  <c r="J82" i="3" s="1"/>
  <c r="K82" s="1"/>
  <c r="G18" i="2" s="1"/>
  <c r="K18" s="1"/>
  <c r="CC87" i="4"/>
  <c r="J80" i="3" s="1"/>
  <c r="K80" s="1"/>
  <c r="G16" i="2" s="1"/>
  <c r="K16" s="1"/>
  <c r="CC85" i="4"/>
  <c r="J78" i="3" s="1"/>
  <c r="K78" s="1"/>
  <c r="G14" i="2" s="1"/>
  <c r="K14" s="1"/>
  <c r="CC83" i="4"/>
  <c r="J76" i="3" s="1"/>
  <c r="K76" s="1"/>
  <c r="G12" i="2" s="1"/>
  <c r="K12" s="1"/>
  <c r="CC81" i="4"/>
  <c r="J74" i="3" s="1"/>
  <c r="K74" s="1"/>
  <c r="G10" i="2" s="1"/>
  <c r="K10" s="1"/>
  <c r="CC66" i="4"/>
  <c r="J62" i="3" s="1"/>
  <c r="K62" s="1"/>
  <c r="G50" i="1" s="1"/>
  <c r="K50" s="1"/>
  <c r="CC64" i="4"/>
  <c r="J60" i="3" s="1"/>
  <c r="K60" s="1"/>
  <c r="G48" i="1" s="1"/>
  <c r="K48" s="1"/>
  <c r="CC62" i="4"/>
  <c r="J58" i="3" s="1"/>
  <c r="K58" s="1"/>
  <c r="G46" i="1" s="1"/>
  <c r="K46" s="1"/>
  <c r="CC17" i="4"/>
  <c r="CC14"/>
  <c r="CC55"/>
  <c r="J51" i="3" s="1"/>
  <c r="K51" s="1"/>
  <c r="G39" i="1" s="1"/>
  <c r="K39" s="1"/>
  <c r="CC24" i="4"/>
  <c r="J21" i="3" s="1"/>
  <c r="K21" s="1"/>
  <c r="G15" i="1" s="1"/>
  <c r="K15" s="1"/>
  <c r="BX50" i="4"/>
  <c r="BX34"/>
  <c r="BR74"/>
  <c r="BU119"/>
  <c r="CC45"/>
  <c r="J41" i="3" s="1"/>
  <c r="K41" s="1"/>
  <c r="R22" i="1" s="1"/>
  <c r="R32" s="1"/>
  <c r="CC111" i="4"/>
  <c r="J104" i="3" s="1"/>
  <c r="K104" s="1"/>
  <c r="G31" i="2" s="1"/>
  <c r="K31" s="1"/>
  <c r="CC94" i="4"/>
  <c r="J88" i="3" s="1"/>
  <c r="K88" s="1"/>
  <c r="G24" i="2" s="1"/>
  <c r="K24" s="1"/>
  <c r="CC92" i="4"/>
  <c r="J86" i="3" s="1"/>
  <c r="K86" s="1"/>
  <c r="G22" i="2" s="1"/>
  <c r="K22" s="1"/>
  <c r="CC90" i="4"/>
  <c r="J84" i="3" s="1"/>
  <c r="K84" s="1"/>
  <c r="G20" i="2" s="1"/>
  <c r="K20" s="1"/>
  <c r="CC88" i="4"/>
  <c r="J81" i="3" s="1"/>
  <c r="K81" s="1"/>
  <c r="G17" i="2" s="1"/>
  <c r="K17" s="1"/>
  <c r="CC86" i="4"/>
  <c r="J79" i="3" s="1"/>
  <c r="K79" s="1"/>
  <c r="G15" i="2" s="1"/>
  <c r="K15" s="1"/>
  <c r="CC84" i="4"/>
  <c r="J77" i="3" s="1"/>
  <c r="K77" s="1"/>
  <c r="G13" i="2" s="1"/>
  <c r="K13" s="1"/>
  <c r="CC82" i="4"/>
  <c r="J75" i="3" s="1"/>
  <c r="K75" s="1"/>
  <c r="G11" i="2" s="1"/>
  <c r="K11" s="1"/>
  <c r="CC67" i="4"/>
  <c r="J63" i="3" s="1"/>
  <c r="K63" s="1"/>
  <c r="G51" i="1" s="1"/>
  <c r="K51" s="1"/>
  <c r="CC65" i="4"/>
  <c r="J61" i="3" s="1"/>
  <c r="K61" s="1"/>
  <c r="G49" i="1" s="1"/>
  <c r="K49" s="1"/>
  <c r="CC63" i="4"/>
  <c r="J59" i="3" s="1"/>
  <c r="K59" s="1"/>
  <c r="G47" i="1" s="1"/>
  <c r="K47" s="1"/>
  <c r="CC61" i="4"/>
  <c r="J57" i="3" s="1"/>
  <c r="K57" s="1"/>
  <c r="G45" i="1" s="1"/>
  <c r="K45" s="1"/>
  <c r="CC18" i="4"/>
  <c r="CC59"/>
  <c r="J55" i="3" s="1"/>
  <c r="K55" s="1"/>
  <c r="G43" i="1" s="1"/>
  <c r="K43" s="1"/>
  <c r="CC49" i="4"/>
  <c r="J45" i="3" s="1"/>
  <c r="K45" s="1"/>
  <c r="S22" i="1" s="1"/>
  <c r="S33" s="1"/>
  <c r="Q36"/>
  <c r="K36" s="1"/>
  <c r="Q35"/>
  <c r="K35" s="1"/>
  <c r="Q34"/>
  <c r="K34" s="1"/>
  <c r="Q33"/>
  <c r="K33" s="1"/>
  <c r="Q32"/>
  <c r="K32" s="1"/>
  <c r="Q31"/>
  <c r="K31" s="1"/>
  <c r="Q30"/>
  <c r="K30" s="1"/>
  <c r="Q29"/>
  <c r="K29" s="1"/>
  <c r="Q28"/>
  <c r="K28" s="1"/>
  <c r="Q27"/>
  <c r="K27" s="1"/>
  <c r="Q26"/>
  <c r="K26" s="1"/>
  <c r="Q25"/>
  <c r="K25" s="1"/>
  <c r="Q24"/>
  <c r="R29"/>
  <c r="R28"/>
  <c r="R27"/>
  <c r="R35"/>
  <c r="R34"/>
  <c r="R33"/>
  <c r="R30"/>
  <c r="R26"/>
  <c r="R25"/>
  <c r="S36"/>
  <c r="S35"/>
  <c r="S32"/>
  <c r="S31"/>
  <c r="S28"/>
  <c r="S27"/>
  <c r="S24"/>
  <c r="AX125" i="8"/>
  <c r="J15" i="3"/>
  <c r="K15" s="1"/>
  <c r="G12" i="1" s="1"/>
  <c r="K12" s="1"/>
  <c r="BW27" i="4"/>
  <c r="CA22"/>
  <c r="BZ22"/>
  <c r="BZ27" s="1"/>
  <c r="BZ37"/>
  <c r="BZ40" s="1"/>
  <c r="BW40"/>
  <c r="CA37"/>
  <c r="BX96"/>
  <c r="BB98" i="8"/>
  <c r="BZ105" i="4"/>
  <c r="BZ106" s="1"/>
  <c r="BW106"/>
  <c r="CA105"/>
  <c r="BZ71"/>
  <c r="BZ72" s="1"/>
  <c r="BW72"/>
  <c r="CA71"/>
  <c r="CA68"/>
  <c r="CC53"/>
  <c r="CA50"/>
  <c r="CC43"/>
  <c r="AZ40" i="8"/>
  <c r="BB37"/>
  <c r="BB40" s="1"/>
  <c r="BD108"/>
  <c r="J101" i="7"/>
  <c r="BX117" i="4"/>
  <c r="BR122"/>
  <c r="BU74"/>
  <c r="BU122" s="1"/>
  <c r="CC114"/>
  <c r="J107" i="3" s="1"/>
  <c r="K107" s="1"/>
  <c r="G34" i="2" s="1"/>
  <c r="K34" s="1"/>
  <c r="CC110" i="4"/>
  <c r="J103" i="3" s="1"/>
  <c r="K103" s="1"/>
  <c r="G30" i="2" s="1"/>
  <c r="K30" s="1"/>
  <c r="BX102" i="4"/>
  <c r="CC33"/>
  <c r="J29" i="3" s="1"/>
  <c r="K29" s="1"/>
  <c r="G20" i="1" s="1"/>
  <c r="K20" s="1"/>
  <c r="CC112" i="4"/>
  <c r="J105" i="3" s="1"/>
  <c r="K105" s="1"/>
  <c r="G32" i="2" s="1"/>
  <c r="K32" s="1"/>
  <c r="CC44" i="4"/>
  <c r="J40" i="3" s="1"/>
  <c r="K40" s="1"/>
  <c r="P22" i="1" s="1"/>
  <c r="CC15" i="4"/>
  <c r="J14" i="3" s="1"/>
  <c r="K14" s="1"/>
  <c r="G11" i="1" s="1"/>
  <c r="K11" s="1"/>
  <c r="BD80" i="8"/>
  <c r="AZ34"/>
  <c r="BB30"/>
  <c r="BB34" s="1"/>
  <c r="BD30"/>
  <c r="BB19"/>
  <c r="BD68"/>
  <c r="J49" i="7"/>
  <c r="BB72" i="8"/>
  <c r="BD71"/>
  <c r="AZ50"/>
  <c r="BB43"/>
  <c r="BB50" s="1"/>
  <c r="BB120"/>
  <c r="BD111"/>
  <c r="BW19" i="4"/>
  <c r="BW74" s="1"/>
  <c r="BZ12"/>
  <c r="CA12" s="1"/>
  <c r="BZ109"/>
  <c r="BZ117" s="1"/>
  <c r="BW117"/>
  <c r="CA109"/>
  <c r="AZ104" i="8"/>
  <c r="AZ122" s="1"/>
  <c r="BB101"/>
  <c r="BZ80" i="4"/>
  <c r="BW96"/>
  <c r="CA80"/>
  <c r="BZ32"/>
  <c r="CA32"/>
  <c r="CC32" s="1"/>
  <c r="J28" i="3" s="1"/>
  <c r="K28" s="1"/>
  <c r="G19" i="1" s="1"/>
  <c r="K19" s="1"/>
  <c r="BW102" i="4"/>
  <c r="BZ99"/>
  <c r="BZ102" s="1"/>
  <c r="AZ27" i="8"/>
  <c r="AZ74" s="1"/>
  <c r="BB22"/>
  <c r="BX22" i="4"/>
  <c r="BX27" s="1"/>
  <c r="BT74"/>
  <c r="BT122" s="1"/>
  <c r="BX68"/>
  <c r="BX12"/>
  <c r="BD12" i="8"/>
  <c r="BZ34" i="4"/>
  <c r="CA30"/>
  <c r="BX37"/>
  <c r="BX40" s="1"/>
  <c r="BX105"/>
  <c r="BX106" s="1"/>
  <c r="BX71"/>
  <c r="BX72" s="1"/>
  <c r="BZ68"/>
  <c r="BZ50"/>
  <c r="BD37" i="8"/>
  <c r="O37" i="1"/>
  <c r="S26" l="1"/>
  <c r="S30"/>
  <c r="S34"/>
  <c r="S25"/>
  <c r="S37" s="1"/>
  <c r="S29"/>
  <c r="R24"/>
  <c r="R37" s="1"/>
  <c r="R31"/>
  <c r="R36"/>
  <c r="BD43" i="8"/>
  <c r="BW119" i="4"/>
  <c r="BX119"/>
  <c r="BW122"/>
  <c r="CA34"/>
  <c r="CC30"/>
  <c r="BD19" i="8"/>
  <c r="J12" i="7"/>
  <c r="CA96" i="4"/>
  <c r="CC80"/>
  <c r="BZ96"/>
  <c r="BZ119" s="1"/>
  <c r="BB104" i="8"/>
  <c r="BB122" s="1"/>
  <c r="BD101"/>
  <c r="CA117" i="4"/>
  <c r="CC109"/>
  <c r="CA19"/>
  <c r="CC12"/>
  <c r="BD120" i="8"/>
  <c r="J105" i="7"/>
  <c r="BD50" i="8"/>
  <c r="J39" i="7"/>
  <c r="BD34" i="8"/>
  <c r="J26" i="7"/>
  <c r="J102"/>
  <c r="K101"/>
  <c r="CC50" i="4"/>
  <c r="J39" i="3"/>
  <c r="CC68" i="4"/>
  <c r="J49" i="3"/>
  <c r="CA72" i="4"/>
  <c r="CC71"/>
  <c r="CC72" s="1"/>
  <c r="CA40"/>
  <c r="CC37"/>
  <c r="CA27"/>
  <c r="CC22"/>
  <c r="Q37" i="1"/>
  <c r="K24"/>
  <c r="BD40" i="8"/>
  <c r="J33" i="7"/>
  <c r="BX19" i="4"/>
  <c r="BB27" i="8"/>
  <c r="BB74" s="1"/>
  <c r="BD22"/>
  <c r="BZ19" i="4"/>
  <c r="BZ74" s="1"/>
  <c r="BD72" i="8"/>
  <c r="J67" i="7"/>
  <c r="J64"/>
  <c r="K49"/>
  <c r="BD98" i="8"/>
  <c r="J76" i="7"/>
  <c r="P32" i="1"/>
  <c r="P29"/>
  <c r="P28"/>
  <c r="P27"/>
  <c r="P36"/>
  <c r="P35"/>
  <c r="P34"/>
  <c r="P33"/>
  <c r="P31"/>
  <c r="P30"/>
  <c r="P26"/>
  <c r="P25"/>
  <c r="P24"/>
  <c r="CA106" i="4"/>
  <c r="CC105"/>
  <c r="CA99"/>
  <c r="AZ125" i="8"/>
  <c r="P37" i="1" l="1"/>
  <c r="BX74" i="4"/>
  <c r="BX122" s="1"/>
  <c r="CA74"/>
  <c r="J68" i="7"/>
  <c r="K67"/>
  <c r="CC27" i="4"/>
  <c r="J19" i="3"/>
  <c r="J64"/>
  <c r="K49"/>
  <c r="CA102" i="4"/>
  <c r="CA119" s="1"/>
  <c r="CA122" s="1"/>
  <c r="CC99"/>
  <c r="J92" i="7"/>
  <c r="K76"/>
  <c r="BD27" i="8"/>
  <c r="J19" i="7"/>
  <c r="J16"/>
  <c r="K12"/>
  <c r="CC34" i="4"/>
  <c r="J26" i="3"/>
  <c r="BZ122" i="4"/>
  <c r="BD74" i="8"/>
  <c r="BB125"/>
  <c r="CC106" i="4"/>
  <c r="J98" i="3"/>
  <c r="K64" i="7"/>
  <c r="G37" i="5"/>
  <c r="K37" s="1"/>
  <c r="J36" i="7"/>
  <c r="K33"/>
  <c r="CC40" i="4"/>
  <c r="J33" i="3"/>
  <c r="J46"/>
  <c r="K39"/>
  <c r="K102" i="7"/>
  <c r="G28" i="6"/>
  <c r="K28" s="1"/>
  <c r="J30" i="7"/>
  <c r="K26"/>
  <c r="J46"/>
  <c r="K39"/>
  <c r="J114"/>
  <c r="K105"/>
  <c r="CC19" i="4"/>
  <c r="CC74" s="1"/>
  <c r="J12" i="3"/>
  <c r="CC117" i="4"/>
  <c r="J102" i="3"/>
  <c r="BD104" i="8"/>
  <c r="BD122" s="1"/>
  <c r="J95" i="7"/>
  <c r="CC96" i="4"/>
  <c r="J73" i="3"/>
  <c r="BD125" i="8" l="1"/>
  <c r="J98" i="7"/>
  <c r="J116" s="1"/>
  <c r="K95"/>
  <c r="J16" i="3"/>
  <c r="K12"/>
  <c r="K114" i="7"/>
  <c r="G29" i="6"/>
  <c r="K29" s="1"/>
  <c r="K46" i="7"/>
  <c r="N22" i="5"/>
  <c r="K30" i="7"/>
  <c r="G17" i="5"/>
  <c r="K17" s="1"/>
  <c r="K46" i="3"/>
  <c r="N22" i="1"/>
  <c r="K36" i="7"/>
  <c r="G21" i="5"/>
  <c r="K21" s="1"/>
  <c r="J89" i="3"/>
  <c r="K73"/>
  <c r="CC102" i="4"/>
  <c r="J92" i="3"/>
  <c r="K64"/>
  <c r="G37" i="1"/>
  <c r="K37" s="1"/>
  <c r="J23" i="3"/>
  <c r="K19"/>
  <c r="K68" i="7"/>
  <c r="G52" i="5"/>
  <c r="K52" s="1"/>
  <c r="J110" i="3"/>
  <c r="K102"/>
  <c r="J36"/>
  <c r="K33"/>
  <c r="J99"/>
  <c r="K98"/>
  <c r="J30"/>
  <c r="K26"/>
  <c r="K16" i="7"/>
  <c r="G9" i="5"/>
  <c r="J23" i="7"/>
  <c r="J70" s="1"/>
  <c r="K19"/>
  <c r="K92"/>
  <c r="G9" i="6"/>
  <c r="K9" l="1"/>
  <c r="J95" i="3"/>
  <c r="J112" s="1"/>
  <c r="K92"/>
  <c r="K89"/>
  <c r="G9" i="2"/>
  <c r="K23" i="7"/>
  <c r="K70" s="1"/>
  <c r="G13" i="5"/>
  <c r="K13" s="1"/>
  <c r="K9"/>
  <c r="K30" i="3"/>
  <c r="G17" i="1"/>
  <c r="K17" s="1"/>
  <c r="K99" i="3"/>
  <c r="G28" i="2"/>
  <c r="K28" s="1"/>
  <c r="K36" i="3"/>
  <c r="G21" i="1"/>
  <c r="K21" s="1"/>
  <c r="K110" i="3"/>
  <c r="G29" i="2"/>
  <c r="K29" s="1"/>
  <c r="N36" i="1"/>
  <c r="G36" s="1"/>
  <c r="N32"/>
  <c r="G32" s="1"/>
  <c r="N29"/>
  <c r="G29" s="1"/>
  <c r="N28"/>
  <c r="G28" s="1"/>
  <c r="N35"/>
  <c r="G35" s="1"/>
  <c r="N34"/>
  <c r="G34" s="1"/>
  <c r="N33"/>
  <c r="G33" s="1"/>
  <c r="N31"/>
  <c r="G31" s="1"/>
  <c r="N30"/>
  <c r="G30" s="1"/>
  <c r="N27"/>
  <c r="G27" s="1"/>
  <c r="N26"/>
  <c r="G26" s="1"/>
  <c r="N25"/>
  <c r="G25" s="1"/>
  <c r="N24"/>
  <c r="N36" i="5"/>
  <c r="G36" s="1"/>
  <c r="N35"/>
  <c r="G35" s="1"/>
  <c r="N34"/>
  <c r="G34" s="1"/>
  <c r="N33"/>
  <c r="G33" s="1"/>
  <c r="N32"/>
  <c r="G32" s="1"/>
  <c r="N31"/>
  <c r="G31" s="1"/>
  <c r="N30"/>
  <c r="G30" s="1"/>
  <c r="N29"/>
  <c r="G29" s="1"/>
  <c r="N28"/>
  <c r="G28" s="1"/>
  <c r="N27"/>
  <c r="G27" s="1"/>
  <c r="N26"/>
  <c r="G26" s="1"/>
  <c r="N25"/>
  <c r="G25" s="1"/>
  <c r="N24"/>
  <c r="G9" i="1"/>
  <c r="K16" i="3"/>
  <c r="K98" i="7"/>
  <c r="K116" s="1"/>
  <c r="G25" i="6"/>
  <c r="K25" s="1"/>
  <c r="J119" i="7"/>
  <c r="J67" i="3"/>
  <c r="CC119" i="4"/>
  <c r="CC122" s="1"/>
  <c r="CC124" s="1"/>
  <c r="K23" i="3"/>
  <c r="K67" s="1"/>
  <c r="G13" i="1"/>
  <c r="K13" s="1"/>
  <c r="K53" i="5" l="1"/>
  <c r="K119" i="7"/>
  <c r="K126" s="1"/>
  <c r="J114" i="3"/>
  <c r="J121" s="1"/>
  <c r="K9" i="1"/>
  <c r="K52" s="1"/>
  <c r="G24"/>
  <c r="G52" s="1"/>
  <c r="N37"/>
  <c r="G25" i="2"/>
  <c r="K25" s="1"/>
  <c r="K95" i="3"/>
  <c r="K112" s="1"/>
  <c r="G38" i="6"/>
  <c r="J126" i="7"/>
  <c r="N37" i="5"/>
  <c r="G24"/>
  <c r="G53" s="1"/>
  <c r="K9" i="2"/>
  <c r="K38" i="6"/>
  <c r="K40" s="1"/>
  <c r="G40" l="1"/>
  <c r="K37" i="2"/>
  <c r="K39" s="1"/>
  <c r="K114" i="3"/>
  <c r="G37" i="2"/>
  <c r="G39" s="1"/>
  <c r="K121" i="3" l="1"/>
</calcChain>
</file>

<file path=xl/sharedStrings.xml><?xml version="1.0" encoding="utf-8"?>
<sst xmlns="http://schemas.openxmlformats.org/spreadsheetml/2006/main" count="2382" uniqueCount="213">
  <si>
    <t>Rocky Mountain Power</t>
  </si>
  <si>
    <t>Depreciation Expense</t>
  </si>
  <si>
    <t>TOTAL</t>
  </si>
  <si>
    <t>2010 Protocol</t>
  </si>
  <si>
    <t>JAM Extract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</si>
  <si>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</si>
  <si>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</si>
  <si>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</si>
  <si>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</si>
  <si>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</si>
  <si>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</si>
  <si>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</si>
  <si>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</si>
  <si>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Steam Depreciation Expense</t>
  </si>
  <si>
    <t>403SP</t>
  </si>
  <si>
    <t>SG</t>
  </si>
  <si>
    <t>DGP</t>
  </si>
  <si>
    <t>DGU</t>
  </si>
  <si>
    <t>SSGCH</t>
  </si>
  <si>
    <t>Hydro Depreciation Expense</t>
  </si>
  <si>
    <t>403HP</t>
  </si>
  <si>
    <t>SG-P</t>
  </si>
  <si>
    <t>SG-U</t>
  </si>
  <si>
    <t>Other Depreciation Expense</t>
  </si>
  <si>
    <t>403OP</t>
  </si>
  <si>
    <t>SG-W</t>
  </si>
  <si>
    <t>SSGCT</t>
  </si>
  <si>
    <t>Transmission Depreciation Expense</t>
  </si>
  <si>
    <t>403TP</t>
  </si>
  <si>
    <t>Total Company Distribution Amounts</t>
  </si>
  <si>
    <t>CA</t>
  </si>
  <si>
    <t>ID</t>
  </si>
  <si>
    <t>OR</t>
  </si>
  <si>
    <t>UT</t>
  </si>
  <si>
    <t>WA</t>
  </si>
  <si>
    <t>WYP</t>
  </si>
  <si>
    <t>Distribution Depreciation Expense</t>
  </si>
  <si>
    <t>Situs</t>
  </si>
  <si>
    <t>General Depreciation Expense</t>
  </si>
  <si>
    <t>403GP</t>
  </si>
  <si>
    <t>WYU</t>
  </si>
  <si>
    <t>SO</t>
  </si>
  <si>
    <t>CN</t>
  </si>
  <si>
    <t>SE</t>
  </si>
  <si>
    <t>Total Depreciation Expense</t>
  </si>
  <si>
    <t>6.1.2</t>
  </si>
  <si>
    <t>Description of Adjustment:</t>
  </si>
  <si>
    <t>108GP</t>
  </si>
  <si>
    <t>108HP</t>
  </si>
  <si>
    <t>108MP</t>
  </si>
  <si>
    <t>108OP</t>
  </si>
  <si>
    <t>108SP</t>
  </si>
  <si>
    <t>108TP</t>
  </si>
  <si>
    <t>111IP</t>
  </si>
  <si>
    <t>404IP</t>
  </si>
  <si>
    <t>Amortization Expense</t>
  </si>
  <si>
    <t>Intangible Amortization</t>
  </si>
  <si>
    <t>Hydro Amortization</t>
  </si>
  <si>
    <t>404HP</t>
  </si>
  <si>
    <t>Other Amortization</t>
  </si>
  <si>
    <t>404OP</t>
  </si>
  <si>
    <t>General Amortization</t>
  </si>
  <si>
    <t>404GP</t>
  </si>
  <si>
    <t>6.1.3</t>
  </si>
  <si>
    <t>Total:</t>
  </si>
  <si>
    <t>Depreciation and Amortization Expense Summary</t>
  </si>
  <si>
    <t>12 ME Jun 2011</t>
  </si>
  <si>
    <t>12 ME May 2013</t>
  </si>
  <si>
    <t xml:space="preserve">Adjustment to </t>
  </si>
  <si>
    <t>Description</t>
  </si>
  <si>
    <t>Account</t>
  </si>
  <si>
    <t>Factor</t>
  </si>
  <si>
    <t>Function</t>
  </si>
  <si>
    <t>Dep/Amtz Code</t>
  </si>
  <si>
    <t>JAM Indicator</t>
  </si>
  <si>
    <t>Expense</t>
  </si>
  <si>
    <t>Test Period</t>
  </si>
  <si>
    <t>DEPRECIATION EXPENSE</t>
  </si>
  <si>
    <t>Steam Production Plant:</t>
  </si>
  <si>
    <t>Pre-merger Pacific</t>
  </si>
  <si>
    <t>D</t>
  </si>
  <si>
    <t>STMP</t>
  </si>
  <si>
    <t>Pre-merger Utah</t>
  </si>
  <si>
    <t>Post-merger</t>
  </si>
  <si>
    <t xml:space="preserve">  Total Steam Plant</t>
  </si>
  <si>
    <t>Hydro Production Plant:</t>
  </si>
  <si>
    <t>HYDP</t>
  </si>
  <si>
    <t xml:space="preserve">  Total Hydro Plant</t>
  </si>
  <si>
    <t>Other Production Plant:</t>
  </si>
  <si>
    <t>OTHP</t>
  </si>
  <si>
    <t>Post-merger Wind</t>
  </si>
  <si>
    <t xml:space="preserve">  Total Other Production Plant</t>
  </si>
  <si>
    <t>Transmission Plant:</t>
  </si>
  <si>
    <t>TRNP</t>
  </si>
  <si>
    <t xml:space="preserve">  Total Transmission Plant</t>
  </si>
  <si>
    <t>Distribution Plant:</t>
  </si>
  <si>
    <t>California</t>
  </si>
  <si>
    <t>403360-73</t>
  </si>
  <si>
    <t>DSTP</t>
  </si>
  <si>
    <t>Oregon</t>
  </si>
  <si>
    <t>Washington</t>
  </si>
  <si>
    <t>Eastern Wyoming</t>
  </si>
  <si>
    <t>Utah</t>
  </si>
  <si>
    <t>Idaho</t>
  </si>
  <si>
    <t>Western Wyoming</t>
  </si>
  <si>
    <t xml:space="preserve">  Total Distribution Plant</t>
  </si>
  <si>
    <t>General Plant:</t>
  </si>
  <si>
    <t>GNLP</t>
  </si>
  <si>
    <t>General Office</t>
  </si>
  <si>
    <t>Customer Service</t>
  </si>
  <si>
    <t>Fuel Related</t>
  </si>
  <si>
    <t xml:space="preserve">  Total General Plant</t>
  </si>
  <si>
    <t>Ref 6.1</t>
  </si>
  <si>
    <t>AMORTIZATION EXPENSE</t>
  </si>
  <si>
    <t>Intangible Plant:</t>
  </si>
  <si>
    <t>A</t>
  </si>
  <si>
    <t>INTP</t>
  </si>
  <si>
    <t>Hydro Relicensing</t>
  </si>
  <si>
    <t xml:space="preserve">  Total Intangible Plant</t>
  </si>
  <si>
    <t xml:space="preserve">  Total Other Plant</t>
  </si>
  <si>
    <t>Total Amortization</t>
  </si>
  <si>
    <t>Ref 6.1.1</t>
  </si>
  <si>
    <t>Total Depreciation and Amortization</t>
  </si>
  <si>
    <t>Ref. 6.1.17</t>
  </si>
  <si>
    <t>Klamath Depreciation &amp; Amortization Expense</t>
  </si>
  <si>
    <t>Ref. 8.11.2 &amp; 4</t>
  </si>
  <si>
    <t>Powerdale Expense</t>
  </si>
  <si>
    <t>Ref. 8.8</t>
  </si>
  <si>
    <t>Hydro Decommissioning Depreciation Expense</t>
  </si>
  <si>
    <t>Depreciation &amp; Amortization Expense</t>
  </si>
  <si>
    <t>Ref. 2.16</t>
  </si>
  <si>
    <t>Jun 2011 - May 2013 Depreciation &amp; Amortization Expense</t>
  </si>
  <si>
    <t>Adjusted
EPIS Balance</t>
  </si>
  <si>
    <t>Test Period Depreciation Expense</t>
  </si>
  <si>
    <t>Adj Code</t>
  </si>
  <si>
    <t>DEPE Rate</t>
  </si>
  <si>
    <t>Adjustments</t>
  </si>
  <si>
    <t>Geothermal - Blundell</t>
  </si>
  <si>
    <t>STMPR</t>
  </si>
  <si>
    <t>Pollution Control Equipment</t>
  </si>
  <si>
    <t>STMPPC</t>
  </si>
  <si>
    <t>DOTHPSG-W</t>
  </si>
  <si>
    <t>Mining Plant:</t>
  </si>
  <si>
    <t>Coal Mine</t>
  </si>
  <si>
    <t>MNGP</t>
  </si>
  <si>
    <t xml:space="preserve">  Total Mining Plant</t>
  </si>
  <si>
    <t>Subtotal</t>
  </si>
  <si>
    <t>Total</t>
  </si>
  <si>
    <t>Ref. 6.1.3</t>
  </si>
  <si>
    <t>Total Not Including Mining</t>
  </si>
  <si>
    <t>Depreciation Reserve</t>
  </si>
  <si>
    <t>Adjustment to Rate Base:</t>
  </si>
  <si>
    <t>Steam Depreciation Reserve</t>
  </si>
  <si>
    <t>Hydro Depreciation Reserve</t>
  </si>
  <si>
    <t>Other Depreciation Reserve</t>
  </si>
  <si>
    <t>Transmission Depreciation Reserve</t>
  </si>
  <si>
    <t>Distribution Depreciation Reserve</t>
  </si>
  <si>
    <t>General Depreciation Reserve</t>
  </si>
  <si>
    <t>Mining Depreciation Reserve</t>
  </si>
  <si>
    <t>Total Depreciation Reserve</t>
  </si>
  <si>
    <t>6.2.2</t>
  </si>
  <si>
    <t>Amortization Reserve</t>
  </si>
  <si>
    <t>Intangible Amortization Reserve</t>
  </si>
  <si>
    <t>Hydro Amortization Reserve</t>
  </si>
  <si>
    <t>111HP</t>
  </si>
  <si>
    <t>Other Amortizaton Reserve</t>
  </si>
  <si>
    <t>111OP</t>
  </si>
  <si>
    <t>General Amortization Reserve</t>
  </si>
  <si>
    <t>111GP</t>
  </si>
  <si>
    <t>6.2.3</t>
  </si>
  <si>
    <t>Depreciation and Amortization Reserve Summary</t>
  </si>
  <si>
    <t>B/E Avg.</t>
  </si>
  <si>
    <t>Reserve</t>
  </si>
  <si>
    <t>Adjustment to</t>
  </si>
  <si>
    <t>(13 Month Average)</t>
  </si>
  <si>
    <t xml:space="preserve"> </t>
  </si>
  <si>
    <t>DEPRECIATION RESERVE</t>
  </si>
  <si>
    <t>Post-merger - Wind</t>
  </si>
  <si>
    <t>108360-73</t>
  </si>
  <si>
    <t>Ref 6.2</t>
  </si>
  <si>
    <t>AMORTIZATION RESERVE</t>
  </si>
  <si>
    <t>Total Amortization Reserve</t>
  </si>
  <si>
    <t>Ref 6.2.1</t>
  </si>
  <si>
    <t>Total Depreciation &amp; Amortization Reserve</t>
  </si>
  <si>
    <t>Ref. 6.2.13</t>
  </si>
  <si>
    <t>Klamath Depreciation Reserve</t>
  </si>
  <si>
    <t>Goose Creek Reserve</t>
  </si>
  <si>
    <t>Ref. 8.12</t>
  </si>
  <si>
    <t>Deseret Power Reserve</t>
  </si>
  <si>
    <t>Depreciation &amp; Amortization Reserve</t>
  </si>
  <si>
    <t>Ref. 2.2</t>
  </si>
  <si>
    <t>Jun 2011 - May 2013 Depreciation &amp; Amortization Reserve</t>
  </si>
  <si>
    <t>Adjusted
Reserve Balance</t>
  </si>
  <si>
    <t>13 Month Average Test Period Balance</t>
  </si>
  <si>
    <t>Ref. 6.2.3</t>
  </si>
  <si>
    <t>Utah General Rate Case - May 2013</t>
  </si>
  <si>
    <t xml:space="preserve">Hydro Decommissioning </t>
  </si>
  <si>
    <t>Spending, Accruals, and Balances - East Side, West Side, and Total Resources</t>
  </si>
  <si>
    <t>West Side</t>
  </si>
  <si>
    <t>Spend</t>
  </si>
  <si>
    <t>Accruals</t>
  </si>
  <si>
    <t>Balance</t>
  </si>
  <si>
    <t>East Side</t>
  </si>
  <si>
    <t>Total Resources</t>
  </si>
  <si>
    <t>Removal Projects Included in the Filing</t>
  </si>
  <si>
    <t>Steam Projects:</t>
  </si>
  <si>
    <t>In-Service</t>
  </si>
  <si>
    <t>Amount (July11-May13)</t>
  </si>
  <si>
    <t>Wyodak U1 - Precipitator Demolition</t>
  </si>
  <si>
    <t>DJ U3 - Precipitator Demolition</t>
  </si>
  <si>
    <t>Other Projects:</t>
  </si>
  <si>
    <t>Little Mountain Decomissioning</t>
  </si>
  <si>
    <t>UTAH</t>
  </si>
</sst>
</file>

<file path=xl/styles.xml><?xml version="1.0" encoding="utf-8"?>
<styleSheet xmlns="http://schemas.openxmlformats.org/spreadsheetml/2006/main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 yyyy"/>
    <numFmt numFmtId="168" formatCode="mmm\-dd\-yyyy"/>
    <numFmt numFmtId="169" formatCode="[$-409]mmmm\-yy;@"/>
    <numFmt numFmtId="170" formatCode="[$-409]mmm\-yy;@"/>
    <numFmt numFmtId="171" formatCode="_-* #,##0\ &quot;F&quot;_-;\-* #,##0\ &quot;F&quot;_-;_-* &quot;-&quot;\ &quot;F&quot;_-;_-@_-"/>
    <numFmt numFmtId="172" formatCode="&quot;$&quot;###0;[Red]\(&quot;$&quot;###0\)"/>
    <numFmt numFmtId="173" formatCode="&quot;$&quot;#,##0\ ;\(&quot;$&quot;#,##0\)"/>
    <numFmt numFmtId="174" formatCode="0.0"/>
    <numFmt numFmtId="175" formatCode="#,##0.000;[Red]\-#,##0.000"/>
    <numFmt numFmtId="176" formatCode="mmm\ dd\,\ yyyy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TimesNewRomanPS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91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" fontId="9" fillId="2" borderId="11" applyNumberFormat="0" applyProtection="0">
      <alignment horizontal="left" vertical="center" indent="1"/>
    </xf>
    <xf numFmtId="41" fontId="6" fillId="0" borderId="0" applyFont="0" applyFill="0" applyBorder="0" applyAlignment="0" applyProtection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18" fillId="0" borderId="0" applyFont="0" applyFill="0" applyBorder="0" applyProtection="0">
      <alignment horizontal="right"/>
    </xf>
    <xf numFmtId="17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38" fontId="12" fillId="4" borderId="0" applyNumberFormat="0" applyBorder="0" applyAlignment="0" applyProtection="0"/>
    <xf numFmtId="0" fontId="19" fillId="0" borderId="0"/>
    <xf numFmtId="0" fontId="20" fillId="0" borderId="29" applyNumberFormat="0" applyAlignment="0" applyProtection="0">
      <alignment horizontal="left" vertical="center"/>
    </xf>
    <xf numFmtId="0" fontId="20" fillId="0" borderId="1">
      <alignment horizontal="left" vertical="center"/>
    </xf>
    <xf numFmtId="10" fontId="12" fillId="5" borderId="16" applyNumberFormat="0" applyBorder="0" applyAlignment="0" applyProtection="0"/>
    <xf numFmtId="174" fontId="13" fillId="0" borderId="0" applyNumberFormat="0" applyFill="0" applyBorder="0" applyAlignment="0" applyProtection="0"/>
    <xf numFmtId="37" fontId="21" fillId="0" borderId="0" applyNumberFormat="0" applyFill="0" applyBorder="0"/>
    <xf numFmtId="0" fontId="12" fillId="0" borderId="30" applyNumberFormat="0" applyBorder="0" applyAlignment="0"/>
    <xf numFmtId="175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12" fontId="20" fillId="6" borderId="8">
      <alignment horizontal="left"/>
    </xf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7" borderId="11" applyNumberFormat="0" applyProtection="0">
      <alignment vertical="center"/>
    </xf>
    <xf numFmtId="4" fontId="23" fillId="8" borderId="11" applyNumberFormat="0" applyProtection="0">
      <alignment vertical="center"/>
    </xf>
    <xf numFmtId="4" fontId="22" fillId="8" borderId="11" applyNumberFormat="0" applyProtection="0">
      <alignment vertical="center"/>
    </xf>
    <xf numFmtId="4" fontId="22" fillId="8" borderId="11" applyNumberFormat="0" applyProtection="0">
      <alignment horizontal="left" vertical="center" indent="1"/>
    </xf>
    <xf numFmtId="4" fontId="22" fillId="8" borderId="11" applyNumberFormat="0" applyProtection="0">
      <alignment horizontal="left" vertical="center" indent="1"/>
    </xf>
    <xf numFmtId="4" fontId="22" fillId="8" borderId="11" applyNumberFormat="0" applyProtection="0">
      <alignment horizontal="left" vertical="center" indent="1"/>
    </xf>
    <xf numFmtId="4" fontId="22" fillId="8" borderId="11" applyNumberFormat="0" applyProtection="0">
      <alignment horizontal="left" vertical="center" indent="1"/>
    </xf>
    <xf numFmtId="4" fontId="22" fillId="8" borderId="11" applyNumberFormat="0" applyProtection="0">
      <alignment horizontal="left" vertical="center" indent="1"/>
    </xf>
    <xf numFmtId="4" fontId="22" fillId="8" borderId="11" applyNumberFormat="0" applyProtection="0">
      <alignment horizontal="left" vertical="center" indent="1"/>
    </xf>
    <xf numFmtId="0" fontId="22" fillId="8" borderId="11" applyNumberFormat="0" applyProtection="0">
      <alignment horizontal="left" vertical="top" indent="1"/>
    </xf>
    <xf numFmtId="4" fontId="22" fillId="9" borderId="17" applyNumberFormat="0" applyProtection="0">
      <alignment vertical="center"/>
    </xf>
    <xf numFmtId="4" fontId="22" fillId="9" borderId="11" applyNumberFormat="0" applyProtection="0"/>
    <xf numFmtId="4" fontId="22" fillId="9" borderId="11" applyNumberFormat="0" applyProtection="0"/>
    <xf numFmtId="4" fontId="22" fillId="9" borderId="11" applyNumberFormat="0" applyProtection="0"/>
    <xf numFmtId="4" fontId="22" fillId="9" borderId="11" applyNumberFormat="0" applyProtection="0"/>
    <xf numFmtId="4" fontId="22" fillId="9" borderId="11" applyNumberFormat="0" applyProtection="0"/>
    <xf numFmtId="4" fontId="22" fillId="9" borderId="0" applyNumberFormat="0" applyProtection="0">
      <alignment horizontal="left" vertical="center" indent="1"/>
    </xf>
    <xf numFmtId="4" fontId="22" fillId="9" borderId="11" applyNumberFormat="0" applyProtection="0"/>
    <xf numFmtId="4" fontId="9" fillId="10" borderId="11" applyNumberFormat="0" applyProtection="0">
      <alignment horizontal="right" vertical="center"/>
    </xf>
    <xf numFmtId="4" fontId="9" fillId="11" borderId="11" applyNumberFormat="0" applyProtection="0">
      <alignment horizontal="right" vertical="center"/>
    </xf>
    <xf numFmtId="4" fontId="9" fillId="12" borderId="11" applyNumberFormat="0" applyProtection="0">
      <alignment horizontal="right" vertical="center"/>
    </xf>
    <xf numFmtId="4" fontId="9" fillId="13" borderId="11" applyNumberFormat="0" applyProtection="0">
      <alignment horizontal="right" vertical="center"/>
    </xf>
    <xf numFmtId="4" fontId="9" fillId="14" borderId="11" applyNumberFormat="0" applyProtection="0">
      <alignment horizontal="right" vertical="center"/>
    </xf>
    <xf numFmtId="4" fontId="9" fillId="15" borderId="11" applyNumberFormat="0" applyProtection="0">
      <alignment horizontal="right" vertical="center"/>
    </xf>
    <xf numFmtId="4" fontId="9" fillId="16" borderId="11" applyNumberFormat="0" applyProtection="0">
      <alignment horizontal="right" vertical="center"/>
    </xf>
    <xf numFmtId="4" fontId="9" fillId="17" borderId="11" applyNumberFormat="0" applyProtection="0">
      <alignment horizontal="right" vertical="center"/>
    </xf>
    <xf numFmtId="4" fontId="9" fillId="18" borderId="11" applyNumberFormat="0" applyProtection="0">
      <alignment horizontal="right" vertical="center"/>
    </xf>
    <xf numFmtId="4" fontId="22" fillId="19" borderId="31" applyNumberFormat="0" applyProtection="0">
      <alignment horizontal="left" vertical="center" indent="1"/>
    </xf>
    <xf numFmtId="4" fontId="9" fillId="20" borderId="0" applyNumberFormat="0" applyProtection="0">
      <alignment horizontal="left" vertical="center" indent="1"/>
    </xf>
    <xf numFmtId="4" fontId="9" fillId="20" borderId="0" applyNumberFormat="0" applyProtection="0">
      <alignment horizontal="left" indent="1"/>
    </xf>
    <xf numFmtId="4" fontId="9" fillId="20" borderId="0" applyNumberFormat="0" applyProtection="0">
      <alignment horizontal="left" indent="1"/>
    </xf>
    <xf numFmtId="4" fontId="9" fillId="20" borderId="0" applyNumberFormat="0" applyProtection="0">
      <alignment horizontal="left" indent="1"/>
    </xf>
    <xf numFmtId="4" fontId="9" fillId="20" borderId="0" applyNumberFormat="0" applyProtection="0">
      <alignment horizontal="left" indent="1"/>
    </xf>
    <xf numFmtId="4" fontId="9" fillId="20" borderId="0" applyNumberFormat="0" applyProtection="0">
      <alignment horizontal="left" indent="1"/>
    </xf>
    <xf numFmtId="4" fontId="9" fillId="20" borderId="0" applyNumberFormat="0" applyProtection="0">
      <alignment horizontal="left" indent="1"/>
    </xf>
    <xf numFmtId="4" fontId="24" fillId="21" borderId="0" applyNumberFormat="0" applyProtection="0">
      <alignment horizontal="left" vertical="center" indent="1"/>
    </xf>
    <xf numFmtId="4" fontId="24" fillId="21" borderId="0" applyNumberFormat="0" applyProtection="0">
      <alignment horizontal="left" vertical="center" indent="1"/>
    </xf>
    <xf numFmtId="4" fontId="24" fillId="21" borderId="0" applyNumberFormat="0" applyProtection="0">
      <alignment horizontal="left" vertical="center" indent="1"/>
    </xf>
    <xf numFmtId="4" fontId="24" fillId="21" borderId="0" applyNumberFormat="0" applyProtection="0">
      <alignment horizontal="left" vertical="center" indent="1"/>
    </xf>
    <xf numFmtId="4" fontId="24" fillId="21" borderId="0" applyNumberFormat="0" applyProtection="0">
      <alignment horizontal="left" vertical="center" indent="1"/>
    </xf>
    <xf numFmtId="4" fontId="9" fillId="22" borderId="11" applyNumberFormat="0" applyProtection="0">
      <alignment horizontal="right" vertical="center"/>
    </xf>
    <xf numFmtId="4" fontId="25" fillId="0" borderId="0" applyNumberFormat="0" applyProtection="0">
      <alignment horizontal="left" vertical="center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6" fillId="23" borderId="0" applyNumberFormat="0" applyProtection="0">
      <alignment horizontal="left" indent="1"/>
    </xf>
    <xf numFmtId="4" fontId="27" fillId="0" borderId="0" applyNumberFormat="0" applyProtection="0">
      <alignment horizontal="left" vertical="center" indent="1"/>
    </xf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4" fontId="27" fillId="24" borderId="0" applyNumberFormat="0" applyProtection="0"/>
    <xf numFmtId="0" fontId="6" fillId="21" borderId="11" applyNumberFormat="0" applyProtection="0">
      <alignment horizontal="left" vertical="center" indent="1"/>
    </xf>
    <xf numFmtId="0" fontId="6" fillId="21" borderId="11" applyNumberFormat="0" applyProtection="0">
      <alignment horizontal="left" vertical="center" indent="1"/>
    </xf>
    <xf numFmtId="0" fontId="6" fillId="21" borderId="11" applyNumberFormat="0" applyProtection="0">
      <alignment horizontal="left" vertical="center" indent="1"/>
    </xf>
    <xf numFmtId="0" fontId="6" fillId="21" borderId="11" applyNumberFormat="0" applyProtection="0">
      <alignment horizontal="left" vertical="center" indent="1"/>
    </xf>
    <xf numFmtId="0" fontId="6" fillId="21" borderId="11" applyNumberFormat="0" applyProtection="0">
      <alignment horizontal="left" vertical="center" indent="1"/>
    </xf>
    <xf numFmtId="0" fontId="6" fillId="21" borderId="11" applyNumberFormat="0" applyProtection="0">
      <alignment horizontal="left" vertical="top" indent="1"/>
    </xf>
    <xf numFmtId="0" fontId="6" fillId="21" borderId="11" applyNumberFormat="0" applyProtection="0">
      <alignment horizontal="left" vertical="top" indent="1"/>
    </xf>
    <xf numFmtId="0" fontId="6" fillId="21" borderId="11" applyNumberFormat="0" applyProtection="0">
      <alignment horizontal="left" vertical="top" indent="1"/>
    </xf>
    <xf numFmtId="0" fontId="6" fillId="21" borderId="11" applyNumberFormat="0" applyProtection="0">
      <alignment horizontal="left" vertical="top" indent="1"/>
    </xf>
    <xf numFmtId="0" fontId="6" fillId="21" borderId="11" applyNumberFormat="0" applyProtection="0">
      <alignment horizontal="left" vertical="top" indent="1"/>
    </xf>
    <xf numFmtId="0" fontId="6" fillId="9" borderId="11" applyNumberFormat="0" applyProtection="0">
      <alignment horizontal="left" vertical="center" indent="1"/>
    </xf>
    <xf numFmtId="0" fontId="6" fillId="9" borderId="11" applyNumberFormat="0" applyProtection="0">
      <alignment horizontal="left" vertical="center" indent="1"/>
    </xf>
    <xf numFmtId="0" fontId="6" fillId="9" borderId="11" applyNumberFormat="0" applyProtection="0">
      <alignment horizontal="left" vertical="center" indent="1"/>
    </xf>
    <xf numFmtId="0" fontId="6" fillId="9" borderId="11" applyNumberFormat="0" applyProtection="0">
      <alignment horizontal="left" vertical="center" indent="1"/>
    </xf>
    <xf numFmtId="0" fontId="6" fillId="9" borderId="11" applyNumberFormat="0" applyProtection="0">
      <alignment horizontal="left" vertical="center" indent="1"/>
    </xf>
    <xf numFmtId="0" fontId="6" fillId="9" borderId="11" applyNumberFormat="0" applyProtection="0">
      <alignment horizontal="left" vertical="top" indent="1"/>
    </xf>
    <xf numFmtId="0" fontId="6" fillId="9" borderId="11" applyNumberFormat="0" applyProtection="0">
      <alignment horizontal="left" vertical="top" indent="1"/>
    </xf>
    <xf numFmtId="0" fontId="6" fillId="9" borderId="11" applyNumberFormat="0" applyProtection="0">
      <alignment horizontal="left" vertical="top" indent="1"/>
    </xf>
    <xf numFmtId="0" fontId="6" fillId="9" borderId="11" applyNumberFormat="0" applyProtection="0">
      <alignment horizontal="left" vertical="top" indent="1"/>
    </xf>
    <xf numFmtId="0" fontId="6" fillId="9" borderId="11" applyNumberFormat="0" applyProtection="0">
      <alignment horizontal="left" vertical="top" indent="1"/>
    </xf>
    <xf numFmtId="0" fontId="6" fillId="25" borderId="11" applyNumberFormat="0" applyProtection="0">
      <alignment horizontal="left" vertical="center" indent="1"/>
    </xf>
    <xf numFmtId="0" fontId="6" fillId="25" borderId="11" applyNumberFormat="0" applyProtection="0">
      <alignment horizontal="left" vertical="center" indent="1"/>
    </xf>
    <xf numFmtId="0" fontId="6" fillId="25" borderId="11" applyNumberFormat="0" applyProtection="0">
      <alignment horizontal="left" vertical="center" indent="1"/>
    </xf>
    <xf numFmtId="0" fontId="6" fillId="25" borderId="11" applyNumberFormat="0" applyProtection="0">
      <alignment horizontal="left" vertical="center" indent="1"/>
    </xf>
    <xf numFmtId="0" fontId="6" fillId="25" borderId="11" applyNumberFormat="0" applyProtection="0">
      <alignment horizontal="left" vertical="center" indent="1"/>
    </xf>
    <xf numFmtId="0" fontId="6" fillId="25" borderId="11" applyNumberFormat="0" applyProtection="0">
      <alignment horizontal="left" vertical="top" indent="1"/>
    </xf>
    <xf numFmtId="0" fontId="6" fillId="25" borderId="11" applyNumberFormat="0" applyProtection="0">
      <alignment horizontal="left" vertical="top" indent="1"/>
    </xf>
    <xf numFmtId="0" fontId="6" fillId="25" borderId="11" applyNumberFormat="0" applyProtection="0">
      <alignment horizontal="left" vertical="top" indent="1"/>
    </xf>
    <xf numFmtId="0" fontId="6" fillId="25" borderId="11" applyNumberFormat="0" applyProtection="0">
      <alignment horizontal="left" vertical="top" indent="1"/>
    </xf>
    <xf numFmtId="0" fontId="6" fillId="25" borderId="11" applyNumberFormat="0" applyProtection="0">
      <alignment horizontal="left" vertical="top" indent="1"/>
    </xf>
    <xf numFmtId="0" fontId="6" fillId="26" borderId="11" applyNumberFormat="0" applyProtection="0">
      <alignment horizontal="left" vertical="center" indent="1"/>
    </xf>
    <xf numFmtId="0" fontId="6" fillId="26" borderId="11" applyNumberFormat="0" applyProtection="0">
      <alignment horizontal="left" vertical="center" indent="1"/>
    </xf>
    <xf numFmtId="0" fontId="6" fillId="26" borderId="11" applyNumberFormat="0" applyProtection="0">
      <alignment horizontal="left" vertical="center" indent="1"/>
    </xf>
    <xf numFmtId="0" fontId="6" fillId="26" borderId="11" applyNumberFormat="0" applyProtection="0">
      <alignment horizontal="left" vertical="center" indent="1"/>
    </xf>
    <xf numFmtId="0" fontId="6" fillId="26" borderId="11" applyNumberFormat="0" applyProtection="0">
      <alignment horizontal="left" vertical="center" indent="1"/>
    </xf>
    <xf numFmtId="0" fontId="6" fillId="26" borderId="11" applyNumberFormat="0" applyProtection="0">
      <alignment horizontal="left" vertical="top" indent="1"/>
    </xf>
    <xf numFmtId="0" fontId="6" fillId="26" borderId="11" applyNumberFormat="0" applyProtection="0">
      <alignment horizontal="left" vertical="top" indent="1"/>
    </xf>
    <xf numFmtId="0" fontId="6" fillId="26" borderId="11" applyNumberFormat="0" applyProtection="0">
      <alignment horizontal="left" vertical="top" indent="1"/>
    </xf>
    <xf numFmtId="0" fontId="6" fillId="26" borderId="11" applyNumberFormat="0" applyProtection="0">
      <alignment horizontal="left" vertical="top" indent="1"/>
    </xf>
    <xf numFmtId="0" fontId="6" fillId="26" borderId="11" applyNumberFormat="0" applyProtection="0">
      <alignment horizontal="left" vertical="top" indent="1"/>
    </xf>
    <xf numFmtId="4" fontId="9" fillId="5" borderId="11" applyNumberFormat="0" applyProtection="0">
      <alignment vertical="center"/>
    </xf>
    <xf numFmtId="4" fontId="28" fillId="5" borderId="11" applyNumberFormat="0" applyProtection="0">
      <alignment vertical="center"/>
    </xf>
    <xf numFmtId="4" fontId="9" fillId="5" borderId="11" applyNumberFormat="0" applyProtection="0">
      <alignment horizontal="left" vertical="center" indent="1"/>
    </xf>
    <xf numFmtId="0" fontId="9" fillId="5" borderId="11" applyNumberFormat="0" applyProtection="0">
      <alignment horizontal="left" vertical="top" indent="1"/>
    </xf>
    <xf numFmtId="4" fontId="9" fillId="2" borderId="32" applyNumberFormat="0" applyProtection="0">
      <alignment horizontal="right" vertical="center"/>
    </xf>
    <xf numFmtId="4" fontId="9" fillId="0" borderId="11" applyNumberFormat="0" applyProtection="0">
      <alignment horizontal="right" vertical="center"/>
    </xf>
    <xf numFmtId="4" fontId="9" fillId="0" borderId="11" applyNumberFormat="0" applyProtection="0">
      <alignment horizontal="right" vertical="center"/>
    </xf>
    <xf numFmtId="4" fontId="9" fillId="0" borderId="11" applyNumberFormat="0" applyProtection="0">
      <alignment horizontal="right" vertical="center"/>
    </xf>
    <xf numFmtId="4" fontId="9" fillId="0" borderId="11" applyNumberFormat="0" applyProtection="0">
      <alignment horizontal="right" vertical="center"/>
    </xf>
    <xf numFmtId="4" fontId="9" fillId="0" borderId="11" applyNumberFormat="0" applyProtection="0">
      <alignment horizontal="right" vertical="center"/>
    </xf>
    <xf numFmtId="4" fontId="9" fillId="0" borderId="11" applyNumberFormat="0" applyProtection="0">
      <alignment horizontal="right" vertical="center"/>
    </xf>
    <xf numFmtId="4" fontId="28" fillId="20" borderId="11" applyNumberFormat="0" applyProtection="0">
      <alignment horizontal="right" vertical="center"/>
    </xf>
    <xf numFmtId="4" fontId="9" fillId="0" borderId="11" applyNumberFormat="0" applyProtection="0">
      <alignment horizontal="left" vertical="center" indent="1"/>
    </xf>
    <xf numFmtId="4" fontId="9" fillId="0" borderId="11" applyNumberFormat="0" applyProtection="0">
      <alignment horizontal="left" vertical="center" indent="1"/>
    </xf>
    <xf numFmtId="4" fontId="9" fillId="0" borderId="11" applyNumberFormat="0" applyProtection="0">
      <alignment horizontal="left" vertical="center" indent="1"/>
    </xf>
    <xf numFmtId="4" fontId="9" fillId="0" borderId="11" applyNumberFormat="0" applyProtection="0">
      <alignment horizontal="left" vertical="center" indent="1"/>
    </xf>
    <xf numFmtId="4" fontId="9" fillId="0" borderId="11" applyNumberFormat="0" applyProtection="0">
      <alignment horizontal="left" vertical="center" indent="1"/>
    </xf>
    <xf numFmtId="4" fontId="9" fillId="0" borderId="11" applyNumberFormat="0" applyProtection="0">
      <alignment horizontal="left" vertical="center" indent="1"/>
    </xf>
    <xf numFmtId="0" fontId="9" fillId="9" borderId="11" applyNumberFormat="0" applyProtection="0">
      <alignment horizontal="center" vertical="top"/>
    </xf>
    <xf numFmtId="0" fontId="9" fillId="9" borderId="11" applyNumberFormat="0" applyProtection="0">
      <alignment horizontal="left" vertical="top"/>
    </xf>
    <xf numFmtId="0" fontId="9" fillId="9" borderId="11" applyNumberFormat="0" applyProtection="0">
      <alignment horizontal="left" vertical="top"/>
    </xf>
    <xf numFmtId="0" fontId="9" fillId="9" borderId="11" applyNumberFormat="0" applyProtection="0">
      <alignment horizontal="left" vertical="top"/>
    </xf>
    <xf numFmtId="0" fontId="9" fillId="9" borderId="11" applyNumberFormat="0" applyProtection="0">
      <alignment horizontal="left" vertical="top"/>
    </xf>
    <xf numFmtId="0" fontId="9" fillId="9" borderId="11" applyNumberFormat="0" applyProtection="0">
      <alignment horizontal="left" vertical="top"/>
    </xf>
    <xf numFmtId="0" fontId="9" fillId="9" borderId="11" applyNumberFormat="0" applyProtection="0">
      <alignment horizontal="left" vertical="top"/>
    </xf>
    <xf numFmtId="4" fontId="29" fillId="0" borderId="0" applyNumberFormat="0" applyProtection="0">
      <alignment horizontal="left" vertical="center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30" fillId="27" borderId="0" applyNumberFormat="0" applyProtection="0">
      <alignment horizontal="left"/>
    </xf>
    <xf numFmtId="4" fontId="8" fillId="20" borderId="11" applyNumberFormat="0" applyProtection="0">
      <alignment horizontal="right" vertical="center"/>
    </xf>
    <xf numFmtId="176" fontId="6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16">
      <alignment horizontal="center" vertical="center" wrapText="1"/>
    </xf>
    <xf numFmtId="37" fontId="12" fillId="8" borderId="0" applyNumberFormat="0" applyBorder="0" applyAlignment="0" applyProtection="0"/>
    <xf numFmtId="37" fontId="12" fillId="0" borderId="0"/>
    <xf numFmtId="3" fontId="31" fillId="28" borderId="33" applyProtection="0"/>
  </cellStyleXfs>
  <cellXfs count="220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3" fillId="0" borderId="0" xfId="1" applyFont="1" applyBorder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3" applyFont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41" fontId="3" fillId="0" borderId="0" xfId="2" applyNumberFormat="1" applyFont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3" fillId="0" borderId="0" xfId="3" applyFont="1" applyBorder="1" applyAlignment="1">
      <alignment horizontal="left"/>
    </xf>
    <xf numFmtId="0" fontId="4" fillId="0" borderId="0" xfId="3" applyFont="1"/>
    <xf numFmtId="0" fontId="3" fillId="0" borderId="0" xfId="1" applyFont="1" applyFill="1" applyBorder="1" applyAlignment="1">
      <alignment horizontal="center"/>
    </xf>
    <xf numFmtId="41" fontId="3" fillId="0" borderId="0" xfId="2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164" fontId="3" fillId="0" borderId="0" xfId="2" applyNumberFormat="1" applyFont="1" applyBorder="1"/>
    <xf numFmtId="164" fontId="3" fillId="0" borderId="0" xfId="2" applyNumberFormat="1" applyFont="1"/>
    <xf numFmtId="165" fontId="3" fillId="0" borderId="0" xfId="4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4" fontId="3" fillId="0" borderId="1" xfId="2" applyNumberFormat="1" applyFont="1" applyBorder="1"/>
    <xf numFmtId="0" fontId="3" fillId="0" borderId="0" xfId="1" applyFont="1" applyAlignment="1">
      <alignment horizontal="left"/>
    </xf>
    <xf numFmtId="0" fontId="3" fillId="0" borderId="0" xfId="1" applyFont="1" applyFill="1" applyBorder="1" applyAlignment="1"/>
    <xf numFmtId="41" fontId="3" fillId="0" borderId="1" xfId="2" applyNumberFormat="1" applyFont="1" applyFill="1" applyBorder="1" applyAlignment="1">
      <alignment horizontal="center"/>
    </xf>
    <xf numFmtId="166" fontId="3" fillId="0" borderId="0" xfId="4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Border="1" applyAlignment="1"/>
    <xf numFmtId="0" fontId="3" fillId="0" borderId="0" xfId="1" applyFont="1" applyBorder="1" applyAlignment="1"/>
    <xf numFmtId="0" fontId="3" fillId="0" borderId="0" xfId="1" quotePrefix="1" applyFont="1" applyBorder="1" applyAlignment="1">
      <alignment horizontal="left"/>
    </xf>
    <xf numFmtId="0" fontId="4" fillId="0" borderId="0" xfId="1" applyFont="1" applyBorder="1"/>
    <xf numFmtId="0" fontId="3" fillId="0" borderId="2" xfId="1" applyFont="1" applyBorder="1"/>
    <xf numFmtId="0" fontId="3" fillId="0" borderId="3" xfId="1" quotePrefix="1" applyFont="1" applyBorder="1" applyAlignment="1">
      <alignment horizontal="left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5" xfId="1" applyFont="1" applyBorder="1"/>
    <xf numFmtId="3" fontId="3" fillId="0" borderId="0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3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164" fontId="4" fillId="0" borderId="1" xfId="2" applyNumberFormat="1" applyFont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/>
    <xf numFmtId="0" fontId="7" fillId="0" borderId="0" xfId="3" applyFont="1"/>
    <xf numFmtId="0" fontId="6" fillId="0" borderId="0" xfId="3"/>
    <xf numFmtId="0" fontId="8" fillId="0" borderId="0" xfId="3" applyFont="1"/>
    <xf numFmtId="164" fontId="8" fillId="0" borderId="0" xfId="3" applyNumberFormat="1" applyFont="1"/>
    <xf numFmtId="0" fontId="6" fillId="0" borderId="0" xfId="3" applyFont="1"/>
    <xf numFmtId="164" fontId="6" fillId="0" borderId="0" xfId="2" applyNumberFormat="1"/>
    <xf numFmtId="0" fontId="7" fillId="0" borderId="0" xfId="1" applyFont="1"/>
    <xf numFmtId="0" fontId="7" fillId="0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3" applyFont="1" applyBorder="1"/>
    <xf numFmtId="0" fontId="7" fillId="0" borderId="10" xfId="3" applyFont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0" xfId="3" applyFont="1" applyBorder="1"/>
    <xf numFmtId="0" fontId="7" fillId="0" borderId="0" xfId="3" applyFont="1" applyFill="1"/>
    <xf numFmtId="164" fontId="6" fillId="0" borderId="0" xfId="2" applyNumberFormat="1" applyFont="1"/>
    <xf numFmtId="164" fontId="6" fillId="0" borderId="1" xfId="2" applyNumberFormat="1" applyFont="1" applyBorder="1"/>
    <xf numFmtId="164" fontId="6" fillId="0" borderId="1" xfId="2" applyNumberFormat="1" applyBorder="1"/>
    <xf numFmtId="164" fontId="6" fillId="0" borderId="0" xfId="2" applyNumberFormat="1" applyFont="1" applyFill="1"/>
    <xf numFmtId="0" fontId="6" fillId="0" borderId="0" xfId="3" applyAlignment="1">
      <alignment horizontal="left"/>
    </xf>
    <xf numFmtId="164" fontId="7" fillId="0" borderId="1" xfId="2" applyNumberFormat="1" applyFont="1" applyBorder="1"/>
    <xf numFmtId="164" fontId="7" fillId="0" borderId="0" xfId="2" applyNumberFormat="1" applyFont="1" applyAlignment="1">
      <alignment horizontal="right"/>
    </xf>
    <xf numFmtId="0" fontId="6" fillId="0" borderId="0" xfId="5" applyNumberFormat="1" applyFont="1" applyFill="1" applyBorder="1" applyAlignment="1" applyProtection="1">
      <alignment horizontal="left" vertical="center"/>
      <protection locked="0"/>
    </xf>
    <xf numFmtId="0" fontId="6" fillId="0" borderId="0" xfId="5" quotePrefix="1" applyNumberFormat="1" applyFont="1" applyFill="1" applyBorder="1" applyAlignment="1" applyProtection="1">
      <alignment horizontal="left" vertical="center"/>
      <protection locked="0"/>
    </xf>
    <xf numFmtId="164" fontId="6" fillId="0" borderId="12" xfId="2" applyNumberFormat="1" applyFont="1" applyBorder="1"/>
    <xf numFmtId="164" fontId="6" fillId="0" borderId="12" xfId="2" applyNumberFormat="1" applyBorder="1"/>
    <xf numFmtId="0" fontId="7" fillId="0" borderId="0" xfId="3" applyFont="1" applyAlignment="1">
      <alignment horizontal="right"/>
    </xf>
    <xf numFmtId="41" fontId="6" fillId="0" borderId="0" xfId="0" applyNumberFormat="1" applyFont="1" applyFill="1" applyAlignment="1">
      <alignment horizontal="center"/>
    </xf>
    <xf numFmtId="164" fontId="6" fillId="0" borderId="0" xfId="3" applyNumberFormat="1"/>
    <xf numFmtId="164" fontId="6" fillId="0" borderId="12" xfId="3" applyNumberFormat="1" applyFont="1" applyBorder="1"/>
    <xf numFmtId="164" fontId="6" fillId="0" borderId="0" xfId="3" applyNumberFormat="1" applyFont="1" applyFill="1"/>
    <xf numFmtId="164" fontId="8" fillId="0" borderId="0" xfId="2" applyNumberFormat="1" applyFont="1"/>
    <xf numFmtId="164" fontId="6" fillId="0" borderId="0" xfId="3" applyNumberFormat="1" applyFont="1"/>
    <xf numFmtId="0" fontId="7" fillId="0" borderId="0" xfId="0" applyFont="1"/>
    <xf numFmtId="164" fontId="0" fillId="0" borderId="0" xfId="0" applyNumberFormat="1"/>
    <xf numFmtId="0" fontId="0" fillId="0" borderId="0" xfId="0" applyBorder="1"/>
    <xf numFmtId="0" fontId="7" fillId="0" borderId="0" xfId="0" applyFont="1" applyFill="1" applyBorder="1" applyAlignment="1">
      <alignment horizontal="center" wrapText="1"/>
    </xf>
    <xf numFmtId="0" fontId="7" fillId="0" borderId="10" xfId="0" applyFont="1" applyBorder="1"/>
    <xf numFmtId="0" fontId="7" fillId="0" borderId="10" xfId="0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15" xfId="0" applyBorder="1"/>
    <xf numFmtId="0" fontId="7" fillId="0" borderId="0" xfId="0" applyFont="1" applyBorder="1"/>
    <xf numFmtId="167" fontId="7" fillId="0" borderId="0" xfId="0" applyNumberFormat="1" applyFont="1" applyFill="1" applyBorder="1" applyAlignment="1">
      <alignment horizontal="center" wrapText="1"/>
    </xf>
    <xf numFmtId="168" fontId="0" fillId="0" borderId="0" xfId="0" applyNumberFormat="1" applyFill="1"/>
    <xf numFmtId="165" fontId="0" fillId="0" borderId="0" xfId="4" applyNumberFormat="1" applyFont="1" applyFill="1"/>
    <xf numFmtId="164" fontId="0" fillId="0" borderId="15" xfId="2" applyNumberFormat="1" applyFont="1" applyBorder="1"/>
    <xf numFmtId="164" fontId="0" fillId="0" borderId="0" xfId="2" applyNumberFormat="1" applyFont="1" applyFill="1"/>
    <xf numFmtId="164" fontId="0" fillId="0" borderId="1" xfId="2" applyNumberFormat="1" applyFont="1" applyFill="1" applyBorder="1"/>
    <xf numFmtId="164" fontId="0" fillId="0" borderId="1" xfId="2" applyNumberFormat="1" applyFont="1" applyBorder="1"/>
    <xf numFmtId="43" fontId="0" fillId="0" borderId="1" xfId="2" applyFont="1" applyBorder="1"/>
    <xf numFmtId="164" fontId="0" fillId="0" borderId="16" xfId="2" applyNumberFormat="1" applyFont="1" applyBorder="1"/>
    <xf numFmtId="164" fontId="0" fillId="0" borderId="0" xfId="2" applyNumberFormat="1" applyFont="1"/>
    <xf numFmtId="0" fontId="6" fillId="0" borderId="0" xfId="0" applyFont="1" applyFill="1"/>
    <xf numFmtId="164" fontId="0" fillId="0" borderId="15" xfId="2" applyNumberFormat="1" applyFont="1" applyFill="1" applyBorder="1"/>
    <xf numFmtId="164" fontId="0" fillId="0" borderId="0" xfId="0" applyNumberFormat="1" applyFill="1"/>
    <xf numFmtId="164" fontId="0" fillId="0" borderId="0" xfId="2" applyNumberFormat="1" applyFont="1" applyFill="1" applyBorder="1"/>
    <xf numFmtId="164" fontId="0" fillId="0" borderId="0" xfId="2" applyNumberFormat="1" applyFont="1" applyBorder="1"/>
    <xf numFmtId="0" fontId="0" fillId="0" borderId="0" xfId="5" quotePrefix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0" fontId="0" fillId="0" borderId="0" xfId="5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/>
    <xf numFmtId="164" fontId="0" fillId="0" borderId="12" xfId="2" applyNumberFormat="1" applyFont="1" applyFill="1" applyBorder="1"/>
    <xf numFmtId="164" fontId="0" fillId="0" borderId="12" xfId="2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16" xfId="0" applyNumberFormat="1" applyFont="1" applyBorder="1"/>
    <xf numFmtId="164" fontId="8" fillId="0" borderId="0" xfId="2" applyNumberFormat="1" applyFont="1" applyBorder="1"/>
    <xf numFmtId="166" fontId="3" fillId="0" borderId="0" xfId="4" applyNumberFormat="1" applyFont="1" applyBorder="1" applyAlignment="1">
      <alignment horizontal="center"/>
    </xf>
    <xf numFmtId="0" fontId="3" fillId="0" borderId="0" xfId="5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5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3" applyFont="1" applyAlignment="1">
      <alignment horizontal="center" wrapText="1"/>
    </xf>
    <xf numFmtId="167" fontId="7" fillId="0" borderId="0" xfId="0" applyNumberFormat="1" applyFont="1" applyBorder="1" applyAlignment="1">
      <alignment horizontal="center"/>
    </xf>
    <xf numFmtId="167" fontId="7" fillId="0" borderId="10" xfId="3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3" applyNumberFormat="1" applyFont="1"/>
    <xf numFmtId="164" fontId="6" fillId="0" borderId="0" xfId="2" applyNumberFormat="1" applyFont="1" applyAlignment="1">
      <alignment horizontal="center"/>
    </xf>
    <xf numFmtId="164" fontId="6" fillId="0" borderId="0" xfId="2" applyNumberFormat="1" applyFont="1" applyBorder="1"/>
    <xf numFmtId="17" fontId="0" fillId="0" borderId="0" xfId="0" applyNumberFormat="1"/>
    <xf numFmtId="0" fontId="7" fillId="0" borderId="10" xfId="0" applyFont="1" applyFill="1" applyBorder="1" applyAlignment="1">
      <alignment horizontal="center"/>
    </xf>
    <xf numFmtId="0" fontId="8" fillId="0" borderId="0" xfId="0" applyFont="1"/>
    <xf numFmtId="0" fontId="10" fillId="0" borderId="0" xfId="3" applyFont="1"/>
    <xf numFmtId="0" fontId="6" fillId="0" borderId="0" xfId="3" applyAlignment="1">
      <alignment horizontal="center"/>
    </xf>
    <xf numFmtId="0" fontId="6" fillId="0" borderId="0" xfId="3" applyBorder="1"/>
    <xf numFmtId="0" fontId="7" fillId="0" borderId="17" xfId="3" applyFont="1" applyBorder="1" applyAlignment="1">
      <alignment vertical="top"/>
    </xf>
    <xf numFmtId="0" fontId="11" fillId="0" borderId="18" xfId="3" applyFont="1" applyBorder="1" applyAlignment="1">
      <alignment horizontal="center"/>
    </xf>
    <xf numFmtId="0" fontId="11" fillId="0" borderId="19" xfId="3" applyFont="1" applyBorder="1" applyAlignment="1">
      <alignment horizontal="center"/>
    </xf>
    <xf numFmtId="0" fontId="10" fillId="0" borderId="0" xfId="3" applyFont="1" applyBorder="1"/>
    <xf numFmtId="169" fontId="6" fillId="0" borderId="20" xfId="3" applyNumberFormat="1" applyBorder="1" applyAlignment="1"/>
    <xf numFmtId="164" fontId="6" fillId="0" borderId="0" xfId="2" applyNumberFormat="1" applyBorder="1"/>
    <xf numFmtId="164" fontId="6" fillId="0" borderId="21" xfId="2" applyNumberFormat="1" applyBorder="1"/>
    <xf numFmtId="164" fontId="12" fillId="0" borderId="0" xfId="2" applyNumberFormat="1" applyFont="1" applyBorder="1" applyAlignment="1">
      <alignment horizontal="left"/>
    </xf>
    <xf numFmtId="164" fontId="13" fillId="0" borderId="0" xfId="2" applyNumberFormat="1" applyFont="1" applyBorder="1" applyAlignment="1">
      <alignment horizontal="left"/>
    </xf>
    <xf numFmtId="37" fontId="6" fillId="0" borderId="0" xfId="3" applyNumberFormat="1"/>
    <xf numFmtId="0" fontId="10" fillId="0" borderId="20" xfId="3" applyFont="1" applyBorder="1"/>
    <xf numFmtId="164" fontId="6" fillId="0" borderId="0" xfId="3" applyNumberFormat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0" fontId="14" fillId="0" borderId="0" xfId="3" applyFont="1" applyBorder="1" applyAlignment="1">
      <alignment horizontal="center" wrapText="1"/>
    </xf>
    <xf numFmtId="164" fontId="6" fillId="0" borderId="21" xfId="2" applyNumberFormat="1" applyFont="1" applyBorder="1"/>
    <xf numFmtId="0" fontId="6" fillId="0" borderId="22" xfId="3" applyBorder="1"/>
    <xf numFmtId="0" fontId="6" fillId="0" borderId="10" xfId="3" applyBorder="1"/>
    <xf numFmtId="0" fontId="6" fillId="0" borderId="23" xfId="3" applyBorder="1"/>
    <xf numFmtId="164" fontId="7" fillId="0" borderId="20" xfId="3" applyNumberFormat="1" applyFont="1" applyBorder="1"/>
    <xf numFmtId="164" fontId="7" fillId="0" borderId="0" xfId="3" applyNumberFormat="1" applyFont="1" applyBorder="1"/>
    <xf numFmtId="164" fontId="6" fillId="0" borderId="0" xfId="3" applyNumberFormat="1" applyFont="1" applyBorder="1"/>
    <xf numFmtId="0" fontId="3" fillId="0" borderId="0" xfId="3" applyFont="1" applyBorder="1"/>
    <xf numFmtId="169" fontId="6" fillId="0" borderId="20" xfId="3" applyNumberFormat="1" applyBorder="1"/>
    <xf numFmtId="164" fontId="6" fillId="0" borderId="24" xfId="2" applyNumberFormat="1" applyFont="1" applyBorder="1" applyAlignment="1">
      <alignment horizontal="center" wrapText="1"/>
    </xf>
    <xf numFmtId="164" fontId="6" fillId="0" borderId="0" xfId="2" applyNumberFormat="1" applyFont="1" applyBorder="1" applyAlignment="1">
      <alignment horizontal="center" wrapText="1"/>
    </xf>
    <xf numFmtId="164" fontId="6" fillId="0" borderId="21" xfId="2" applyNumberFormat="1" applyFont="1" applyBorder="1" applyAlignment="1">
      <alignment horizontal="center" wrapText="1"/>
    </xf>
    <xf numFmtId="164" fontId="6" fillId="0" borderId="25" xfId="2" applyNumberFormat="1" applyFont="1" applyBorder="1" applyAlignment="1">
      <alignment horizontal="center" wrapText="1"/>
    </xf>
    <xf numFmtId="164" fontId="13" fillId="0" borderId="0" xfId="2" applyNumberFormat="1" applyFont="1" applyBorder="1" applyAlignment="1">
      <alignment horizontal="center"/>
    </xf>
    <xf numFmtId="0" fontId="6" fillId="0" borderId="0" xfId="3" applyFont="1" applyBorder="1"/>
    <xf numFmtId="169" fontId="6" fillId="0" borderId="26" xfId="3" applyNumberFormat="1" applyBorder="1"/>
    <xf numFmtId="164" fontId="6" fillId="0" borderId="27" xfId="2" applyNumberFormat="1" applyFont="1" applyBorder="1" applyAlignment="1">
      <alignment horizontal="center" wrapText="1"/>
    </xf>
    <xf numFmtId="164" fontId="6" fillId="0" borderId="28" xfId="2" applyNumberFormat="1" applyFont="1" applyBorder="1" applyAlignment="1">
      <alignment horizontal="center" wrapText="1"/>
    </xf>
    <xf numFmtId="164" fontId="6" fillId="0" borderId="23" xfId="2" applyNumberFormat="1" applyFont="1" applyBorder="1" applyAlignment="1">
      <alignment horizontal="center" wrapText="1"/>
    </xf>
    <xf numFmtId="17" fontId="6" fillId="0" borderId="0" xfId="3" applyNumberFormat="1" applyBorder="1"/>
    <xf numFmtId="164" fontId="6" fillId="0" borderId="0" xfId="2" applyNumberFormat="1" applyFont="1" applyFill="1" applyBorder="1"/>
    <xf numFmtId="0" fontId="15" fillId="0" borderId="0" xfId="3" applyFont="1"/>
    <xf numFmtId="0" fontId="7" fillId="0" borderId="0" xfId="3" applyFont="1" applyBorder="1" applyAlignment="1">
      <alignment horizontal="center"/>
    </xf>
    <xf numFmtId="0" fontId="6" fillId="0" borderId="0" xfId="3" applyBorder="1" applyAlignment="1">
      <alignment horizontal="center"/>
    </xf>
    <xf numFmtId="0" fontId="6" fillId="0" borderId="0" xfId="3" applyAlignment="1">
      <alignment horizontal="right"/>
    </xf>
    <xf numFmtId="164" fontId="6" fillId="0" borderId="0" xfId="3" applyNumberFormat="1" applyBorder="1"/>
    <xf numFmtId="0" fontId="6" fillId="0" borderId="0" xfId="3" applyBorder="1" applyAlignment="1">
      <alignment horizontal="right"/>
    </xf>
    <xf numFmtId="0" fontId="12" fillId="0" borderId="0" xfId="3" applyFont="1" applyBorder="1" applyAlignment="1">
      <alignment horizontal="left"/>
    </xf>
    <xf numFmtId="41" fontId="6" fillId="0" borderId="0" xfId="6" applyFont="1" applyBorder="1"/>
    <xf numFmtId="41" fontId="0" fillId="0" borderId="0" xfId="6" applyFont="1" applyBorder="1"/>
    <xf numFmtId="0" fontId="7" fillId="0" borderId="0" xfId="3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164" fontId="13" fillId="0" borderId="0" xfId="2" applyNumberFormat="1" applyFont="1" applyBorder="1" applyAlignment="1">
      <alignment horizontal="right"/>
    </xf>
    <xf numFmtId="41" fontId="7" fillId="3" borderId="0" xfId="3" applyNumberFormat="1" applyFont="1" applyFill="1" applyBorder="1"/>
    <xf numFmtId="41" fontId="7" fillId="0" borderId="0" xfId="3" applyNumberFormat="1" applyFont="1" applyBorder="1"/>
    <xf numFmtId="164" fontId="10" fillId="0" borderId="0" xfId="3" applyNumberFormat="1" applyFont="1" applyBorder="1"/>
    <xf numFmtId="0" fontId="7" fillId="0" borderId="10" xfId="3" applyFont="1" applyFill="1" applyBorder="1"/>
    <xf numFmtId="0" fontId="6" fillId="0" borderId="10" xfId="3" applyFont="1" applyBorder="1"/>
    <xf numFmtId="0" fontId="7" fillId="0" borderId="10" xfId="3" applyFont="1" applyFill="1" applyBorder="1" applyAlignment="1">
      <alignment horizontal="center" wrapText="1"/>
    </xf>
    <xf numFmtId="170" fontId="6" fillId="0" borderId="0" xfId="3" applyNumberFormat="1" applyAlignment="1">
      <alignment horizontal="center"/>
    </xf>
    <xf numFmtId="0" fontId="6" fillId="0" borderId="10" xfId="3" applyFont="1" applyFill="1" applyBorder="1"/>
    <xf numFmtId="0" fontId="6" fillId="0" borderId="0" xfId="3" applyFont="1" applyFill="1"/>
    <xf numFmtId="164" fontId="6" fillId="0" borderId="1" xfId="2" applyNumberFormat="1" applyFont="1" applyFill="1" applyBorder="1"/>
    <xf numFmtId="164" fontId="6" fillId="0" borderId="12" xfId="2" applyNumberFormat="1" applyFont="1" applyFill="1" applyBorder="1"/>
    <xf numFmtId="43" fontId="6" fillId="0" borderId="0" xfId="0" applyNumberFormat="1" applyFont="1"/>
    <xf numFmtId="0" fontId="6" fillId="0" borderId="10" xfId="0" applyFont="1" applyBorder="1"/>
    <xf numFmtId="0" fontId="6" fillId="0" borderId="10" xfId="0" applyFont="1" applyFill="1" applyBorder="1"/>
    <xf numFmtId="0" fontId="6" fillId="0" borderId="0" xfId="3" applyFont="1" applyFill="1" applyBorder="1"/>
    <xf numFmtId="0" fontId="3" fillId="0" borderId="0" xfId="3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164" fontId="3" fillId="0" borderId="0" xfId="2" applyNumberFormat="1" applyFont="1" applyFill="1" applyBorder="1"/>
    <xf numFmtId="164" fontId="3" fillId="0" borderId="0" xfId="2" applyNumberFormat="1" applyFont="1" applyFill="1"/>
    <xf numFmtId="0" fontId="3" fillId="0" borderId="0" xfId="1" applyFont="1" applyFill="1" applyAlignment="1">
      <alignment horizontal="center"/>
    </xf>
    <xf numFmtId="167" fontId="7" fillId="0" borderId="13" xfId="0" applyNumberFormat="1" applyFont="1" applyFill="1" applyBorder="1" applyAlignment="1">
      <alignment horizontal="center" wrapText="1"/>
    </xf>
    <xf numFmtId="167" fontId="7" fillId="0" borderId="14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191"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[0] 2" xfId="6"/>
    <cellStyle name="Comma 2" xfId="2"/>
    <cellStyle name="Comma 3" xfId="15"/>
    <cellStyle name="Comma 3 2" xfId="16"/>
    <cellStyle name="Comma 4" xfId="17"/>
    <cellStyle name="Comma0" xfId="18"/>
    <cellStyle name="Currency 2" xfId="19"/>
    <cellStyle name="Currency No Comma" xfId="20"/>
    <cellStyle name="Currency0" xfId="21"/>
    <cellStyle name="Date" xfId="22"/>
    <cellStyle name="Fixed" xfId="23"/>
    <cellStyle name="Grey" xfId="24"/>
    <cellStyle name="header" xfId="25"/>
    <cellStyle name="Header1" xfId="26"/>
    <cellStyle name="Header2" xfId="27"/>
    <cellStyle name="Input [yellow]" xfId="28"/>
    <cellStyle name="MCP" xfId="29"/>
    <cellStyle name="nONE" xfId="30"/>
    <cellStyle name="noninput" xfId="31"/>
    <cellStyle name="Normal" xfId="0" builtinId="0"/>
    <cellStyle name="Normal - Style1" xfId="32"/>
    <cellStyle name="Normal 2" xfId="3"/>
    <cellStyle name="Normal 2 2" xfId="33"/>
    <cellStyle name="Normal 3" xfId="34"/>
    <cellStyle name="Normal 4" xfId="35"/>
    <cellStyle name="Normal 5" xfId="36"/>
    <cellStyle name="Normal 6" xfId="37"/>
    <cellStyle name="Normal_Copy of File50007" xfId="1"/>
    <cellStyle name="Password" xfId="38"/>
    <cellStyle name="Percent [2]" xfId="39"/>
    <cellStyle name="Percent 2" xfId="4"/>
    <cellStyle name="Percent 3" xfId="40"/>
    <cellStyle name="SAPBEXaggData" xfId="41"/>
    <cellStyle name="SAPBEXaggDataEmph" xfId="42"/>
    <cellStyle name="SAPBEXaggItem" xfId="43"/>
    <cellStyle name="SAPBEXaggItem 2" xfId="44"/>
    <cellStyle name="SAPBEXaggItem 3" xfId="45"/>
    <cellStyle name="SAPBEXaggItem 4" xfId="46"/>
    <cellStyle name="SAPBEXaggItem 5" xfId="47"/>
    <cellStyle name="SAPBEXaggItem 6" xfId="48"/>
    <cellStyle name="SAPBEXaggItem_Copy of xSAPtemp5457" xfId="49"/>
    <cellStyle name="SAPBEXaggItemX" xfId="50"/>
    <cellStyle name="SAPBEXchaText" xfId="51"/>
    <cellStyle name="SAPBEXchaText 2" xfId="52"/>
    <cellStyle name="SAPBEXchaText 3" xfId="53"/>
    <cellStyle name="SAPBEXchaText 4" xfId="54"/>
    <cellStyle name="SAPBEXchaText 5" xfId="55"/>
    <cellStyle name="SAPBEXchaText 6" xfId="56"/>
    <cellStyle name="SAPBEXchaText 7" xfId="57"/>
    <cellStyle name="SAPBEXchaText_Copy of xSAPtemp5457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Item 2" xfId="70"/>
    <cellStyle name="SAPBEXfilterItem 3" xfId="71"/>
    <cellStyle name="SAPBEXfilterItem 4" xfId="72"/>
    <cellStyle name="SAPBEXfilterItem 5" xfId="73"/>
    <cellStyle name="SAPBEXfilterItem 6" xfId="74"/>
    <cellStyle name="SAPBEXfilterItem_Copy of xSAPtemp5457" xfId="75"/>
    <cellStyle name="SAPBEXfilterText" xfId="76"/>
    <cellStyle name="SAPBEXfilterText 2" xfId="77"/>
    <cellStyle name="SAPBEXfilterText 3" xfId="78"/>
    <cellStyle name="SAPBEXfilterText 4" xfId="79"/>
    <cellStyle name="SAPBEXfilterText 5" xfId="80"/>
    <cellStyle name="SAPBEXformats" xfId="81"/>
    <cellStyle name="SAPBEXheaderItem" xfId="82"/>
    <cellStyle name="SAPBEXheaderItem 10" xfId="83"/>
    <cellStyle name="SAPBEXheaderItem 2" xfId="84"/>
    <cellStyle name="SAPBEXheaderItem 3" xfId="85"/>
    <cellStyle name="SAPBEXheaderItem 4" xfId="86"/>
    <cellStyle name="SAPBEXheaderItem 5" xfId="87"/>
    <cellStyle name="SAPBEXheaderItem 6" xfId="88"/>
    <cellStyle name="SAPBEXheaderItem 7" xfId="89"/>
    <cellStyle name="SAPBEXheaderItem 7 2" xfId="90"/>
    <cellStyle name="SAPBEXheaderItem 8" xfId="91"/>
    <cellStyle name="SAPBEXheaderItem 9" xfId="92"/>
    <cellStyle name="SAPBEXheaderItem_Copy of xSAPtemp5457" xfId="93"/>
    <cellStyle name="SAPBEXheaderText" xfId="94"/>
    <cellStyle name="SAPBEXheaderText 10" xfId="95"/>
    <cellStyle name="SAPBEXheaderText 2" xfId="96"/>
    <cellStyle name="SAPBEXheaderText 3" xfId="97"/>
    <cellStyle name="SAPBEXheaderText 4" xfId="98"/>
    <cellStyle name="SAPBEXheaderText 5" xfId="99"/>
    <cellStyle name="SAPBEXheaderText 6" xfId="100"/>
    <cellStyle name="SAPBEXheaderText 7" xfId="101"/>
    <cellStyle name="SAPBEXheaderText 7 2" xfId="102"/>
    <cellStyle name="SAPBEXheaderText 8" xfId="103"/>
    <cellStyle name="SAPBEXheaderText 9" xfId="104"/>
    <cellStyle name="SAPBEXheaderText_Copy of xSAPtemp5457" xfId="105"/>
    <cellStyle name="SAPBEXHLevel0" xfId="106"/>
    <cellStyle name="SAPBEXHLevel0 2" xfId="107"/>
    <cellStyle name="SAPBEXHLevel0 3" xfId="108"/>
    <cellStyle name="SAPBEXHLevel0 4" xfId="109"/>
    <cellStyle name="SAPBEXHLevel0 5" xfId="110"/>
    <cellStyle name="SAPBEXHLevel0X" xfId="111"/>
    <cellStyle name="SAPBEXHLevel0X 2" xfId="112"/>
    <cellStyle name="SAPBEXHLevel0X 3" xfId="113"/>
    <cellStyle name="SAPBEXHLevel0X 4" xfId="114"/>
    <cellStyle name="SAPBEXHLevel0X 5" xfId="115"/>
    <cellStyle name="SAPBEXHLevel1" xfId="116"/>
    <cellStyle name="SAPBEXHLevel1 2" xfId="117"/>
    <cellStyle name="SAPBEXHLevel1 3" xfId="118"/>
    <cellStyle name="SAPBEXHLevel1 4" xfId="119"/>
    <cellStyle name="SAPBEXHLevel1 5" xfId="120"/>
    <cellStyle name="SAPBEXHLevel1X" xfId="121"/>
    <cellStyle name="SAPBEXHLevel1X 2" xfId="122"/>
    <cellStyle name="SAPBEXHLevel1X 3" xfId="123"/>
    <cellStyle name="SAPBEXHLevel1X 4" xfId="124"/>
    <cellStyle name="SAPBEXHLevel1X 5" xfId="125"/>
    <cellStyle name="SAPBEXHLevel2" xfId="126"/>
    <cellStyle name="SAPBEXHLevel2 2" xfId="127"/>
    <cellStyle name="SAPBEXHLevel2 3" xfId="128"/>
    <cellStyle name="SAPBEXHLevel2 4" xfId="129"/>
    <cellStyle name="SAPBEXHLevel2 5" xfId="130"/>
    <cellStyle name="SAPBEXHLevel2X" xfId="131"/>
    <cellStyle name="SAPBEXHLevel2X 2" xfId="132"/>
    <cellStyle name="SAPBEXHLevel2X 3" xfId="133"/>
    <cellStyle name="SAPBEXHLevel2X 4" xfId="134"/>
    <cellStyle name="SAPBEXHLevel2X 5" xfId="135"/>
    <cellStyle name="SAPBEXHLevel3" xfId="136"/>
    <cellStyle name="SAPBEXHLevel3 2" xfId="137"/>
    <cellStyle name="SAPBEXHLevel3 3" xfId="138"/>
    <cellStyle name="SAPBEXHLevel3 4" xfId="139"/>
    <cellStyle name="SAPBEXHLevel3 5" xfId="140"/>
    <cellStyle name="SAPBEXHLevel3X" xfId="141"/>
    <cellStyle name="SAPBEXHLevel3X 2" xfId="142"/>
    <cellStyle name="SAPBEXHLevel3X 3" xfId="143"/>
    <cellStyle name="SAPBEXHLevel3X 4" xfId="144"/>
    <cellStyle name="SAPBEXHLevel3X 5" xfId="145"/>
    <cellStyle name="SAPBEXresData" xfId="146"/>
    <cellStyle name="SAPBEXresDataEmph" xfId="147"/>
    <cellStyle name="SAPBEXresItem" xfId="148"/>
    <cellStyle name="SAPBEXresItemX" xfId="149"/>
    <cellStyle name="SAPBEXstdData" xfId="150"/>
    <cellStyle name="SAPBEXstdData 2" xfId="151"/>
    <cellStyle name="SAPBEXstdData 3" xfId="152"/>
    <cellStyle name="SAPBEXstdData 4" xfId="153"/>
    <cellStyle name="SAPBEXstdData 5" xfId="154"/>
    <cellStyle name="SAPBEXstdData 6" xfId="155"/>
    <cellStyle name="SAPBEXstdData_Copy of xSAPtemp5457" xfId="156"/>
    <cellStyle name="SAPBEXstdDataEmph" xfId="157"/>
    <cellStyle name="SAPBEXstdItem" xfId="5"/>
    <cellStyle name="SAPBEXstdItem 2" xfId="158"/>
    <cellStyle name="SAPBEXstdItem 3" xfId="159"/>
    <cellStyle name="SAPBEXstdItem 4" xfId="160"/>
    <cellStyle name="SAPBEXstdItem 5" xfId="161"/>
    <cellStyle name="SAPBEXstdItem 6" xfId="162"/>
    <cellStyle name="SAPBEXstdItem_Copy of xSAPtemp5457" xfId="163"/>
    <cellStyle name="SAPBEXstdItemX" xfId="164"/>
    <cellStyle name="SAPBEXstdItemX 2" xfId="165"/>
    <cellStyle name="SAPBEXstdItemX 3" xfId="166"/>
    <cellStyle name="SAPBEXstdItemX 4" xfId="167"/>
    <cellStyle name="SAPBEXstdItemX 5" xfId="168"/>
    <cellStyle name="SAPBEXstdItemX 6" xfId="169"/>
    <cellStyle name="SAPBEXstdItemX_Copy of xSAPtemp5457" xfId="170"/>
    <cellStyle name="SAPBEXtitle" xfId="171"/>
    <cellStyle name="SAPBEXtitle 10" xfId="172"/>
    <cellStyle name="SAPBEXtitle 2" xfId="173"/>
    <cellStyle name="SAPBEXtitle 3" xfId="174"/>
    <cellStyle name="SAPBEXtitle 4" xfId="175"/>
    <cellStyle name="SAPBEXtitle 5" xfId="176"/>
    <cellStyle name="SAPBEXtitle 6" xfId="177"/>
    <cellStyle name="SAPBEXtitle 7" xfId="178"/>
    <cellStyle name="SAPBEXtitle 7 2" xfId="179"/>
    <cellStyle name="SAPBEXtitle 8" xfId="180"/>
    <cellStyle name="SAPBEXtitle 9" xfId="181"/>
    <cellStyle name="SAPBEXtitle_Copy of xSAPtemp5457" xfId="182"/>
    <cellStyle name="SAPBEXundefined" xfId="183"/>
    <cellStyle name="Style 27" xfId="184"/>
    <cellStyle name="Style 35" xfId="185"/>
    <cellStyle name="Style 36" xfId="186"/>
    <cellStyle name="Titles" xfId="187"/>
    <cellStyle name="Unprot" xfId="188"/>
    <cellStyle name="Unprot$" xfId="189"/>
    <cellStyle name="Unprotect" xfId="190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60</xdr:row>
      <xdr:rowOff>76200</xdr:rowOff>
    </xdr:from>
    <xdr:to>
      <xdr:col>11</xdr:col>
      <xdr:colOff>438150</xdr:colOff>
      <xdr:row>68</xdr:row>
      <xdr:rowOff>47625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14300" y="9220200"/>
          <a:ext cx="7562850" cy="1190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 eaLnBrk="1" fontAlgn="auto" latinLnBrk="0" hangingPunct="1"/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Depreciation expense is walked forward to the test period ending May</a:t>
          </a: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 2013. This adjustment reflects the incremental depreciation expense due to plant additions, net of retirements (adjustment 8.6). </a:t>
          </a:r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53</xdr:row>
      <xdr:rowOff>76200</xdr:rowOff>
    </xdr:from>
    <xdr:to>
      <xdr:col>11</xdr:col>
      <xdr:colOff>438150</xdr:colOff>
      <xdr:row>61</xdr:row>
      <xdr:rowOff>47625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14300" y="8153400"/>
          <a:ext cx="7724775" cy="1190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 eaLnBrk="1" fontAlgn="auto" latinLnBrk="0" hangingPunct="1"/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Amortization expense is walked forward to the test period ending May</a:t>
          </a: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 2013. This adjustment reflects the incremental amortization expense due to plant additions, net of retirements (adjustment 8.6). </a:t>
          </a:r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  </a:t>
          </a:r>
          <a:endParaRPr lang="en-US" sz="10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60</xdr:row>
      <xdr:rowOff>76200</xdr:rowOff>
    </xdr:from>
    <xdr:to>
      <xdr:col>11</xdr:col>
      <xdr:colOff>438150</xdr:colOff>
      <xdr:row>68</xdr:row>
      <xdr:rowOff>47625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14300" y="9220200"/>
          <a:ext cx="7562850" cy="1190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 eaLnBrk="1" fontAlgn="auto" latinLnBrk="0" hangingPunct="1"/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This adjustment steps forward the depreciation reserve through the test period using</a:t>
          </a: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 monthly depreciation expense and plant retirements</a:t>
          </a:r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. This adjustment reflects the 1</a:t>
          </a: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3 month average </a:t>
          </a:r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methodology used for including electric plant in service items in rate base. </a:t>
          </a:r>
          <a:endParaRPr lang="en-US" sz="10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52</xdr:row>
      <xdr:rowOff>76200</xdr:rowOff>
    </xdr:from>
    <xdr:to>
      <xdr:col>11</xdr:col>
      <xdr:colOff>438150</xdr:colOff>
      <xdr:row>60</xdr:row>
      <xdr:rowOff>47625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14300" y="8001000"/>
          <a:ext cx="7562850" cy="1190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This adjustment steps forward the amortization reserve through the test period using monthly amortization</a:t>
          </a: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 expense and plant retirements. </a:t>
          </a:r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This adjustment reflects the 13 month average methodology used for including electric plant in service items in rate base.</a:t>
          </a:r>
          <a:endParaRPr lang="en-US" sz="10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PD\SLREG1\ARCHIVE\2007\SEMI%20Dec%202007\8%20-%20Rate%20Base\Misc%20Rate%20Base\M&amp;S%20Analysis\Total%20Company%203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anne\SAP\RC_CCvloo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PD\SLREG1\ARCHIVE\2006\SEMI%20Mar%202006\Tab%20%234%20-%20O&amp;M\Affiliate%20Management%20Fee%20Commitment\MGMT%20FEE%20ACTUALS%20FY%202001%20thru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PD\SLREG1\ARCHIVE\2006\0306%20SEMI\Tab%20%238%20-%20Rate%20Base\Major%20Plant%20Additions\Major%20Plant%20Addition%20Adjust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PD\SLREG1\ARCHIVE\2007\SEMI%20Dec%202007\8%20-%20Rate%20Base\Misc%20Rate%20Base\8.7%20-%20Misc%20Rate%20Base%20Adjustment%20-%20BE%20Av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21566\LOCALS~1\Temp\xSAPtemp49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Backup"/>
      <sheetName val="BW"/>
      <sheetName val="Fuel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9"/>
  <sheetViews>
    <sheetView tabSelected="1" zoomScale="85" zoomScaleNormal="85" workbookViewId="0">
      <selection activeCell="A74" sqref="A74:XFD411"/>
    </sheetView>
  </sheetViews>
  <sheetFormatPr defaultColWidth="10" defaultRowHeight="12"/>
  <cols>
    <col min="1" max="1" width="2.5703125" style="1" customWidth="1"/>
    <col min="2" max="2" width="7.140625" style="1" customWidth="1"/>
    <col min="3" max="3" width="23.5703125" style="1" customWidth="1"/>
    <col min="4" max="4" width="9.7109375" style="1" customWidth="1"/>
    <col min="5" max="5" width="9.7109375" style="1" hidden="1" customWidth="1"/>
    <col min="6" max="6" width="4.7109375" style="1" customWidth="1"/>
    <col min="7" max="7" width="14.42578125" style="1" customWidth="1"/>
    <col min="8" max="8" width="12" style="1" customWidth="1"/>
    <col min="9" max="9" width="11.140625" style="1" customWidth="1"/>
    <col min="10" max="10" width="10.28515625" style="1" customWidth="1"/>
    <col min="11" max="11" width="13" style="1" customWidth="1"/>
    <col min="12" max="12" width="8.28515625" style="1" customWidth="1"/>
    <col min="13" max="257" width="10" style="1"/>
    <col min="258" max="258" width="2.5703125" style="1" customWidth="1"/>
    <col min="259" max="259" width="7.140625" style="1" customWidth="1"/>
    <col min="260" max="260" width="23.5703125" style="1" customWidth="1"/>
    <col min="261" max="261" width="9.7109375" style="1" customWidth="1"/>
    <col min="262" max="262" width="0" style="1" hidden="1" customWidth="1"/>
    <col min="263" max="263" width="4.7109375" style="1" customWidth="1"/>
    <col min="264" max="264" width="14.42578125" style="1" customWidth="1"/>
    <col min="265" max="265" width="11.140625" style="1" customWidth="1"/>
    <col min="266" max="266" width="10.28515625" style="1" customWidth="1"/>
    <col min="267" max="267" width="13" style="1" customWidth="1"/>
    <col min="268" max="268" width="8.28515625" style="1" customWidth="1"/>
    <col min="269" max="513" width="10" style="1"/>
    <col min="514" max="514" width="2.5703125" style="1" customWidth="1"/>
    <col min="515" max="515" width="7.140625" style="1" customWidth="1"/>
    <col min="516" max="516" width="23.5703125" style="1" customWidth="1"/>
    <col min="517" max="517" width="9.7109375" style="1" customWidth="1"/>
    <col min="518" max="518" width="0" style="1" hidden="1" customWidth="1"/>
    <col min="519" max="519" width="4.7109375" style="1" customWidth="1"/>
    <col min="520" max="520" width="14.42578125" style="1" customWidth="1"/>
    <col min="521" max="521" width="11.140625" style="1" customWidth="1"/>
    <col min="522" max="522" width="10.28515625" style="1" customWidth="1"/>
    <col min="523" max="523" width="13" style="1" customWidth="1"/>
    <col min="524" max="524" width="8.28515625" style="1" customWidth="1"/>
    <col min="525" max="769" width="10" style="1"/>
    <col min="770" max="770" width="2.5703125" style="1" customWidth="1"/>
    <col min="771" max="771" width="7.140625" style="1" customWidth="1"/>
    <col min="772" max="772" width="23.5703125" style="1" customWidth="1"/>
    <col min="773" max="773" width="9.7109375" style="1" customWidth="1"/>
    <col min="774" max="774" width="0" style="1" hidden="1" customWidth="1"/>
    <col min="775" max="775" width="4.7109375" style="1" customWidth="1"/>
    <col min="776" max="776" width="14.42578125" style="1" customWidth="1"/>
    <col min="777" max="777" width="11.140625" style="1" customWidth="1"/>
    <col min="778" max="778" width="10.28515625" style="1" customWidth="1"/>
    <col min="779" max="779" width="13" style="1" customWidth="1"/>
    <col min="780" max="780" width="8.28515625" style="1" customWidth="1"/>
    <col min="781" max="1025" width="10" style="1"/>
    <col min="1026" max="1026" width="2.5703125" style="1" customWidth="1"/>
    <col min="1027" max="1027" width="7.140625" style="1" customWidth="1"/>
    <col min="1028" max="1028" width="23.5703125" style="1" customWidth="1"/>
    <col min="1029" max="1029" width="9.7109375" style="1" customWidth="1"/>
    <col min="1030" max="1030" width="0" style="1" hidden="1" customWidth="1"/>
    <col min="1031" max="1031" width="4.7109375" style="1" customWidth="1"/>
    <col min="1032" max="1032" width="14.42578125" style="1" customWidth="1"/>
    <col min="1033" max="1033" width="11.140625" style="1" customWidth="1"/>
    <col min="1034" max="1034" width="10.28515625" style="1" customWidth="1"/>
    <col min="1035" max="1035" width="13" style="1" customWidth="1"/>
    <col min="1036" max="1036" width="8.28515625" style="1" customWidth="1"/>
    <col min="1037" max="1281" width="10" style="1"/>
    <col min="1282" max="1282" width="2.5703125" style="1" customWidth="1"/>
    <col min="1283" max="1283" width="7.140625" style="1" customWidth="1"/>
    <col min="1284" max="1284" width="23.5703125" style="1" customWidth="1"/>
    <col min="1285" max="1285" width="9.7109375" style="1" customWidth="1"/>
    <col min="1286" max="1286" width="0" style="1" hidden="1" customWidth="1"/>
    <col min="1287" max="1287" width="4.7109375" style="1" customWidth="1"/>
    <col min="1288" max="1288" width="14.42578125" style="1" customWidth="1"/>
    <col min="1289" max="1289" width="11.140625" style="1" customWidth="1"/>
    <col min="1290" max="1290" width="10.28515625" style="1" customWidth="1"/>
    <col min="1291" max="1291" width="13" style="1" customWidth="1"/>
    <col min="1292" max="1292" width="8.28515625" style="1" customWidth="1"/>
    <col min="1293" max="1537" width="10" style="1"/>
    <col min="1538" max="1538" width="2.5703125" style="1" customWidth="1"/>
    <col min="1539" max="1539" width="7.140625" style="1" customWidth="1"/>
    <col min="1540" max="1540" width="23.5703125" style="1" customWidth="1"/>
    <col min="1541" max="1541" width="9.7109375" style="1" customWidth="1"/>
    <col min="1542" max="1542" width="0" style="1" hidden="1" customWidth="1"/>
    <col min="1543" max="1543" width="4.7109375" style="1" customWidth="1"/>
    <col min="1544" max="1544" width="14.42578125" style="1" customWidth="1"/>
    <col min="1545" max="1545" width="11.140625" style="1" customWidth="1"/>
    <col min="1546" max="1546" width="10.28515625" style="1" customWidth="1"/>
    <col min="1547" max="1547" width="13" style="1" customWidth="1"/>
    <col min="1548" max="1548" width="8.28515625" style="1" customWidth="1"/>
    <col min="1549" max="1793" width="10" style="1"/>
    <col min="1794" max="1794" width="2.5703125" style="1" customWidth="1"/>
    <col min="1795" max="1795" width="7.140625" style="1" customWidth="1"/>
    <col min="1796" max="1796" width="23.5703125" style="1" customWidth="1"/>
    <col min="1797" max="1797" width="9.7109375" style="1" customWidth="1"/>
    <col min="1798" max="1798" width="0" style="1" hidden="1" customWidth="1"/>
    <col min="1799" max="1799" width="4.7109375" style="1" customWidth="1"/>
    <col min="1800" max="1800" width="14.42578125" style="1" customWidth="1"/>
    <col min="1801" max="1801" width="11.140625" style="1" customWidth="1"/>
    <col min="1802" max="1802" width="10.28515625" style="1" customWidth="1"/>
    <col min="1803" max="1803" width="13" style="1" customWidth="1"/>
    <col min="1804" max="1804" width="8.28515625" style="1" customWidth="1"/>
    <col min="1805" max="2049" width="10" style="1"/>
    <col min="2050" max="2050" width="2.5703125" style="1" customWidth="1"/>
    <col min="2051" max="2051" width="7.140625" style="1" customWidth="1"/>
    <col min="2052" max="2052" width="23.5703125" style="1" customWidth="1"/>
    <col min="2053" max="2053" width="9.7109375" style="1" customWidth="1"/>
    <col min="2054" max="2054" width="0" style="1" hidden="1" customWidth="1"/>
    <col min="2055" max="2055" width="4.7109375" style="1" customWidth="1"/>
    <col min="2056" max="2056" width="14.42578125" style="1" customWidth="1"/>
    <col min="2057" max="2057" width="11.140625" style="1" customWidth="1"/>
    <col min="2058" max="2058" width="10.28515625" style="1" customWidth="1"/>
    <col min="2059" max="2059" width="13" style="1" customWidth="1"/>
    <col min="2060" max="2060" width="8.28515625" style="1" customWidth="1"/>
    <col min="2061" max="2305" width="10" style="1"/>
    <col min="2306" max="2306" width="2.5703125" style="1" customWidth="1"/>
    <col min="2307" max="2307" width="7.140625" style="1" customWidth="1"/>
    <col min="2308" max="2308" width="23.5703125" style="1" customWidth="1"/>
    <col min="2309" max="2309" width="9.7109375" style="1" customWidth="1"/>
    <col min="2310" max="2310" width="0" style="1" hidden="1" customWidth="1"/>
    <col min="2311" max="2311" width="4.7109375" style="1" customWidth="1"/>
    <col min="2312" max="2312" width="14.42578125" style="1" customWidth="1"/>
    <col min="2313" max="2313" width="11.140625" style="1" customWidth="1"/>
    <col min="2314" max="2314" width="10.28515625" style="1" customWidth="1"/>
    <col min="2315" max="2315" width="13" style="1" customWidth="1"/>
    <col min="2316" max="2316" width="8.28515625" style="1" customWidth="1"/>
    <col min="2317" max="2561" width="10" style="1"/>
    <col min="2562" max="2562" width="2.5703125" style="1" customWidth="1"/>
    <col min="2563" max="2563" width="7.140625" style="1" customWidth="1"/>
    <col min="2564" max="2564" width="23.5703125" style="1" customWidth="1"/>
    <col min="2565" max="2565" width="9.7109375" style="1" customWidth="1"/>
    <col min="2566" max="2566" width="0" style="1" hidden="1" customWidth="1"/>
    <col min="2567" max="2567" width="4.7109375" style="1" customWidth="1"/>
    <col min="2568" max="2568" width="14.42578125" style="1" customWidth="1"/>
    <col min="2569" max="2569" width="11.140625" style="1" customWidth="1"/>
    <col min="2570" max="2570" width="10.28515625" style="1" customWidth="1"/>
    <col min="2571" max="2571" width="13" style="1" customWidth="1"/>
    <col min="2572" max="2572" width="8.28515625" style="1" customWidth="1"/>
    <col min="2573" max="2817" width="10" style="1"/>
    <col min="2818" max="2818" width="2.5703125" style="1" customWidth="1"/>
    <col min="2819" max="2819" width="7.140625" style="1" customWidth="1"/>
    <col min="2820" max="2820" width="23.5703125" style="1" customWidth="1"/>
    <col min="2821" max="2821" width="9.7109375" style="1" customWidth="1"/>
    <col min="2822" max="2822" width="0" style="1" hidden="1" customWidth="1"/>
    <col min="2823" max="2823" width="4.7109375" style="1" customWidth="1"/>
    <col min="2824" max="2824" width="14.42578125" style="1" customWidth="1"/>
    <col min="2825" max="2825" width="11.140625" style="1" customWidth="1"/>
    <col min="2826" max="2826" width="10.28515625" style="1" customWidth="1"/>
    <col min="2827" max="2827" width="13" style="1" customWidth="1"/>
    <col min="2828" max="2828" width="8.28515625" style="1" customWidth="1"/>
    <col min="2829" max="3073" width="10" style="1"/>
    <col min="3074" max="3074" width="2.5703125" style="1" customWidth="1"/>
    <col min="3075" max="3075" width="7.140625" style="1" customWidth="1"/>
    <col min="3076" max="3076" width="23.5703125" style="1" customWidth="1"/>
    <col min="3077" max="3077" width="9.7109375" style="1" customWidth="1"/>
    <col min="3078" max="3078" width="0" style="1" hidden="1" customWidth="1"/>
    <col min="3079" max="3079" width="4.7109375" style="1" customWidth="1"/>
    <col min="3080" max="3080" width="14.42578125" style="1" customWidth="1"/>
    <col min="3081" max="3081" width="11.140625" style="1" customWidth="1"/>
    <col min="3082" max="3082" width="10.28515625" style="1" customWidth="1"/>
    <col min="3083" max="3083" width="13" style="1" customWidth="1"/>
    <col min="3084" max="3084" width="8.28515625" style="1" customWidth="1"/>
    <col min="3085" max="3329" width="10" style="1"/>
    <col min="3330" max="3330" width="2.5703125" style="1" customWidth="1"/>
    <col min="3331" max="3331" width="7.140625" style="1" customWidth="1"/>
    <col min="3332" max="3332" width="23.5703125" style="1" customWidth="1"/>
    <col min="3333" max="3333" width="9.7109375" style="1" customWidth="1"/>
    <col min="3334" max="3334" width="0" style="1" hidden="1" customWidth="1"/>
    <col min="3335" max="3335" width="4.7109375" style="1" customWidth="1"/>
    <col min="3336" max="3336" width="14.42578125" style="1" customWidth="1"/>
    <col min="3337" max="3337" width="11.140625" style="1" customWidth="1"/>
    <col min="3338" max="3338" width="10.28515625" style="1" customWidth="1"/>
    <col min="3339" max="3339" width="13" style="1" customWidth="1"/>
    <col min="3340" max="3340" width="8.28515625" style="1" customWidth="1"/>
    <col min="3341" max="3585" width="10" style="1"/>
    <col min="3586" max="3586" width="2.5703125" style="1" customWidth="1"/>
    <col min="3587" max="3587" width="7.140625" style="1" customWidth="1"/>
    <col min="3588" max="3588" width="23.5703125" style="1" customWidth="1"/>
    <col min="3589" max="3589" width="9.7109375" style="1" customWidth="1"/>
    <col min="3590" max="3590" width="0" style="1" hidden="1" customWidth="1"/>
    <col min="3591" max="3591" width="4.7109375" style="1" customWidth="1"/>
    <col min="3592" max="3592" width="14.42578125" style="1" customWidth="1"/>
    <col min="3593" max="3593" width="11.140625" style="1" customWidth="1"/>
    <col min="3594" max="3594" width="10.28515625" style="1" customWidth="1"/>
    <col min="3595" max="3595" width="13" style="1" customWidth="1"/>
    <col min="3596" max="3596" width="8.28515625" style="1" customWidth="1"/>
    <col min="3597" max="3841" width="10" style="1"/>
    <col min="3842" max="3842" width="2.5703125" style="1" customWidth="1"/>
    <col min="3843" max="3843" width="7.140625" style="1" customWidth="1"/>
    <col min="3844" max="3844" width="23.5703125" style="1" customWidth="1"/>
    <col min="3845" max="3845" width="9.7109375" style="1" customWidth="1"/>
    <col min="3846" max="3846" width="0" style="1" hidden="1" customWidth="1"/>
    <col min="3847" max="3847" width="4.7109375" style="1" customWidth="1"/>
    <col min="3848" max="3848" width="14.42578125" style="1" customWidth="1"/>
    <col min="3849" max="3849" width="11.140625" style="1" customWidth="1"/>
    <col min="3850" max="3850" width="10.28515625" style="1" customWidth="1"/>
    <col min="3851" max="3851" width="13" style="1" customWidth="1"/>
    <col min="3852" max="3852" width="8.28515625" style="1" customWidth="1"/>
    <col min="3853" max="4097" width="10" style="1"/>
    <col min="4098" max="4098" width="2.5703125" style="1" customWidth="1"/>
    <col min="4099" max="4099" width="7.140625" style="1" customWidth="1"/>
    <col min="4100" max="4100" width="23.5703125" style="1" customWidth="1"/>
    <col min="4101" max="4101" width="9.7109375" style="1" customWidth="1"/>
    <col min="4102" max="4102" width="0" style="1" hidden="1" customWidth="1"/>
    <col min="4103" max="4103" width="4.7109375" style="1" customWidth="1"/>
    <col min="4104" max="4104" width="14.42578125" style="1" customWidth="1"/>
    <col min="4105" max="4105" width="11.140625" style="1" customWidth="1"/>
    <col min="4106" max="4106" width="10.28515625" style="1" customWidth="1"/>
    <col min="4107" max="4107" width="13" style="1" customWidth="1"/>
    <col min="4108" max="4108" width="8.28515625" style="1" customWidth="1"/>
    <col min="4109" max="4353" width="10" style="1"/>
    <col min="4354" max="4354" width="2.5703125" style="1" customWidth="1"/>
    <col min="4355" max="4355" width="7.140625" style="1" customWidth="1"/>
    <col min="4356" max="4356" width="23.5703125" style="1" customWidth="1"/>
    <col min="4357" max="4357" width="9.7109375" style="1" customWidth="1"/>
    <col min="4358" max="4358" width="0" style="1" hidden="1" customWidth="1"/>
    <col min="4359" max="4359" width="4.7109375" style="1" customWidth="1"/>
    <col min="4360" max="4360" width="14.42578125" style="1" customWidth="1"/>
    <col min="4361" max="4361" width="11.140625" style="1" customWidth="1"/>
    <col min="4362" max="4362" width="10.28515625" style="1" customWidth="1"/>
    <col min="4363" max="4363" width="13" style="1" customWidth="1"/>
    <col min="4364" max="4364" width="8.28515625" style="1" customWidth="1"/>
    <col min="4365" max="4609" width="10" style="1"/>
    <col min="4610" max="4610" width="2.5703125" style="1" customWidth="1"/>
    <col min="4611" max="4611" width="7.140625" style="1" customWidth="1"/>
    <col min="4612" max="4612" width="23.5703125" style="1" customWidth="1"/>
    <col min="4613" max="4613" width="9.7109375" style="1" customWidth="1"/>
    <col min="4614" max="4614" width="0" style="1" hidden="1" customWidth="1"/>
    <col min="4615" max="4615" width="4.7109375" style="1" customWidth="1"/>
    <col min="4616" max="4616" width="14.42578125" style="1" customWidth="1"/>
    <col min="4617" max="4617" width="11.140625" style="1" customWidth="1"/>
    <col min="4618" max="4618" width="10.28515625" style="1" customWidth="1"/>
    <col min="4619" max="4619" width="13" style="1" customWidth="1"/>
    <col min="4620" max="4620" width="8.28515625" style="1" customWidth="1"/>
    <col min="4621" max="4865" width="10" style="1"/>
    <col min="4866" max="4866" width="2.5703125" style="1" customWidth="1"/>
    <col min="4867" max="4867" width="7.140625" style="1" customWidth="1"/>
    <col min="4868" max="4868" width="23.5703125" style="1" customWidth="1"/>
    <col min="4869" max="4869" width="9.7109375" style="1" customWidth="1"/>
    <col min="4870" max="4870" width="0" style="1" hidden="1" customWidth="1"/>
    <col min="4871" max="4871" width="4.7109375" style="1" customWidth="1"/>
    <col min="4872" max="4872" width="14.42578125" style="1" customWidth="1"/>
    <col min="4873" max="4873" width="11.140625" style="1" customWidth="1"/>
    <col min="4874" max="4874" width="10.28515625" style="1" customWidth="1"/>
    <col min="4875" max="4875" width="13" style="1" customWidth="1"/>
    <col min="4876" max="4876" width="8.28515625" style="1" customWidth="1"/>
    <col min="4877" max="5121" width="10" style="1"/>
    <col min="5122" max="5122" width="2.5703125" style="1" customWidth="1"/>
    <col min="5123" max="5123" width="7.140625" style="1" customWidth="1"/>
    <col min="5124" max="5124" width="23.5703125" style="1" customWidth="1"/>
    <col min="5125" max="5125" width="9.7109375" style="1" customWidth="1"/>
    <col min="5126" max="5126" width="0" style="1" hidden="1" customWidth="1"/>
    <col min="5127" max="5127" width="4.7109375" style="1" customWidth="1"/>
    <col min="5128" max="5128" width="14.42578125" style="1" customWidth="1"/>
    <col min="5129" max="5129" width="11.140625" style="1" customWidth="1"/>
    <col min="5130" max="5130" width="10.28515625" style="1" customWidth="1"/>
    <col min="5131" max="5131" width="13" style="1" customWidth="1"/>
    <col min="5132" max="5132" width="8.28515625" style="1" customWidth="1"/>
    <col min="5133" max="5377" width="10" style="1"/>
    <col min="5378" max="5378" width="2.5703125" style="1" customWidth="1"/>
    <col min="5379" max="5379" width="7.140625" style="1" customWidth="1"/>
    <col min="5380" max="5380" width="23.5703125" style="1" customWidth="1"/>
    <col min="5381" max="5381" width="9.7109375" style="1" customWidth="1"/>
    <col min="5382" max="5382" width="0" style="1" hidden="1" customWidth="1"/>
    <col min="5383" max="5383" width="4.7109375" style="1" customWidth="1"/>
    <col min="5384" max="5384" width="14.42578125" style="1" customWidth="1"/>
    <col min="5385" max="5385" width="11.140625" style="1" customWidth="1"/>
    <col min="5386" max="5386" width="10.28515625" style="1" customWidth="1"/>
    <col min="5387" max="5387" width="13" style="1" customWidth="1"/>
    <col min="5388" max="5388" width="8.28515625" style="1" customWidth="1"/>
    <col min="5389" max="5633" width="10" style="1"/>
    <col min="5634" max="5634" width="2.5703125" style="1" customWidth="1"/>
    <col min="5635" max="5635" width="7.140625" style="1" customWidth="1"/>
    <col min="5636" max="5636" width="23.5703125" style="1" customWidth="1"/>
    <col min="5637" max="5637" width="9.7109375" style="1" customWidth="1"/>
    <col min="5638" max="5638" width="0" style="1" hidden="1" customWidth="1"/>
    <col min="5639" max="5639" width="4.7109375" style="1" customWidth="1"/>
    <col min="5640" max="5640" width="14.42578125" style="1" customWidth="1"/>
    <col min="5641" max="5641" width="11.140625" style="1" customWidth="1"/>
    <col min="5642" max="5642" width="10.28515625" style="1" customWidth="1"/>
    <col min="5643" max="5643" width="13" style="1" customWidth="1"/>
    <col min="5644" max="5644" width="8.28515625" style="1" customWidth="1"/>
    <col min="5645" max="5889" width="10" style="1"/>
    <col min="5890" max="5890" width="2.5703125" style="1" customWidth="1"/>
    <col min="5891" max="5891" width="7.140625" style="1" customWidth="1"/>
    <col min="5892" max="5892" width="23.5703125" style="1" customWidth="1"/>
    <col min="5893" max="5893" width="9.7109375" style="1" customWidth="1"/>
    <col min="5894" max="5894" width="0" style="1" hidden="1" customWidth="1"/>
    <col min="5895" max="5895" width="4.7109375" style="1" customWidth="1"/>
    <col min="5896" max="5896" width="14.42578125" style="1" customWidth="1"/>
    <col min="5897" max="5897" width="11.140625" style="1" customWidth="1"/>
    <col min="5898" max="5898" width="10.28515625" style="1" customWidth="1"/>
    <col min="5899" max="5899" width="13" style="1" customWidth="1"/>
    <col min="5900" max="5900" width="8.28515625" style="1" customWidth="1"/>
    <col min="5901" max="6145" width="10" style="1"/>
    <col min="6146" max="6146" width="2.5703125" style="1" customWidth="1"/>
    <col min="6147" max="6147" width="7.140625" style="1" customWidth="1"/>
    <col min="6148" max="6148" width="23.5703125" style="1" customWidth="1"/>
    <col min="6149" max="6149" width="9.7109375" style="1" customWidth="1"/>
    <col min="6150" max="6150" width="0" style="1" hidden="1" customWidth="1"/>
    <col min="6151" max="6151" width="4.7109375" style="1" customWidth="1"/>
    <col min="6152" max="6152" width="14.42578125" style="1" customWidth="1"/>
    <col min="6153" max="6153" width="11.140625" style="1" customWidth="1"/>
    <col min="6154" max="6154" width="10.28515625" style="1" customWidth="1"/>
    <col min="6155" max="6155" width="13" style="1" customWidth="1"/>
    <col min="6156" max="6156" width="8.28515625" style="1" customWidth="1"/>
    <col min="6157" max="6401" width="10" style="1"/>
    <col min="6402" max="6402" width="2.5703125" style="1" customWidth="1"/>
    <col min="6403" max="6403" width="7.140625" style="1" customWidth="1"/>
    <col min="6404" max="6404" width="23.5703125" style="1" customWidth="1"/>
    <col min="6405" max="6405" width="9.7109375" style="1" customWidth="1"/>
    <col min="6406" max="6406" width="0" style="1" hidden="1" customWidth="1"/>
    <col min="6407" max="6407" width="4.7109375" style="1" customWidth="1"/>
    <col min="6408" max="6408" width="14.42578125" style="1" customWidth="1"/>
    <col min="6409" max="6409" width="11.140625" style="1" customWidth="1"/>
    <col min="6410" max="6410" width="10.28515625" style="1" customWidth="1"/>
    <col min="6411" max="6411" width="13" style="1" customWidth="1"/>
    <col min="6412" max="6412" width="8.28515625" style="1" customWidth="1"/>
    <col min="6413" max="6657" width="10" style="1"/>
    <col min="6658" max="6658" width="2.5703125" style="1" customWidth="1"/>
    <col min="6659" max="6659" width="7.140625" style="1" customWidth="1"/>
    <col min="6660" max="6660" width="23.5703125" style="1" customWidth="1"/>
    <col min="6661" max="6661" width="9.7109375" style="1" customWidth="1"/>
    <col min="6662" max="6662" width="0" style="1" hidden="1" customWidth="1"/>
    <col min="6663" max="6663" width="4.7109375" style="1" customWidth="1"/>
    <col min="6664" max="6664" width="14.42578125" style="1" customWidth="1"/>
    <col min="6665" max="6665" width="11.140625" style="1" customWidth="1"/>
    <col min="6666" max="6666" width="10.28515625" style="1" customWidth="1"/>
    <col min="6667" max="6667" width="13" style="1" customWidth="1"/>
    <col min="6668" max="6668" width="8.28515625" style="1" customWidth="1"/>
    <col min="6669" max="6913" width="10" style="1"/>
    <col min="6914" max="6914" width="2.5703125" style="1" customWidth="1"/>
    <col min="6915" max="6915" width="7.140625" style="1" customWidth="1"/>
    <col min="6916" max="6916" width="23.5703125" style="1" customWidth="1"/>
    <col min="6917" max="6917" width="9.7109375" style="1" customWidth="1"/>
    <col min="6918" max="6918" width="0" style="1" hidden="1" customWidth="1"/>
    <col min="6919" max="6919" width="4.7109375" style="1" customWidth="1"/>
    <col min="6920" max="6920" width="14.42578125" style="1" customWidth="1"/>
    <col min="6921" max="6921" width="11.140625" style="1" customWidth="1"/>
    <col min="6922" max="6922" width="10.28515625" style="1" customWidth="1"/>
    <col min="6923" max="6923" width="13" style="1" customWidth="1"/>
    <col min="6924" max="6924" width="8.28515625" style="1" customWidth="1"/>
    <col min="6925" max="7169" width="10" style="1"/>
    <col min="7170" max="7170" width="2.5703125" style="1" customWidth="1"/>
    <col min="7171" max="7171" width="7.140625" style="1" customWidth="1"/>
    <col min="7172" max="7172" width="23.5703125" style="1" customWidth="1"/>
    <col min="7173" max="7173" width="9.7109375" style="1" customWidth="1"/>
    <col min="7174" max="7174" width="0" style="1" hidden="1" customWidth="1"/>
    <col min="7175" max="7175" width="4.7109375" style="1" customWidth="1"/>
    <col min="7176" max="7176" width="14.42578125" style="1" customWidth="1"/>
    <col min="7177" max="7177" width="11.140625" style="1" customWidth="1"/>
    <col min="7178" max="7178" width="10.28515625" style="1" customWidth="1"/>
    <col min="7179" max="7179" width="13" style="1" customWidth="1"/>
    <col min="7180" max="7180" width="8.28515625" style="1" customWidth="1"/>
    <col min="7181" max="7425" width="10" style="1"/>
    <col min="7426" max="7426" width="2.5703125" style="1" customWidth="1"/>
    <col min="7427" max="7427" width="7.140625" style="1" customWidth="1"/>
    <col min="7428" max="7428" width="23.5703125" style="1" customWidth="1"/>
    <col min="7429" max="7429" width="9.7109375" style="1" customWidth="1"/>
    <col min="7430" max="7430" width="0" style="1" hidden="1" customWidth="1"/>
    <col min="7431" max="7431" width="4.7109375" style="1" customWidth="1"/>
    <col min="7432" max="7432" width="14.42578125" style="1" customWidth="1"/>
    <col min="7433" max="7433" width="11.140625" style="1" customWidth="1"/>
    <col min="7434" max="7434" width="10.28515625" style="1" customWidth="1"/>
    <col min="7435" max="7435" width="13" style="1" customWidth="1"/>
    <col min="7436" max="7436" width="8.28515625" style="1" customWidth="1"/>
    <col min="7437" max="7681" width="10" style="1"/>
    <col min="7682" max="7682" width="2.5703125" style="1" customWidth="1"/>
    <col min="7683" max="7683" width="7.140625" style="1" customWidth="1"/>
    <col min="7684" max="7684" width="23.5703125" style="1" customWidth="1"/>
    <col min="7685" max="7685" width="9.7109375" style="1" customWidth="1"/>
    <col min="7686" max="7686" width="0" style="1" hidden="1" customWidth="1"/>
    <col min="7687" max="7687" width="4.7109375" style="1" customWidth="1"/>
    <col min="7688" max="7688" width="14.42578125" style="1" customWidth="1"/>
    <col min="7689" max="7689" width="11.140625" style="1" customWidth="1"/>
    <col min="7690" max="7690" width="10.28515625" style="1" customWidth="1"/>
    <col min="7691" max="7691" width="13" style="1" customWidth="1"/>
    <col min="7692" max="7692" width="8.28515625" style="1" customWidth="1"/>
    <col min="7693" max="7937" width="10" style="1"/>
    <col min="7938" max="7938" width="2.5703125" style="1" customWidth="1"/>
    <col min="7939" max="7939" width="7.140625" style="1" customWidth="1"/>
    <col min="7940" max="7940" width="23.5703125" style="1" customWidth="1"/>
    <col min="7941" max="7941" width="9.7109375" style="1" customWidth="1"/>
    <col min="7942" max="7942" width="0" style="1" hidden="1" customWidth="1"/>
    <col min="7943" max="7943" width="4.7109375" style="1" customWidth="1"/>
    <col min="7944" max="7944" width="14.42578125" style="1" customWidth="1"/>
    <col min="7945" max="7945" width="11.140625" style="1" customWidth="1"/>
    <col min="7946" max="7946" width="10.28515625" style="1" customWidth="1"/>
    <col min="7947" max="7947" width="13" style="1" customWidth="1"/>
    <col min="7948" max="7948" width="8.28515625" style="1" customWidth="1"/>
    <col min="7949" max="8193" width="10" style="1"/>
    <col min="8194" max="8194" width="2.5703125" style="1" customWidth="1"/>
    <col min="8195" max="8195" width="7.140625" style="1" customWidth="1"/>
    <col min="8196" max="8196" width="23.5703125" style="1" customWidth="1"/>
    <col min="8197" max="8197" width="9.7109375" style="1" customWidth="1"/>
    <col min="8198" max="8198" width="0" style="1" hidden="1" customWidth="1"/>
    <col min="8199" max="8199" width="4.7109375" style="1" customWidth="1"/>
    <col min="8200" max="8200" width="14.42578125" style="1" customWidth="1"/>
    <col min="8201" max="8201" width="11.140625" style="1" customWidth="1"/>
    <col min="8202" max="8202" width="10.28515625" style="1" customWidth="1"/>
    <col min="8203" max="8203" width="13" style="1" customWidth="1"/>
    <col min="8204" max="8204" width="8.28515625" style="1" customWidth="1"/>
    <col min="8205" max="8449" width="10" style="1"/>
    <col min="8450" max="8450" width="2.5703125" style="1" customWidth="1"/>
    <col min="8451" max="8451" width="7.140625" style="1" customWidth="1"/>
    <col min="8452" max="8452" width="23.5703125" style="1" customWidth="1"/>
    <col min="8453" max="8453" width="9.7109375" style="1" customWidth="1"/>
    <col min="8454" max="8454" width="0" style="1" hidden="1" customWidth="1"/>
    <col min="8455" max="8455" width="4.7109375" style="1" customWidth="1"/>
    <col min="8456" max="8456" width="14.42578125" style="1" customWidth="1"/>
    <col min="8457" max="8457" width="11.140625" style="1" customWidth="1"/>
    <col min="8458" max="8458" width="10.28515625" style="1" customWidth="1"/>
    <col min="8459" max="8459" width="13" style="1" customWidth="1"/>
    <col min="8460" max="8460" width="8.28515625" style="1" customWidth="1"/>
    <col min="8461" max="8705" width="10" style="1"/>
    <col min="8706" max="8706" width="2.5703125" style="1" customWidth="1"/>
    <col min="8707" max="8707" width="7.140625" style="1" customWidth="1"/>
    <col min="8708" max="8708" width="23.5703125" style="1" customWidth="1"/>
    <col min="8709" max="8709" width="9.7109375" style="1" customWidth="1"/>
    <col min="8710" max="8710" width="0" style="1" hidden="1" customWidth="1"/>
    <col min="8711" max="8711" width="4.7109375" style="1" customWidth="1"/>
    <col min="8712" max="8712" width="14.42578125" style="1" customWidth="1"/>
    <col min="8713" max="8713" width="11.140625" style="1" customWidth="1"/>
    <col min="8714" max="8714" width="10.28515625" style="1" customWidth="1"/>
    <col min="8715" max="8715" width="13" style="1" customWidth="1"/>
    <col min="8716" max="8716" width="8.28515625" style="1" customWidth="1"/>
    <col min="8717" max="8961" width="10" style="1"/>
    <col min="8962" max="8962" width="2.5703125" style="1" customWidth="1"/>
    <col min="8963" max="8963" width="7.140625" style="1" customWidth="1"/>
    <col min="8964" max="8964" width="23.5703125" style="1" customWidth="1"/>
    <col min="8965" max="8965" width="9.7109375" style="1" customWidth="1"/>
    <col min="8966" max="8966" width="0" style="1" hidden="1" customWidth="1"/>
    <col min="8967" max="8967" width="4.7109375" style="1" customWidth="1"/>
    <col min="8968" max="8968" width="14.42578125" style="1" customWidth="1"/>
    <col min="8969" max="8969" width="11.140625" style="1" customWidth="1"/>
    <col min="8970" max="8970" width="10.28515625" style="1" customWidth="1"/>
    <col min="8971" max="8971" width="13" style="1" customWidth="1"/>
    <col min="8972" max="8972" width="8.28515625" style="1" customWidth="1"/>
    <col min="8973" max="9217" width="10" style="1"/>
    <col min="9218" max="9218" width="2.5703125" style="1" customWidth="1"/>
    <col min="9219" max="9219" width="7.140625" style="1" customWidth="1"/>
    <col min="9220" max="9220" width="23.5703125" style="1" customWidth="1"/>
    <col min="9221" max="9221" width="9.7109375" style="1" customWidth="1"/>
    <col min="9222" max="9222" width="0" style="1" hidden="1" customWidth="1"/>
    <col min="9223" max="9223" width="4.7109375" style="1" customWidth="1"/>
    <col min="9224" max="9224" width="14.42578125" style="1" customWidth="1"/>
    <col min="9225" max="9225" width="11.140625" style="1" customWidth="1"/>
    <col min="9226" max="9226" width="10.28515625" style="1" customWidth="1"/>
    <col min="9227" max="9227" width="13" style="1" customWidth="1"/>
    <col min="9228" max="9228" width="8.28515625" style="1" customWidth="1"/>
    <col min="9229" max="9473" width="10" style="1"/>
    <col min="9474" max="9474" width="2.5703125" style="1" customWidth="1"/>
    <col min="9475" max="9475" width="7.140625" style="1" customWidth="1"/>
    <col min="9476" max="9476" width="23.5703125" style="1" customWidth="1"/>
    <col min="9477" max="9477" width="9.7109375" style="1" customWidth="1"/>
    <col min="9478" max="9478" width="0" style="1" hidden="1" customWidth="1"/>
    <col min="9479" max="9479" width="4.7109375" style="1" customWidth="1"/>
    <col min="9480" max="9480" width="14.42578125" style="1" customWidth="1"/>
    <col min="9481" max="9481" width="11.140625" style="1" customWidth="1"/>
    <col min="9482" max="9482" width="10.28515625" style="1" customWidth="1"/>
    <col min="9483" max="9483" width="13" style="1" customWidth="1"/>
    <col min="9484" max="9484" width="8.28515625" style="1" customWidth="1"/>
    <col min="9485" max="9729" width="10" style="1"/>
    <col min="9730" max="9730" width="2.5703125" style="1" customWidth="1"/>
    <col min="9731" max="9731" width="7.140625" style="1" customWidth="1"/>
    <col min="9732" max="9732" width="23.5703125" style="1" customWidth="1"/>
    <col min="9733" max="9733" width="9.7109375" style="1" customWidth="1"/>
    <col min="9734" max="9734" width="0" style="1" hidden="1" customWidth="1"/>
    <col min="9735" max="9735" width="4.7109375" style="1" customWidth="1"/>
    <col min="9736" max="9736" width="14.42578125" style="1" customWidth="1"/>
    <col min="9737" max="9737" width="11.140625" style="1" customWidth="1"/>
    <col min="9738" max="9738" width="10.28515625" style="1" customWidth="1"/>
    <col min="9739" max="9739" width="13" style="1" customWidth="1"/>
    <col min="9740" max="9740" width="8.28515625" style="1" customWidth="1"/>
    <col min="9741" max="9985" width="10" style="1"/>
    <col min="9986" max="9986" width="2.5703125" style="1" customWidth="1"/>
    <col min="9987" max="9987" width="7.140625" style="1" customWidth="1"/>
    <col min="9988" max="9988" width="23.5703125" style="1" customWidth="1"/>
    <col min="9989" max="9989" width="9.7109375" style="1" customWidth="1"/>
    <col min="9990" max="9990" width="0" style="1" hidden="1" customWidth="1"/>
    <col min="9991" max="9991" width="4.7109375" style="1" customWidth="1"/>
    <col min="9992" max="9992" width="14.42578125" style="1" customWidth="1"/>
    <col min="9993" max="9993" width="11.140625" style="1" customWidth="1"/>
    <col min="9994" max="9994" width="10.28515625" style="1" customWidth="1"/>
    <col min="9995" max="9995" width="13" style="1" customWidth="1"/>
    <col min="9996" max="9996" width="8.28515625" style="1" customWidth="1"/>
    <col min="9997" max="10241" width="10" style="1"/>
    <col min="10242" max="10242" width="2.5703125" style="1" customWidth="1"/>
    <col min="10243" max="10243" width="7.140625" style="1" customWidth="1"/>
    <col min="10244" max="10244" width="23.5703125" style="1" customWidth="1"/>
    <col min="10245" max="10245" width="9.7109375" style="1" customWidth="1"/>
    <col min="10246" max="10246" width="0" style="1" hidden="1" customWidth="1"/>
    <col min="10247" max="10247" width="4.7109375" style="1" customWidth="1"/>
    <col min="10248" max="10248" width="14.42578125" style="1" customWidth="1"/>
    <col min="10249" max="10249" width="11.140625" style="1" customWidth="1"/>
    <col min="10250" max="10250" width="10.28515625" style="1" customWidth="1"/>
    <col min="10251" max="10251" width="13" style="1" customWidth="1"/>
    <col min="10252" max="10252" width="8.28515625" style="1" customWidth="1"/>
    <col min="10253" max="10497" width="10" style="1"/>
    <col min="10498" max="10498" width="2.5703125" style="1" customWidth="1"/>
    <col min="10499" max="10499" width="7.140625" style="1" customWidth="1"/>
    <col min="10500" max="10500" width="23.5703125" style="1" customWidth="1"/>
    <col min="10501" max="10501" width="9.7109375" style="1" customWidth="1"/>
    <col min="10502" max="10502" width="0" style="1" hidden="1" customWidth="1"/>
    <col min="10503" max="10503" width="4.7109375" style="1" customWidth="1"/>
    <col min="10504" max="10504" width="14.42578125" style="1" customWidth="1"/>
    <col min="10505" max="10505" width="11.140625" style="1" customWidth="1"/>
    <col min="10506" max="10506" width="10.28515625" style="1" customWidth="1"/>
    <col min="10507" max="10507" width="13" style="1" customWidth="1"/>
    <col min="10508" max="10508" width="8.28515625" style="1" customWidth="1"/>
    <col min="10509" max="10753" width="10" style="1"/>
    <col min="10754" max="10754" width="2.5703125" style="1" customWidth="1"/>
    <col min="10755" max="10755" width="7.140625" style="1" customWidth="1"/>
    <col min="10756" max="10756" width="23.5703125" style="1" customWidth="1"/>
    <col min="10757" max="10757" width="9.7109375" style="1" customWidth="1"/>
    <col min="10758" max="10758" width="0" style="1" hidden="1" customWidth="1"/>
    <col min="10759" max="10759" width="4.7109375" style="1" customWidth="1"/>
    <col min="10760" max="10760" width="14.42578125" style="1" customWidth="1"/>
    <col min="10761" max="10761" width="11.140625" style="1" customWidth="1"/>
    <col min="10762" max="10762" width="10.28515625" style="1" customWidth="1"/>
    <col min="10763" max="10763" width="13" style="1" customWidth="1"/>
    <col min="10764" max="10764" width="8.28515625" style="1" customWidth="1"/>
    <col min="10765" max="11009" width="10" style="1"/>
    <col min="11010" max="11010" width="2.5703125" style="1" customWidth="1"/>
    <col min="11011" max="11011" width="7.140625" style="1" customWidth="1"/>
    <col min="11012" max="11012" width="23.5703125" style="1" customWidth="1"/>
    <col min="11013" max="11013" width="9.7109375" style="1" customWidth="1"/>
    <col min="11014" max="11014" width="0" style="1" hidden="1" customWidth="1"/>
    <col min="11015" max="11015" width="4.7109375" style="1" customWidth="1"/>
    <col min="11016" max="11016" width="14.42578125" style="1" customWidth="1"/>
    <col min="11017" max="11017" width="11.140625" style="1" customWidth="1"/>
    <col min="11018" max="11018" width="10.28515625" style="1" customWidth="1"/>
    <col min="11019" max="11019" width="13" style="1" customWidth="1"/>
    <col min="11020" max="11020" width="8.28515625" style="1" customWidth="1"/>
    <col min="11021" max="11265" width="10" style="1"/>
    <col min="11266" max="11266" width="2.5703125" style="1" customWidth="1"/>
    <col min="11267" max="11267" width="7.140625" style="1" customWidth="1"/>
    <col min="11268" max="11268" width="23.5703125" style="1" customWidth="1"/>
    <col min="11269" max="11269" width="9.7109375" style="1" customWidth="1"/>
    <col min="11270" max="11270" width="0" style="1" hidden="1" customWidth="1"/>
    <col min="11271" max="11271" width="4.7109375" style="1" customWidth="1"/>
    <col min="11272" max="11272" width="14.42578125" style="1" customWidth="1"/>
    <col min="11273" max="11273" width="11.140625" style="1" customWidth="1"/>
    <col min="11274" max="11274" width="10.28515625" style="1" customWidth="1"/>
    <col min="11275" max="11275" width="13" style="1" customWidth="1"/>
    <col min="11276" max="11276" width="8.28515625" style="1" customWidth="1"/>
    <col min="11277" max="11521" width="10" style="1"/>
    <col min="11522" max="11522" width="2.5703125" style="1" customWidth="1"/>
    <col min="11523" max="11523" width="7.140625" style="1" customWidth="1"/>
    <col min="11524" max="11524" width="23.5703125" style="1" customWidth="1"/>
    <col min="11525" max="11525" width="9.7109375" style="1" customWidth="1"/>
    <col min="11526" max="11526" width="0" style="1" hidden="1" customWidth="1"/>
    <col min="11527" max="11527" width="4.7109375" style="1" customWidth="1"/>
    <col min="11528" max="11528" width="14.42578125" style="1" customWidth="1"/>
    <col min="11529" max="11529" width="11.140625" style="1" customWidth="1"/>
    <col min="11530" max="11530" width="10.28515625" style="1" customWidth="1"/>
    <col min="11531" max="11531" width="13" style="1" customWidth="1"/>
    <col min="11532" max="11532" width="8.28515625" style="1" customWidth="1"/>
    <col min="11533" max="11777" width="10" style="1"/>
    <col min="11778" max="11778" width="2.5703125" style="1" customWidth="1"/>
    <col min="11779" max="11779" width="7.140625" style="1" customWidth="1"/>
    <col min="11780" max="11780" width="23.5703125" style="1" customWidth="1"/>
    <col min="11781" max="11781" width="9.7109375" style="1" customWidth="1"/>
    <col min="11782" max="11782" width="0" style="1" hidden="1" customWidth="1"/>
    <col min="11783" max="11783" width="4.7109375" style="1" customWidth="1"/>
    <col min="11784" max="11784" width="14.42578125" style="1" customWidth="1"/>
    <col min="11785" max="11785" width="11.140625" style="1" customWidth="1"/>
    <col min="11786" max="11786" width="10.28515625" style="1" customWidth="1"/>
    <col min="11787" max="11787" width="13" style="1" customWidth="1"/>
    <col min="11788" max="11788" width="8.28515625" style="1" customWidth="1"/>
    <col min="11789" max="12033" width="10" style="1"/>
    <col min="12034" max="12034" width="2.5703125" style="1" customWidth="1"/>
    <col min="12035" max="12035" width="7.140625" style="1" customWidth="1"/>
    <col min="12036" max="12036" width="23.5703125" style="1" customWidth="1"/>
    <col min="12037" max="12037" width="9.7109375" style="1" customWidth="1"/>
    <col min="12038" max="12038" width="0" style="1" hidden="1" customWidth="1"/>
    <col min="12039" max="12039" width="4.7109375" style="1" customWidth="1"/>
    <col min="12040" max="12040" width="14.42578125" style="1" customWidth="1"/>
    <col min="12041" max="12041" width="11.140625" style="1" customWidth="1"/>
    <col min="12042" max="12042" width="10.28515625" style="1" customWidth="1"/>
    <col min="12043" max="12043" width="13" style="1" customWidth="1"/>
    <col min="12044" max="12044" width="8.28515625" style="1" customWidth="1"/>
    <col min="12045" max="12289" width="10" style="1"/>
    <col min="12290" max="12290" width="2.5703125" style="1" customWidth="1"/>
    <col min="12291" max="12291" width="7.140625" style="1" customWidth="1"/>
    <col min="12292" max="12292" width="23.5703125" style="1" customWidth="1"/>
    <col min="12293" max="12293" width="9.7109375" style="1" customWidth="1"/>
    <col min="12294" max="12294" width="0" style="1" hidden="1" customWidth="1"/>
    <col min="12295" max="12295" width="4.7109375" style="1" customWidth="1"/>
    <col min="12296" max="12296" width="14.42578125" style="1" customWidth="1"/>
    <col min="12297" max="12297" width="11.140625" style="1" customWidth="1"/>
    <col min="12298" max="12298" width="10.28515625" style="1" customWidth="1"/>
    <col min="12299" max="12299" width="13" style="1" customWidth="1"/>
    <col min="12300" max="12300" width="8.28515625" style="1" customWidth="1"/>
    <col min="12301" max="12545" width="10" style="1"/>
    <col min="12546" max="12546" width="2.5703125" style="1" customWidth="1"/>
    <col min="12547" max="12547" width="7.140625" style="1" customWidth="1"/>
    <col min="12548" max="12548" width="23.5703125" style="1" customWidth="1"/>
    <col min="12549" max="12549" width="9.7109375" style="1" customWidth="1"/>
    <col min="12550" max="12550" width="0" style="1" hidden="1" customWidth="1"/>
    <col min="12551" max="12551" width="4.7109375" style="1" customWidth="1"/>
    <col min="12552" max="12552" width="14.42578125" style="1" customWidth="1"/>
    <col min="12553" max="12553" width="11.140625" style="1" customWidth="1"/>
    <col min="12554" max="12554" width="10.28515625" style="1" customWidth="1"/>
    <col min="12555" max="12555" width="13" style="1" customWidth="1"/>
    <col min="12556" max="12556" width="8.28515625" style="1" customWidth="1"/>
    <col min="12557" max="12801" width="10" style="1"/>
    <col min="12802" max="12802" width="2.5703125" style="1" customWidth="1"/>
    <col min="12803" max="12803" width="7.140625" style="1" customWidth="1"/>
    <col min="12804" max="12804" width="23.5703125" style="1" customWidth="1"/>
    <col min="12805" max="12805" width="9.7109375" style="1" customWidth="1"/>
    <col min="12806" max="12806" width="0" style="1" hidden="1" customWidth="1"/>
    <col min="12807" max="12807" width="4.7109375" style="1" customWidth="1"/>
    <col min="12808" max="12808" width="14.42578125" style="1" customWidth="1"/>
    <col min="12809" max="12809" width="11.140625" style="1" customWidth="1"/>
    <col min="12810" max="12810" width="10.28515625" style="1" customWidth="1"/>
    <col min="12811" max="12811" width="13" style="1" customWidth="1"/>
    <col min="12812" max="12812" width="8.28515625" style="1" customWidth="1"/>
    <col min="12813" max="13057" width="10" style="1"/>
    <col min="13058" max="13058" width="2.5703125" style="1" customWidth="1"/>
    <col min="13059" max="13059" width="7.140625" style="1" customWidth="1"/>
    <col min="13060" max="13060" width="23.5703125" style="1" customWidth="1"/>
    <col min="13061" max="13061" width="9.7109375" style="1" customWidth="1"/>
    <col min="13062" max="13062" width="0" style="1" hidden="1" customWidth="1"/>
    <col min="13063" max="13063" width="4.7109375" style="1" customWidth="1"/>
    <col min="13064" max="13064" width="14.42578125" style="1" customWidth="1"/>
    <col min="13065" max="13065" width="11.140625" style="1" customWidth="1"/>
    <col min="13066" max="13066" width="10.28515625" style="1" customWidth="1"/>
    <col min="13067" max="13067" width="13" style="1" customWidth="1"/>
    <col min="13068" max="13068" width="8.28515625" style="1" customWidth="1"/>
    <col min="13069" max="13313" width="10" style="1"/>
    <col min="13314" max="13314" width="2.5703125" style="1" customWidth="1"/>
    <col min="13315" max="13315" width="7.140625" style="1" customWidth="1"/>
    <col min="13316" max="13316" width="23.5703125" style="1" customWidth="1"/>
    <col min="13317" max="13317" width="9.7109375" style="1" customWidth="1"/>
    <col min="13318" max="13318" width="0" style="1" hidden="1" customWidth="1"/>
    <col min="13319" max="13319" width="4.7109375" style="1" customWidth="1"/>
    <col min="13320" max="13320" width="14.42578125" style="1" customWidth="1"/>
    <col min="13321" max="13321" width="11.140625" style="1" customWidth="1"/>
    <col min="13322" max="13322" width="10.28515625" style="1" customWidth="1"/>
    <col min="13323" max="13323" width="13" style="1" customWidth="1"/>
    <col min="13324" max="13324" width="8.28515625" style="1" customWidth="1"/>
    <col min="13325" max="13569" width="10" style="1"/>
    <col min="13570" max="13570" width="2.5703125" style="1" customWidth="1"/>
    <col min="13571" max="13571" width="7.140625" style="1" customWidth="1"/>
    <col min="13572" max="13572" width="23.5703125" style="1" customWidth="1"/>
    <col min="13573" max="13573" width="9.7109375" style="1" customWidth="1"/>
    <col min="13574" max="13574" width="0" style="1" hidden="1" customWidth="1"/>
    <col min="13575" max="13575" width="4.7109375" style="1" customWidth="1"/>
    <col min="13576" max="13576" width="14.42578125" style="1" customWidth="1"/>
    <col min="13577" max="13577" width="11.140625" style="1" customWidth="1"/>
    <col min="13578" max="13578" width="10.28515625" style="1" customWidth="1"/>
    <col min="13579" max="13579" width="13" style="1" customWidth="1"/>
    <col min="13580" max="13580" width="8.28515625" style="1" customWidth="1"/>
    <col min="13581" max="13825" width="10" style="1"/>
    <col min="13826" max="13826" width="2.5703125" style="1" customWidth="1"/>
    <col min="13827" max="13827" width="7.140625" style="1" customWidth="1"/>
    <col min="13828" max="13828" width="23.5703125" style="1" customWidth="1"/>
    <col min="13829" max="13829" width="9.7109375" style="1" customWidth="1"/>
    <col min="13830" max="13830" width="0" style="1" hidden="1" customWidth="1"/>
    <col min="13831" max="13831" width="4.7109375" style="1" customWidth="1"/>
    <col min="13832" max="13832" width="14.42578125" style="1" customWidth="1"/>
    <col min="13833" max="13833" width="11.140625" style="1" customWidth="1"/>
    <col min="13834" max="13834" width="10.28515625" style="1" customWidth="1"/>
    <col min="13835" max="13835" width="13" style="1" customWidth="1"/>
    <col min="13836" max="13836" width="8.28515625" style="1" customWidth="1"/>
    <col min="13837" max="14081" width="10" style="1"/>
    <col min="14082" max="14082" width="2.5703125" style="1" customWidth="1"/>
    <col min="14083" max="14083" width="7.140625" style="1" customWidth="1"/>
    <col min="14084" max="14084" width="23.5703125" style="1" customWidth="1"/>
    <col min="14085" max="14085" width="9.7109375" style="1" customWidth="1"/>
    <col min="14086" max="14086" width="0" style="1" hidden="1" customWidth="1"/>
    <col min="14087" max="14087" width="4.7109375" style="1" customWidth="1"/>
    <col min="14088" max="14088" width="14.42578125" style="1" customWidth="1"/>
    <col min="14089" max="14089" width="11.140625" style="1" customWidth="1"/>
    <col min="14090" max="14090" width="10.28515625" style="1" customWidth="1"/>
    <col min="14091" max="14091" width="13" style="1" customWidth="1"/>
    <col min="14092" max="14092" width="8.28515625" style="1" customWidth="1"/>
    <col min="14093" max="14337" width="10" style="1"/>
    <col min="14338" max="14338" width="2.5703125" style="1" customWidth="1"/>
    <col min="14339" max="14339" width="7.140625" style="1" customWidth="1"/>
    <col min="14340" max="14340" width="23.5703125" style="1" customWidth="1"/>
    <col min="14341" max="14341" width="9.7109375" style="1" customWidth="1"/>
    <col min="14342" max="14342" width="0" style="1" hidden="1" customWidth="1"/>
    <col min="14343" max="14343" width="4.7109375" style="1" customWidth="1"/>
    <col min="14344" max="14344" width="14.42578125" style="1" customWidth="1"/>
    <col min="14345" max="14345" width="11.140625" style="1" customWidth="1"/>
    <col min="14346" max="14346" width="10.28515625" style="1" customWidth="1"/>
    <col min="14347" max="14347" width="13" style="1" customWidth="1"/>
    <col min="14348" max="14348" width="8.28515625" style="1" customWidth="1"/>
    <col min="14349" max="14593" width="10" style="1"/>
    <col min="14594" max="14594" width="2.5703125" style="1" customWidth="1"/>
    <col min="14595" max="14595" width="7.140625" style="1" customWidth="1"/>
    <col min="14596" max="14596" width="23.5703125" style="1" customWidth="1"/>
    <col min="14597" max="14597" width="9.7109375" style="1" customWidth="1"/>
    <col min="14598" max="14598" width="0" style="1" hidden="1" customWidth="1"/>
    <col min="14599" max="14599" width="4.7109375" style="1" customWidth="1"/>
    <col min="14600" max="14600" width="14.42578125" style="1" customWidth="1"/>
    <col min="14601" max="14601" width="11.140625" style="1" customWidth="1"/>
    <col min="14602" max="14602" width="10.28515625" style="1" customWidth="1"/>
    <col min="14603" max="14603" width="13" style="1" customWidth="1"/>
    <col min="14604" max="14604" width="8.28515625" style="1" customWidth="1"/>
    <col min="14605" max="14849" width="10" style="1"/>
    <col min="14850" max="14850" width="2.5703125" style="1" customWidth="1"/>
    <col min="14851" max="14851" width="7.140625" style="1" customWidth="1"/>
    <col min="14852" max="14852" width="23.5703125" style="1" customWidth="1"/>
    <col min="14853" max="14853" width="9.7109375" style="1" customWidth="1"/>
    <col min="14854" max="14854" width="0" style="1" hidden="1" customWidth="1"/>
    <col min="14855" max="14855" width="4.7109375" style="1" customWidth="1"/>
    <col min="14856" max="14856" width="14.42578125" style="1" customWidth="1"/>
    <col min="14857" max="14857" width="11.140625" style="1" customWidth="1"/>
    <col min="14858" max="14858" width="10.28515625" style="1" customWidth="1"/>
    <col min="14859" max="14859" width="13" style="1" customWidth="1"/>
    <col min="14860" max="14860" width="8.28515625" style="1" customWidth="1"/>
    <col min="14861" max="15105" width="10" style="1"/>
    <col min="15106" max="15106" width="2.5703125" style="1" customWidth="1"/>
    <col min="15107" max="15107" width="7.140625" style="1" customWidth="1"/>
    <col min="15108" max="15108" width="23.5703125" style="1" customWidth="1"/>
    <col min="15109" max="15109" width="9.7109375" style="1" customWidth="1"/>
    <col min="15110" max="15110" width="0" style="1" hidden="1" customWidth="1"/>
    <col min="15111" max="15111" width="4.7109375" style="1" customWidth="1"/>
    <col min="15112" max="15112" width="14.42578125" style="1" customWidth="1"/>
    <col min="15113" max="15113" width="11.140625" style="1" customWidth="1"/>
    <col min="15114" max="15114" width="10.28515625" style="1" customWidth="1"/>
    <col min="15115" max="15115" width="13" style="1" customWidth="1"/>
    <col min="15116" max="15116" width="8.28515625" style="1" customWidth="1"/>
    <col min="15117" max="15361" width="10" style="1"/>
    <col min="15362" max="15362" width="2.5703125" style="1" customWidth="1"/>
    <col min="15363" max="15363" width="7.140625" style="1" customWidth="1"/>
    <col min="15364" max="15364" width="23.5703125" style="1" customWidth="1"/>
    <col min="15365" max="15365" width="9.7109375" style="1" customWidth="1"/>
    <col min="15366" max="15366" width="0" style="1" hidden="1" customWidth="1"/>
    <col min="15367" max="15367" width="4.7109375" style="1" customWidth="1"/>
    <col min="15368" max="15368" width="14.42578125" style="1" customWidth="1"/>
    <col min="15369" max="15369" width="11.140625" style="1" customWidth="1"/>
    <col min="15370" max="15370" width="10.28515625" style="1" customWidth="1"/>
    <col min="15371" max="15371" width="13" style="1" customWidth="1"/>
    <col min="15372" max="15372" width="8.28515625" style="1" customWidth="1"/>
    <col min="15373" max="15617" width="10" style="1"/>
    <col min="15618" max="15618" width="2.5703125" style="1" customWidth="1"/>
    <col min="15619" max="15619" width="7.140625" style="1" customWidth="1"/>
    <col min="15620" max="15620" width="23.5703125" style="1" customWidth="1"/>
    <col min="15621" max="15621" width="9.7109375" style="1" customWidth="1"/>
    <col min="15622" max="15622" width="0" style="1" hidden="1" customWidth="1"/>
    <col min="15623" max="15623" width="4.7109375" style="1" customWidth="1"/>
    <col min="15624" max="15624" width="14.42578125" style="1" customWidth="1"/>
    <col min="15625" max="15625" width="11.140625" style="1" customWidth="1"/>
    <col min="15626" max="15626" width="10.28515625" style="1" customWidth="1"/>
    <col min="15627" max="15627" width="13" style="1" customWidth="1"/>
    <col min="15628" max="15628" width="8.28515625" style="1" customWidth="1"/>
    <col min="15629" max="15873" width="10" style="1"/>
    <col min="15874" max="15874" width="2.5703125" style="1" customWidth="1"/>
    <col min="15875" max="15875" width="7.140625" style="1" customWidth="1"/>
    <col min="15876" max="15876" width="23.5703125" style="1" customWidth="1"/>
    <col min="15877" max="15877" width="9.7109375" style="1" customWidth="1"/>
    <col min="15878" max="15878" width="0" style="1" hidden="1" customWidth="1"/>
    <col min="15879" max="15879" width="4.7109375" style="1" customWidth="1"/>
    <col min="15880" max="15880" width="14.42578125" style="1" customWidth="1"/>
    <col min="15881" max="15881" width="11.140625" style="1" customWidth="1"/>
    <col min="15882" max="15882" width="10.28515625" style="1" customWidth="1"/>
    <col min="15883" max="15883" width="13" style="1" customWidth="1"/>
    <col min="15884" max="15884" width="8.28515625" style="1" customWidth="1"/>
    <col min="15885" max="16129" width="10" style="1"/>
    <col min="16130" max="16130" width="2.5703125" style="1" customWidth="1"/>
    <col min="16131" max="16131" width="7.140625" style="1" customWidth="1"/>
    <col min="16132" max="16132" width="23.5703125" style="1" customWidth="1"/>
    <col min="16133" max="16133" width="9.7109375" style="1" customWidth="1"/>
    <col min="16134" max="16134" width="0" style="1" hidden="1" customWidth="1"/>
    <col min="16135" max="16135" width="4.7109375" style="1" customWidth="1"/>
    <col min="16136" max="16136" width="14.42578125" style="1" customWidth="1"/>
    <col min="16137" max="16137" width="11.140625" style="1" customWidth="1"/>
    <col min="16138" max="16138" width="10.28515625" style="1" customWidth="1"/>
    <col min="16139" max="16139" width="13" style="1" customWidth="1"/>
    <col min="16140" max="16140" width="8.28515625" style="1" customWidth="1"/>
    <col min="16141" max="16384" width="10" style="1"/>
  </cols>
  <sheetData>
    <row r="1" spans="1:14" ht="12" customHeight="1">
      <c r="B1" s="2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1:14" ht="12" customHeight="1">
      <c r="B2" s="2" t="s">
        <v>195</v>
      </c>
      <c r="D2" s="3"/>
      <c r="E2" s="3"/>
      <c r="F2" s="3"/>
      <c r="G2" s="3"/>
      <c r="H2" s="3"/>
      <c r="I2" s="3"/>
      <c r="J2" s="3"/>
      <c r="K2" s="3"/>
      <c r="L2" s="4"/>
    </row>
    <row r="3" spans="1:14" ht="12" customHeight="1">
      <c r="B3" s="2" t="s">
        <v>1</v>
      </c>
      <c r="D3" s="3"/>
      <c r="E3" s="3"/>
      <c r="F3" s="3"/>
      <c r="G3" s="3"/>
      <c r="H3" s="3"/>
      <c r="I3" s="3"/>
      <c r="J3" s="3"/>
      <c r="K3" s="3"/>
      <c r="L3" s="4"/>
    </row>
    <row r="4" spans="1:14" ht="12" customHeight="1">
      <c r="D4" s="3"/>
      <c r="E4" s="3"/>
      <c r="F4" s="3"/>
      <c r="G4" s="3"/>
      <c r="H4" s="3"/>
      <c r="I4" s="3"/>
      <c r="J4" s="3"/>
      <c r="K4" s="3"/>
      <c r="L4" s="4"/>
    </row>
    <row r="5" spans="1:14" ht="12" customHeight="1">
      <c r="D5" s="3"/>
      <c r="E5" s="3"/>
      <c r="F5" s="3"/>
      <c r="G5" s="3"/>
      <c r="H5" s="3"/>
      <c r="I5" s="3"/>
      <c r="J5" s="3"/>
      <c r="K5" s="3"/>
      <c r="L5" s="4"/>
    </row>
    <row r="6" spans="1:14" ht="12" customHeight="1">
      <c r="D6" s="3"/>
      <c r="E6" s="3"/>
      <c r="F6" s="3"/>
      <c r="G6" s="3" t="s">
        <v>2</v>
      </c>
      <c r="H6" s="3" t="s">
        <v>3</v>
      </c>
      <c r="I6" s="3" t="s">
        <v>4</v>
      </c>
      <c r="J6" s="3"/>
      <c r="K6" s="3" t="s">
        <v>212</v>
      </c>
      <c r="L6" s="4"/>
    </row>
    <row r="7" spans="1:14" ht="12" customHeight="1">
      <c r="D7" s="5" t="s">
        <v>5</v>
      </c>
      <c r="E7" s="5"/>
      <c r="F7" s="5" t="s">
        <v>6</v>
      </c>
      <c r="G7" s="5" t="s">
        <v>7</v>
      </c>
      <c r="H7" s="5" t="s">
        <v>8</v>
      </c>
      <c r="I7" s="5" t="s">
        <v>8</v>
      </c>
      <c r="J7" s="5" t="s">
        <v>9</v>
      </c>
      <c r="K7" s="5" t="s">
        <v>10</v>
      </c>
      <c r="L7" s="6" t="s">
        <v>11</v>
      </c>
    </row>
    <row r="8" spans="1:14" ht="12" customHeight="1">
      <c r="A8" s="7"/>
      <c r="B8" s="8" t="s">
        <v>12</v>
      </c>
      <c r="C8" s="7"/>
      <c r="D8" s="9"/>
      <c r="E8" s="9"/>
      <c r="F8" s="9"/>
      <c r="G8" s="9"/>
      <c r="H8" s="9"/>
      <c r="I8" s="9"/>
      <c r="J8" s="9"/>
      <c r="K8" s="10"/>
      <c r="L8" s="11"/>
    </row>
    <row r="9" spans="1:14" ht="12" customHeight="1">
      <c r="A9" s="7"/>
      <c r="B9" s="12" t="s">
        <v>13</v>
      </c>
      <c r="C9" s="7"/>
      <c r="D9" s="9" t="s">
        <v>14</v>
      </c>
      <c r="E9" s="9" t="str">
        <f t="shared" ref="E9:E51" si="0">D9&amp;I9</f>
        <v>403SPDGP</v>
      </c>
      <c r="F9" s="9">
        <v>3</v>
      </c>
      <c r="G9" s="10">
        <f>'6.1.2_6.1.3'!K12</f>
        <v>-1237581.1323839836</v>
      </c>
      <c r="H9" s="10" t="s">
        <v>15</v>
      </c>
      <c r="I9" s="13" t="s">
        <v>16</v>
      </c>
      <c r="J9" s="14">
        <v>0.4315468104876492</v>
      </c>
      <c r="K9" s="15">
        <f>G9*J9</f>
        <v>-534074.19040000124</v>
      </c>
      <c r="L9" s="11"/>
      <c r="M9" s="16"/>
      <c r="N9" s="17"/>
    </row>
    <row r="10" spans="1:14" ht="12" customHeight="1">
      <c r="A10" s="7"/>
      <c r="B10" s="12" t="s">
        <v>13</v>
      </c>
      <c r="C10" s="7"/>
      <c r="D10" s="9" t="s">
        <v>14</v>
      </c>
      <c r="E10" s="9" t="str">
        <f t="shared" si="0"/>
        <v>403SPDGU</v>
      </c>
      <c r="F10" s="9">
        <v>3</v>
      </c>
      <c r="G10" s="10">
        <f>'6.1.2_6.1.3'!K13</f>
        <v>-1507785.585447114</v>
      </c>
      <c r="H10" s="10" t="s">
        <v>15</v>
      </c>
      <c r="I10" s="13" t="s">
        <v>17</v>
      </c>
      <c r="J10" s="14">
        <v>0.4315468104876492</v>
      </c>
      <c r="K10" s="15">
        <f t="shared" ref="K10:K23" si="1">G10*J10</f>
        <v>-650680.06029895484</v>
      </c>
      <c r="L10" s="11"/>
      <c r="M10" s="18"/>
      <c r="N10" s="17"/>
    </row>
    <row r="11" spans="1:14" ht="12" customHeight="1">
      <c r="A11" s="7"/>
      <c r="B11" s="12" t="s">
        <v>13</v>
      </c>
      <c r="C11" s="7"/>
      <c r="D11" s="9" t="s">
        <v>14</v>
      </c>
      <c r="E11" s="9" t="str">
        <f t="shared" si="0"/>
        <v>403SPSG</v>
      </c>
      <c r="F11" s="9">
        <v>3</v>
      </c>
      <c r="G11" s="10">
        <f>'6.1.2_6.1.3'!K14</f>
        <v>21677297.964337304</v>
      </c>
      <c r="H11" s="10" t="str">
        <f t="shared" ref="H11:H51" si="2">I11</f>
        <v>SG</v>
      </c>
      <c r="I11" s="13" t="s">
        <v>15</v>
      </c>
      <c r="J11" s="14">
        <v>0.4315468104876492</v>
      </c>
      <c r="K11" s="15">
        <f t="shared" si="1"/>
        <v>9354768.7965001743</v>
      </c>
      <c r="L11" s="11"/>
      <c r="M11" s="18"/>
      <c r="N11" s="19"/>
    </row>
    <row r="12" spans="1:14" ht="12" customHeight="1">
      <c r="A12" s="7"/>
      <c r="B12" s="12" t="s">
        <v>13</v>
      </c>
      <c r="C12" s="7"/>
      <c r="D12" s="9" t="s">
        <v>14</v>
      </c>
      <c r="E12" s="9" t="str">
        <f t="shared" si="0"/>
        <v>403SPSSGCH</v>
      </c>
      <c r="F12" s="9">
        <v>3</v>
      </c>
      <c r="G12" s="10">
        <f>'6.1.2_6.1.3'!K15</f>
        <v>-280248.80839648843</v>
      </c>
      <c r="H12" s="10" t="s">
        <v>15</v>
      </c>
      <c r="I12" s="13" t="s">
        <v>18</v>
      </c>
      <c r="J12" s="14">
        <v>0.4315468104876492</v>
      </c>
      <c r="K12" s="15">
        <f t="shared" si="1"/>
        <v>-120940.4794064689</v>
      </c>
      <c r="L12" s="11"/>
      <c r="M12" s="18"/>
      <c r="N12" s="19"/>
    </row>
    <row r="13" spans="1:14" ht="12" customHeight="1">
      <c r="A13" s="7"/>
      <c r="B13" s="12" t="s">
        <v>19</v>
      </c>
      <c r="C13" s="7"/>
      <c r="D13" s="9" t="s">
        <v>20</v>
      </c>
      <c r="E13" s="9" t="str">
        <f t="shared" si="0"/>
        <v>403HPDGP</v>
      </c>
      <c r="F13" s="9">
        <v>3</v>
      </c>
      <c r="G13" s="10">
        <f>'6.1.2_6.1.3'!K19</f>
        <v>-33765.014598261099</v>
      </c>
      <c r="H13" s="10" t="s">
        <v>15</v>
      </c>
      <c r="I13" s="13" t="s">
        <v>16</v>
      </c>
      <c r="J13" s="14">
        <v>0.4315468104876492</v>
      </c>
      <c r="K13" s="15">
        <f t="shared" si="1"/>
        <v>-14571.184355948491</v>
      </c>
      <c r="L13" s="11"/>
      <c r="M13" s="18"/>
      <c r="N13" s="19"/>
    </row>
    <row r="14" spans="1:14" ht="12" customHeight="1">
      <c r="A14" s="7"/>
      <c r="B14" s="12" t="s">
        <v>19</v>
      </c>
      <c r="C14" s="7"/>
      <c r="D14" s="9" t="s">
        <v>20</v>
      </c>
      <c r="E14" s="9" t="str">
        <f t="shared" si="0"/>
        <v>403HPDGU</v>
      </c>
      <c r="F14" s="9">
        <v>3</v>
      </c>
      <c r="G14" s="10">
        <f>'6.1.2_6.1.3'!K20</f>
        <v>-71193.948753529228</v>
      </c>
      <c r="H14" s="10" t="s">
        <v>15</v>
      </c>
      <c r="I14" s="13" t="s">
        <v>17</v>
      </c>
      <c r="J14" s="14">
        <v>0.4315468104876492</v>
      </c>
      <c r="K14" s="15">
        <f t="shared" si="1"/>
        <v>-30723.521510606686</v>
      </c>
      <c r="L14" s="11"/>
      <c r="M14" s="18"/>
      <c r="N14" s="19"/>
    </row>
    <row r="15" spans="1:14" ht="12" customHeight="1">
      <c r="A15" s="7"/>
      <c r="B15" s="12" t="s">
        <v>19</v>
      </c>
      <c r="C15" s="7"/>
      <c r="D15" s="9" t="s">
        <v>20</v>
      </c>
      <c r="E15" s="9" t="str">
        <f t="shared" si="0"/>
        <v>403HPSG-P</v>
      </c>
      <c r="F15" s="9">
        <v>3</v>
      </c>
      <c r="G15" s="10">
        <f>'6.1.2_6.1.3'!K21</f>
        <v>3289901.9922475582</v>
      </c>
      <c r="H15" s="10" t="str">
        <f t="shared" si="2"/>
        <v>SG-P</v>
      </c>
      <c r="I15" s="13" t="s">
        <v>21</v>
      </c>
      <c r="J15" s="14">
        <v>0.4315468104876492</v>
      </c>
      <c r="K15" s="15">
        <f t="shared" si="1"/>
        <v>1419746.7115713966</v>
      </c>
      <c r="L15" s="11"/>
      <c r="M15" s="18"/>
      <c r="N15" s="17"/>
    </row>
    <row r="16" spans="1:14" ht="12" customHeight="1">
      <c r="A16" s="7"/>
      <c r="B16" s="12" t="s">
        <v>19</v>
      </c>
      <c r="C16" s="7"/>
      <c r="D16" s="9" t="s">
        <v>20</v>
      </c>
      <c r="E16" s="9" t="str">
        <f t="shared" si="0"/>
        <v>403HPSG-U</v>
      </c>
      <c r="F16" s="9">
        <v>3</v>
      </c>
      <c r="G16" s="10">
        <f>'6.1.2_6.1.3'!K22</f>
        <v>660320.04920631554</v>
      </c>
      <c r="H16" s="10" t="str">
        <f t="shared" si="2"/>
        <v>SG-U</v>
      </c>
      <c r="I16" s="13" t="s">
        <v>22</v>
      </c>
      <c r="J16" s="14">
        <v>0.4315468104876492</v>
      </c>
      <c r="K16" s="15">
        <f t="shared" si="1"/>
        <v>284959.01113603305</v>
      </c>
      <c r="L16" s="11"/>
      <c r="M16" s="18"/>
      <c r="N16" s="17"/>
    </row>
    <row r="17" spans="1:19" ht="12" customHeight="1">
      <c r="A17" s="7"/>
      <c r="B17" s="12" t="s">
        <v>23</v>
      </c>
      <c r="C17" s="7"/>
      <c r="D17" s="9" t="s">
        <v>24</v>
      </c>
      <c r="E17" s="9" t="str">
        <f t="shared" si="0"/>
        <v>403OPDGU</v>
      </c>
      <c r="F17" s="9">
        <v>3</v>
      </c>
      <c r="G17" s="10">
        <f>'6.1.2_6.1.3'!K26</f>
        <v>-90477.969922381308</v>
      </c>
      <c r="H17" s="10" t="s">
        <v>15</v>
      </c>
      <c r="I17" s="13" t="s">
        <v>17</v>
      </c>
      <c r="J17" s="14">
        <v>0.4315468104876492</v>
      </c>
      <c r="K17" s="15">
        <f t="shared" si="1"/>
        <v>-39045.479339401114</v>
      </c>
      <c r="L17" s="11"/>
      <c r="M17" s="18"/>
      <c r="N17" s="210"/>
      <c r="O17" s="211"/>
      <c r="P17" s="211"/>
      <c r="Q17" s="211"/>
      <c r="R17" s="211"/>
      <c r="S17" s="211"/>
    </row>
    <row r="18" spans="1:19" ht="12" customHeight="1">
      <c r="A18" s="7"/>
      <c r="B18" s="12" t="s">
        <v>23</v>
      </c>
      <c r="C18" s="7"/>
      <c r="D18" s="9" t="s">
        <v>24</v>
      </c>
      <c r="E18" s="9" t="str">
        <f t="shared" si="0"/>
        <v>403OPSG</v>
      </c>
      <c r="F18" s="9">
        <v>3</v>
      </c>
      <c r="G18" s="10">
        <f>'6.1.2_6.1.3'!K27</f>
        <v>-441379.7976167798</v>
      </c>
      <c r="H18" s="10" t="str">
        <f t="shared" si="2"/>
        <v>SG</v>
      </c>
      <c r="I18" s="13" t="s">
        <v>15</v>
      </c>
      <c r="J18" s="14">
        <v>0.4315468104876492</v>
      </c>
      <c r="K18" s="15">
        <f t="shared" si="1"/>
        <v>-190476.04387520545</v>
      </c>
      <c r="L18" s="9"/>
      <c r="M18" s="18"/>
      <c r="N18" s="210"/>
      <c r="O18" s="211"/>
      <c r="P18" s="211"/>
      <c r="Q18" s="211"/>
      <c r="R18" s="211"/>
      <c r="S18" s="211"/>
    </row>
    <row r="19" spans="1:19" ht="12" customHeight="1">
      <c r="A19" s="7"/>
      <c r="B19" s="12" t="s">
        <v>23</v>
      </c>
      <c r="C19" s="7"/>
      <c r="D19" s="9" t="s">
        <v>24</v>
      </c>
      <c r="E19" s="9" t="str">
        <f>D19&amp;I19</f>
        <v>403OPSG-W</v>
      </c>
      <c r="F19" s="9">
        <v>3</v>
      </c>
      <c r="G19" s="10">
        <f>'6.1.2_6.1.3'!K28</f>
        <v>3000210.5653695017</v>
      </c>
      <c r="H19" s="10" t="str">
        <f t="shared" si="2"/>
        <v>SG-W</v>
      </c>
      <c r="I19" s="13" t="s">
        <v>25</v>
      </c>
      <c r="J19" s="14">
        <v>0.4315468104876492</v>
      </c>
      <c r="K19" s="15">
        <f t="shared" si="1"/>
        <v>1294731.3002765551</v>
      </c>
      <c r="L19" s="9"/>
      <c r="M19" s="18"/>
      <c r="N19" s="210"/>
      <c r="O19" s="211"/>
      <c r="P19" s="211"/>
      <c r="Q19" s="211"/>
      <c r="R19" s="211"/>
      <c r="S19" s="211"/>
    </row>
    <row r="20" spans="1:19" ht="12" customHeight="1">
      <c r="A20" s="7"/>
      <c r="B20" s="12" t="s">
        <v>23</v>
      </c>
      <c r="C20" s="7"/>
      <c r="D20" s="9" t="s">
        <v>24</v>
      </c>
      <c r="E20" s="9" t="str">
        <f t="shared" si="0"/>
        <v>403OPSSGCT</v>
      </c>
      <c r="F20" s="9">
        <v>3</v>
      </c>
      <c r="G20" s="10">
        <f>'6.1.2_6.1.3'!K29</f>
        <v>50302.102168451529</v>
      </c>
      <c r="H20" s="10" t="s">
        <v>15</v>
      </c>
      <c r="I20" s="13" t="s">
        <v>26</v>
      </c>
      <c r="J20" s="14">
        <v>0.4315468104876492</v>
      </c>
      <c r="K20" s="15">
        <f t="shared" si="1"/>
        <v>21707.711751619121</v>
      </c>
      <c r="L20" s="20"/>
      <c r="M20" s="18"/>
      <c r="N20" s="210"/>
      <c r="O20" s="211"/>
      <c r="P20" s="211"/>
      <c r="Q20" s="211"/>
      <c r="R20" s="211"/>
      <c r="S20" s="211"/>
    </row>
    <row r="21" spans="1:19" ht="12" customHeight="1">
      <c r="A21" s="7"/>
      <c r="B21" s="12" t="s">
        <v>27</v>
      </c>
      <c r="C21" s="7"/>
      <c r="D21" s="9" t="s">
        <v>28</v>
      </c>
      <c r="E21" s="9" t="str">
        <f t="shared" si="0"/>
        <v>403TPDGP</v>
      </c>
      <c r="F21" s="9">
        <v>3</v>
      </c>
      <c r="G21" s="10">
        <f>'6.1.2_6.1.3'!K33</f>
        <v>-377598.14568869211</v>
      </c>
      <c r="H21" s="10" t="s">
        <v>15</v>
      </c>
      <c r="I21" s="13" t="s">
        <v>16</v>
      </c>
      <c r="J21" s="14">
        <v>0.4315468104876492</v>
      </c>
      <c r="K21" s="15">
        <f t="shared" si="1"/>
        <v>-162951.27541800577</v>
      </c>
      <c r="L21" s="20"/>
      <c r="N21" s="215" t="s">
        <v>29</v>
      </c>
      <c r="O21" s="215"/>
      <c r="P21" s="215"/>
      <c r="Q21" s="215"/>
      <c r="R21" s="215"/>
      <c r="S21" s="215"/>
    </row>
    <row r="22" spans="1:19" ht="12" customHeight="1">
      <c r="A22" s="7"/>
      <c r="B22" s="12" t="s">
        <v>27</v>
      </c>
      <c r="C22" s="7"/>
      <c r="D22" s="9" t="s">
        <v>28</v>
      </c>
      <c r="E22" s="9" t="str">
        <f t="shared" si="0"/>
        <v>403TPDGU</v>
      </c>
      <c r="F22" s="9">
        <v>3</v>
      </c>
      <c r="G22" s="10">
        <f>'6.1.2_6.1.3'!K34</f>
        <v>-17008.467115655541</v>
      </c>
      <c r="H22" s="10" t="s">
        <v>15</v>
      </c>
      <c r="I22" s="13" t="s">
        <v>17</v>
      </c>
      <c r="J22" s="14">
        <v>0.4315468104876492</v>
      </c>
      <c r="K22" s="15">
        <f t="shared" si="1"/>
        <v>-7339.9497350452157</v>
      </c>
      <c r="L22" s="20"/>
      <c r="N22" s="130">
        <f>'6.1.2_6.1.3'!K39</f>
        <v>5539217.5330944583</v>
      </c>
      <c r="O22" s="130">
        <f>'6.1.2_6.1.3'!K44</f>
        <v>498235.96814142168</v>
      </c>
      <c r="P22" s="130">
        <f>'6.1.2_6.1.3'!K40</f>
        <v>2295452.2793837413</v>
      </c>
      <c r="Q22" s="130">
        <f>'6.1.2_6.1.3'!K43</f>
        <v>3251999.1678505987</v>
      </c>
      <c r="R22" s="130">
        <f>'6.1.2_6.1.3'!K41</f>
        <v>336189.45188905671</v>
      </c>
      <c r="S22" s="130">
        <f>'6.1.2_6.1.3'!K42+'6.1.2_6.1.3'!K45</f>
        <v>1262494.2930325815</v>
      </c>
    </row>
    <row r="23" spans="1:19" ht="12" customHeight="1">
      <c r="A23" s="7"/>
      <c r="B23" s="12" t="s">
        <v>27</v>
      </c>
      <c r="C23" s="7"/>
      <c r="D23" s="9" t="s">
        <v>28</v>
      </c>
      <c r="E23" s="9" t="str">
        <f t="shared" si="0"/>
        <v>403TPSG</v>
      </c>
      <c r="F23" s="9">
        <v>3</v>
      </c>
      <c r="G23" s="10">
        <f>'6.1.2_6.1.3'!K35</f>
        <v>10022911.55977533</v>
      </c>
      <c r="H23" s="10" t="str">
        <f t="shared" si="2"/>
        <v>SG</v>
      </c>
      <c r="I23" s="13" t="s">
        <v>15</v>
      </c>
      <c r="J23" s="14">
        <v>0.4315468104876492</v>
      </c>
      <c r="K23" s="15">
        <f t="shared" si="1"/>
        <v>4325355.5154208327</v>
      </c>
      <c r="L23" s="20"/>
      <c r="N23" s="212" t="s">
        <v>30</v>
      </c>
      <c r="O23" s="212" t="s">
        <v>31</v>
      </c>
      <c r="P23" s="212" t="s">
        <v>32</v>
      </c>
      <c r="Q23" s="212" t="s">
        <v>33</v>
      </c>
      <c r="R23" s="212" t="s">
        <v>34</v>
      </c>
      <c r="S23" s="212" t="s">
        <v>35</v>
      </c>
    </row>
    <row r="24" spans="1:19" ht="12" customHeight="1">
      <c r="A24" s="7"/>
      <c r="B24" s="12" t="s">
        <v>36</v>
      </c>
      <c r="C24" s="7"/>
      <c r="D24" s="9">
        <v>403360</v>
      </c>
      <c r="E24" s="9" t="str">
        <f>D24&amp;I24</f>
        <v>403360Situs</v>
      </c>
      <c r="F24" s="9">
        <v>3</v>
      </c>
      <c r="G24" s="10">
        <f>SUM(N24:S24)</f>
        <v>127824.88493917578</v>
      </c>
      <c r="H24" s="10" t="str">
        <f t="shared" si="2"/>
        <v>Situs</v>
      </c>
      <c r="I24" s="13" t="s">
        <v>37</v>
      </c>
      <c r="J24" s="14" t="s">
        <v>33</v>
      </c>
      <c r="K24" s="21">
        <f>Q24</f>
        <v>31530.596798818278</v>
      </c>
      <c r="L24" s="20"/>
      <c r="M24" s="22">
        <v>9.69575795422431E-3</v>
      </c>
      <c r="N24" s="213">
        <f>$N$22*M24</f>
        <v>53706.912456679354</v>
      </c>
      <c r="O24" s="214">
        <f>$O$22*M24</f>
        <v>4830.7753511878391</v>
      </c>
      <c r="P24" s="214">
        <f>$P$22*M24</f>
        <v>22256.149696377233</v>
      </c>
      <c r="Q24" s="214">
        <f>$Q$22*M24</f>
        <v>31530.596798818278</v>
      </c>
      <c r="R24" s="214">
        <f>$R$22*M24</f>
        <v>3259.6115522796326</v>
      </c>
      <c r="S24" s="214">
        <f>$S$22*M24</f>
        <v>12240.839083833449</v>
      </c>
    </row>
    <row r="25" spans="1:19" ht="12" customHeight="1">
      <c r="A25" s="7"/>
      <c r="B25" s="12" t="s">
        <v>36</v>
      </c>
      <c r="C25" s="7"/>
      <c r="D25" s="9">
        <v>403361</v>
      </c>
      <c r="E25" s="9" t="str">
        <f t="shared" si="0"/>
        <v>403361Situs</v>
      </c>
      <c r="F25" s="9">
        <v>3</v>
      </c>
      <c r="G25" s="10">
        <f t="shared" ref="G25:G36" si="3">SUM(N25:S25)</f>
        <v>178930.26144419861</v>
      </c>
      <c r="H25" s="10" t="str">
        <f t="shared" si="2"/>
        <v>Situs</v>
      </c>
      <c r="I25" s="13" t="s">
        <v>37</v>
      </c>
      <c r="J25" s="14" t="s">
        <v>33</v>
      </c>
      <c r="K25" s="21">
        <f t="shared" ref="K25:K36" si="4">Q25</f>
        <v>44136.772987425342</v>
      </c>
      <c r="L25" s="20"/>
      <c r="M25" s="22">
        <v>1.357219688853655E-2</v>
      </c>
      <c r="N25" s="213">
        <f>$N$22*M25</f>
        <v>75179.350967591716</v>
      </c>
      <c r="O25" s="214">
        <f t="shared" ref="O25:O36" si="5">$O$22*M25</f>
        <v>6762.1566565659987</v>
      </c>
      <c r="P25" s="214">
        <f t="shared" ref="P25:P36" si="6">$P$22*M25</f>
        <v>31154.330284036147</v>
      </c>
      <c r="Q25" s="214">
        <f t="shared" ref="Q25:Q36" si="7">$Q$22*M25</f>
        <v>44136.772987425342</v>
      </c>
      <c r="R25" s="214">
        <f t="shared" ref="R25:R36" si="8">$R$22*M25</f>
        <v>4562.8294328874636</v>
      </c>
      <c r="S25" s="214">
        <f t="shared" ref="S25:S36" si="9">$S$22*M25</f>
        <v>17134.821115691953</v>
      </c>
    </row>
    <row r="26" spans="1:19" ht="12" customHeight="1">
      <c r="A26" s="7"/>
      <c r="B26" s="12" t="s">
        <v>36</v>
      </c>
      <c r="C26" s="7"/>
      <c r="D26" s="9">
        <v>403362</v>
      </c>
      <c r="E26" s="9" t="str">
        <f t="shared" si="0"/>
        <v>403362Situs</v>
      </c>
      <c r="F26" s="9">
        <v>3</v>
      </c>
      <c r="G26" s="10">
        <f t="shared" si="3"/>
        <v>1967409.3252398933</v>
      </c>
      <c r="H26" s="10" t="str">
        <f t="shared" si="2"/>
        <v>Situs</v>
      </c>
      <c r="I26" s="13" t="s">
        <v>37</v>
      </c>
      <c r="J26" s="14" t="s">
        <v>33</v>
      </c>
      <c r="K26" s="21">
        <f t="shared" si="4"/>
        <v>485301.35741481232</v>
      </c>
      <c r="M26" s="25">
        <v>0.1492316979083273</v>
      </c>
      <c r="N26" s="213">
        <f>$N$22*M26</f>
        <v>826626.8375472622</v>
      </c>
      <c r="O26" s="214">
        <f t="shared" si="5"/>
        <v>74352.599484743623</v>
      </c>
      <c r="P26" s="214">
        <f t="shared" si="6"/>
        <v>342554.24111997581</v>
      </c>
      <c r="Q26" s="214">
        <f t="shared" si="7"/>
        <v>485301.35741481232</v>
      </c>
      <c r="R26" s="214">
        <f t="shared" si="8"/>
        <v>50170.122724273846</v>
      </c>
      <c r="S26" s="214">
        <f t="shared" si="9"/>
        <v>188404.16694882544</v>
      </c>
    </row>
    <row r="27" spans="1:19" ht="12" customHeight="1">
      <c r="A27" s="7"/>
      <c r="B27" s="12" t="s">
        <v>36</v>
      </c>
      <c r="C27" s="7"/>
      <c r="D27" s="9">
        <v>403363</v>
      </c>
      <c r="E27" s="9" t="str">
        <f t="shared" si="0"/>
        <v>403363Situs</v>
      </c>
      <c r="F27" s="9">
        <v>3</v>
      </c>
      <c r="G27" s="10">
        <f t="shared" si="3"/>
        <v>78.095676395279241</v>
      </c>
      <c r="H27" s="10" t="str">
        <f t="shared" si="2"/>
        <v>Situs</v>
      </c>
      <c r="I27" s="13" t="s">
        <v>37</v>
      </c>
      <c r="J27" s="14" t="s">
        <v>33</v>
      </c>
      <c r="K27" s="21">
        <f t="shared" si="4"/>
        <v>19.263880310334333</v>
      </c>
      <c r="M27" s="25">
        <v>5.9237039482598486E-6</v>
      </c>
      <c r="N27" s="213">
        <f>$N$22*M27</f>
        <v>32.812684771061818</v>
      </c>
      <c r="O27" s="214">
        <f t="shared" si="5"/>
        <v>2.9514023716444076</v>
      </c>
      <c r="P27" s="214">
        <f>$P$22*M27</f>
        <v>13.597579730427537</v>
      </c>
      <c r="Q27" s="214">
        <f t="shared" si="7"/>
        <v>19.263880310334333</v>
      </c>
      <c r="R27" s="214">
        <f t="shared" si="8"/>
        <v>1.9914867835185197</v>
      </c>
      <c r="S27" s="214">
        <f t="shared" si="9"/>
        <v>7.4786424282926287</v>
      </c>
    </row>
    <row r="28" spans="1:19" ht="12" customHeight="1">
      <c r="A28" s="7"/>
      <c r="B28" s="12" t="s">
        <v>36</v>
      </c>
      <c r="C28" s="7"/>
      <c r="D28" s="9">
        <v>403364</v>
      </c>
      <c r="E28" s="9" t="str">
        <f t="shared" si="0"/>
        <v>403364Situs</v>
      </c>
      <c r="F28" s="9">
        <v>3</v>
      </c>
      <c r="G28" s="10">
        <f t="shared" si="3"/>
        <v>2257845.0078290957</v>
      </c>
      <c r="H28" s="10" t="str">
        <f t="shared" si="2"/>
        <v>Situs</v>
      </c>
      <c r="I28" s="13" t="s">
        <v>37</v>
      </c>
      <c r="J28" s="14" t="s">
        <v>33</v>
      </c>
      <c r="K28" s="21">
        <f t="shared" si="4"/>
        <v>556943.20092648279</v>
      </c>
      <c r="M28" s="25">
        <v>0.17126179072628517</v>
      </c>
      <c r="N28" s="213">
        <f>$N$22*M28</f>
        <v>948656.31394019269</v>
      </c>
      <c r="O28" s="214">
        <f t="shared" si="5"/>
        <v>85328.784108144246</v>
      </c>
      <c r="P28" s="214">
        <f t="shared" si="6"/>
        <v>393123.2678939926</v>
      </c>
      <c r="Q28" s="214">
        <f t="shared" si="7"/>
        <v>556943.20092648279</v>
      </c>
      <c r="R28" s="214">
        <f t="shared" si="8"/>
        <v>57576.407553808145</v>
      </c>
      <c r="S28" s="214">
        <f t="shared" si="9"/>
        <v>216217.0334064753</v>
      </c>
    </row>
    <row r="29" spans="1:19" ht="12" customHeight="1">
      <c r="A29" s="7"/>
      <c r="B29" s="12" t="s">
        <v>36</v>
      </c>
      <c r="C29" s="7"/>
      <c r="D29" s="9">
        <v>403365</v>
      </c>
      <c r="E29" s="9" t="str">
        <f t="shared" si="0"/>
        <v>403365Situs</v>
      </c>
      <c r="F29" s="9">
        <v>3</v>
      </c>
      <c r="G29" s="10">
        <f t="shared" si="3"/>
        <v>1559517.4880320586</v>
      </c>
      <c r="H29" s="10" t="str">
        <f t="shared" si="2"/>
        <v>Situs</v>
      </c>
      <c r="I29" s="13" t="s">
        <v>37</v>
      </c>
      <c r="J29" s="14" t="s">
        <v>33</v>
      </c>
      <c r="K29" s="21">
        <f t="shared" si="4"/>
        <v>384686.57444317674</v>
      </c>
      <c r="M29" s="22">
        <v>0.11829233483397059</v>
      </c>
      <c r="N29" s="213">
        <f t="shared" ref="N29:N36" si="10">$N$22*M29</f>
        <v>655246.97514301026</v>
      </c>
      <c r="O29" s="214">
        <f t="shared" si="5"/>
        <v>58937.495969712552</v>
      </c>
      <c r="P29" s="214">
        <f t="shared" si="6"/>
        <v>271534.40962826251</v>
      </c>
      <c r="Q29" s="214">
        <f t="shared" si="7"/>
        <v>384686.57444317674</v>
      </c>
      <c r="R29" s="214">
        <f t="shared" si="8"/>
        <v>39768.635210509339</v>
      </c>
      <c r="S29" s="214">
        <f t="shared" si="9"/>
        <v>149343.3976373871</v>
      </c>
    </row>
    <row r="30" spans="1:19" ht="12" customHeight="1">
      <c r="A30" s="7"/>
      <c r="B30" s="12" t="s">
        <v>36</v>
      </c>
      <c r="C30" s="7"/>
      <c r="D30" s="9">
        <v>403366</v>
      </c>
      <c r="E30" s="9" t="str">
        <f t="shared" si="0"/>
        <v>403366Situs</v>
      </c>
      <c r="F30" s="9">
        <v>3</v>
      </c>
      <c r="G30" s="10">
        <f t="shared" si="3"/>
        <v>723086.52574902179</v>
      </c>
      <c r="H30" s="10" t="str">
        <f t="shared" si="2"/>
        <v>Situs</v>
      </c>
      <c r="I30" s="13" t="s">
        <v>37</v>
      </c>
      <c r="J30" s="14" t="s">
        <v>33</v>
      </c>
      <c r="K30" s="21">
        <f t="shared" si="4"/>
        <v>178363.93676317084</v>
      </c>
      <c r="L30" s="26"/>
      <c r="M30" s="22">
        <v>5.4847473064102925E-2</v>
      </c>
      <c r="N30" s="23">
        <f t="shared" si="10"/>
        <v>303812.08444260497</v>
      </c>
      <c r="O30" s="24">
        <f t="shared" si="5"/>
        <v>27326.98384220387</v>
      </c>
      <c r="P30" s="24">
        <f t="shared" si="6"/>
        <v>125899.75706343341</v>
      </c>
      <c r="Q30" s="24">
        <f t="shared" si="7"/>
        <v>178363.93676317084</v>
      </c>
      <c r="R30" s="24">
        <f t="shared" si="8"/>
        <v>18439.141906920566</v>
      </c>
      <c r="S30" s="24">
        <f t="shared" si="9"/>
        <v>69244.621730688174</v>
      </c>
    </row>
    <row r="31" spans="1:19" ht="12" customHeight="1">
      <c r="A31" s="7"/>
      <c r="B31" s="12" t="s">
        <v>36</v>
      </c>
      <c r="C31" s="7"/>
      <c r="D31" s="9">
        <v>403367</v>
      </c>
      <c r="E31" s="9" t="str">
        <f t="shared" si="0"/>
        <v>403367Situs</v>
      </c>
      <c r="F31" s="9">
        <v>3</v>
      </c>
      <c r="G31" s="10">
        <f t="shared" si="3"/>
        <v>1726404.6701089542</v>
      </c>
      <c r="H31" s="10" t="str">
        <f t="shared" si="2"/>
        <v>Situs</v>
      </c>
      <c r="I31" s="13" t="s">
        <v>37</v>
      </c>
      <c r="J31" s="14" t="s">
        <v>33</v>
      </c>
      <c r="K31" s="21">
        <f t="shared" si="4"/>
        <v>425852.67798758019</v>
      </c>
      <c r="L31" s="26"/>
      <c r="M31" s="22">
        <v>0.13095104150012638</v>
      </c>
      <c r="N31" s="23">
        <f t="shared" si="10"/>
        <v>725366.30505448009</v>
      </c>
      <c r="O31" s="24">
        <f t="shared" si="5"/>
        <v>65244.518940942951</v>
      </c>
      <c r="P31" s="24">
        <f t="shared" si="6"/>
        <v>300591.86669914</v>
      </c>
      <c r="Q31" s="24">
        <f t="shared" si="7"/>
        <v>425852.67798758019</v>
      </c>
      <c r="R31" s="24">
        <f t="shared" si="8"/>
        <v>44024.358866228606</v>
      </c>
      <c r="S31" s="24">
        <f t="shared" si="9"/>
        <v>165324.94256058228</v>
      </c>
    </row>
    <row r="32" spans="1:19" ht="12" customHeight="1">
      <c r="A32" s="7"/>
      <c r="B32" s="12" t="s">
        <v>36</v>
      </c>
      <c r="C32" s="7"/>
      <c r="D32" s="9">
        <v>403368</v>
      </c>
      <c r="E32" s="9" t="str">
        <f t="shared" si="0"/>
        <v>403368Situs</v>
      </c>
      <c r="F32" s="9">
        <v>3</v>
      </c>
      <c r="G32" s="10">
        <f t="shared" si="3"/>
        <v>2631323.8549755155</v>
      </c>
      <c r="H32" s="10" t="str">
        <f t="shared" si="2"/>
        <v>Situs</v>
      </c>
      <c r="I32" s="13" t="s">
        <v>37</v>
      </c>
      <c r="J32" s="14" t="s">
        <v>33</v>
      </c>
      <c r="K32" s="21">
        <f t="shared" si="4"/>
        <v>649069.32290863618</v>
      </c>
      <c r="L32" s="26"/>
      <c r="M32" s="22">
        <v>0.19959086377553936</v>
      </c>
      <c r="N32" s="23">
        <f t="shared" si="10"/>
        <v>1105577.2120709352</v>
      </c>
      <c r="O32" s="24">
        <f t="shared" si="5"/>
        <v>99443.347245388461</v>
      </c>
      <c r="P32" s="24">
        <f t="shared" si="6"/>
        <v>458151.30319773161</v>
      </c>
      <c r="Q32" s="24">
        <f t="shared" si="7"/>
        <v>649069.32290863618</v>
      </c>
      <c r="R32" s="24">
        <f t="shared" si="8"/>
        <v>67100.343094761964</v>
      </c>
      <c r="S32" s="24">
        <f t="shared" si="9"/>
        <v>251982.32645806184</v>
      </c>
    </row>
    <row r="33" spans="1:19" ht="12" customHeight="1">
      <c r="A33" s="7"/>
      <c r="B33" s="12" t="s">
        <v>36</v>
      </c>
      <c r="C33" s="7"/>
      <c r="D33" s="9">
        <v>403369</v>
      </c>
      <c r="E33" s="9" t="str">
        <f t="shared" si="0"/>
        <v>403369Situs</v>
      </c>
      <c r="F33" s="9">
        <v>3</v>
      </c>
      <c r="G33" s="10">
        <f t="shared" si="3"/>
        <v>1403123.3222605414</v>
      </c>
      <c r="H33" s="10" t="str">
        <f t="shared" si="2"/>
        <v>Situs</v>
      </c>
      <c r="I33" s="13" t="s">
        <v>37</v>
      </c>
      <c r="J33" s="14" t="s">
        <v>33</v>
      </c>
      <c r="K33" s="21">
        <f t="shared" si="4"/>
        <v>346108.78589303861</v>
      </c>
      <c r="L33" s="26"/>
      <c r="M33" s="22">
        <v>0.10642954319136508</v>
      </c>
      <c r="N33" s="23">
        <f t="shared" si="10"/>
        <v>589536.39168484334</v>
      </c>
      <c r="O33" s="24">
        <f t="shared" si="5"/>
        <v>53027.026490799035</v>
      </c>
      <c r="P33" s="24">
        <f t="shared" si="6"/>
        <v>244303.93751238933</v>
      </c>
      <c r="Q33" s="24">
        <f t="shared" si="7"/>
        <v>346108.78589303861</v>
      </c>
      <c r="R33" s="24">
        <f t="shared" si="8"/>
        <v>35780.489790307714</v>
      </c>
      <c r="S33" s="24">
        <f t="shared" si="9"/>
        <v>134366.69088916306</v>
      </c>
    </row>
    <row r="34" spans="1:19" ht="12" customHeight="1">
      <c r="A34" s="7"/>
      <c r="B34" s="12" t="s">
        <v>36</v>
      </c>
      <c r="C34" s="7"/>
      <c r="D34" s="9">
        <v>403370</v>
      </c>
      <c r="E34" s="9" t="str">
        <f t="shared" si="0"/>
        <v>403370Situs</v>
      </c>
      <c r="F34" s="9">
        <v>3</v>
      </c>
      <c r="G34" s="10">
        <f t="shared" si="3"/>
        <v>440611.18424307555</v>
      </c>
      <c r="H34" s="10" t="str">
        <f t="shared" si="2"/>
        <v>Situs</v>
      </c>
      <c r="I34" s="13" t="s">
        <v>37</v>
      </c>
      <c r="J34" s="14" t="s">
        <v>33</v>
      </c>
      <c r="K34" s="21">
        <f t="shared" si="4"/>
        <v>108685.67260615154</v>
      </c>
      <c r="L34" s="26"/>
      <c r="M34" s="22">
        <v>3.3421187090274404E-2</v>
      </c>
      <c r="N34" s="23">
        <f t="shared" si="10"/>
        <v>185127.22550727814</v>
      </c>
      <c r="O34" s="24">
        <f t="shared" si="5"/>
        <v>16651.637506358453</v>
      </c>
      <c r="P34" s="24">
        <f t="shared" si="6"/>
        <v>76716.740086080856</v>
      </c>
      <c r="Q34" s="24">
        <f t="shared" si="7"/>
        <v>108685.67260615154</v>
      </c>
      <c r="R34" s="24">
        <f t="shared" si="8"/>
        <v>11235.85056936097</v>
      </c>
      <c r="S34" s="24">
        <f t="shared" si="9"/>
        <v>42194.05796784562</v>
      </c>
    </row>
    <row r="35" spans="1:19" ht="12" customHeight="1">
      <c r="A35" s="7"/>
      <c r="B35" s="12" t="s">
        <v>36</v>
      </c>
      <c r="C35" s="7"/>
      <c r="D35" s="9">
        <v>403371</v>
      </c>
      <c r="E35" s="9" t="str">
        <f t="shared" si="0"/>
        <v>403371Situs</v>
      </c>
      <c r="F35" s="9">
        <v>3</v>
      </c>
      <c r="G35" s="10">
        <f t="shared" si="3"/>
        <v>21231.61396824769</v>
      </c>
      <c r="H35" s="10" t="str">
        <f t="shared" si="2"/>
        <v>Situs</v>
      </c>
      <c r="I35" s="13" t="s">
        <v>37</v>
      </c>
      <c r="J35" s="14" t="s">
        <v>33</v>
      </c>
      <c r="K35" s="21">
        <f t="shared" si="4"/>
        <v>5237.2076042902381</v>
      </c>
      <c r="L35" s="26"/>
      <c r="M35" s="22">
        <v>1.6104578549913217E-3</v>
      </c>
      <c r="N35" s="23">
        <f t="shared" si="10"/>
        <v>8920.6763866776218</v>
      </c>
      <c r="O35" s="24">
        <f t="shared" si="5"/>
        <v>802.38802853255845</v>
      </c>
      <c r="P35" s="24">
        <f t="shared" si="6"/>
        <v>3696.7291540912802</v>
      </c>
      <c r="Q35" s="24">
        <f t="shared" si="7"/>
        <v>5237.2076042902381</v>
      </c>
      <c r="R35" s="24">
        <f t="shared" si="8"/>
        <v>541.41894355995839</v>
      </c>
      <c r="S35" s="24">
        <f t="shared" si="9"/>
        <v>2033.1938510960363</v>
      </c>
    </row>
    <row r="36" spans="1:19" ht="12" customHeight="1">
      <c r="A36" s="7"/>
      <c r="B36" s="12" t="s">
        <v>36</v>
      </c>
      <c r="C36" s="7"/>
      <c r="D36" s="9">
        <v>403373</v>
      </c>
      <c r="E36" s="9" t="str">
        <f t="shared" si="0"/>
        <v>403373Situs</v>
      </c>
      <c r="F36" s="9">
        <v>3</v>
      </c>
      <c r="G36" s="10">
        <f t="shared" si="3"/>
        <v>146202.45892569091</v>
      </c>
      <c r="H36" s="10" t="str">
        <f t="shared" si="2"/>
        <v>Situs</v>
      </c>
      <c r="I36" s="13" t="s">
        <v>37</v>
      </c>
      <c r="J36" s="14" t="s">
        <v>33</v>
      </c>
      <c r="K36" s="21">
        <f t="shared" si="4"/>
        <v>36063.79763670668</v>
      </c>
      <c r="L36" s="26"/>
      <c r="M36" s="22">
        <v>1.1089731508308769E-2</v>
      </c>
      <c r="N36" s="23">
        <f t="shared" si="10"/>
        <v>61428.435208133982</v>
      </c>
      <c r="O36" s="24">
        <f t="shared" si="5"/>
        <v>5525.3031144706474</v>
      </c>
      <c r="P36" s="24">
        <f t="shared" si="6"/>
        <v>25455.949468501058</v>
      </c>
      <c r="Q36" s="24">
        <f t="shared" si="7"/>
        <v>36063.79763670668</v>
      </c>
      <c r="R36" s="24">
        <f t="shared" si="8"/>
        <v>3728.2507573751273</v>
      </c>
      <c r="S36" s="24">
        <f t="shared" si="9"/>
        <v>14000.722740503423</v>
      </c>
    </row>
    <row r="37" spans="1:19" ht="12" customHeight="1">
      <c r="A37" s="7"/>
      <c r="B37" s="12" t="s">
        <v>38</v>
      </c>
      <c r="C37" s="7"/>
      <c r="D37" s="9" t="s">
        <v>39</v>
      </c>
      <c r="E37" s="9" t="str">
        <f t="shared" si="0"/>
        <v>403GPCA</v>
      </c>
      <c r="F37" s="9">
        <v>3</v>
      </c>
      <c r="G37" s="10">
        <f>'6.1.2_6.1.3'!K49</f>
        <v>110499.63180870755</v>
      </c>
      <c r="H37" s="10" t="str">
        <f t="shared" si="2"/>
        <v>CA</v>
      </c>
      <c r="I37" s="13" t="s">
        <v>30</v>
      </c>
      <c r="J37" s="14">
        <v>0</v>
      </c>
      <c r="K37" s="15">
        <f t="shared" ref="K37:K51" si="11">G37*J37</f>
        <v>0</v>
      </c>
      <c r="L37" s="9"/>
      <c r="M37" s="9"/>
      <c r="N37" s="27">
        <f>SUM(N24:N36)</f>
        <v>5539217.5330944601</v>
      </c>
      <c r="O37" s="27">
        <f t="shared" ref="O37:S37" si="12">SUM(O24:O36)</f>
        <v>498235.96814142179</v>
      </c>
      <c r="P37" s="27">
        <f t="shared" si="12"/>
        <v>2295452.2793837427</v>
      </c>
      <c r="Q37" s="27">
        <f t="shared" si="12"/>
        <v>3251999.1678506006</v>
      </c>
      <c r="R37" s="27">
        <f t="shared" si="12"/>
        <v>336189.45188905689</v>
      </c>
      <c r="S37" s="27">
        <f t="shared" si="12"/>
        <v>1262494.2930325822</v>
      </c>
    </row>
    <row r="38" spans="1:19" ht="12" customHeight="1">
      <c r="A38" s="7"/>
      <c r="B38" s="12" t="s">
        <v>38</v>
      </c>
      <c r="C38" s="7"/>
      <c r="D38" s="9" t="s">
        <v>39</v>
      </c>
      <c r="E38" s="9" t="str">
        <f t="shared" si="0"/>
        <v>403GPOR</v>
      </c>
      <c r="F38" s="9">
        <v>3</v>
      </c>
      <c r="G38" s="10">
        <f>'6.1.2_6.1.3'!K50</f>
        <v>349750.70441237371</v>
      </c>
      <c r="H38" s="10" t="str">
        <f t="shared" si="2"/>
        <v>OR</v>
      </c>
      <c r="I38" s="13" t="s">
        <v>32</v>
      </c>
      <c r="J38" s="14">
        <v>0</v>
      </c>
      <c r="K38" s="15">
        <f t="shared" si="11"/>
        <v>0</v>
      </c>
      <c r="L38" s="20"/>
      <c r="N38" s="28"/>
      <c r="O38" s="28"/>
    </row>
    <row r="39" spans="1:19" ht="12" customHeight="1">
      <c r="A39" s="7"/>
      <c r="B39" s="12" t="s">
        <v>38</v>
      </c>
      <c r="C39" s="7"/>
      <c r="D39" s="9" t="s">
        <v>39</v>
      </c>
      <c r="E39" s="9" t="str">
        <f t="shared" si="0"/>
        <v>403GPWA</v>
      </c>
      <c r="F39" s="9">
        <v>3</v>
      </c>
      <c r="G39" s="10">
        <f>'6.1.2_6.1.3'!K51</f>
        <v>181669.46235076897</v>
      </c>
      <c r="H39" s="10" t="str">
        <f t="shared" si="2"/>
        <v>WA</v>
      </c>
      <c r="I39" s="13" t="s">
        <v>34</v>
      </c>
      <c r="J39" s="14">
        <v>0</v>
      </c>
      <c r="K39" s="15">
        <f t="shared" si="11"/>
        <v>0</v>
      </c>
      <c r="L39" s="20"/>
    </row>
    <row r="40" spans="1:19" ht="12" customHeight="1">
      <c r="A40" s="7"/>
      <c r="B40" s="12" t="s">
        <v>38</v>
      </c>
      <c r="C40" s="7"/>
      <c r="D40" s="9" t="s">
        <v>39</v>
      </c>
      <c r="E40" s="9" t="str">
        <f t="shared" si="0"/>
        <v>403GPWYP</v>
      </c>
      <c r="F40" s="9">
        <v>3</v>
      </c>
      <c r="G40" s="10">
        <f>'6.1.2_6.1.3'!K52</f>
        <v>409734.05068290001</v>
      </c>
      <c r="H40" s="10" t="str">
        <f t="shared" si="2"/>
        <v>WYP</v>
      </c>
      <c r="I40" s="13" t="s">
        <v>35</v>
      </c>
      <c r="J40" s="14">
        <v>0</v>
      </c>
      <c r="K40" s="15">
        <f t="shared" si="11"/>
        <v>0</v>
      </c>
      <c r="L40" s="20"/>
    </row>
    <row r="41" spans="1:19" ht="12" customHeight="1">
      <c r="A41" s="7"/>
      <c r="B41" s="12" t="s">
        <v>38</v>
      </c>
      <c r="C41" s="7"/>
      <c r="D41" s="9" t="s">
        <v>39</v>
      </c>
      <c r="E41" s="9" t="str">
        <f t="shared" si="0"/>
        <v>403GPUT</v>
      </c>
      <c r="F41" s="9">
        <v>3</v>
      </c>
      <c r="G41" s="10">
        <f>'6.1.2_6.1.3'!K53</f>
        <v>440258.19055824168</v>
      </c>
      <c r="H41" s="10" t="str">
        <f t="shared" si="2"/>
        <v>UT</v>
      </c>
      <c r="I41" s="13" t="s">
        <v>33</v>
      </c>
      <c r="J41" s="14">
        <v>1</v>
      </c>
      <c r="K41" s="15">
        <f t="shared" si="11"/>
        <v>440258.19055824168</v>
      </c>
      <c r="L41" s="20"/>
    </row>
    <row r="42" spans="1:19" ht="12" customHeight="1">
      <c r="B42" s="12" t="s">
        <v>38</v>
      </c>
      <c r="C42" s="7"/>
      <c r="D42" s="9" t="s">
        <v>39</v>
      </c>
      <c r="E42" s="9" t="str">
        <f t="shared" si="0"/>
        <v>403GPID</v>
      </c>
      <c r="F42" s="9">
        <v>3</v>
      </c>
      <c r="G42" s="10">
        <f>'6.1.2_6.1.3'!K54</f>
        <v>80398.831326998072</v>
      </c>
      <c r="H42" s="10" t="str">
        <f t="shared" si="2"/>
        <v>ID</v>
      </c>
      <c r="I42" s="13" t="s">
        <v>31</v>
      </c>
      <c r="J42" s="14">
        <v>0</v>
      </c>
      <c r="K42" s="15">
        <f t="shared" si="11"/>
        <v>0</v>
      </c>
    </row>
    <row r="43" spans="1:19" ht="12" customHeight="1">
      <c r="B43" s="12" t="s">
        <v>38</v>
      </c>
      <c r="C43" s="7"/>
      <c r="D43" s="9" t="s">
        <v>39</v>
      </c>
      <c r="E43" s="9" t="str">
        <f t="shared" si="0"/>
        <v>403GPWYU</v>
      </c>
      <c r="F43" s="9">
        <v>3</v>
      </c>
      <c r="G43" s="10">
        <f>'6.1.2_6.1.3'!K55</f>
        <v>-59575.160886517726</v>
      </c>
      <c r="H43" s="10" t="str">
        <f t="shared" si="2"/>
        <v>WYU</v>
      </c>
      <c r="I43" s="13" t="s">
        <v>40</v>
      </c>
      <c r="J43" s="14">
        <v>0</v>
      </c>
      <c r="K43" s="15">
        <f t="shared" si="11"/>
        <v>0</v>
      </c>
    </row>
    <row r="44" spans="1:19" ht="12" customHeight="1">
      <c r="B44" s="12" t="s">
        <v>38</v>
      </c>
      <c r="C44" s="7"/>
      <c r="D44" s="9" t="s">
        <v>39</v>
      </c>
      <c r="E44" s="9" t="str">
        <f t="shared" si="0"/>
        <v>403GPDGP</v>
      </c>
      <c r="F44" s="9">
        <v>3</v>
      </c>
      <c r="G44" s="10">
        <f>'6.1.2_6.1.3'!K56</f>
        <v>-136979.67441638772</v>
      </c>
      <c r="H44" s="10" t="s">
        <v>15</v>
      </c>
      <c r="I44" s="13" t="s">
        <v>16</v>
      </c>
      <c r="J44" s="14">
        <v>0.4315468104876492</v>
      </c>
      <c r="K44" s="15">
        <f t="shared" si="11"/>
        <v>-59113.141596028756</v>
      </c>
    </row>
    <row r="45" spans="1:19" ht="12" customHeight="1">
      <c r="B45" s="12" t="s">
        <v>38</v>
      </c>
      <c r="C45" s="7"/>
      <c r="D45" s="9" t="s">
        <v>39</v>
      </c>
      <c r="E45" s="9" t="str">
        <f t="shared" si="0"/>
        <v>403GPDGU</v>
      </c>
      <c r="F45" s="9">
        <v>3</v>
      </c>
      <c r="G45" s="10">
        <f>'6.1.2_6.1.3'!K57</f>
        <v>-234354.41880108474</v>
      </c>
      <c r="H45" s="10" t="s">
        <v>15</v>
      </c>
      <c r="I45" s="13" t="s">
        <v>17</v>
      </c>
      <c r="J45" s="14">
        <v>0.4315468104876492</v>
      </c>
      <c r="K45" s="15">
        <f t="shared" si="11"/>
        <v>-101134.90195729489</v>
      </c>
    </row>
    <row r="46" spans="1:19" ht="12" customHeight="1">
      <c r="B46" s="12" t="s">
        <v>38</v>
      </c>
      <c r="C46" s="7"/>
      <c r="D46" s="9" t="s">
        <v>39</v>
      </c>
      <c r="E46" s="9" t="str">
        <f t="shared" si="0"/>
        <v>403GPSG</v>
      </c>
      <c r="F46" s="9">
        <v>3</v>
      </c>
      <c r="G46" s="10">
        <f>'6.1.2_6.1.3'!K58</f>
        <v>441036.55759510584</v>
      </c>
      <c r="H46" s="10" t="str">
        <f t="shared" si="2"/>
        <v>SG</v>
      </c>
      <c r="I46" s="13" t="s">
        <v>15</v>
      </c>
      <c r="J46" s="14">
        <v>0.4315468104876492</v>
      </c>
      <c r="K46" s="15">
        <f t="shared" si="11"/>
        <v>190327.91973862032</v>
      </c>
      <c r="L46" s="26"/>
    </row>
    <row r="47" spans="1:19" ht="12" customHeight="1">
      <c r="B47" s="12" t="s">
        <v>38</v>
      </c>
      <c r="C47" s="7"/>
      <c r="D47" s="9" t="s">
        <v>39</v>
      </c>
      <c r="E47" s="9" t="str">
        <f t="shared" si="0"/>
        <v>403GPSO</v>
      </c>
      <c r="F47" s="9">
        <v>3</v>
      </c>
      <c r="G47" s="10">
        <f>'6.1.2_6.1.3'!K59</f>
        <v>-574830.44278419018</v>
      </c>
      <c r="H47" s="10" t="str">
        <f t="shared" si="2"/>
        <v>SO</v>
      </c>
      <c r="I47" s="13" t="s">
        <v>41</v>
      </c>
      <c r="J47" s="14">
        <v>0.42853606113710269</v>
      </c>
      <c r="K47" s="15">
        <f t="shared" si="11"/>
        <v>-246335.57377243353</v>
      </c>
      <c r="L47" s="26"/>
    </row>
    <row r="48" spans="1:19" ht="12" customHeight="1">
      <c r="A48" s="7"/>
      <c r="B48" s="12" t="s">
        <v>38</v>
      </c>
      <c r="C48" s="7"/>
      <c r="D48" s="9" t="s">
        <v>39</v>
      </c>
      <c r="E48" s="9" t="str">
        <f t="shared" si="0"/>
        <v>403GPSSGCH</v>
      </c>
      <c r="F48" s="9">
        <v>3</v>
      </c>
      <c r="G48" s="10">
        <f>'6.1.2_6.1.3'!K60</f>
        <v>-37209.596195610895</v>
      </c>
      <c r="H48" s="10" t="s">
        <v>15</v>
      </c>
      <c r="I48" s="13" t="s">
        <v>18</v>
      </c>
      <c r="J48" s="14">
        <v>0.4315468104876492</v>
      </c>
      <c r="K48" s="15">
        <f t="shared" si="11"/>
        <v>-16057.682557749247</v>
      </c>
      <c r="L48" s="26"/>
    </row>
    <row r="49" spans="1:12" ht="12" customHeight="1">
      <c r="A49" s="7"/>
      <c r="B49" s="12" t="s">
        <v>38</v>
      </c>
      <c r="C49" s="7"/>
      <c r="D49" s="9" t="s">
        <v>39</v>
      </c>
      <c r="E49" s="9" t="str">
        <f t="shared" si="0"/>
        <v>403GPSSGCT</v>
      </c>
      <c r="F49" s="9">
        <v>3</v>
      </c>
      <c r="G49" s="10">
        <f>'6.1.2_6.1.3'!K61</f>
        <v>340.05293029298718</v>
      </c>
      <c r="H49" s="10" t="s">
        <v>15</v>
      </c>
      <c r="I49" s="13" t="s">
        <v>26</v>
      </c>
      <c r="J49" s="14">
        <v>0.4315468104876492</v>
      </c>
      <c r="K49" s="15">
        <f t="shared" si="11"/>
        <v>146.74875746491753</v>
      </c>
      <c r="L49" s="26"/>
    </row>
    <row r="50" spans="1:12" ht="12" customHeight="1">
      <c r="A50" s="7"/>
      <c r="B50" s="12" t="s">
        <v>38</v>
      </c>
      <c r="C50" s="7"/>
      <c r="D50" s="9" t="s">
        <v>39</v>
      </c>
      <c r="E50" s="9" t="str">
        <f t="shared" si="0"/>
        <v>403GPCN</v>
      </c>
      <c r="F50" s="9">
        <v>3</v>
      </c>
      <c r="G50" s="10">
        <f>'6.1.2_6.1.3'!K62</f>
        <v>-177203.13222111389</v>
      </c>
      <c r="H50" s="10" t="str">
        <f t="shared" si="2"/>
        <v>CN</v>
      </c>
      <c r="I50" s="13" t="s">
        <v>42</v>
      </c>
      <c r="J50" s="14">
        <v>0.49892765457990973</v>
      </c>
      <c r="K50" s="15">
        <f t="shared" si="11"/>
        <v>-88411.54314329398</v>
      </c>
      <c r="L50" s="26"/>
    </row>
    <row r="51" spans="1:12" ht="12" customHeight="1">
      <c r="A51" s="7"/>
      <c r="B51" s="12" t="s">
        <v>38</v>
      </c>
      <c r="C51" s="7"/>
      <c r="D51" s="9" t="s">
        <v>39</v>
      </c>
      <c r="E51" s="9" t="str">
        <f t="shared" si="0"/>
        <v>403GPSE</v>
      </c>
      <c r="F51" s="9">
        <v>3</v>
      </c>
      <c r="G51" s="10">
        <f>'6.1.2_6.1.3'!K63</f>
        <v>-4195.2720022606663</v>
      </c>
      <c r="H51" s="10" t="str">
        <f t="shared" si="2"/>
        <v>SE</v>
      </c>
      <c r="I51" s="13" t="s">
        <v>43</v>
      </c>
      <c r="J51" s="14">
        <v>0.429533673391716</v>
      </c>
      <c r="K51" s="15">
        <f t="shared" si="11"/>
        <v>-1802.0105940084434</v>
      </c>
      <c r="L51" s="26"/>
    </row>
    <row r="52" spans="1:12" ht="12" customHeight="1">
      <c r="A52" s="7"/>
      <c r="B52" s="29" t="s">
        <v>44</v>
      </c>
      <c r="C52" s="29"/>
      <c r="D52" s="20"/>
      <c r="E52" s="20"/>
      <c r="F52" s="20"/>
      <c r="G52" s="30">
        <f>SUM(G9:G51)</f>
        <v>48616833.840931661</v>
      </c>
      <c r="H52" s="21"/>
      <c r="I52" s="20"/>
      <c r="J52" s="31"/>
      <c r="K52" s="30">
        <f>SUM(K9:K51)</f>
        <v>18320344.035601087</v>
      </c>
      <c r="L52" s="26" t="s">
        <v>45</v>
      </c>
    </row>
    <row r="53" spans="1:12" ht="12" customHeight="1">
      <c r="A53" s="7"/>
      <c r="B53" s="29"/>
      <c r="C53" s="29"/>
      <c r="D53" s="20"/>
      <c r="E53" s="20"/>
      <c r="F53" s="20"/>
      <c r="G53" s="21"/>
      <c r="H53" s="21"/>
      <c r="I53" s="20"/>
      <c r="J53" s="31"/>
      <c r="K53" s="21"/>
      <c r="L53" s="26"/>
    </row>
    <row r="54" spans="1:12" ht="12" customHeight="1">
      <c r="A54" s="7"/>
      <c r="B54" s="29"/>
      <c r="C54" s="29"/>
      <c r="D54" s="20"/>
      <c r="E54" s="20"/>
      <c r="F54" s="20"/>
      <c r="G54" s="21"/>
      <c r="H54" s="21"/>
      <c r="I54" s="20"/>
      <c r="J54" s="31"/>
      <c r="K54" s="21"/>
      <c r="L54" s="26"/>
    </row>
    <row r="55" spans="1:12" ht="12" customHeight="1">
      <c r="A55" s="7"/>
      <c r="B55" s="32"/>
      <c r="C55" s="29"/>
      <c r="D55" s="20"/>
      <c r="E55" s="20"/>
      <c r="F55" s="20"/>
      <c r="G55" s="21"/>
      <c r="H55" s="21"/>
      <c r="I55" s="20"/>
      <c r="J55" s="31"/>
      <c r="K55" s="21"/>
      <c r="L55" s="26"/>
    </row>
    <row r="56" spans="1:12" ht="12" customHeight="1">
      <c r="A56" s="7"/>
      <c r="B56" s="33"/>
      <c r="C56" s="34"/>
      <c r="D56" s="9"/>
      <c r="E56" s="9"/>
      <c r="F56" s="9"/>
      <c r="G56" s="9"/>
      <c r="H56" s="9"/>
      <c r="I56" s="9"/>
      <c r="J56" s="9"/>
      <c r="K56" s="9"/>
      <c r="L56" s="11"/>
    </row>
    <row r="57" spans="1:12" ht="12" customHeight="1">
      <c r="A57" s="7"/>
      <c r="B57" s="34"/>
      <c r="C57" s="34"/>
      <c r="D57" s="9"/>
      <c r="E57" s="9"/>
      <c r="F57" s="9"/>
      <c r="G57" s="9"/>
      <c r="H57" s="9"/>
      <c r="I57" s="9"/>
      <c r="J57" s="9"/>
      <c r="K57" s="9"/>
      <c r="L57" s="9"/>
    </row>
    <row r="58" spans="1:12" ht="12" customHeight="1">
      <c r="A58" s="7"/>
      <c r="B58" s="35"/>
      <c r="C58" s="34"/>
      <c r="D58" s="9"/>
      <c r="E58" s="9"/>
      <c r="F58" s="9"/>
      <c r="G58" s="9"/>
      <c r="H58" s="9"/>
      <c r="I58" s="9"/>
      <c r="J58" s="9"/>
      <c r="K58" s="9"/>
      <c r="L58" s="11"/>
    </row>
    <row r="59" spans="1:12" ht="12" customHeight="1">
      <c r="A59" s="7"/>
      <c r="B59" s="35"/>
      <c r="C59" s="34"/>
      <c r="D59" s="9"/>
      <c r="E59" s="9"/>
      <c r="F59" s="9"/>
      <c r="G59" s="9"/>
      <c r="H59" s="9"/>
      <c r="I59" s="9"/>
      <c r="J59" s="9"/>
      <c r="K59" s="9"/>
      <c r="L59" s="11"/>
    </row>
    <row r="60" spans="1:12" ht="12" customHeight="1" thickBot="1">
      <c r="A60" s="7"/>
      <c r="B60" s="36" t="s">
        <v>46</v>
      </c>
      <c r="C60" s="7"/>
      <c r="D60" s="9"/>
      <c r="E60" s="9"/>
      <c r="F60" s="9"/>
      <c r="G60" s="9"/>
      <c r="H60" s="9"/>
      <c r="I60" s="9"/>
      <c r="J60" s="9"/>
      <c r="K60" s="9"/>
      <c r="L60" s="11"/>
    </row>
    <row r="61" spans="1:12" ht="12" customHeight="1">
      <c r="A61" s="37"/>
      <c r="B61" s="38"/>
      <c r="C61" s="39"/>
      <c r="D61" s="40"/>
      <c r="E61" s="40"/>
      <c r="F61" s="40"/>
      <c r="G61" s="40"/>
      <c r="H61" s="40"/>
      <c r="I61" s="40"/>
      <c r="J61" s="40"/>
      <c r="K61" s="40"/>
      <c r="L61" s="41"/>
    </row>
    <row r="62" spans="1:12" ht="12" customHeight="1">
      <c r="A62" s="42"/>
      <c r="B62" s="35"/>
      <c r="C62" s="7"/>
      <c r="D62" s="9"/>
      <c r="E62" s="9"/>
      <c r="F62" s="9"/>
      <c r="G62" s="43"/>
      <c r="H62" s="43"/>
      <c r="I62" s="9"/>
      <c r="J62" s="9"/>
      <c r="K62" s="9"/>
      <c r="L62" s="44"/>
    </row>
    <row r="63" spans="1:12" ht="12" customHeight="1">
      <c r="A63" s="42"/>
      <c r="B63" s="35"/>
      <c r="C63" s="7"/>
      <c r="D63" s="9"/>
      <c r="E63" s="9"/>
      <c r="F63" s="9"/>
      <c r="G63" s="9"/>
      <c r="H63" s="9"/>
      <c r="I63" s="9"/>
      <c r="J63" s="9"/>
      <c r="K63" s="9"/>
      <c r="L63" s="44"/>
    </row>
    <row r="64" spans="1:12" ht="12" customHeight="1">
      <c r="A64" s="42"/>
      <c r="B64" s="35"/>
      <c r="C64" s="7"/>
      <c r="D64" s="9"/>
      <c r="E64" s="9"/>
      <c r="F64" s="9"/>
      <c r="G64" s="9"/>
      <c r="H64" s="9"/>
      <c r="I64" s="9"/>
      <c r="J64" s="9"/>
      <c r="K64" s="9"/>
      <c r="L64" s="44"/>
    </row>
    <row r="65" spans="1:12" ht="12" customHeight="1">
      <c r="A65" s="42"/>
      <c r="B65" s="7"/>
      <c r="C65" s="7"/>
      <c r="D65" s="9"/>
      <c r="E65" s="9"/>
      <c r="F65" s="9"/>
      <c r="G65" s="9"/>
      <c r="H65" s="9"/>
      <c r="I65" s="9"/>
      <c r="J65" s="9"/>
      <c r="K65" s="9"/>
      <c r="L65" s="45"/>
    </row>
    <row r="66" spans="1:12" ht="12" customHeight="1">
      <c r="A66" s="42"/>
      <c r="B66" s="7"/>
      <c r="C66" s="7"/>
      <c r="D66" s="9"/>
      <c r="E66" s="9"/>
      <c r="F66" s="9"/>
      <c r="G66" s="9"/>
      <c r="H66" s="9"/>
      <c r="I66" s="9"/>
      <c r="J66" s="9"/>
      <c r="K66" s="9"/>
      <c r="L66" s="45"/>
    </row>
    <row r="67" spans="1:12" ht="12" customHeight="1">
      <c r="A67" s="42"/>
      <c r="B67" s="7"/>
      <c r="C67" s="7"/>
      <c r="D67" s="9"/>
      <c r="E67" s="9"/>
      <c r="F67" s="9"/>
      <c r="G67" s="9"/>
      <c r="H67" s="9"/>
      <c r="I67" s="9"/>
      <c r="J67" s="9"/>
      <c r="K67" s="9"/>
      <c r="L67" s="45"/>
    </row>
    <row r="68" spans="1:12" ht="12" customHeight="1">
      <c r="A68" s="42"/>
      <c r="B68" s="7"/>
      <c r="C68" s="7"/>
      <c r="D68" s="9"/>
      <c r="E68" s="9"/>
      <c r="F68" s="9"/>
      <c r="G68" s="9"/>
      <c r="H68" s="9"/>
      <c r="I68" s="9"/>
      <c r="J68" s="9"/>
      <c r="K68" s="9"/>
      <c r="L68" s="45"/>
    </row>
    <row r="69" spans="1:12" ht="12" customHeight="1" thickBot="1">
      <c r="A69" s="46"/>
      <c r="B69" s="47"/>
      <c r="C69" s="47"/>
      <c r="D69" s="48"/>
      <c r="E69" s="48"/>
      <c r="F69" s="48"/>
      <c r="G69" s="48"/>
      <c r="H69" s="48"/>
      <c r="I69" s="48"/>
      <c r="J69" s="48"/>
      <c r="K69" s="48"/>
      <c r="L69" s="49"/>
    </row>
    <row r="70" spans="1:12" ht="12" customHeight="1">
      <c r="A70" s="7"/>
      <c r="B70" s="7"/>
      <c r="C70" s="7"/>
      <c r="D70" s="9"/>
      <c r="E70" s="9"/>
      <c r="F70" s="9"/>
      <c r="G70" s="9"/>
      <c r="H70" s="9"/>
      <c r="I70" s="9"/>
      <c r="J70" s="9"/>
      <c r="K70" s="9"/>
      <c r="L70" s="9"/>
    </row>
    <row r="71" spans="1:12" ht="12" customHeight="1">
      <c r="A71" s="7"/>
      <c r="B71" s="7"/>
      <c r="C71" s="7"/>
      <c r="D71" s="9"/>
      <c r="E71" s="9"/>
      <c r="F71" s="9"/>
      <c r="G71" s="9"/>
      <c r="H71" s="9"/>
      <c r="I71" s="9"/>
      <c r="J71" s="9"/>
      <c r="K71" s="9"/>
      <c r="L71" s="9"/>
    </row>
    <row r="72" spans="1:12" ht="12" customHeight="1"/>
    <row r="74" spans="1:12">
      <c r="D74" s="5"/>
      <c r="E74" s="5"/>
      <c r="I74" s="50"/>
    </row>
    <row r="75" spans="1:12">
      <c r="D75" s="51"/>
      <c r="E75" s="51"/>
    </row>
    <row r="76" spans="1:12">
      <c r="D76" s="51"/>
      <c r="E76" s="51"/>
    </row>
    <row r="77" spans="1:12">
      <c r="D77" s="51"/>
      <c r="E77" s="51"/>
    </row>
    <row r="78" spans="1:12">
      <c r="D78" s="51"/>
      <c r="E78" s="51"/>
    </row>
    <row r="79" spans="1:12">
      <c r="D79" s="51"/>
      <c r="E79" s="51"/>
    </row>
    <row r="80" spans="1:12">
      <c r="D80" s="51"/>
      <c r="E80" s="51"/>
    </row>
    <row r="81" spans="4:5">
      <c r="D81" s="51"/>
      <c r="E81" s="51"/>
    </row>
    <row r="82" spans="4:5">
      <c r="D82" s="51"/>
      <c r="E82" s="51"/>
    </row>
    <row r="83" spans="4:5">
      <c r="D83" s="51"/>
      <c r="E83" s="51"/>
    </row>
    <row r="84" spans="4:5">
      <c r="D84" s="51"/>
      <c r="E84" s="51"/>
    </row>
    <row r="85" spans="4:5">
      <c r="D85" s="51"/>
      <c r="E85" s="51"/>
    </row>
    <row r="86" spans="4:5">
      <c r="D86" s="51"/>
      <c r="E86" s="51"/>
    </row>
    <row r="87" spans="4:5">
      <c r="D87" s="51"/>
      <c r="E87" s="51"/>
    </row>
    <row r="88" spans="4:5">
      <c r="D88" s="51"/>
      <c r="E88" s="51"/>
    </row>
    <row r="89" spans="4:5">
      <c r="D89" s="51"/>
      <c r="E89" s="51"/>
    </row>
    <row r="90" spans="4:5">
      <c r="D90" s="51"/>
      <c r="E90" s="51"/>
    </row>
    <row r="91" spans="4:5">
      <c r="D91" s="51"/>
      <c r="E91" s="51"/>
    </row>
    <row r="92" spans="4:5">
      <c r="D92" s="51"/>
      <c r="E92" s="51"/>
    </row>
    <row r="93" spans="4:5">
      <c r="D93" s="51"/>
      <c r="E93" s="51"/>
    </row>
    <row r="94" spans="4:5">
      <c r="D94" s="51"/>
      <c r="E94" s="51"/>
    </row>
    <row r="95" spans="4:5">
      <c r="D95" s="51"/>
      <c r="E95" s="51"/>
    </row>
    <row r="96" spans="4:5">
      <c r="D96" s="51"/>
      <c r="E96" s="51"/>
    </row>
    <row r="97" spans="4:5">
      <c r="D97" s="51"/>
      <c r="E97" s="51"/>
    </row>
    <row r="98" spans="4:5">
      <c r="D98" s="51"/>
      <c r="E98" s="51"/>
    </row>
    <row r="99" spans="4:5">
      <c r="D99" s="51"/>
      <c r="E99" s="51"/>
    </row>
    <row r="100" spans="4:5">
      <c r="D100" s="51"/>
      <c r="E100" s="51"/>
    </row>
    <row r="101" spans="4:5">
      <c r="D101" s="51"/>
      <c r="E101" s="51"/>
    </row>
    <row r="102" spans="4:5">
      <c r="D102" s="51"/>
      <c r="E102" s="51"/>
    </row>
    <row r="103" spans="4:5">
      <c r="D103" s="51"/>
      <c r="E103" s="51"/>
    </row>
    <row r="104" spans="4:5">
      <c r="D104" s="51"/>
      <c r="E104" s="51"/>
    </row>
    <row r="105" spans="4:5">
      <c r="D105" s="51"/>
      <c r="E105" s="51"/>
    </row>
    <row r="106" spans="4:5">
      <c r="D106" s="51"/>
      <c r="E106" s="51"/>
    </row>
    <row r="107" spans="4:5">
      <c r="D107" s="51"/>
      <c r="E107" s="51"/>
    </row>
    <row r="108" spans="4:5">
      <c r="D108" s="51"/>
      <c r="E108" s="51"/>
    </row>
    <row r="109" spans="4:5">
      <c r="D109" s="51"/>
      <c r="E109" s="51"/>
    </row>
    <row r="110" spans="4:5">
      <c r="D110" s="51"/>
      <c r="E110" s="51"/>
    </row>
    <row r="111" spans="4:5">
      <c r="D111" s="51"/>
      <c r="E111" s="51"/>
    </row>
    <row r="112" spans="4:5">
      <c r="D112" s="51"/>
      <c r="E112" s="51"/>
    </row>
    <row r="113" spans="4:5">
      <c r="D113" s="51"/>
      <c r="E113" s="51"/>
    </row>
    <row r="114" spans="4:5">
      <c r="D114" s="51"/>
      <c r="E114" s="51"/>
    </row>
    <row r="115" spans="4:5">
      <c r="D115" s="51"/>
      <c r="E115" s="51"/>
    </row>
    <row r="116" spans="4:5">
      <c r="D116" s="51"/>
      <c r="E116" s="51"/>
    </row>
    <row r="117" spans="4:5">
      <c r="D117" s="51"/>
      <c r="E117" s="51"/>
    </row>
    <row r="118" spans="4:5">
      <c r="D118" s="51"/>
      <c r="E118" s="51"/>
    </row>
    <row r="119" spans="4:5">
      <c r="D119" s="51"/>
      <c r="E119" s="51"/>
    </row>
    <row r="120" spans="4:5">
      <c r="D120" s="51"/>
      <c r="E120" s="51"/>
    </row>
    <row r="121" spans="4:5">
      <c r="D121" s="51"/>
      <c r="E121" s="51"/>
    </row>
    <row r="122" spans="4:5">
      <c r="D122" s="51"/>
      <c r="E122" s="51"/>
    </row>
    <row r="123" spans="4:5">
      <c r="D123" s="51"/>
      <c r="E123" s="51"/>
    </row>
    <row r="124" spans="4:5">
      <c r="D124" s="51"/>
      <c r="E124" s="51"/>
    </row>
    <row r="125" spans="4:5">
      <c r="D125" s="51"/>
      <c r="E125" s="51"/>
    </row>
    <row r="126" spans="4:5">
      <c r="D126" s="51"/>
      <c r="E126" s="51"/>
    </row>
    <row r="127" spans="4:5">
      <c r="D127" s="51"/>
      <c r="E127" s="51"/>
    </row>
    <row r="128" spans="4:5">
      <c r="D128" s="51"/>
      <c r="E128" s="51"/>
    </row>
    <row r="129" spans="4:5">
      <c r="D129" s="51"/>
      <c r="E129" s="51"/>
    </row>
    <row r="130" spans="4:5">
      <c r="D130" s="51"/>
      <c r="E130" s="51"/>
    </row>
    <row r="131" spans="4:5">
      <c r="D131" s="51"/>
      <c r="E131" s="51"/>
    </row>
    <row r="132" spans="4:5">
      <c r="D132" s="51"/>
      <c r="E132" s="51"/>
    </row>
    <row r="133" spans="4:5">
      <c r="D133" s="51"/>
      <c r="E133" s="51"/>
    </row>
    <row r="134" spans="4:5">
      <c r="D134" s="51"/>
      <c r="E134" s="51"/>
    </row>
    <row r="135" spans="4:5">
      <c r="D135" s="51"/>
      <c r="E135" s="51"/>
    </row>
    <row r="136" spans="4:5">
      <c r="D136" s="51"/>
      <c r="E136" s="51"/>
    </row>
    <row r="137" spans="4:5">
      <c r="D137" s="51"/>
      <c r="E137" s="51"/>
    </row>
    <row r="138" spans="4:5">
      <c r="D138" s="51"/>
      <c r="E138" s="51"/>
    </row>
    <row r="139" spans="4:5">
      <c r="D139" s="51"/>
      <c r="E139" s="51"/>
    </row>
    <row r="140" spans="4:5">
      <c r="D140" s="51"/>
      <c r="E140" s="51"/>
    </row>
    <row r="141" spans="4:5">
      <c r="D141" s="51"/>
      <c r="E141" s="51"/>
    </row>
    <row r="142" spans="4:5">
      <c r="D142" s="51"/>
      <c r="E142" s="51"/>
    </row>
    <row r="143" spans="4:5">
      <c r="D143" s="51"/>
      <c r="E143" s="51"/>
    </row>
    <row r="144" spans="4:5">
      <c r="D144" s="51"/>
      <c r="E144" s="51"/>
    </row>
    <row r="145" spans="4:5">
      <c r="D145" s="51"/>
      <c r="E145" s="51"/>
    </row>
    <row r="146" spans="4:5">
      <c r="D146" s="51"/>
      <c r="E146" s="51"/>
    </row>
    <row r="147" spans="4:5">
      <c r="D147" s="51"/>
      <c r="E147" s="51"/>
    </row>
    <row r="148" spans="4:5">
      <c r="D148" s="51"/>
      <c r="E148" s="51"/>
    </row>
    <row r="149" spans="4:5">
      <c r="D149" s="51"/>
      <c r="E149" s="51"/>
    </row>
    <row r="150" spans="4:5">
      <c r="D150" s="51"/>
      <c r="E150" s="51"/>
    </row>
    <row r="151" spans="4:5">
      <c r="D151" s="51"/>
      <c r="E151" s="51"/>
    </row>
    <row r="152" spans="4:5">
      <c r="D152" s="51"/>
      <c r="E152" s="51"/>
    </row>
    <row r="153" spans="4:5">
      <c r="D153" s="51"/>
      <c r="E153" s="51"/>
    </row>
    <row r="154" spans="4:5">
      <c r="D154" s="51"/>
      <c r="E154" s="51"/>
    </row>
    <row r="155" spans="4:5">
      <c r="D155" s="51"/>
      <c r="E155" s="51"/>
    </row>
    <row r="156" spans="4:5">
      <c r="D156" s="51"/>
      <c r="E156" s="51"/>
    </row>
    <row r="157" spans="4:5">
      <c r="D157" s="51"/>
      <c r="E157" s="51"/>
    </row>
    <row r="158" spans="4:5">
      <c r="D158" s="51"/>
      <c r="E158" s="51"/>
    </row>
    <row r="159" spans="4:5">
      <c r="D159" s="51"/>
      <c r="E159" s="51"/>
    </row>
    <row r="160" spans="4:5">
      <c r="D160" s="51"/>
      <c r="E160" s="51"/>
    </row>
    <row r="161" spans="4:5">
      <c r="D161" s="51"/>
      <c r="E161" s="51"/>
    </row>
    <row r="162" spans="4:5">
      <c r="D162" s="51"/>
      <c r="E162" s="51"/>
    </row>
    <row r="163" spans="4:5">
      <c r="D163" s="51"/>
      <c r="E163" s="51"/>
    </row>
    <row r="164" spans="4:5">
      <c r="D164" s="51"/>
      <c r="E164" s="51"/>
    </row>
    <row r="165" spans="4:5">
      <c r="D165" s="51"/>
      <c r="E165" s="51"/>
    </row>
    <row r="166" spans="4:5">
      <c r="D166" s="51"/>
      <c r="E166" s="51"/>
    </row>
    <row r="167" spans="4:5">
      <c r="D167" s="51"/>
      <c r="E167" s="51"/>
    </row>
    <row r="168" spans="4:5">
      <c r="D168" s="51"/>
      <c r="E168" s="51"/>
    </row>
    <row r="169" spans="4:5">
      <c r="D169" s="51"/>
      <c r="E169" s="51"/>
    </row>
    <row r="170" spans="4:5">
      <c r="D170" s="51"/>
      <c r="E170" s="51"/>
    </row>
    <row r="171" spans="4:5">
      <c r="D171" s="51"/>
      <c r="E171" s="51"/>
    </row>
    <row r="172" spans="4:5">
      <c r="D172" s="51"/>
      <c r="E172" s="51"/>
    </row>
    <row r="173" spans="4:5">
      <c r="D173" s="51"/>
      <c r="E173" s="51"/>
    </row>
    <row r="174" spans="4:5">
      <c r="D174" s="51"/>
      <c r="E174" s="51"/>
    </row>
    <row r="175" spans="4:5">
      <c r="D175" s="51"/>
      <c r="E175" s="51"/>
    </row>
    <row r="176" spans="4:5">
      <c r="D176" s="51"/>
      <c r="E176" s="51"/>
    </row>
    <row r="177" spans="4:5">
      <c r="D177" s="51"/>
      <c r="E177" s="51"/>
    </row>
    <row r="178" spans="4:5">
      <c r="D178" s="51"/>
      <c r="E178" s="51"/>
    </row>
    <row r="179" spans="4:5">
      <c r="D179" s="51"/>
      <c r="E179" s="51"/>
    </row>
    <row r="180" spans="4:5">
      <c r="D180" s="51"/>
      <c r="E180" s="51"/>
    </row>
    <row r="181" spans="4:5">
      <c r="D181" s="51"/>
      <c r="E181" s="51"/>
    </row>
    <row r="182" spans="4:5">
      <c r="D182" s="51"/>
      <c r="E182" s="51"/>
    </row>
    <row r="183" spans="4:5">
      <c r="D183" s="51"/>
      <c r="E183" s="51"/>
    </row>
    <row r="184" spans="4:5">
      <c r="D184" s="51"/>
      <c r="E184" s="51"/>
    </row>
    <row r="185" spans="4:5">
      <c r="D185" s="51"/>
      <c r="E185" s="51"/>
    </row>
    <row r="186" spans="4:5">
      <c r="D186" s="51"/>
      <c r="E186" s="51"/>
    </row>
    <row r="187" spans="4:5">
      <c r="D187" s="51"/>
      <c r="E187" s="51"/>
    </row>
    <row r="188" spans="4:5">
      <c r="D188" s="51"/>
      <c r="E188" s="51"/>
    </row>
    <row r="189" spans="4:5">
      <c r="D189" s="51"/>
      <c r="E189" s="51"/>
    </row>
    <row r="190" spans="4:5">
      <c r="D190" s="51"/>
      <c r="E190" s="51"/>
    </row>
    <row r="191" spans="4:5">
      <c r="D191" s="51"/>
      <c r="E191" s="51"/>
    </row>
    <row r="192" spans="4:5">
      <c r="D192" s="51"/>
      <c r="E192" s="51"/>
    </row>
    <row r="193" spans="4:5">
      <c r="D193" s="51"/>
      <c r="E193" s="51"/>
    </row>
    <row r="194" spans="4:5">
      <c r="D194" s="51"/>
      <c r="E194" s="51"/>
    </row>
    <row r="195" spans="4:5">
      <c r="D195" s="51"/>
      <c r="E195" s="51"/>
    </row>
    <row r="196" spans="4:5">
      <c r="D196" s="51"/>
      <c r="E196" s="51"/>
    </row>
    <row r="197" spans="4:5">
      <c r="D197" s="51"/>
      <c r="E197" s="51"/>
    </row>
    <row r="198" spans="4:5">
      <c r="D198" s="51"/>
      <c r="E198" s="51"/>
    </row>
    <row r="199" spans="4:5">
      <c r="D199" s="51"/>
      <c r="E199" s="51"/>
    </row>
    <row r="200" spans="4:5">
      <c r="D200" s="51"/>
      <c r="E200" s="51"/>
    </row>
    <row r="201" spans="4:5">
      <c r="D201" s="51"/>
      <c r="E201" s="51"/>
    </row>
    <row r="202" spans="4:5">
      <c r="D202" s="51"/>
      <c r="E202" s="51"/>
    </row>
    <row r="203" spans="4:5">
      <c r="D203" s="51"/>
      <c r="E203" s="51"/>
    </row>
    <row r="204" spans="4:5">
      <c r="D204" s="51"/>
      <c r="E204" s="51"/>
    </row>
    <row r="205" spans="4:5">
      <c r="D205" s="51"/>
      <c r="E205" s="51"/>
    </row>
    <row r="206" spans="4:5">
      <c r="D206" s="51"/>
      <c r="E206" s="51"/>
    </row>
    <row r="207" spans="4:5">
      <c r="D207" s="51"/>
      <c r="E207" s="51"/>
    </row>
    <row r="208" spans="4:5">
      <c r="D208" s="51"/>
      <c r="E208" s="51"/>
    </row>
    <row r="209" spans="4:5">
      <c r="D209" s="51"/>
      <c r="E209" s="51"/>
    </row>
    <row r="210" spans="4:5">
      <c r="D210" s="51"/>
      <c r="E210" s="51"/>
    </row>
    <row r="211" spans="4:5">
      <c r="D211" s="51"/>
      <c r="E211" s="51"/>
    </row>
    <row r="212" spans="4:5">
      <c r="D212" s="51"/>
      <c r="E212" s="51"/>
    </row>
    <row r="213" spans="4:5">
      <c r="D213" s="51"/>
      <c r="E213" s="51"/>
    </row>
    <row r="214" spans="4:5">
      <c r="D214" s="51"/>
      <c r="E214" s="51"/>
    </row>
    <row r="215" spans="4:5">
      <c r="D215" s="51"/>
      <c r="E215" s="51"/>
    </row>
    <row r="216" spans="4:5">
      <c r="D216" s="51"/>
      <c r="E216" s="51"/>
    </row>
    <row r="217" spans="4:5">
      <c r="D217" s="51"/>
      <c r="E217" s="51"/>
    </row>
    <row r="218" spans="4:5">
      <c r="D218" s="51"/>
      <c r="E218" s="51"/>
    </row>
    <row r="219" spans="4:5">
      <c r="D219" s="51"/>
      <c r="E219" s="51"/>
    </row>
    <row r="220" spans="4:5">
      <c r="D220" s="51"/>
      <c r="E220" s="51"/>
    </row>
    <row r="221" spans="4:5">
      <c r="D221" s="51"/>
      <c r="E221" s="51"/>
    </row>
    <row r="222" spans="4:5">
      <c r="D222" s="51"/>
      <c r="E222" s="51"/>
    </row>
    <row r="223" spans="4:5">
      <c r="D223" s="51"/>
      <c r="E223" s="51"/>
    </row>
    <row r="224" spans="4:5">
      <c r="D224" s="51"/>
      <c r="E224" s="51"/>
    </row>
    <row r="225" spans="4:5">
      <c r="D225" s="51"/>
      <c r="E225" s="51"/>
    </row>
    <row r="226" spans="4:5">
      <c r="D226" s="51"/>
      <c r="E226" s="51"/>
    </row>
    <row r="227" spans="4:5">
      <c r="D227" s="51"/>
      <c r="E227" s="51"/>
    </row>
    <row r="228" spans="4:5">
      <c r="D228" s="51"/>
      <c r="E228" s="51"/>
    </row>
    <row r="229" spans="4:5">
      <c r="D229" s="51"/>
      <c r="E229" s="51"/>
    </row>
    <row r="230" spans="4:5">
      <c r="D230" s="51"/>
      <c r="E230" s="51"/>
    </row>
    <row r="231" spans="4:5">
      <c r="D231" s="51"/>
      <c r="E231" s="51"/>
    </row>
    <row r="232" spans="4:5">
      <c r="D232" s="51"/>
      <c r="E232" s="51"/>
    </row>
    <row r="233" spans="4:5">
      <c r="D233" s="51"/>
      <c r="E233" s="51"/>
    </row>
    <row r="234" spans="4:5">
      <c r="D234" s="51"/>
      <c r="E234" s="51"/>
    </row>
    <row r="235" spans="4:5">
      <c r="D235" s="51"/>
      <c r="E235" s="51"/>
    </row>
    <row r="236" spans="4:5">
      <c r="D236" s="51"/>
      <c r="E236" s="51"/>
    </row>
    <row r="237" spans="4:5">
      <c r="D237" s="51"/>
      <c r="E237" s="51"/>
    </row>
    <row r="238" spans="4:5">
      <c r="D238" s="51"/>
      <c r="E238" s="51"/>
    </row>
    <row r="239" spans="4:5">
      <c r="D239" s="51"/>
      <c r="E239" s="51"/>
    </row>
    <row r="240" spans="4:5">
      <c r="D240" s="51"/>
      <c r="E240" s="51"/>
    </row>
    <row r="241" spans="4:5">
      <c r="D241" s="51"/>
      <c r="E241" s="51"/>
    </row>
    <row r="242" spans="4:5">
      <c r="D242" s="51"/>
      <c r="E242" s="51"/>
    </row>
    <row r="243" spans="4:5">
      <c r="D243" s="51"/>
      <c r="E243" s="51"/>
    </row>
    <row r="244" spans="4:5">
      <c r="D244" s="51"/>
      <c r="E244" s="51"/>
    </row>
    <row r="245" spans="4:5">
      <c r="D245" s="51"/>
      <c r="E245" s="51"/>
    </row>
    <row r="246" spans="4:5">
      <c r="D246" s="51"/>
      <c r="E246" s="51"/>
    </row>
    <row r="247" spans="4:5">
      <c r="D247" s="51"/>
      <c r="E247" s="51"/>
    </row>
    <row r="248" spans="4:5">
      <c r="D248" s="51"/>
      <c r="E248" s="51"/>
    </row>
    <row r="249" spans="4:5">
      <c r="D249" s="51"/>
      <c r="E249" s="51"/>
    </row>
    <row r="250" spans="4:5">
      <c r="D250" s="51"/>
      <c r="E250" s="51"/>
    </row>
    <row r="251" spans="4:5">
      <c r="D251" s="51"/>
      <c r="E251" s="51"/>
    </row>
    <row r="252" spans="4:5">
      <c r="D252" s="51"/>
      <c r="E252" s="51"/>
    </row>
    <row r="253" spans="4:5">
      <c r="D253" s="51"/>
      <c r="E253" s="51"/>
    </row>
    <row r="254" spans="4:5">
      <c r="D254" s="51"/>
      <c r="E254" s="51"/>
    </row>
    <row r="255" spans="4:5">
      <c r="D255" s="51"/>
      <c r="E255" s="51"/>
    </row>
    <row r="256" spans="4:5">
      <c r="D256" s="51"/>
      <c r="E256" s="51"/>
    </row>
    <row r="257" spans="4:5">
      <c r="D257" s="51"/>
      <c r="E257" s="51"/>
    </row>
    <row r="258" spans="4:5">
      <c r="D258" s="51"/>
      <c r="E258" s="51"/>
    </row>
    <row r="259" spans="4:5">
      <c r="D259" s="51"/>
      <c r="E259" s="51"/>
    </row>
    <row r="260" spans="4:5">
      <c r="D260" s="51"/>
      <c r="E260" s="51"/>
    </row>
    <row r="261" spans="4:5">
      <c r="D261" s="51"/>
      <c r="E261" s="51"/>
    </row>
    <row r="262" spans="4:5">
      <c r="D262" s="51"/>
      <c r="E262" s="51"/>
    </row>
    <row r="263" spans="4:5">
      <c r="D263" s="51"/>
      <c r="E263" s="51"/>
    </row>
    <row r="264" spans="4:5">
      <c r="D264" s="51"/>
      <c r="E264" s="51"/>
    </row>
    <row r="265" spans="4:5">
      <c r="D265" s="51"/>
      <c r="E265" s="51"/>
    </row>
    <row r="266" spans="4:5">
      <c r="D266" s="51"/>
      <c r="E266" s="51"/>
    </row>
    <row r="267" spans="4:5">
      <c r="D267" s="51"/>
      <c r="E267" s="51"/>
    </row>
    <row r="268" spans="4:5">
      <c r="D268" s="51"/>
      <c r="E268" s="51"/>
    </row>
    <row r="269" spans="4:5">
      <c r="D269" s="51"/>
      <c r="E269" s="51"/>
    </row>
    <row r="270" spans="4:5">
      <c r="D270" s="51"/>
      <c r="E270" s="51"/>
    </row>
    <row r="271" spans="4:5">
      <c r="D271" s="51"/>
      <c r="E271" s="51"/>
    </row>
    <row r="272" spans="4:5">
      <c r="D272" s="51"/>
      <c r="E272" s="51"/>
    </row>
    <row r="273" spans="4:5">
      <c r="D273" s="51"/>
      <c r="E273" s="51"/>
    </row>
    <row r="274" spans="4:5">
      <c r="D274" s="51"/>
      <c r="E274" s="51"/>
    </row>
    <row r="275" spans="4:5">
      <c r="D275" s="51"/>
      <c r="E275" s="51"/>
    </row>
    <row r="276" spans="4:5">
      <c r="D276" s="51"/>
      <c r="E276" s="51"/>
    </row>
    <row r="277" spans="4:5">
      <c r="D277" s="51"/>
      <c r="E277" s="51"/>
    </row>
    <row r="278" spans="4:5">
      <c r="D278" s="51"/>
      <c r="E278" s="51"/>
    </row>
    <row r="279" spans="4:5">
      <c r="D279" s="51"/>
      <c r="E279" s="51"/>
    </row>
    <row r="280" spans="4:5">
      <c r="D280" s="51"/>
      <c r="E280" s="51"/>
    </row>
    <row r="281" spans="4:5">
      <c r="D281" s="51"/>
      <c r="E281" s="51"/>
    </row>
    <row r="282" spans="4:5">
      <c r="D282" s="51"/>
      <c r="E282" s="51"/>
    </row>
    <row r="283" spans="4:5">
      <c r="D283" s="51"/>
      <c r="E283" s="51"/>
    </row>
    <row r="284" spans="4:5">
      <c r="D284" s="51"/>
      <c r="E284" s="51"/>
    </row>
    <row r="285" spans="4:5">
      <c r="D285" s="51"/>
      <c r="E285" s="51"/>
    </row>
    <row r="286" spans="4:5">
      <c r="D286" s="51"/>
      <c r="E286" s="51"/>
    </row>
    <row r="287" spans="4:5">
      <c r="D287" s="51"/>
      <c r="E287" s="51"/>
    </row>
    <row r="288" spans="4:5">
      <c r="D288" s="51"/>
      <c r="E288" s="51"/>
    </row>
    <row r="289" spans="4:5">
      <c r="D289" s="51"/>
      <c r="E289" s="51"/>
    </row>
    <row r="290" spans="4:5">
      <c r="D290" s="51"/>
      <c r="E290" s="51"/>
    </row>
    <row r="291" spans="4:5">
      <c r="D291" s="51"/>
      <c r="E291" s="51"/>
    </row>
    <row r="292" spans="4:5">
      <c r="D292" s="51"/>
      <c r="E292" s="51"/>
    </row>
    <row r="293" spans="4:5">
      <c r="D293" s="51"/>
      <c r="E293" s="51"/>
    </row>
    <row r="294" spans="4:5">
      <c r="D294" s="51"/>
      <c r="E294" s="51"/>
    </row>
    <row r="295" spans="4:5">
      <c r="D295" s="51"/>
      <c r="E295" s="51"/>
    </row>
    <row r="296" spans="4:5">
      <c r="D296" s="51"/>
      <c r="E296" s="51"/>
    </row>
    <row r="297" spans="4:5">
      <c r="D297" s="51"/>
      <c r="E297" s="51"/>
    </row>
    <row r="298" spans="4:5">
      <c r="D298" s="51"/>
      <c r="E298" s="51"/>
    </row>
    <row r="299" spans="4:5">
      <c r="D299" s="51"/>
      <c r="E299" s="51"/>
    </row>
    <row r="300" spans="4:5">
      <c r="D300" s="51"/>
      <c r="E300" s="51"/>
    </row>
    <row r="301" spans="4:5">
      <c r="D301" s="51"/>
      <c r="E301" s="51"/>
    </row>
    <row r="302" spans="4:5">
      <c r="D302" s="51"/>
      <c r="E302" s="51"/>
    </row>
    <row r="303" spans="4:5">
      <c r="D303" s="51"/>
      <c r="E303" s="51"/>
    </row>
    <row r="304" spans="4:5">
      <c r="D304" s="51"/>
      <c r="E304" s="51"/>
    </row>
    <row r="305" spans="4:5">
      <c r="D305" s="51"/>
      <c r="E305" s="51"/>
    </row>
    <row r="306" spans="4:5">
      <c r="D306" s="51"/>
      <c r="E306" s="51"/>
    </row>
    <row r="307" spans="4:5">
      <c r="D307" s="51"/>
      <c r="E307" s="51"/>
    </row>
    <row r="308" spans="4:5">
      <c r="D308" s="51"/>
      <c r="E308" s="51"/>
    </row>
    <row r="309" spans="4:5">
      <c r="D309" s="51"/>
      <c r="E309" s="51"/>
    </row>
    <row r="310" spans="4:5">
      <c r="D310" s="51"/>
      <c r="E310" s="51"/>
    </row>
    <row r="311" spans="4:5">
      <c r="D311" s="51"/>
      <c r="E311" s="51"/>
    </row>
    <row r="312" spans="4:5">
      <c r="D312" s="51"/>
      <c r="E312" s="51"/>
    </row>
    <row r="313" spans="4:5">
      <c r="D313" s="51"/>
      <c r="E313" s="51"/>
    </row>
    <row r="314" spans="4:5">
      <c r="D314" s="51"/>
      <c r="E314" s="51"/>
    </row>
    <row r="315" spans="4:5">
      <c r="D315" s="51"/>
      <c r="E315" s="51"/>
    </row>
    <row r="316" spans="4:5">
      <c r="D316" s="51"/>
      <c r="E316" s="51"/>
    </row>
    <row r="317" spans="4:5">
      <c r="D317" s="51"/>
      <c r="E317" s="51"/>
    </row>
    <row r="318" spans="4:5">
      <c r="D318" s="51"/>
      <c r="E318" s="51"/>
    </row>
    <row r="319" spans="4:5">
      <c r="D319" s="51"/>
      <c r="E319" s="51"/>
    </row>
    <row r="320" spans="4:5">
      <c r="D320" s="51"/>
      <c r="E320" s="51"/>
    </row>
    <row r="321" spans="4:5">
      <c r="D321" s="51"/>
      <c r="E321" s="51"/>
    </row>
    <row r="322" spans="4:5">
      <c r="D322" s="51"/>
      <c r="E322" s="51"/>
    </row>
    <row r="323" spans="4:5">
      <c r="D323" s="51"/>
      <c r="E323" s="51"/>
    </row>
    <row r="324" spans="4:5">
      <c r="D324" s="51"/>
      <c r="E324" s="51"/>
    </row>
    <row r="325" spans="4:5">
      <c r="D325" s="51"/>
      <c r="E325" s="51"/>
    </row>
    <row r="326" spans="4:5">
      <c r="D326" s="51"/>
      <c r="E326" s="51"/>
    </row>
    <row r="327" spans="4:5">
      <c r="D327" s="51"/>
      <c r="E327" s="51"/>
    </row>
    <row r="328" spans="4:5">
      <c r="D328" s="51"/>
      <c r="E328" s="51"/>
    </row>
    <row r="329" spans="4:5">
      <c r="D329" s="51"/>
      <c r="E329" s="51"/>
    </row>
    <row r="330" spans="4:5">
      <c r="D330" s="51"/>
      <c r="E330" s="51"/>
    </row>
    <row r="331" spans="4:5">
      <c r="D331" s="51"/>
      <c r="E331" s="51"/>
    </row>
    <row r="332" spans="4:5">
      <c r="D332" s="51"/>
      <c r="E332" s="51"/>
    </row>
    <row r="333" spans="4:5">
      <c r="D333" s="51"/>
      <c r="E333" s="51"/>
    </row>
    <row r="334" spans="4:5">
      <c r="D334" s="51"/>
      <c r="E334" s="51"/>
    </row>
    <row r="335" spans="4:5">
      <c r="D335" s="51"/>
      <c r="E335" s="51"/>
    </row>
    <row r="336" spans="4:5">
      <c r="D336" s="51"/>
      <c r="E336" s="51"/>
    </row>
    <row r="337" spans="4:5">
      <c r="D337" s="51"/>
      <c r="E337" s="51"/>
    </row>
    <row r="338" spans="4:5">
      <c r="D338" s="51"/>
      <c r="E338" s="51"/>
    </row>
    <row r="339" spans="4:5">
      <c r="D339" s="51"/>
      <c r="E339" s="51"/>
    </row>
    <row r="340" spans="4:5">
      <c r="D340" s="51"/>
      <c r="E340" s="51"/>
    </row>
    <row r="341" spans="4:5">
      <c r="D341" s="51"/>
      <c r="E341" s="51"/>
    </row>
    <row r="342" spans="4:5">
      <c r="D342" s="51"/>
      <c r="E342" s="51"/>
    </row>
    <row r="343" spans="4:5">
      <c r="D343" s="51"/>
      <c r="E343" s="51"/>
    </row>
    <row r="344" spans="4:5">
      <c r="D344" s="51"/>
      <c r="E344" s="51"/>
    </row>
    <row r="345" spans="4:5">
      <c r="D345" s="51"/>
      <c r="E345" s="51"/>
    </row>
    <row r="346" spans="4:5">
      <c r="D346" s="51"/>
      <c r="E346" s="51"/>
    </row>
    <row r="347" spans="4:5">
      <c r="D347" s="51"/>
      <c r="E347" s="51"/>
    </row>
    <row r="348" spans="4:5">
      <c r="D348" s="51"/>
      <c r="E348" s="51"/>
    </row>
    <row r="349" spans="4:5">
      <c r="D349" s="51"/>
      <c r="E349" s="51"/>
    </row>
    <row r="350" spans="4:5">
      <c r="D350" s="51"/>
      <c r="E350" s="51"/>
    </row>
    <row r="351" spans="4:5">
      <c r="D351" s="51"/>
      <c r="E351" s="51"/>
    </row>
    <row r="352" spans="4:5">
      <c r="D352" s="51"/>
      <c r="E352" s="51"/>
    </row>
    <row r="353" spans="4:5">
      <c r="D353" s="51"/>
      <c r="E353" s="51"/>
    </row>
    <row r="354" spans="4:5">
      <c r="D354" s="51"/>
      <c r="E354" s="51"/>
    </row>
    <row r="355" spans="4:5">
      <c r="D355" s="51"/>
      <c r="E355" s="51"/>
    </row>
    <row r="356" spans="4:5">
      <c r="D356" s="51"/>
      <c r="E356" s="51"/>
    </row>
    <row r="357" spans="4:5">
      <c r="D357" s="51"/>
      <c r="E357" s="51"/>
    </row>
    <row r="358" spans="4:5">
      <c r="D358" s="51"/>
      <c r="E358" s="51"/>
    </row>
    <row r="359" spans="4:5">
      <c r="D359" s="51"/>
      <c r="E359" s="51"/>
    </row>
    <row r="360" spans="4:5">
      <c r="D360" s="51"/>
      <c r="E360" s="51"/>
    </row>
    <row r="361" spans="4:5">
      <c r="D361" s="51"/>
      <c r="E361" s="51"/>
    </row>
    <row r="362" spans="4:5">
      <c r="D362" s="51"/>
      <c r="E362" s="51"/>
    </row>
    <row r="363" spans="4:5">
      <c r="D363" s="51"/>
      <c r="E363" s="51"/>
    </row>
    <row r="364" spans="4:5">
      <c r="D364" s="51"/>
      <c r="E364" s="51"/>
    </row>
    <row r="365" spans="4:5">
      <c r="D365" s="51"/>
      <c r="E365" s="51"/>
    </row>
    <row r="366" spans="4:5">
      <c r="D366" s="51"/>
      <c r="E366" s="51"/>
    </row>
    <row r="367" spans="4:5">
      <c r="D367" s="51"/>
      <c r="E367" s="51"/>
    </row>
    <row r="368" spans="4:5">
      <c r="D368" s="51"/>
      <c r="E368" s="51"/>
    </row>
    <row r="369" spans="4:5">
      <c r="D369" s="51"/>
      <c r="E369" s="51"/>
    </row>
    <row r="370" spans="4:5">
      <c r="D370" s="51"/>
      <c r="E370" s="51"/>
    </row>
    <row r="371" spans="4:5">
      <c r="D371" s="51"/>
      <c r="E371" s="51"/>
    </row>
    <row r="372" spans="4:5">
      <c r="D372" s="51"/>
      <c r="E372" s="51"/>
    </row>
    <row r="373" spans="4:5">
      <c r="D373" s="51"/>
      <c r="E373" s="51"/>
    </row>
    <row r="374" spans="4:5">
      <c r="D374" s="51"/>
      <c r="E374" s="51"/>
    </row>
    <row r="375" spans="4:5">
      <c r="D375" s="51"/>
      <c r="E375" s="51"/>
    </row>
    <row r="376" spans="4:5">
      <c r="D376" s="51"/>
      <c r="E376" s="51"/>
    </row>
    <row r="377" spans="4:5">
      <c r="D377" s="51"/>
      <c r="E377" s="51"/>
    </row>
    <row r="378" spans="4:5">
      <c r="D378" s="51"/>
      <c r="E378" s="51"/>
    </row>
    <row r="379" spans="4:5">
      <c r="D379" s="51"/>
      <c r="E379" s="51"/>
    </row>
    <row r="380" spans="4:5">
      <c r="D380" s="51"/>
      <c r="E380" s="51"/>
    </row>
    <row r="381" spans="4:5">
      <c r="D381" s="51"/>
      <c r="E381" s="51"/>
    </row>
    <row r="382" spans="4:5">
      <c r="D382" s="51"/>
      <c r="E382" s="51"/>
    </row>
    <row r="383" spans="4:5">
      <c r="D383" s="51"/>
      <c r="E383" s="51"/>
    </row>
    <row r="384" spans="4:5">
      <c r="D384" s="51"/>
      <c r="E384" s="51"/>
    </row>
    <row r="385" spans="4:5">
      <c r="D385" s="51"/>
      <c r="E385" s="51"/>
    </row>
    <row r="386" spans="4:5">
      <c r="D386" s="51"/>
      <c r="E386" s="51"/>
    </row>
    <row r="387" spans="4:5">
      <c r="D387" s="51"/>
      <c r="E387" s="51"/>
    </row>
    <row r="388" spans="4:5">
      <c r="D388" s="51"/>
      <c r="E388" s="51"/>
    </row>
    <row r="389" spans="4:5">
      <c r="D389" s="51"/>
      <c r="E389" s="51"/>
    </row>
    <row r="390" spans="4:5">
      <c r="D390" s="51"/>
      <c r="E390" s="51"/>
    </row>
    <row r="391" spans="4:5">
      <c r="D391" s="51"/>
      <c r="E391" s="51"/>
    </row>
    <row r="392" spans="4:5">
      <c r="D392" s="51"/>
      <c r="E392" s="51"/>
    </row>
    <row r="393" spans="4:5">
      <c r="D393" s="51"/>
      <c r="E393" s="51"/>
    </row>
    <row r="394" spans="4:5">
      <c r="D394" s="51"/>
      <c r="E394" s="51"/>
    </row>
    <row r="395" spans="4:5">
      <c r="D395" s="51"/>
      <c r="E395" s="51"/>
    </row>
    <row r="396" spans="4:5">
      <c r="D396" s="51"/>
      <c r="E396" s="51"/>
    </row>
    <row r="397" spans="4:5">
      <c r="D397" s="51"/>
      <c r="E397" s="51"/>
    </row>
    <row r="398" spans="4:5">
      <c r="D398" s="51"/>
      <c r="E398" s="51"/>
    </row>
    <row r="399" spans="4:5">
      <c r="D399" s="51"/>
      <c r="E399" s="51"/>
    </row>
    <row r="400" spans="4:5">
      <c r="D400" s="51"/>
      <c r="E400" s="51"/>
    </row>
    <row r="401" spans="4:5">
      <c r="D401" s="51"/>
      <c r="E401" s="51"/>
    </row>
    <row r="402" spans="4:5">
      <c r="D402" s="51"/>
      <c r="E402" s="51"/>
    </row>
    <row r="403" spans="4:5">
      <c r="D403" s="51"/>
      <c r="E403" s="51"/>
    </row>
    <row r="404" spans="4:5">
      <c r="D404" s="51"/>
      <c r="E404" s="51"/>
    </row>
    <row r="405" spans="4:5">
      <c r="D405" s="51"/>
      <c r="E405" s="51"/>
    </row>
    <row r="406" spans="4:5">
      <c r="D406" s="51"/>
      <c r="E406" s="51"/>
    </row>
    <row r="407" spans="4:5">
      <c r="D407" s="51"/>
      <c r="E407" s="51"/>
    </row>
    <row r="408" spans="4:5">
      <c r="D408" s="51"/>
      <c r="E408" s="51"/>
    </row>
    <row r="409" spans="4:5">
      <c r="D409" s="51"/>
      <c r="E409" s="51"/>
    </row>
  </sheetData>
  <mergeCells count="1">
    <mergeCell ref="N21:S21"/>
  </mergeCells>
  <conditionalFormatting sqref="B8:B51">
    <cfRule type="cellIs" dxfId="7" priority="2" stopIfTrue="1" operator="equal">
      <formula>"Adjustment to Income/Expense/Rate Base:"</formula>
    </cfRule>
  </conditionalFormatting>
  <conditionalFormatting sqref="L1">
    <cfRule type="cellIs" dxfId="6" priority="1" stopIfTrue="1" operator="equal">
      <formula>"x.x"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51:D55 JA51:JA55 SW51:SW55 ACS51:ACS55 AMO51:AMO55 AWK51:AWK55 BGG51:BGG55 BQC51:BQC55 BZY51:BZY55 CJU51:CJU55 CTQ51:CTQ55 DDM51:DDM55 DNI51:DNI55 DXE51:DXE55 EHA51:EHA55 EQW51:EQW55 FAS51:FAS55 FKO51:FKO55 FUK51:FUK55 GEG51:GEG55 GOC51:GOC55 GXY51:GXY55 HHU51:HHU55 HRQ51:HRQ55 IBM51:IBM55 ILI51:ILI55 IVE51:IVE55 JFA51:JFA55 JOW51:JOW55 JYS51:JYS55 KIO51:KIO55 KSK51:KSK55 LCG51:LCG55 LMC51:LMC55 LVY51:LVY55 MFU51:MFU55 MPQ51:MPQ55 MZM51:MZM55 NJI51:NJI55 NTE51:NTE55 ODA51:ODA55 OMW51:OMW55 OWS51:OWS55 PGO51:PGO55 PQK51:PQK55 QAG51:QAG55 QKC51:QKC55 QTY51:QTY55 RDU51:RDU55 RNQ51:RNQ55 RXM51:RXM55 SHI51:SHI55 SRE51:SRE55 TBA51:TBA55 TKW51:TKW55 TUS51:TUS55 UEO51:UEO55 UOK51:UOK55 UYG51:UYG55 VIC51:VIC55 VRY51:VRY55 WBU51:WBU55 WLQ51:WLQ55 WVM51:WVM55 D65587:D65591 JA65587:JA65591 SW65587:SW65591 ACS65587:ACS65591 AMO65587:AMO65591 AWK65587:AWK65591 BGG65587:BGG65591 BQC65587:BQC65591 BZY65587:BZY65591 CJU65587:CJU65591 CTQ65587:CTQ65591 DDM65587:DDM65591 DNI65587:DNI65591 DXE65587:DXE65591 EHA65587:EHA65591 EQW65587:EQW65591 FAS65587:FAS65591 FKO65587:FKO65591 FUK65587:FUK65591 GEG65587:GEG65591 GOC65587:GOC65591 GXY65587:GXY65591 HHU65587:HHU65591 HRQ65587:HRQ65591 IBM65587:IBM65591 ILI65587:ILI65591 IVE65587:IVE65591 JFA65587:JFA65591 JOW65587:JOW65591 JYS65587:JYS65591 KIO65587:KIO65591 KSK65587:KSK65591 LCG65587:LCG65591 LMC65587:LMC65591 LVY65587:LVY65591 MFU65587:MFU65591 MPQ65587:MPQ65591 MZM65587:MZM65591 NJI65587:NJI65591 NTE65587:NTE65591 ODA65587:ODA65591 OMW65587:OMW65591 OWS65587:OWS65591 PGO65587:PGO65591 PQK65587:PQK65591 QAG65587:QAG65591 QKC65587:QKC65591 QTY65587:QTY65591 RDU65587:RDU65591 RNQ65587:RNQ65591 RXM65587:RXM65591 SHI65587:SHI65591 SRE65587:SRE65591 TBA65587:TBA65591 TKW65587:TKW65591 TUS65587:TUS65591 UEO65587:UEO65591 UOK65587:UOK65591 UYG65587:UYG65591 VIC65587:VIC65591 VRY65587:VRY65591 WBU65587:WBU65591 WLQ65587:WLQ65591 WVM65587:WVM65591 D131123:D131127 JA131123:JA131127 SW131123:SW131127 ACS131123:ACS131127 AMO131123:AMO131127 AWK131123:AWK131127 BGG131123:BGG131127 BQC131123:BQC131127 BZY131123:BZY131127 CJU131123:CJU131127 CTQ131123:CTQ131127 DDM131123:DDM131127 DNI131123:DNI131127 DXE131123:DXE131127 EHA131123:EHA131127 EQW131123:EQW131127 FAS131123:FAS131127 FKO131123:FKO131127 FUK131123:FUK131127 GEG131123:GEG131127 GOC131123:GOC131127 GXY131123:GXY131127 HHU131123:HHU131127 HRQ131123:HRQ131127 IBM131123:IBM131127 ILI131123:ILI131127 IVE131123:IVE131127 JFA131123:JFA131127 JOW131123:JOW131127 JYS131123:JYS131127 KIO131123:KIO131127 KSK131123:KSK131127 LCG131123:LCG131127 LMC131123:LMC131127 LVY131123:LVY131127 MFU131123:MFU131127 MPQ131123:MPQ131127 MZM131123:MZM131127 NJI131123:NJI131127 NTE131123:NTE131127 ODA131123:ODA131127 OMW131123:OMW131127 OWS131123:OWS131127 PGO131123:PGO131127 PQK131123:PQK131127 QAG131123:QAG131127 QKC131123:QKC131127 QTY131123:QTY131127 RDU131123:RDU131127 RNQ131123:RNQ131127 RXM131123:RXM131127 SHI131123:SHI131127 SRE131123:SRE131127 TBA131123:TBA131127 TKW131123:TKW131127 TUS131123:TUS131127 UEO131123:UEO131127 UOK131123:UOK131127 UYG131123:UYG131127 VIC131123:VIC131127 VRY131123:VRY131127 WBU131123:WBU131127 WLQ131123:WLQ131127 WVM131123:WVM131127 D196659:D196663 JA196659:JA196663 SW196659:SW196663 ACS196659:ACS196663 AMO196659:AMO196663 AWK196659:AWK196663 BGG196659:BGG196663 BQC196659:BQC196663 BZY196659:BZY196663 CJU196659:CJU196663 CTQ196659:CTQ196663 DDM196659:DDM196663 DNI196659:DNI196663 DXE196659:DXE196663 EHA196659:EHA196663 EQW196659:EQW196663 FAS196659:FAS196663 FKO196659:FKO196663 FUK196659:FUK196663 GEG196659:GEG196663 GOC196659:GOC196663 GXY196659:GXY196663 HHU196659:HHU196663 HRQ196659:HRQ196663 IBM196659:IBM196663 ILI196659:ILI196663 IVE196659:IVE196663 JFA196659:JFA196663 JOW196659:JOW196663 JYS196659:JYS196663 KIO196659:KIO196663 KSK196659:KSK196663 LCG196659:LCG196663 LMC196659:LMC196663 LVY196659:LVY196663 MFU196659:MFU196663 MPQ196659:MPQ196663 MZM196659:MZM196663 NJI196659:NJI196663 NTE196659:NTE196663 ODA196659:ODA196663 OMW196659:OMW196663 OWS196659:OWS196663 PGO196659:PGO196663 PQK196659:PQK196663 QAG196659:QAG196663 QKC196659:QKC196663 QTY196659:QTY196663 RDU196659:RDU196663 RNQ196659:RNQ196663 RXM196659:RXM196663 SHI196659:SHI196663 SRE196659:SRE196663 TBA196659:TBA196663 TKW196659:TKW196663 TUS196659:TUS196663 UEO196659:UEO196663 UOK196659:UOK196663 UYG196659:UYG196663 VIC196659:VIC196663 VRY196659:VRY196663 WBU196659:WBU196663 WLQ196659:WLQ196663 WVM196659:WVM196663 D262195:D262199 JA262195:JA262199 SW262195:SW262199 ACS262195:ACS262199 AMO262195:AMO262199 AWK262195:AWK262199 BGG262195:BGG262199 BQC262195:BQC262199 BZY262195:BZY262199 CJU262195:CJU262199 CTQ262195:CTQ262199 DDM262195:DDM262199 DNI262195:DNI262199 DXE262195:DXE262199 EHA262195:EHA262199 EQW262195:EQW262199 FAS262195:FAS262199 FKO262195:FKO262199 FUK262195:FUK262199 GEG262195:GEG262199 GOC262195:GOC262199 GXY262195:GXY262199 HHU262195:HHU262199 HRQ262195:HRQ262199 IBM262195:IBM262199 ILI262195:ILI262199 IVE262195:IVE262199 JFA262195:JFA262199 JOW262195:JOW262199 JYS262195:JYS262199 KIO262195:KIO262199 KSK262195:KSK262199 LCG262195:LCG262199 LMC262195:LMC262199 LVY262195:LVY262199 MFU262195:MFU262199 MPQ262195:MPQ262199 MZM262195:MZM262199 NJI262195:NJI262199 NTE262195:NTE262199 ODA262195:ODA262199 OMW262195:OMW262199 OWS262195:OWS262199 PGO262195:PGO262199 PQK262195:PQK262199 QAG262195:QAG262199 QKC262195:QKC262199 QTY262195:QTY262199 RDU262195:RDU262199 RNQ262195:RNQ262199 RXM262195:RXM262199 SHI262195:SHI262199 SRE262195:SRE262199 TBA262195:TBA262199 TKW262195:TKW262199 TUS262195:TUS262199 UEO262195:UEO262199 UOK262195:UOK262199 UYG262195:UYG262199 VIC262195:VIC262199 VRY262195:VRY262199 WBU262195:WBU262199 WLQ262195:WLQ262199 WVM262195:WVM262199 D327731:D327735 JA327731:JA327735 SW327731:SW327735 ACS327731:ACS327735 AMO327731:AMO327735 AWK327731:AWK327735 BGG327731:BGG327735 BQC327731:BQC327735 BZY327731:BZY327735 CJU327731:CJU327735 CTQ327731:CTQ327735 DDM327731:DDM327735 DNI327731:DNI327735 DXE327731:DXE327735 EHA327731:EHA327735 EQW327731:EQW327735 FAS327731:FAS327735 FKO327731:FKO327735 FUK327731:FUK327735 GEG327731:GEG327735 GOC327731:GOC327735 GXY327731:GXY327735 HHU327731:HHU327735 HRQ327731:HRQ327735 IBM327731:IBM327735 ILI327731:ILI327735 IVE327731:IVE327735 JFA327731:JFA327735 JOW327731:JOW327735 JYS327731:JYS327735 KIO327731:KIO327735 KSK327731:KSK327735 LCG327731:LCG327735 LMC327731:LMC327735 LVY327731:LVY327735 MFU327731:MFU327735 MPQ327731:MPQ327735 MZM327731:MZM327735 NJI327731:NJI327735 NTE327731:NTE327735 ODA327731:ODA327735 OMW327731:OMW327735 OWS327731:OWS327735 PGO327731:PGO327735 PQK327731:PQK327735 QAG327731:QAG327735 QKC327731:QKC327735 QTY327731:QTY327735 RDU327731:RDU327735 RNQ327731:RNQ327735 RXM327731:RXM327735 SHI327731:SHI327735 SRE327731:SRE327735 TBA327731:TBA327735 TKW327731:TKW327735 TUS327731:TUS327735 UEO327731:UEO327735 UOK327731:UOK327735 UYG327731:UYG327735 VIC327731:VIC327735 VRY327731:VRY327735 WBU327731:WBU327735 WLQ327731:WLQ327735 WVM327731:WVM327735 D393267:D393271 JA393267:JA393271 SW393267:SW393271 ACS393267:ACS393271 AMO393267:AMO393271 AWK393267:AWK393271 BGG393267:BGG393271 BQC393267:BQC393271 BZY393267:BZY393271 CJU393267:CJU393271 CTQ393267:CTQ393271 DDM393267:DDM393271 DNI393267:DNI393271 DXE393267:DXE393271 EHA393267:EHA393271 EQW393267:EQW393271 FAS393267:FAS393271 FKO393267:FKO393271 FUK393267:FUK393271 GEG393267:GEG393271 GOC393267:GOC393271 GXY393267:GXY393271 HHU393267:HHU393271 HRQ393267:HRQ393271 IBM393267:IBM393271 ILI393267:ILI393271 IVE393267:IVE393271 JFA393267:JFA393271 JOW393267:JOW393271 JYS393267:JYS393271 KIO393267:KIO393271 KSK393267:KSK393271 LCG393267:LCG393271 LMC393267:LMC393271 LVY393267:LVY393271 MFU393267:MFU393271 MPQ393267:MPQ393271 MZM393267:MZM393271 NJI393267:NJI393271 NTE393267:NTE393271 ODA393267:ODA393271 OMW393267:OMW393271 OWS393267:OWS393271 PGO393267:PGO393271 PQK393267:PQK393271 QAG393267:QAG393271 QKC393267:QKC393271 QTY393267:QTY393271 RDU393267:RDU393271 RNQ393267:RNQ393271 RXM393267:RXM393271 SHI393267:SHI393271 SRE393267:SRE393271 TBA393267:TBA393271 TKW393267:TKW393271 TUS393267:TUS393271 UEO393267:UEO393271 UOK393267:UOK393271 UYG393267:UYG393271 VIC393267:VIC393271 VRY393267:VRY393271 WBU393267:WBU393271 WLQ393267:WLQ393271 WVM393267:WVM393271 D458803:D458807 JA458803:JA458807 SW458803:SW458807 ACS458803:ACS458807 AMO458803:AMO458807 AWK458803:AWK458807 BGG458803:BGG458807 BQC458803:BQC458807 BZY458803:BZY458807 CJU458803:CJU458807 CTQ458803:CTQ458807 DDM458803:DDM458807 DNI458803:DNI458807 DXE458803:DXE458807 EHA458803:EHA458807 EQW458803:EQW458807 FAS458803:FAS458807 FKO458803:FKO458807 FUK458803:FUK458807 GEG458803:GEG458807 GOC458803:GOC458807 GXY458803:GXY458807 HHU458803:HHU458807 HRQ458803:HRQ458807 IBM458803:IBM458807 ILI458803:ILI458807 IVE458803:IVE458807 JFA458803:JFA458807 JOW458803:JOW458807 JYS458803:JYS458807 KIO458803:KIO458807 KSK458803:KSK458807 LCG458803:LCG458807 LMC458803:LMC458807 LVY458803:LVY458807 MFU458803:MFU458807 MPQ458803:MPQ458807 MZM458803:MZM458807 NJI458803:NJI458807 NTE458803:NTE458807 ODA458803:ODA458807 OMW458803:OMW458807 OWS458803:OWS458807 PGO458803:PGO458807 PQK458803:PQK458807 QAG458803:QAG458807 QKC458803:QKC458807 QTY458803:QTY458807 RDU458803:RDU458807 RNQ458803:RNQ458807 RXM458803:RXM458807 SHI458803:SHI458807 SRE458803:SRE458807 TBA458803:TBA458807 TKW458803:TKW458807 TUS458803:TUS458807 UEO458803:UEO458807 UOK458803:UOK458807 UYG458803:UYG458807 VIC458803:VIC458807 VRY458803:VRY458807 WBU458803:WBU458807 WLQ458803:WLQ458807 WVM458803:WVM458807 D524339:D524343 JA524339:JA524343 SW524339:SW524343 ACS524339:ACS524343 AMO524339:AMO524343 AWK524339:AWK524343 BGG524339:BGG524343 BQC524339:BQC524343 BZY524339:BZY524343 CJU524339:CJU524343 CTQ524339:CTQ524343 DDM524339:DDM524343 DNI524339:DNI524343 DXE524339:DXE524343 EHA524339:EHA524343 EQW524339:EQW524343 FAS524339:FAS524343 FKO524339:FKO524343 FUK524339:FUK524343 GEG524339:GEG524343 GOC524339:GOC524343 GXY524339:GXY524343 HHU524339:HHU524343 HRQ524339:HRQ524343 IBM524339:IBM524343 ILI524339:ILI524343 IVE524339:IVE524343 JFA524339:JFA524343 JOW524339:JOW524343 JYS524339:JYS524343 KIO524339:KIO524343 KSK524339:KSK524343 LCG524339:LCG524343 LMC524339:LMC524343 LVY524339:LVY524343 MFU524339:MFU524343 MPQ524339:MPQ524343 MZM524339:MZM524343 NJI524339:NJI524343 NTE524339:NTE524343 ODA524339:ODA524343 OMW524339:OMW524343 OWS524339:OWS524343 PGO524339:PGO524343 PQK524339:PQK524343 QAG524339:QAG524343 QKC524339:QKC524343 QTY524339:QTY524343 RDU524339:RDU524343 RNQ524339:RNQ524343 RXM524339:RXM524343 SHI524339:SHI524343 SRE524339:SRE524343 TBA524339:TBA524343 TKW524339:TKW524343 TUS524339:TUS524343 UEO524339:UEO524343 UOK524339:UOK524343 UYG524339:UYG524343 VIC524339:VIC524343 VRY524339:VRY524343 WBU524339:WBU524343 WLQ524339:WLQ524343 WVM524339:WVM524343 D589875:D589879 JA589875:JA589879 SW589875:SW589879 ACS589875:ACS589879 AMO589875:AMO589879 AWK589875:AWK589879 BGG589875:BGG589879 BQC589875:BQC589879 BZY589875:BZY589879 CJU589875:CJU589879 CTQ589875:CTQ589879 DDM589875:DDM589879 DNI589875:DNI589879 DXE589875:DXE589879 EHA589875:EHA589879 EQW589875:EQW589879 FAS589875:FAS589879 FKO589875:FKO589879 FUK589875:FUK589879 GEG589875:GEG589879 GOC589875:GOC589879 GXY589875:GXY589879 HHU589875:HHU589879 HRQ589875:HRQ589879 IBM589875:IBM589879 ILI589875:ILI589879 IVE589875:IVE589879 JFA589875:JFA589879 JOW589875:JOW589879 JYS589875:JYS589879 KIO589875:KIO589879 KSK589875:KSK589879 LCG589875:LCG589879 LMC589875:LMC589879 LVY589875:LVY589879 MFU589875:MFU589879 MPQ589875:MPQ589879 MZM589875:MZM589879 NJI589875:NJI589879 NTE589875:NTE589879 ODA589875:ODA589879 OMW589875:OMW589879 OWS589875:OWS589879 PGO589875:PGO589879 PQK589875:PQK589879 QAG589875:QAG589879 QKC589875:QKC589879 QTY589875:QTY589879 RDU589875:RDU589879 RNQ589875:RNQ589879 RXM589875:RXM589879 SHI589875:SHI589879 SRE589875:SRE589879 TBA589875:TBA589879 TKW589875:TKW589879 TUS589875:TUS589879 UEO589875:UEO589879 UOK589875:UOK589879 UYG589875:UYG589879 VIC589875:VIC589879 VRY589875:VRY589879 WBU589875:WBU589879 WLQ589875:WLQ589879 WVM589875:WVM589879 D655411:D655415 JA655411:JA655415 SW655411:SW655415 ACS655411:ACS655415 AMO655411:AMO655415 AWK655411:AWK655415 BGG655411:BGG655415 BQC655411:BQC655415 BZY655411:BZY655415 CJU655411:CJU655415 CTQ655411:CTQ655415 DDM655411:DDM655415 DNI655411:DNI655415 DXE655411:DXE655415 EHA655411:EHA655415 EQW655411:EQW655415 FAS655411:FAS655415 FKO655411:FKO655415 FUK655411:FUK655415 GEG655411:GEG655415 GOC655411:GOC655415 GXY655411:GXY655415 HHU655411:HHU655415 HRQ655411:HRQ655415 IBM655411:IBM655415 ILI655411:ILI655415 IVE655411:IVE655415 JFA655411:JFA655415 JOW655411:JOW655415 JYS655411:JYS655415 KIO655411:KIO655415 KSK655411:KSK655415 LCG655411:LCG655415 LMC655411:LMC655415 LVY655411:LVY655415 MFU655411:MFU655415 MPQ655411:MPQ655415 MZM655411:MZM655415 NJI655411:NJI655415 NTE655411:NTE655415 ODA655411:ODA655415 OMW655411:OMW655415 OWS655411:OWS655415 PGO655411:PGO655415 PQK655411:PQK655415 QAG655411:QAG655415 QKC655411:QKC655415 QTY655411:QTY655415 RDU655411:RDU655415 RNQ655411:RNQ655415 RXM655411:RXM655415 SHI655411:SHI655415 SRE655411:SRE655415 TBA655411:TBA655415 TKW655411:TKW655415 TUS655411:TUS655415 UEO655411:UEO655415 UOK655411:UOK655415 UYG655411:UYG655415 VIC655411:VIC655415 VRY655411:VRY655415 WBU655411:WBU655415 WLQ655411:WLQ655415 WVM655411:WVM655415 D720947:D720951 JA720947:JA720951 SW720947:SW720951 ACS720947:ACS720951 AMO720947:AMO720951 AWK720947:AWK720951 BGG720947:BGG720951 BQC720947:BQC720951 BZY720947:BZY720951 CJU720947:CJU720951 CTQ720947:CTQ720951 DDM720947:DDM720951 DNI720947:DNI720951 DXE720947:DXE720951 EHA720947:EHA720951 EQW720947:EQW720951 FAS720947:FAS720951 FKO720947:FKO720951 FUK720947:FUK720951 GEG720947:GEG720951 GOC720947:GOC720951 GXY720947:GXY720951 HHU720947:HHU720951 HRQ720947:HRQ720951 IBM720947:IBM720951 ILI720947:ILI720951 IVE720947:IVE720951 JFA720947:JFA720951 JOW720947:JOW720951 JYS720947:JYS720951 KIO720947:KIO720951 KSK720947:KSK720951 LCG720947:LCG720951 LMC720947:LMC720951 LVY720947:LVY720951 MFU720947:MFU720951 MPQ720947:MPQ720951 MZM720947:MZM720951 NJI720947:NJI720951 NTE720947:NTE720951 ODA720947:ODA720951 OMW720947:OMW720951 OWS720947:OWS720951 PGO720947:PGO720951 PQK720947:PQK720951 QAG720947:QAG720951 QKC720947:QKC720951 QTY720947:QTY720951 RDU720947:RDU720951 RNQ720947:RNQ720951 RXM720947:RXM720951 SHI720947:SHI720951 SRE720947:SRE720951 TBA720947:TBA720951 TKW720947:TKW720951 TUS720947:TUS720951 UEO720947:UEO720951 UOK720947:UOK720951 UYG720947:UYG720951 VIC720947:VIC720951 VRY720947:VRY720951 WBU720947:WBU720951 WLQ720947:WLQ720951 WVM720947:WVM720951 D786483:D786487 JA786483:JA786487 SW786483:SW786487 ACS786483:ACS786487 AMO786483:AMO786487 AWK786483:AWK786487 BGG786483:BGG786487 BQC786483:BQC786487 BZY786483:BZY786487 CJU786483:CJU786487 CTQ786483:CTQ786487 DDM786483:DDM786487 DNI786483:DNI786487 DXE786483:DXE786487 EHA786483:EHA786487 EQW786483:EQW786487 FAS786483:FAS786487 FKO786483:FKO786487 FUK786483:FUK786487 GEG786483:GEG786487 GOC786483:GOC786487 GXY786483:GXY786487 HHU786483:HHU786487 HRQ786483:HRQ786487 IBM786483:IBM786487 ILI786483:ILI786487 IVE786483:IVE786487 JFA786483:JFA786487 JOW786483:JOW786487 JYS786483:JYS786487 KIO786483:KIO786487 KSK786483:KSK786487 LCG786483:LCG786487 LMC786483:LMC786487 LVY786483:LVY786487 MFU786483:MFU786487 MPQ786483:MPQ786487 MZM786483:MZM786487 NJI786483:NJI786487 NTE786483:NTE786487 ODA786483:ODA786487 OMW786483:OMW786487 OWS786483:OWS786487 PGO786483:PGO786487 PQK786483:PQK786487 QAG786483:QAG786487 QKC786483:QKC786487 QTY786483:QTY786487 RDU786483:RDU786487 RNQ786483:RNQ786487 RXM786483:RXM786487 SHI786483:SHI786487 SRE786483:SRE786487 TBA786483:TBA786487 TKW786483:TKW786487 TUS786483:TUS786487 UEO786483:UEO786487 UOK786483:UOK786487 UYG786483:UYG786487 VIC786483:VIC786487 VRY786483:VRY786487 WBU786483:WBU786487 WLQ786483:WLQ786487 WVM786483:WVM786487 D852019:D852023 JA852019:JA852023 SW852019:SW852023 ACS852019:ACS852023 AMO852019:AMO852023 AWK852019:AWK852023 BGG852019:BGG852023 BQC852019:BQC852023 BZY852019:BZY852023 CJU852019:CJU852023 CTQ852019:CTQ852023 DDM852019:DDM852023 DNI852019:DNI852023 DXE852019:DXE852023 EHA852019:EHA852023 EQW852019:EQW852023 FAS852019:FAS852023 FKO852019:FKO852023 FUK852019:FUK852023 GEG852019:GEG852023 GOC852019:GOC852023 GXY852019:GXY852023 HHU852019:HHU852023 HRQ852019:HRQ852023 IBM852019:IBM852023 ILI852019:ILI852023 IVE852019:IVE852023 JFA852019:JFA852023 JOW852019:JOW852023 JYS852019:JYS852023 KIO852019:KIO852023 KSK852019:KSK852023 LCG852019:LCG852023 LMC852019:LMC852023 LVY852019:LVY852023 MFU852019:MFU852023 MPQ852019:MPQ852023 MZM852019:MZM852023 NJI852019:NJI852023 NTE852019:NTE852023 ODA852019:ODA852023 OMW852019:OMW852023 OWS852019:OWS852023 PGO852019:PGO852023 PQK852019:PQK852023 QAG852019:QAG852023 QKC852019:QKC852023 QTY852019:QTY852023 RDU852019:RDU852023 RNQ852019:RNQ852023 RXM852019:RXM852023 SHI852019:SHI852023 SRE852019:SRE852023 TBA852019:TBA852023 TKW852019:TKW852023 TUS852019:TUS852023 UEO852019:UEO852023 UOK852019:UOK852023 UYG852019:UYG852023 VIC852019:VIC852023 VRY852019:VRY852023 WBU852019:WBU852023 WLQ852019:WLQ852023 WVM852019:WVM852023 D917555:D917559 JA917555:JA917559 SW917555:SW917559 ACS917555:ACS917559 AMO917555:AMO917559 AWK917555:AWK917559 BGG917555:BGG917559 BQC917555:BQC917559 BZY917555:BZY917559 CJU917555:CJU917559 CTQ917555:CTQ917559 DDM917555:DDM917559 DNI917555:DNI917559 DXE917555:DXE917559 EHA917555:EHA917559 EQW917555:EQW917559 FAS917555:FAS917559 FKO917555:FKO917559 FUK917555:FUK917559 GEG917555:GEG917559 GOC917555:GOC917559 GXY917555:GXY917559 HHU917555:HHU917559 HRQ917555:HRQ917559 IBM917555:IBM917559 ILI917555:ILI917559 IVE917555:IVE917559 JFA917555:JFA917559 JOW917555:JOW917559 JYS917555:JYS917559 KIO917555:KIO917559 KSK917555:KSK917559 LCG917555:LCG917559 LMC917555:LMC917559 LVY917555:LVY917559 MFU917555:MFU917559 MPQ917555:MPQ917559 MZM917555:MZM917559 NJI917555:NJI917559 NTE917555:NTE917559 ODA917555:ODA917559 OMW917555:OMW917559 OWS917555:OWS917559 PGO917555:PGO917559 PQK917555:PQK917559 QAG917555:QAG917559 QKC917555:QKC917559 QTY917555:QTY917559 RDU917555:RDU917559 RNQ917555:RNQ917559 RXM917555:RXM917559 SHI917555:SHI917559 SRE917555:SRE917559 TBA917555:TBA917559 TKW917555:TKW917559 TUS917555:TUS917559 UEO917555:UEO917559 UOK917555:UOK917559 UYG917555:UYG917559 VIC917555:VIC917559 VRY917555:VRY917559 WBU917555:WBU917559 WLQ917555:WLQ917559 WVM917555:WVM917559 D983091:D983095 JA983091:JA983095 SW983091:SW983095 ACS983091:ACS983095 AMO983091:AMO983095 AWK983091:AWK983095 BGG983091:BGG983095 BQC983091:BQC983095 BZY983091:BZY983095 CJU983091:CJU983095 CTQ983091:CTQ983095 DDM983091:DDM983095 DNI983091:DNI983095 DXE983091:DXE983095 EHA983091:EHA983095 EQW983091:EQW983095 FAS983091:FAS983095 FKO983091:FKO983095 FUK983091:FUK983095 GEG983091:GEG983095 GOC983091:GOC983095 GXY983091:GXY983095 HHU983091:HHU983095 HRQ983091:HRQ983095 IBM983091:IBM983095 ILI983091:ILI983095 IVE983091:IVE983095 JFA983091:JFA983095 JOW983091:JOW983095 JYS983091:JYS983095 KIO983091:KIO983095 KSK983091:KSK983095 LCG983091:LCG983095 LMC983091:LMC983095 LVY983091:LVY983095 MFU983091:MFU983095 MPQ983091:MPQ983095 MZM983091:MZM983095 NJI983091:NJI983095 NTE983091:NTE983095 ODA983091:ODA983095 OMW983091:OMW983095 OWS983091:OWS983095 PGO983091:PGO983095 PQK983091:PQK983095 QAG983091:QAG983095 QKC983091:QKC983095 QTY983091:QTY983095 RDU983091:RDU983095 RNQ983091:RNQ983095 RXM983091:RXM983095 SHI983091:SHI983095 SRE983091:SRE983095 TBA983091:TBA983095 TKW983091:TKW983095 TUS983091:TUS983095 UEO983091:UEO983095 UOK983091:UOK983095 UYG983091:UYG983095 VIC983091:VIC983095 VRY983091:VRY983095 WBU983091:WBU983095 WLQ983091:WLQ983095 WVM983091:WVM983095 E52:E55 JB52:JB55 SX52:SX55 ACT52:ACT55 AMP52:AMP55 AWL52:AWL55 BGH52:BGH55 BQD52:BQD55 BZZ52:BZZ55 CJV52:CJV55 CTR52:CTR55 DDN52:DDN55 DNJ52:DNJ55 DXF52:DXF55 EHB52:EHB55 EQX52:EQX55 FAT52:FAT55 FKP52:FKP55 FUL52:FUL55 GEH52:GEH55 GOD52:GOD55 GXZ52:GXZ55 HHV52:HHV55 HRR52:HRR55 IBN52:IBN55 ILJ52:ILJ55 IVF52:IVF55 JFB52:JFB55 JOX52:JOX55 JYT52:JYT55 KIP52:KIP55 KSL52:KSL55 LCH52:LCH55 LMD52:LMD55 LVZ52:LVZ55 MFV52:MFV55 MPR52:MPR55 MZN52:MZN55 NJJ52:NJJ55 NTF52:NTF55 ODB52:ODB55 OMX52:OMX55 OWT52:OWT55 PGP52:PGP55 PQL52:PQL55 QAH52:QAH55 QKD52:QKD55 QTZ52:QTZ55 RDV52:RDV55 RNR52:RNR55 RXN52:RXN55 SHJ52:SHJ55 SRF52:SRF55 TBB52:TBB55 TKX52:TKX55 TUT52:TUT55 UEP52:UEP55 UOL52:UOL55 UYH52:UYH55 VID52:VID55 VRZ52:VRZ55 WBV52:WBV55 WLR52:WLR55 WVN52:WVN55 E65588:E65591 JB65588:JB65591 SX65588:SX65591 ACT65588:ACT65591 AMP65588:AMP65591 AWL65588:AWL65591 BGH65588:BGH65591 BQD65588:BQD65591 BZZ65588:BZZ65591 CJV65588:CJV65591 CTR65588:CTR65591 DDN65588:DDN65591 DNJ65588:DNJ65591 DXF65588:DXF65591 EHB65588:EHB65591 EQX65588:EQX65591 FAT65588:FAT65591 FKP65588:FKP65591 FUL65588:FUL65591 GEH65588:GEH65591 GOD65588:GOD65591 GXZ65588:GXZ65591 HHV65588:HHV65591 HRR65588:HRR65591 IBN65588:IBN65591 ILJ65588:ILJ65591 IVF65588:IVF65591 JFB65588:JFB65591 JOX65588:JOX65591 JYT65588:JYT65591 KIP65588:KIP65591 KSL65588:KSL65591 LCH65588:LCH65591 LMD65588:LMD65591 LVZ65588:LVZ65591 MFV65588:MFV65591 MPR65588:MPR65591 MZN65588:MZN65591 NJJ65588:NJJ65591 NTF65588:NTF65591 ODB65588:ODB65591 OMX65588:OMX65591 OWT65588:OWT65591 PGP65588:PGP65591 PQL65588:PQL65591 QAH65588:QAH65591 QKD65588:QKD65591 QTZ65588:QTZ65591 RDV65588:RDV65591 RNR65588:RNR65591 RXN65588:RXN65591 SHJ65588:SHJ65591 SRF65588:SRF65591 TBB65588:TBB65591 TKX65588:TKX65591 TUT65588:TUT65591 UEP65588:UEP65591 UOL65588:UOL65591 UYH65588:UYH65591 VID65588:VID65591 VRZ65588:VRZ65591 WBV65588:WBV65591 WLR65588:WLR65591 WVN65588:WVN65591 E131124:E131127 JB131124:JB131127 SX131124:SX131127 ACT131124:ACT131127 AMP131124:AMP131127 AWL131124:AWL131127 BGH131124:BGH131127 BQD131124:BQD131127 BZZ131124:BZZ131127 CJV131124:CJV131127 CTR131124:CTR131127 DDN131124:DDN131127 DNJ131124:DNJ131127 DXF131124:DXF131127 EHB131124:EHB131127 EQX131124:EQX131127 FAT131124:FAT131127 FKP131124:FKP131127 FUL131124:FUL131127 GEH131124:GEH131127 GOD131124:GOD131127 GXZ131124:GXZ131127 HHV131124:HHV131127 HRR131124:HRR131127 IBN131124:IBN131127 ILJ131124:ILJ131127 IVF131124:IVF131127 JFB131124:JFB131127 JOX131124:JOX131127 JYT131124:JYT131127 KIP131124:KIP131127 KSL131124:KSL131127 LCH131124:LCH131127 LMD131124:LMD131127 LVZ131124:LVZ131127 MFV131124:MFV131127 MPR131124:MPR131127 MZN131124:MZN131127 NJJ131124:NJJ131127 NTF131124:NTF131127 ODB131124:ODB131127 OMX131124:OMX131127 OWT131124:OWT131127 PGP131124:PGP131127 PQL131124:PQL131127 QAH131124:QAH131127 QKD131124:QKD131127 QTZ131124:QTZ131127 RDV131124:RDV131127 RNR131124:RNR131127 RXN131124:RXN131127 SHJ131124:SHJ131127 SRF131124:SRF131127 TBB131124:TBB131127 TKX131124:TKX131127 TUT131124:TUT131127 UEP131124:UEP131127 UOL131124:UOL131127 UYH131124:UYH131127 VID131124:VID131127 VRZ131124:VRZ131127 WBV131124:WBV131127 WLR131124:WLR131127 WVN131124:WVN131127 E196660:E196663 JB196660:JB196663 SX196660:SX196663 ACT196660:ACT196663 AMP196660:AMP196663 AWL196660:AWL196663 BGH196660:BGH196663 BQD196660:BQD196663 BZZ196660:BZZ196663 CJV196660:CJV196663 CTR196660:CTR196663 DDN196660:DDN196663 DNJ196660:DNJ196663 DXF196660:DXF196663 EHB196660:EHB196663 EQX196660:EQX196663 FAT196660:FAT196663 FKP196660:FKP196663 FUL196660:FUL196663 GEH196660:GEH196663 GOD196660:GOD196663 GXZ196660:GXZ196663 HHV196660:HHV196663 HRR196660:HRR196663 IBN196660:IBN196663 ILJ196660:ILJ196663 IVF196660:IVF196663 JFB196660:JFB196663 JOX196660:JOX196663 JYT196660:JYT196663 KIP196660:KIP196663 KSL196660:KSL196663 LCH196660:LCH196663 LMD196660:LMD196663 LVZ196660:LVZ196663 MFV196660:MFV196663 MPR196660:MPR196663 MZN196660:MZN196663 NJJ196660:NJJ196663 NTF196660:NTF196663 ODB196660:ODB196663 OMX196660:OMX196663 OWT196660:OWT196663 PGP196660:PGP196663 PQL196660:PQL196663 QAH196660:QAH196663 QKD196660:QKD196663 QTZ196660:QTZ196663 RDV196660:RDV196663 RNR196660:RNR196663 RXN196660:RXN196663 SHJ196660:SHJ196663 SRF196660:SRF196663 TBB196660:TBB196663 TKX196660:TKX196663 TUT196660:TUT196663 UEP196660:UEP196663 UOL196660:UOL196663 UYH196660:UYH196663 VID196660:VID196663 VRZ196660:VRZ196663 WBV196660:WBV196663 WLR196660:WLR196663 WVN196660:WVN196663 E262196:E262199 JB262196:JB262199 SX262196:SX262199 ACT262196:ACT262199 AMP262196:AMP262199 AWL262196:AWL262199 BGH262196:BGH262199 BQD262196:BQD262199 BZZ262196:BZZ262199 CJV262196:CJV262199 CTR262196:CTR262199 DDN262196:DDN262199 DNJ262196:DNJ262199 DXF262196:DXF262199 EHB262196:EHB262199 EQX262196:EQX262199 FAT262196:FAT262199 FKP262196:FKP262199 FUL262196:FUL262199 GEH262196:GEH262199 GOD262196:GOD262199 GXZ262196:GXZ262199 HHV262196:HHV262199 HRR262196:HRR262199 IBN262196:IBN262199 ILJ262196:ILJ262199 IVF262196:IVF262199 JFB262196:JFB262199 JOX262196:JOX262199 JYT262196:JYT262199 KIP262196:KIP262199 KSL262196:KSL262199 LCH262196:LCH262199 LMD262196:LMD262199 LVZ262196:LVZ262199 MFV262196:MFV262199 MPR262196:MPR262199 MZN262196:MZN262199 NJJ262196:NJJ262199 NTF262196:NTF262199 ODB262196:ODB262199 OMX262196:OMX262199 OWT262196:OWT262199 PGP262196:PGP262199 PQL262196:PQL262199 QAH262196:QAH262199 QKD262196:QKD262199 QTZ262196:QTZ262199 RDV262196:RDV262199 RNR262196:RNR262199 RXN262196:RXN262199 SHJ262196:SHJ262199 SRF262196:SRF262199 TBB262196:TBB262199 TKX262196:TKX262199 TUT262196:TUT262199 UEP262196:UEP262199 UOL262196:UOL262199 UYH262196:UYH262199 VID262196:VID262199 VRZ262196:VRZ262199 WBV262196:WBV262199 WLR262196:WLR262199 WVN262196:WVN262199 E327732:E327735 JB327732:JB327735 SX327732:SX327735 ACT327732:ACT327735 AMP327732:AMP327735 AWL327732:AWL327735 BGH327732:BGH327735 BQD327732:BQD327735 BZZ327732:BZZ327735 CJV327732:CJV327735 CTR327732:CTR327735 DDN327732:DDN327735 DNJ327732:DNJ327735 DXF327732:DXF327735 EHB327732:EHB327735 EQX327732:EQX327735 FAT327732:FAT327735 FKP327732:FKP327735 FUL327732:FUL327735 GEH327732:GEH327735 GOD327732:GOD327735 GXZ327732:GXZ327735 HHV327732:HHV327735 HRR327732:HRR327735 IBN327732:IBN327735 ILJ327732:ILJ327735 IVF327732:IVF327735 JFB327732:JFB327735 JOX327732:JOX327735 JYT327732:JYT327735 KIP327732:KIP327735 KSL327732:KSL327735 LCH327732:LCH327735 LMD327732:LMD327735 LVZ327732:LVZ327735 MFV327732:MFV327735 MPR327732:MPR327735 MZN327732:MZN327735 NJJ327732:NJJ327735 NTF327732:NTF327735 ODB327732:ODB327735 OMX327732:OMX327735 OWT327732:OWT327735 PGP327732:PGP327735 PQL327732:PQL327735 QAH327732:QAH327735 QKD327732:QKD327735 QTZ327732:QTZ327735 RDV327732:RDV327735 RNR327732:RNR327735 RXN327732:RXN327735 SHJ327732:SHJ327735 SRF327732:SRF327735 TBB327732:TBB327735 TKX327732:TKX327735 TUT327732:TUT327735 UEP327732:UEP327735 UOL327732:UOL327735 UYH327732:UYH327735 VID327732:VID327735 VRZ327732:VRZ327735 WBV327732:WBV327735 WLR327732:WLR327735 WVN327732:WVN327735 E393268:E393271 JB393268:JB393271 SX393268:SX393271 ACT393268:ACT393271 AMP393268:AMP393271 AWL393268:AWL393271 BGH393268:BGH393271 BQD393268:BQD393271 BZZ393268:BZZ393271 CJV393268:CJV393271 CTR393268:CTR393271 DDN393268:DDN393271 DNJ393268:DNJ393271 DXF393268:DXF393271 EHB393268:EHB393271 EQX393268:EQX393271 FAT393268:FAT393271 FKP393268:FKP393271 FUL393268:FUL393271 GEH393268:GEH393271 GOD393268:GOD393271 GXZ393268:GXZ393271 HHV393268:HHV393271 HRR393268:HRR393271 IBN393268:IBN393271 ILJ393268:ILJ393271 IVF393268:IVF393271 JFB393268:JFB393271 JOX393268:JOX393271 JYT393268:JYT393271 KIP393268:KIP393271 KSL393268:KSL393271 LCH393268:LCH393271 LMD393268:LMD393271 LVZ393268:LVZ393271 MFV393268:MFV393271 MPR393268:MPR393271 MZN393268:MZN393271 NJJ393268:NJJ393271 NTF393268:NTF393271 ODB393268:ODB393271 OMX393268:OMX393271 OWT393268:OWT393271 PGP393268:PGP393271 PQL393268:PQL393271 QAH393268:QAH393271 QKD393268:QKD393271 QTZ393268:QTZ393271 RDV393268:RDV393271 RNR393268:RNR393271 RXN393268:RXN393271 SHJ393268:SHJ393271 SRF393268:SRF393271 TBB393268:TBB393271 TKX393268:TKX393271 TUT393268:TUT393271 UEP393268:UEP393271 UOL393268:UOL393271 UYH393268:UYH393271 VID393268:VID393271 VRZ393268:VRZ393271 WBV393268:WBV393271 WLR393268:WLR393271 WVN393268:WVN393271 E458804:E458807 JB458804:JB458807 SX458804:SX458807 ACT458804:ACT458807 AMP458804:AMP458807 AWL458804:AWL458807 BGH458804:BGH458807 BQD458804:BQD458807 BZZ458804:BZZ458807 CJV458804:CJV458807 CTR458804:CTR458807 DDN458804:DDN458807 DNJ458804:DNJ458807 DXF458804:DXF458807 EHB458804:EHB458807 EQX458804:EQX458807 FAT458804:FAT458807 FKP458804:FKP458807 FUL458804:FUL458807 GEH458804:GEH458807 GOD458804:GOD458807 GXZ458804:GXZ458807 HHV458804:HHV458807 HRR458804:HRR458807 IBN458804:IBN458807 ILJ458804:ILJ458807 IVF458804:IVF458807 JFB458804:JFB458807 JOX458804:JOX458807 JYT458804:JYT458807 KIP458804:KIP458807 KSL458804:KSL458807 LCH458804:LCH458807 LMD458804:LMD458807 LVZ458804:LVZ458807 MFV458804:MFV458807 MPR458804:MPR458807 MZN458804:MZN458807 NJJ458804:NJJ458807 NTF458804:NTF458807 ODB458804:ODB458807 OMX458804:OMX458807 OWT458804:OWT458807 PGP458804:PGP458807 PQL458804:PQL458807 QAH458804:QAH458807 QKD458804:QKD458807 QTZ458804:QTZ458807 RDV458804:RDV458807 RNR458804:RNR458807 RXN458804:RXN458807 SHJ458804:SHJ458807 SRF458804:SRF458807 TBB458804:TBB458807 TKX458804:TKX458807 TUT458804:TUT458807 UEP458804:UEP458807 UOL458804:UOL458807 UYH458804:UYH458807 VID458804:VID458807 VRZ458804:VRZ458807 WBV458804:WBV458807 WLR458804:WLR458807 WVN458804:WVN458807 E524340:E524343 JB524340:JB524343 SX524340:SX524343 ACT524340:ACT524343 AMP524340:AMP524343 AWL524340:AWL524343 BGH524340:BGH524343 BQD524340:BQD524343 BZZ524340:BZZ524343 CJV524340:CJV524343 CTR524340:CTR524343 DDN524340:DDN524343 DNJ524340:DNJ524343 DXF524340:DXF524343 EHB524340:EHB524343 EQX524340:EQX524343 FAT524340:FAT524343 FKP524340:FKP524343 FUL524340:FUL524343 GEH524340:GEH524343 GOD524340:GOD524343 GXZ524340:GXZ524343 HHV524340:HHV524343 HRR524340:HRR524343 IBN524340:IBN524343 ILJ524340:ILJ524343 IVF524340:IVF524343 JFB524340:JFB524343 JOX524340:JOX524343 JYT524340:JYT524343 KIP524340:KIP524343 KSL524340:KSL524343 LCH524340:LCH524343 LMD524340:LMD524343 LVZ524340:LVZ524343 MFV524340:MFV524343 MPR524340:MPR524343 MZN524340:MZN524343 NJJ524340:NJJ524343 NTF524340:NTF524343 ODB524340:ODB524343 OMX524340:OMX524343 OWT524340:OWT524343 PGP524340:PGP524343 PQL524340:PQL524343 QAH524340:QAH524343 QKD524340:QKD524343 QTZ524340:QTZ524343 RDV524340:RDV524343 RNR524340:RNR524343 RXN524340:RXN524343 SHJ524340:SHJ524343 SRF524340:SRF524343 TBB524340:TBB524343 TKX524340:TKX524343 TUT524340:TUT524343 UEP524340:UEP524343 UOL524340:UOL524343 UYH524340:UYH524343 VID524340:VID524343 VRZ524340:VRZ524343 WBV524340:WBV524343 WLR524340:WLR524343 WVN524340:WVN524343 E589876:E589879 JB589876:JB589879 SX589876:SX589879 ACT589876:ACT589879 AMP589876:AMP589879 AWL589876:AWL589879 BGH589876:BGH589879 BQD589876:BQD589879 BZZ589876:BZZ589879 CJV589876:CJV589879 CTR589876:CTR589879 DDN589876:DDN589879 DNJ589876:DNJ589879 DXF589876:DXF589879 EHB589876:EHB589879 EQX589876:EQX589879 FAT589876:FAT589879 FKP589876:FKP589879 FUL589876:FUL589879 GEH589876:GEH589879 GOD589876:GOD589879 GXZ589876:GXZ589879 HHV589876:HHV589879 HRR589876:HRR589879 IBN589876:IBN589879 ILJ589876:ILJ589879 IVF589876:IVF589879 JFB589876:JFB589879 JOX589876:JOX589879 JYT589876:JYT589879 KIP589876:KIP589879 KSL589876:KSL589879 LCH589876:LCH589879 LMD589876:LMD589879 LVZ589876:LVZ589879 MFV589876:MFV589879 MPR589876:MPR589879 MZN589876:MZN589879 NJJ589876:NJJ589879 NTF589876:NTF589879 ODB589876:ODB589879 OMX589876:OMX589879 OWT589876:OWT589879 PGP589876:PGP589879 PQL589876:PQL589879 QAH589876:QAH589879 QKD589876:QKD589879 QTZ589876:QTZ589879 RDV589876:RDV589879 RNR589876:RNR589879 RXN589876:RXN589879 SHJ589876:SHJ589879 SRF589876:SRF589879 TBB589876:TBB589879 TKX589876:TKX589879 TUT589876:TUT589879 UEP589876:UEP589879 UOL589876:UOL589879 UYH589876:UYH589879 VID589876:VID589879 VRZ589876:VRZ589879 WBV589876:WBV589879 WLR589876:WLR589879 WVN589876:WVN589879 E655412:E655415 JB655412:JB655415 SX655412:SX655415 ACT655412:ACT655415 AMP655412:AMP655415 AWL655412:AWL655415 BGH655412:BGH655415 BQD655412:BQD655415 BZZ655412:BZZ655415 CJV655412:CJV655415 CTR655412:CTR655415 DDN655412:DDN655415 DNJ655412:DNJ655415 DXF655412:DXF655415 EHB655412:EHB655415 EQX655412:EQX655415 FAT655412:FAT655415 FKP655412:FKP655415 FUL655412:FUL655415 GEH655412:GEH655415 GOD655412:GOD655415 GXZ655412:GXZ655415 HHV655412:HHV655415 HRR655412:HRR655415 IBN655412:IBN655415 ILJ655412:ILJ655415 IVF655412:IVF655415 JFB655412:JFB655415 JOX655412:JOX655415 JYT655412:JYT655415 KIP655412:KIP655415 KSL655412:KSL655415 LCH655412:LCH655415 LMD655412:LMD655415 LVZ655412:LVZ655415 MFV655412:MFV655415 MPR655412:MPR655415 MZN655412:MZN655415 NJJ655412:NJJ655415 NTF655412:NTF655415 ODB655412:ODB655415 OMX655412:OMX655415 OWT655412:OWT655415 PGP655412:PGP655415 PQL655412:PQL655415 QAH655412:QAH655415 QKD655412:QKD655415 QTZ655412:QTZ655415 RDV655412:RDV655415 RNR655412:RNR655415 RXN655412:RXN655415 SHJ655412:SHJ655415 SRF655412:SRF655415 TBB655412:TBB655415 TKX655412:TKX655415 TUT655412:TUT655415 UEP655412:UEP655415 UOL655412:UOL655415 UYH655412:UYH655415 VID655412:VID655415 VRZ655412:VRZ655415 WBV655412:WBV655415 WLR655412:WLR655415 WVN655412:WVN655415 E720948:E720951 JB720948:JB720951 SX720948:SX720951 ACT720948:ACT720951 AMP720948:AMP720951 AWL720948:AWL720951 BGH720948:BGH720951 BQD720948:BQD720951 BZZ720948:BZZ720951 CJV720948:CJV720951 CTR720948:CTR720951 DDN720948:DDN720951 DNJ720948:DNJ720951 DXF720948:DXF720951 EHB720948:EHB720951 EQX720948:EQX720951 FAT720948:FAT720951 FKP720948:FKP720951 FUL720948:FUL720951 GEH720948:GEH720951 GOD720948:GOD720951 GXZ720948:GXZ720951 HHV720948:HHV720951 HRR720948:HRR720951 IBN720948:IBN720951 ILJ720948:ILJ720951 IVF720948:IVF720951 JFB720948:JFB720951 JOX720948:JOX720951 JYT720948:JYT720951 KIP720948:KIP720951 KSL720948:KSL720951 LCH720948:LCH720951 LMD720948:LMD720951 LVZ720948:LVZ720951 MFV720948:MFV720951 MPR720948:MPR720951 MZN720948:MZN720951 NJJ720948:NJJ720951 NTF720948:NTF720951 ODB720948:ODB720951 OMX720948:OMX720951 OWT720948:OWT720951 PGP720948:PGP720951 PQL720948:PQL720951 QAH720948:QAH720951 QKD720948:QKD720951 QTZ720948:QTZ720951 RDV720948:RDV720951 RNR720948:RNR720951 RXN720948:RXN720951 SHJ720948:SHJ720951 SRF720948:SRF720951 TBB720948:TBB720951 TKX720948:TKX720951 TUT720948:TUT720951 UEP720948:UEP720951 UOL720948:UOL720951 UYH720948:UYH720951 VID720948:VID720951 VRZ720948:VRZ720951 WBV720948:WBV720951 WLR720948:WLR720951 WVN720948:WVN720951 E786484:E786487 JB786484:JB786487 SX786484:SX786487 ACT786484:ACT786487 AMP786484:AMP786487 AWL786484:AWL786487 BGH786484:BGH786487 BQD786484:BQD786487 BZZ786484:BZZ786487 CJV786484:CJV786487 CTR786484:CTR786487 DDN786484:DDN786487 DNJ786484:DNJ786487 DXF786484:DXF786487 EHB786484:EHB786487 EQX786484:EQX786487 FAT786484:FAT786487 FKP786484:FKP786487 FUL786484:FUL786487 GEH786484:GEH786487 GOD786484:GOD786487 GXZ786484:GXZ786487 HHV786484:HHV786487 HRR786484:HRR786487 IBN786484:IBN786487 ILJ786484:ILJ786487 IVF786484:IVF786487 JFB786484:JFB786487 JOX786484:JOX786487 JYT786484:JYT786487 KIP786484:KIP786487 KSL786484:KSL786487 LCH786484:LCH786487 LMD786484:LMD786487 LVZ786484:LVZ786487 MFV786484:MFV786487 MPR786484:MPR786487 MZN786484:MZN786487 NJJ786484:NJJ786487 NTF786484:NTF786487 ODB786484:ODB786487 OMX786484:OMX786487 OWT786484:OWT786487 PGP786484:PGP786487 PQL786484:PQL786487 QAH786484:QAH786487 QKD786484:QKD786487 QTZ786484:QTZ786487 RDV786484:RDV786487 RNR786484:RNR786487 RXN786484:RXN786487 SHJ786484:SHJ786487 SRF786484:SRF786487 TBB786484:TBB786487 TKX786484:TKX786487 TUT786484:TUT786487 UEP786484:UEP786487 UOL786484:UOL786487 UYH786484:UYH786487 VID786484:VID786487 VRZ786484:VRZ786487 WBV786484:WBV786487 WLR786484:WLR786487 WVN786484:WVN786487 E852020:E852023 JB852020:JB852023 SX852020:SX852023 ACT852020:ACT852023 AMP852020:AMP852023 AWL852020:AWL852023 BGH852020:BGH852023 BQD852020:BQD852023 BZZ852020:BZZ852023 CJV852020:CJV852023 CTR852020:CTR852023 DDN852020:DDN852023 DNJ852020:DNJ852023 DXF852020:DXF852023 EHB852020:EHB852023 EQX852020:EQX852023 FAT852020:FAT852023 FKP852020:FKP852023 FUL852020:FUL852023 GEH852020:GEH852023 GOD852020:GOD852023 GXZ852020:GXZ852023 HHV852020:HHV852023 HRR852020:HRR852023 IBN852020:IBN852023 ILJ852020:ILJ852023 IVF852020:IVF852023 JFB852020:JFB852023 JOX852020:JOX852023 JYT852020:JYT852023 KIP852020:KIP852023 KSL852020:KSL852023 LCH852020:LCH852023 LMD852020:LMD852023 LVZ852020:LVZ852023 MFV852020:MFV852023 MPR852020:MPR852023 MZN852020:MZN852023 NJJ852020:NJJ852023 NTF852020:NTF852023 ODB852020:ODB852023 OMX852020:OMX852023 OWT852020:OWT852023 PGP852020:PGP852023 PQL852020:PQL852023 QAH852020:QAH852023 QKD852020:QKD852023 QTZ852020:QTZ852023 RDV852020:RDV852023 RNR852020:RNR852023 RXN852020:RXN852023 SHJ852020:SHJ852023 SRF852020:SRF852023 TBB852020:TBB852023 TKX852020:TKX852023 TUT852020:TUT852023 UEP852020:UEP852023 UOL852020:UOL852023 UYH852020:UYH852023 VID852020:VID852023 VRZ852020:VRZ852023 WBV852020:WBV852023 WLR852020:WLR852023 WVN852020:WVN852023 E917556:E917559 JB917556:JB917559 SX917556:SX917559 ACT917556:ACT917559 AMP917556:AMP917559 AWL917556:AWL917559 BGH917556:BGH917559 BQD917556:BQD917559 BZZ917556:BZZ917559 CJV917556:CJV917559 CTR917556:CTR917559 DDN917556:DDN917559 DNJ917556:DNJ917559 DXF917556:DXF917559 EHB917556:EHB917559 EQX917556:EQX917559 FAT917556:FAT917559 FKP917556:FKP917559 FUL917556:FUL917559 GEH917556:GEH917559 GOD917556:GOD917559 GXZ917556:GXZ917559 HHV917556:HHV917559 HRR917556:HRR917559 IBN917556:IBN917559 ILJ917556:ILJ917559 IVF917556:IVF917559 JFB917556:JFB917559 JOX917556:JOX917559 JYT917556:JYT917559 KIP917556:KIP917559 KSL917556:KSL917559 LCH917556:LCH917559 LMD917556:LMD917559 LVZ917556:LVZ917559 MFV917556:MFV917559 MPR917556:MPR917559 MZN917556:MZN917559 NJJ917556:NJJ917559 NTF917556:NTF917559 ODB917556:ODB917559 OMX917556:OMX917559 OWT917556:OWT917559 PGP917556:PGP917559 PQL917556:PQL917559 QAH917556:QAH917559 QKD917556:QKD917559 QTZ917556:QTZ917559 RDV917556:RDV917559 RNR917556:RNR917559 RXN917556:RXN917559 SHJ917556:SHJ917559 SRF917556:SRF917559 TBB917556:TBB917559 TKX917556:TKX917559 TUT917556:TUT917559 UEP917556:UEP917559 UOL917556:UOL917559 UYH917556:UYH917559 VID917556:VID917559 VRZ917556:VRZ917559 WBV917556:WBV917559 WLR917556:WLR917559 WVN917556:WVN917559 E983092:E983095 JB983092:JB983095 SX983092:SX983095 ACT983092:ACT983095 AMP983092:AMP983095 AWL983092:AWL983095 BGH983092:BGH983095 BQD983092:BQD983095 BZZ983092:BZZ983095 CJV983092:CJV983095 CTR983092:CTR983095 DDN983092:DDN983095 DNJ983092:DNJ983095 DXF983092:DXF983095 EHB983092:EHB983095 EQX983092:EQX983095 FAT983092:FAT983095 FKP983092:FKP983095 FUL983092:FUL983095 GEH983092:GEH983095 GOD983092:GOD983095 GXZ983092:GXZ983095 HHV983092:HHV983095 HRR983092:HRR983095 IBN983092:IBN983095 ILJ983092:ILJ983095 IVF983092:IVF983095 JFB983092:JFB983095 JOX983092:JOX983095 JYT983092:JYT983095 KIP983092:KIP983095 KSL983092:KSL983095 LCH983092:LCH983095 LMD983092:LMD983095 LVZ983092:LVZ983095 MFV983092:MFV983095 MPR983092:MPR983095 MZN983092:MZN983095 NJJ983092:NJJ983095 NTF983092:NTF983095 ODB983092:ODB983095 OMX983092:OMX983095 OWT983092:OWT983095 PGP983092:PGP983095 PQL983092:PQL983095 QAH983092:QAH983095 QKD983092:QKD983095 QTZ983092:QTZ983095 RDV983092:RDV983095 RNR983092:RNR983095 RXN983092:RXN983095 SHJ983092:SHJ983095 SRF983092:SRF983095 TBB983092:TBB983095 TKX983092:TKX983095 TUT983092:TUT983095 UEP983092:UEP983095 UOL983092:UOL983095 UYH983092:UYH983095 VID983092:VID983095 VRZ983092:VRZ983095 WBV983092:WBV983095 WLR983092:WLR983095 WVN983092:WVN983095">
      <formula1>$D$75:$D$409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52:F55 JC52:JC55 SY52:SY55 ACU52:ACU55 AMQ52:AMQ55 AWM52:AWM55 BGI52:BGI55 BQE52:BQE55 CAA52:CAA55 CJW52:CJW55 CTS52:CTS55 DDO52:DDO55 DNK52:DNK55 DXG52:DXG55 EHC52:EHC55 EQY52:EQY55 FAU52:FAU55 FKQ52:FKQ55 FUM52:FUM55 GEI52:GEI55 GOE52:GOE55 GYA52:GYA55 HHW52:HHW55 HRS52:HRS55 IBO52:IBO55 ILK52:ILK55 IVG52:IVG55 JFC52:JFC55 JOY52:JOY55 JYU52:JYU55 KIQ52:KIQ55 KSM52:KSM55 LCI52:LCI55 LME52:LME55 LWA52:LWA55 MFW52:MFW55 MPS52:MPS55 MZO52:MZO55 NJK52:NJK55 NTG52:NTG55 ODC52:ODC55 OMY52:OMY55 OWU52:OWU55 PGQ52:PGQ55 PQM52:PQM55 QAI52:QAI55 QKE52:QKE55 QUA52:QUA55 RDW52:RDW55 RNS52:RNS55 RXO52:RXO55 SHK52:SHK55 SRG52:SRG55 TBC52:TBC55 TKY52:TKY55 TUU52:TUU55 UEQ52:UEQ55 UOM52:UOM55 UYI52:UYI55 VIE52:VIE55 VSA52:VSA55 WBW52:WBW55 WLS52:WLS55 WVO52:WVO55 F65588:F65591 JC65588:JC65591 SY65588:SY65591 ACU65588:ACU65591 AMQ65588:AMQ65591 AWM65588:AWM65591 BGI65588:BGI65591 BQE65588:BQE65591 CAA65588:CAA65591 CJW65588:CJW65591 CTS65588:CTS65591 DDO65588:DDO65591 DNK65588:DNK65591 DXG65588:DXG65591 EHC65588:EHC65591 EQY65588:EQY65591 FAU65588:FAU65591 FKQ65588:FKQ65591 FUM65588:FUM65591 GEI65588:GEI65591 GOE65588:GOE65591 GYA65588:GYA65591 HHW65588:HHW65591 HRS65588:HRS65591 IBO65588:IBO65591 ILK65588:ILK65591 IVG65588:IVG65591 JFC65588:JFC65591 JOY65588:JOY65591 JYU65588:JYU65591 KIQ65588:KIQ65591 KSM65588:KSM65591 LCI65588:LCI65591 LME65588:LME65591 LWA65588:LWA65591 MFW65588:MFW65591 MPS65588:MPS65591 MZO65588:MZO65591 NJK65588:NJK65591 NTG65588:NTG65591 ODC65588:ODC65591 OMY65588:OMY65591 OWU65588:OWU65591 PGQ65588:PGQ65591 PQM65588:PQM65591 QAI65588:QAI65591 QKE65588:QKE65591 QUA65588:QUA65591 RDW65588:RDW65591 RNS65588:RNS65591 RXO65588:RXO65591 SHK65588:SHK65591 SRG65588:SRG65591 TBC65588:TBC65591 TKY65588:TKY65591 TUU65588:TUU65591 UEQ65588:UEQ65591 UOM65588:UOM65591 UYI65588:UYI65591 VIE65588:VIE65591 VSA65588:VSA65591 WBW65588:WBW65591 WLS65588:WLS65591 WVO65588:WVO65591 F131124:F131127 JC131124:JC131127 SY131124:SY131127 ACU131124:ACU131127 AMQ131124:AMQ131127 AWM131124:AWM131127 BGI131124:BGI131127 BQE131124:BQE131127 CAA131124:CAA131127 CJW131124:CJW131127 CTS131124:CTS131127 DDO131124:DDO131127 DNK131124:DNK131127 DXG131124:DXG131127 EHC131124:EHC131127 EQY131124:EQY131127 FAU131124:FAU131127 FKQ131124:FKQ131127 FUM131124:FUM131127 GEI131124:GEI131127 GOE131124:GOE131127 GYA131124:GYA131127 HHW131124:HHW131127 HRS131124:HRS131127 IBO131124:IBO131127 ILK131124:ILK131127 IVG131124:IVG131127 JFC131124:JFC131127 JOY131124:JOY131127 JYU131124:JYU131127 KIQ131124:KIQ131127 KSM131124:KSM131127 LCI131124:LCI131127 LME131124:LME131127 LWA131124:LWA131127 MFW131124:MFW131127 MPS131124:MPS131127 MZO131124:MZO131127 NJK131124:NJK131127 NTG131124:NTG131127 ODC131124:ODC131127 OMY131124:OMY131127 OWU131124:OWU131127 PGQ131124:PGQ131127 PQM131124:PQM131127 QAI131124:QAI131127 QKE131124:QKE131127 QUA131124:QUA131127 RDW131124:RDW131127 RNS131124:RNS131127 RXO131124:RXO131127 SHK131124:SHK131127 SRG131124:SRG131127 TBC131124:TBC131127 TKY131124:TKY131127 TUU131124:TUU131127 UEQ131124:UEQ131127 UOM131124:UOM131127 UYI131124:UYI131127 VIE131124:VIE131127 VSA131124:VSA131127 WBW131124:WBW131127 WLS131124:WLS131127 WVO131124:WVO131127 F196660:F196663 JC196660:JC196663 SY196660:SY196663 ACU196660:ACU196663 AMQ196660:AMQ196663 AWM196660:AWM196663 BGI196660:BGI196663 BQE196660:BQE196663 CAA196660:CAA196663 CJW196660:CJW196663 CTS196660:CTS196663 DDO196660:DDO196663 DNK196660:DNK196663 DXG196660:DXG196663 EHC196660:EHC196663 EQY196660:EQY196663 FAU196660:FAU196663 FKQ196660:FKQ196663 FUM196660:FUM196663 GEI196660:GEI196663 GOE196660:GOE196663 GYA196660:GYA196663 HHW196660:HHW196663 HRS196660:HRS196663 IBO196660:IBO196663 ILK196660:ILK196663 IVG196660:IVG196663 JFC196660:JFC196663 JOY196660:JOY196663 JYU196660:JYU196663 KIQ196660:KIQ196663 KSM196660:KSM196663 LCI196660:LCI196663 LME196660:LME196663 LWA196660:LWA196663 MFW196660:MFW196663 MPS196660:MPS196663 MZO196660:MZO196663 NJK196660:NJK196663 NTG196660:NTG196663 ODC196660:ODC196663 OMY196660:OMY196663 OWU196660:OWU196663 PGQ196660:PGQ196663 PQM196660:PQM196663 QAI196660:QAI196663 QKE196660:QKE196663 QUA196660:QUA196663 RDW196660:RDW196663 RNS196660:RNS196663 RXO196660:RXO196663 SHK196660:SHK196663 SRG196660:SRG196663 TBC196660:TBC196663 TKY196660:TKY196663 TUU196660:TUU196663 UEQ196660:UEQ196663 UOM196660:UOM196663 UYI196660:UYI196663 VIE196660:VIE196663 VSA196660:VSA196663 WBW196660:WBW196663 WLS196660:WLS196663 WVO196660:WVO196663 F262196:F262199 JC262196:JC262199 SY262196:SY262199 ACU262196:ACU262199 AMQ262196:AMQ262199 AWM262196:AWM262199 BGI262196:BGI262199 BQE262196:BQE262199 CAA262196:CAA262199 CJW262196:CJW262199 CTS262196:CTS262199 DDO262196:DDO262199 DNK262196:DNK262199 DXG262196:DXG262199 EHC262196:EHC262199 EQY262196:EQY262199 FAU262196:FAU262199 FKQ262196:FKQ262199 FUM262196:FUM262199 GEI262196:GEI262199 GOE262196:GOE262199 GYA262196:GYA262199 HHW262196:HHW262199 HRS262196:HRS262199 IBO262196:IBO262199 ILK262196:ILK262199 IVG262196:IVG262199 JFC262196:JFC262199 JOY262196:JOY262199 JYU262196:JYU262199 KIQ262196:KIQ262199 KSM262196:KSM262199 LCI262196:LCI262199 LME262196:LME262199 LWA262196:LWA262199 MFW262196:MFW262199 MPS262196:MPS262199 MZO262196:MZO262199 NJK262196:NJK262199 NTG262196:NTG262199 ODC262196:ODC262199 OMY262196:OMY262199 OWU262196:OWU262199 PGQ262196:PGQ262199 PQM262196:PQM262199 QAI262196:QAI262199 QKE262196:QKE262199 QUA262196:QUA262199 RDW262196:RDW262199 RNS262196:RNS262199 RXO262196:RXO262199 SHK262196:SHK262199 SRG262196:SRG262199 TBC262196:TBC262199 TKY262196:TKY262199 TUU262196:TUU262199 UEQ262196:UEQ262199 UOM262196:UOM262199 UYI262196:UYI262199 VIE262196:VIE262199 VSA262196:VSA262199 WBW262196:WBW262199 WLS262196:WLS262199 WVO262196:WVO262199 F327732:F327735 JC327732:JC327735 SY327732:SY327735 ACU327732:ACU327735 AMQ327732:AMQ327735 AWM327732:AWM327735 BGI327732:BGI327735 BQE327732:BQE327735 CAA327732:CAA327735 CJW327732:CJW327735 CTS327732:CTS327735 DDO327732:DDO327735 DNK327732:DNK327735 DXG327732:DXG327735 EHC327732:EHC327735 EQY327732:EQY327735 FAU327732:FAU327735 FKQ327732:FKQ327735 FUM327732:FUM327735 GEI327732:GEI327735 GOE327732:GOE327735 GYA327732:GYA327735 HHW327732:HHW327735 HRS327732:HRS327735 IBO327732:IBO327735 ILK327732:ILK327735 IVG327732:IVG327735 JFC327732:JFC327735 JOY327732:JOY327735 JYU327732:JYU327735 KIQ327732:KIQ327735 KSM327732:KSM327735 LCI327732:LCI327735 LME327732:LME327735 LWA327732:LWA327735 MFW327732:MFW327735 MPS327732:MPS327735 MZO327732:MZO327735 NJK327732:NJK327735 NTG327732:NTG327735 ODC327732:ODC327735 OMY327732:OMY327735 OWU327732:OWU327735 PGQ327732:PGQ327735 PQM327732:PQM327735 QAI327732:QAI327735 QKE327732:QKE327735 QUA327732:QUA327735 RDW327732:RDW327735 RNS327732:RNS327735 RXO327732:RXO327735 SHK327732:SHK327735 SRG327732:SRG327735 TBC327732:TBC327735 TKY327732:TKY327735 TUU327732:TUU327735 UEQ327732:UEQ327735 UOM327732:UOM327735 UYI327732:UYI327735 VIE327732:VIE327735 VSA327732:VSA327735 WBW327732:WBW327735 WLS327732:WLS327735 WVO327732:WVO327735 F393268:F393271 JC393268:JC393271 SY393268:SY393271 ACU393268:ACU393271 AMQ393268:AMQ393271 AWM393268:AWM393271 BGI393268:BGI393271 BQE393268:BQE393271 CAA393268:CAA393271 CJW393268:CJW393271 CTS393268:CTS393271 DDO393268:DDO393271 DNK393268:DNK393271 DXG393268:DXG393271 EHC393268:EHC393271 EQY393268:EQY393271 FAU393268:FAU393271 FKQ393268:FKQ393271 FUM393268:FUM393271 GEI393268:GEI393271 GOE393268:GOE393271 GYA393268:GYA393271 HHW393268:HHW393271 HRS393268:HRS393271 IBO393268:IBO393271 ILK393268:ILK393271 IVG393268:IVG393271 JFC393268:JFC393271 JOY393268:JOY393271 JYU393268:JYU393271 KIQ393268:KIQ393271 KSM393268:KSM393271 LCI393268:LCI393271 LME393268:LME393271 LWA393268:LWA393271 MFW393268:MFW393271 MPS393268:MPS393271 MZO393268:MZO393271 NJK393268:NJK393271 NTG393268:NTG393271 ODC393268:ODC393271 OMY393268:OMY393271 OWU393268:OWU393271 PGQ393268:PGQ393271 PQM393268:PQM393271 QAI393268:QAI393271 QKE393268:QKE393271 QUA393268:QUA393271 RDW393268:RDW393271 RNS393268:RNS393271 RXO393268:RXO393271 SHK393268:SHK393271 SRG393268:SRG393271 TBC393268:TBC393271 TKY393268:TKY393271 TUU393268:TUU393271 UEQ393268:UEQ393271 UOM393268:UOM393271 UYI393268:UYI393271 VIE393268:VIE393271 VSA393268:VSA393271 WBW393268:WBW393271 WLS393268:WLS393271 WVO393268:WVO393271 F458804:F458807 JC458804:JC458807 SY458804:SY458807 ACU458804:ACU458807 AMQ458804:AMQ458807 AWM458804:AWM458807 BGI458804:BGI458807 BQE458804:BQE458807 CAA458804:CAA458807 CJW458804:CJW458807 CTS458804:CTS458807 DDO458804:DDO458807 DNK458804:DNK458807 DXG458804:DXG458807 EHC458804:EHC458807 EQY458804:EQY458807 FAU458804:FAU458807 FKQ458804:FKQ458807 FUM458804:FUM458807 GEI458804:GEI458807 GOE458804:GOE458807 GYA458804:GYA458807 HHW458804:HHW458807 HRS458804:HRS458807 IBO458804:IBO458807 ILK458804:ILK458807 IVG458804:IVG458807 JFC458804:JFC458807 JOY458804:JOY458807 JYU458804:JYU458807 KIQ458804:KIQ458807 KSM458804:KSM458807 LCI458804:LCI458807 LME458804:LME458807 LWA458804:LWA458807 MFW458804:MFW458807 MPS458804:MPS458807 MZO458804:MZO458807 NJK458804:NJK458807 NTG458804:NTG458807 ODC458804:ODC458807 OMY458804:OMY458807 OWU458804:OWU458807 PGQ458804:PGQ458807 PQM458804:PQM458807 QAI458804:QAI458807 QKE458804:QKE458807 QUA458804:QUA458807 RDW458804:RDW458807 RNS458804:RNS458807 RXO458804:RXO458807 SHK458804:SHK458807 SRG458804:SRG458807 TBC458804:TBC458807 TKY458804:TKY458807 TUU458804:TUU458807 UEQ458804:UEQ458807 UOM458804:UOM458807 UYI458804:UYI458807 VIE458804:VIE458807 VSA458804:VSA458807 WBW458804:WBW458807 WLS458804:WLS458807 WVO458804:WVO458807 F524340:F524343 JC524340:JC524343 SY524340:SY524343 ACU524340:ACU524343 AMQ524340:AMQ524343 AWM524340:AWM524343 BGI524340:BGI524343 BQE524340:BQE524343 CAA524340:CAA524343 CJW524340:CJW524343 CTS524340:CTS524343 DDO524340:DDO524343 DNK524340:DNK524343 DXG524340:DXG524343 EHC524340:EHC524343 EQY524340:EQY524343 FAU524340:FAU524343 FKQ524340:FKQ524343 FUM524340:FUM524343 GEI524340:GEI524343 GOE524340:GOE524343 GYA524340:GYA524343 HHW524340:HHW524343 HRS524340:HRS524343 IBO524340:IBO524343 ILK524340:ILK524343 IVG524340:IVG524343 JFC524340:JFC524343 JOY524340:JOY524343 JYU524340:JYU524343 KIQ524340:KIQ524343 KSM524340:KSM524343 LCI524340:LCI524343 LME524340:LME524343 LWA524340:LWA524343 MFW524340:MFW524343 MPS524340:MPS524343 MZO524340:MZO524343 NJK524340:NJK524343 NTG524340:NTG524343 ODC524340:ODC524343 OMY524340:OMY524343 OWU524340:OWU524343 PGQ524340:PGQ524343 PQM524340:PQM524343 QAI524340:QAI524343 QKE524340:QKE524343 QUA524340:QUA524343 RDW524340:RDW524343 RNS524340:RNS524343 RXO524340:RXO524343 SHK524340:SHK524343 SRG524340:SRG524343 TBC524340:TBC524343 TKY524340:TKY524343 TUU524340:TUU524343 UEQ524340:UEQ524343 UOM524340:UOM524343 UYI524340:UYI524343 VIE524340:VIE524343 VSA524340:VSA524343 WBW524340:WBW524343 WLS524340:WLS524343 WVO524340:WVO524343 F589876:F589879 JC589876:JC589879 SY589876:SY589879 ACU589876:ACU589879 AMQ589876:AMQ589879 AWM589876:AWM589879 BGI589876:BGI589879 BQE589876:BQE589879 CAA589876:CAA589879 CJW589876:CJW589879 CTS589876:CTS589879 DDO589876:DDO589879 DNK589876:DNK589879 DXG589876:DXG589879 EHC589876:EHC589879 EQY589876:EQY589879 FAU589876:FAU589879 FKQ589876:FKQ589879 FUM589876:FUM589879 GEI589876:GEI589879 GOE589876:GOE589879 GYA589876:GYA589879 HHW589876:HHW589879 HRS589876:HRS589879 IBO589876:IBO589879 ILK589876:ILK589879 IVG589876:IVG589879 JFC589876:JFC589879 JOY589876:JOY589879 JYU589876:JYU589879 KIQ589876:KIQ589879 KSM589876:KSM589879 LCI589876:LCI589879 LME589876:LME589879 LWA589876:LWA589879 MFW589876:MFW589879 MPS589876:MPS589879 MZO589876:MZO589879 NJK589876:NJK589879 NTG589876:NTG589879 ODC589876:ODC589879 OMY589876:OMY589879 OWU589876:OWU589879 PGQ589876:PGQ589879 PQM589876:PQM589879 QAI589876:QAI589879 QKE589876:QKE589879 QUA589876:QUA589879 RDW589876:RDW589879 RNS589876:RNS589879 RXO589876:RXO589879 SHK589876:SHK589879 SRG589876:SRG589879 TBC589876:TBC589879 TKY589876:TKY589879 TUU589876:TUU589879 UEQ589876:UEQ589879 UOM589876:UOM589879 UYI589876:UYI589879 VIE589876:VIE589879 VSA589876:VSA589879 WBW589876:WBW589879 WLS589876:WLS589879 WVO589876:WVO589879 F655412:F655415 JC655412:JC655415 SY655412:SY655415 ACU655412:ACU655415 AMQ655412:AMQ655415 AWM655412:AWM655415 BGI655412:BGI655415 BQE655412:BQE655415 CAA655412:CAA655415 CJW655412:CJW655415 CTS655412:CTS655415 DDO655412:DDO655415 DNK655412:DNK655415 DXG655412:DXG655415 EHC655412:EHC655415 EQY655412:EQY655415 FAU655412:FAU655415 FKQ655412:FKQ655415 FUM655412:FUM655415 GEI655412:GEI655415 GOE655412:GOE655415 GYA655412:GYA655415 HHW655412:HHW655415 HRS655412:HRS655415 IBO655412:IBO655415 ILK655412:ILK655415 IVG655412:IVG655415 JFC655412:JFC655415 JOY655412:JOY655415 JYU655412:JYU655415 KIQ655412:KIQ655415 KSM655412:KSM655415 LCI655412:LCI655415 LME655412:LME655415 LWA655412:LWA655415 MFW655412:MFW655415 MPS655412:MPS655415 MZO655412:MZO655415 NJK655412:NJK655415 NTG655412:NTG655415 ODC655412:ODC655415 OMY655412:OMY655415 OWU655412:OWU655415 PGQ655412:PGQ655415 PQM655412:PQM655415 QAI655412:QAI655415 QKE655412:QKE655415 QUA655412:QUA655415 RDW655412:RDW655415 RNS655412:RNS655415 RXO655412:RXO655415 SHK655412:SHK655415 SRG655412:SRG655415 TBC655412:TBC655415 TKY655412:TKY655415 TUU655412:TUU655415 UEQ655412:UEQ655415 UOM655412:UOM655415 UYI655412:UYI655415 VIE655412:VIE655415 VSA655412:VSA655415 WBW655412:WBW655415 WLS655412:WLS655415 WVO655412:WVO655415 F720948:F720951 JC720948:JC720951 SY720948:SY720951 ACU720948:ACU720951 AMQ720948:AMQ720951 AWM720948:AWM720951 BGI720948:BGI720951 BQE720948:BQE720951 CAA720948:CAA720951 CJW720948:CJW720951 CTS720948:CTS720951 DDO720948:DDO720951 DNK720948:DNK720951 DXG720948:DXG720951 EHC720948:EHC720951 EQY720948:EQY720951 FAU720948:FAU720951 FKQ720948:FKQ720951 FUM720948:FUM720951 GEI720948:GEI720951 GOE720948:GOE720951 GYA720948:GYA720951 HHW720948:HHW720951 HRS720948:HRS720951 IBO720948:IBO720951 ILK720948:ILK720951 IVG720948:IVG720951 JFC720948:JFC720951 JOY720948:JOY720951 JYU720948:JYU720951 KIQ720948:KIQ720951 KSM720948:KSM720951 LCI720948:LCI720951 LME720948:LME720951 LWA720948:LWA720951 MFW720948:MFW720951 MPS720948:MPS720951 MZO720948:MZO720951 NJK720948:NJK720951 NTG720948:NTG720951 ODC720948:ODC720951 OMY720948:OMY720951 OWU720948:OWU720951 PGQ720948:PGQ720951 PQM720948:PQM720951 QAI720948:QAI720951 QKE720948:QKE720951 QUA720948:QUA720951 RDW720948:RDW720951 RNS720948:RNS720951 RXO720948:RXO720951 SHK720948:SHK720951 SRG720948:SRG720951 TBC720948:TBC720951 TKY720948:TKY720951 TUU720948:TUU720951 UEQ720948:UEQ720951 UOM720948:UOM720951 UYI720948:UYI720951 VIE720948:VIE720951 VSA720948:VSA720951 WBW720948:WBW720951 WLS720948:WLS720951 WVO720948:WVO720951 F786484:F786487 JC786484:JC786487 SY786484:SY786487 ACU786484:ACU786487 AMQ786484:AMQ786487 AWM786484:AWM786487 BGI786484:BGI786487 BQE786484:BQE786487 CAA786484:CAA786487 CJW786484:CJW786487 CTS786484:CTS786487 DDO786484:DDO786487 DNK786484:DNK786487 DXG786484:DXG786487 EHC786484:EHC786487 EQY786484:EQY786487 FAU786484:FAU786487 FKQ786484:FKQ786487 FUM786484:FUM786487 GEI786484:GEI786487 GOE786484:GOE786487 GYA786484:GYA786487 HHW786484:HHW786487 HRS786484:HRS786487 IBO786484:IBO786487 ILK786484:ILK786487 IVG786484:IVG786487 JFC786484:JFC786487 JOY786484:JOY786487 JYU786484:JYU786487 KIQ786484:KIQ786487 KSM786484:KSM786487 LCI786484:LCI786487 LME786484:LME786487 LWA786484:LWA786487 MFW786484:MFW786487 MPS786484:MPS786487 MZO786484:MZO786487 NJK786484:NJK786487 NTG786484:NTG786487 ODC786484:ODC786487 OMY786484:OMY786487 OWU786484:OWU786487 PGQ786484:PGQ786487 PQM786484:PQM786487 QAI786484:QAI786487 QKE786484:QKE786487 QUA786484:QUA786487 RDW786484:RDW786487 RNS786484:RNS786487 RXO786484:RXO786487 SHK786484:SHK786487 SRG786484:SRG786487 TBC786484:TBC786487 TKY786484:TKY786487 TUU786484:TUU786487 UEQ786484:UEQ786487 UOM786484:UOM786487 UYI786484:UYI786487 VIE786484:VIE786487 VSA786484:VSA786487 WBW786484:WBW786487 WLS786484:WLS786487 WVO786484:WVO786487 F852020:F852023 JC852020:JC852023 SY852020:SY852023 ACU852020:ACU852023 AMQ852020:AMQ852023 AWM852020:AWM852023 BGI852020:BGI852023 BQE852020:BQE852023 CAA852020:CAA852023 CJW852020:CJW852023 CTS852020:CTS852023 DDO852020:DDO852023 DNK852020:DNK852023 DXG852020:DXG852023 EHC852020:EHC852023 EQY852020:EQY852023 FAU852020:FAU852023 FKQ852020:FKQ852023 FUM852020:FUM852023 GEI852020:GEI852023 GOE852020:GOE852023 GYA852020:GYA852023 HHW852020:HHW852023 HRS852020:HRS852023 IBO852020:IBO852023 ILK852020:ILK852023 IVG852020:IVG852023 JFC852020:JFC852023 JOY852020:JOY852023 JYU852020:JYU852023 KIQ852020:KIQ852023 KSM852020:KSM852023 LCI852020:LCI852023 LME852020:LME852023 LWA852020:LWA852023 MFW852020:MFW852023 MPS852020:MPS852023 MZO852020:MZO852023 NJK852020:NJK852023 NTG852020:NTG852023 ODC852020:ODC852023 OMY852020:OMY852023 OWU852020:OWU852023 PGQ852020:PGQ852023 PQM852020:PQM852023 QAI852020:QAI852023 QKE852020:QKE852023 QUA852020:QUA852023 RDW852020:RDW852023 RNS852020:RNS852023 RXO852020:RXO852023 SHK852020:SHK852023 SRG852020:SRG852023 TBC852020:TBC852023 TKY852020:TKY852023 TUU852020:TUU852023 UEQ852020:UEQ852023 UOM852020:UOM852023 UYI852020:UYI852023 VIE852020:VIE852023 VSA852020:VSA852023 WBW852020:WBW852023 WLS852020:WLS852023 WVO852020:WVO852023 F917556:F917559 JC917556:JC917559 SY917556:SY917559 ACU917556:ACU917559 AMQ917556:AMQ917559 AWM917556:AWM917559 BGI917556:BGI917559 BQE917556:BQE917559 CAA917556:CAA917559 CJW917556:CJW917559 CTS917556:CTS917559 DDO917556:DDO917559 DNK917556:DNK917559 DXG917556:DXG917559 EHC917556:EHC917559 EQY917556:EQY917559 FAU917556:FAU917559 FKQ917556:FKQ917559 FUM917556:FUM917559 GEI917556:GEI917559 GOE917556:GOE917559 GYA917556:GYA917559 HHW917556:HHW917559 HRS917556:HRS917559 IBO917556:IBO917559 ILK917556:ILK917559 IVG917556:IVG917559 JFC917556:JFC917559 JOY917556:JOY917559 JYU917556:JYU917559 KIQ917556:KIQ917559 KSM917556:KSM917559 LCI917556:LCI917559 LME917556:LME917559 LWA917556:LWA917559 MFW917556:MFW917559 MPS917556:MPS917559 MZO917556:MZO917559 NJK917556:NJK917559 NTG917556:NTG917559 ODC917556:ODC917559 OMY917556:OMY917559 OWU917556:OWU917559 PGQ917556:PGQ917559 PQM917556:PQM917559 QAI917556:QAI917559 QKE917556:QKE917559 QUA917556:QUA917559 RDW917556:RDW917559 RNS917556:RNS917559 RXO917556:RXO917559 SHK917556:SHK917559 SRG917556:SRG917559 TBC917556:TBC917559 TKY917556:TKY917559 TUU917556:TUU917559 UEQ917556:UEQ917559 UOM917556:UOM917559 UYI917556:UYI917559 VIE917556:VIE917559 VSA917556:VSA917559 WBW917556:WBW917559 WLS917556:WLS917559 WVO917556:WVO917559 F983092:F983095 JC983092:JC983095 SY983092:SY983095 ACU983092:ACU983095 AMQ983092:AMQ983095 AWM983092:AWM983095 BGI983092:BGI983095 BQE983092:BQE983095 CAA983092:CAA983095 CJW983092:CJW983095 CTS983092:CTS983095 DDO983092:DDO983095 DNK983092:DNK983095 DXG983092:DXG983095 EHC983092:EHC983095 EQY983092:EQY983095 FAU983092:FAU983095 FKQ983092:FKQ983095 FUM983092:FUM983095 GEI983092:GEI983095 GOE983092:GOE983095 GYA983092:GYA983095 HHW983092:HHW983095 HRS983092:HRS983095 IBO983092:IBO983095 ILK983092:ILK983095 IVG983092:IVG983095 JFC983092:JFC983095 JOY983092:JOY983095 JYU983092:JYU983095 KIQ983092:KIQ983095 KSM983092:KSM983095 LCI983092:LCI983095 LME983092:LME983095 LWA983092:LWA983095 MFW983092:MFW983095 MPS983092:MPS983095 MZO983092:MZO983095 NJK983092:NJK983095 NTG983092:NTG983095 ODC983092:ODC983095 OMY983092:OMY983095 OWU983092:OWU983095 PGQ983092:PGQ983095 PQM983092:PQM983095 QAI983092:QAI983095 QKE983092:QKE983095 QUA983092:QUA983095 RDW983092:RDW983095 RNS983092:RNS983095 RXO983092:RXO983095 SHK983092:SHK983095 SRG983092:SRG983095 TBC983092:TBC983095 TKY983092:TKY983095 TUU983092:TUU983095 UEQ983092:UEQ983095 UOM983092:UOM983095 UYI983092:UYI983095 VIE983092:VIE983095 VSA983092:VSA983095 WBW983092:WBW983095 WLS983092:WLS983095 WVO983092:WVO98309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I51:I55 WVQ983091:WVQ983095 WLU983091:WLU983095 WBY983091:WBY983095 VSC983091:VSC983095 VIG983091:VIG983095 UYK983091:UYK983095 UOO983091:UOO983095 UES983091:UES983095 TUW983091:TUW983095 TLA983091:TLA983095 TBE983091:TBE983095 SRI983091:SRI983095 SHM983091:SHM983095 RXQ983091:RXQ983095 RNU983091:RNU983095 RDY983091:RDY983095 QUC983091:QUC983095 QKG983091:QKG983095 QAK983091:QAK983095 PQO983091:PQO983095 PGS983091:PGS983095 OWW983091:OWW983095 ONA983091:ONA983095 ODE983091:ODE983095 NTI983091:NTI983095 NJM983091:NJM983095 MZQ983091:MZQ983095 MPU983091:MPU983095 MFY983091:MFY983095 LWC983091:LWC983095 LMG983091:LMG983095 LCK983091:LCK983095 KSO983091:KSO983095 KIS983091:KIS983095 JYW983091:JYW983095 JPA983091:JPA983095 JFE983091:JFE983095 IVI983091:IVI983095 ILM983091:ILM983095 IBQ983091:IBQ983095 HRU983091:HRU983095 HHY983091:HHY983095 GYC983091:GYC983095 GOG983091:GOG983095 GEK983091:GEK983095 FUO983091:FUO983095 FKS983091:FKS983095 FAW983091:FAW983095 ERA983091:ERA983095 EHE983091:EHE983095 DXI983091:DXI983095 DNM983091:DNM983095 DDQ983091:DDQ983095 CTU983091:CTU983095 CJY983091:CJY983095 CAC983091:CAC983095 BQG983091:BQG983095 BGK983091:BGK983095 AWO983091:AWO983095 AMS983091:AMS983095 ACW983091:ACW983095 TA983091:TA983095 JE983091:JE983095 I983091:I983095 WVQ917555:WVQ917559 WLU917555:WLU917559 WBY917555:WBY917559 VSC917555:VSC917559 VIG917555:VIG917559 UYK917555:UYK917559 UOO917555:UOO917559 UES917555:UES917559 TUW917555:TUW917559 TLA917555:TLA917559 TBE917555:TBE917559 SRI917555:SRI917559 SHM917555:SHM917559 RXQ917555:RXQ917559 RNU917555:RNU917559 RDY917555:RDY917559 QUC917555:QUC917559 QKG917555:QKG917559 QAK917555:QAK917559 PQO917555:PQO917559 PGS917555:PGS917559 OWW917555:OWW917559 ONA917555:ONA917559 ODE917555:ODE917559 NTI917555:NTI917559 NJM917555:NJM917559 MZQ917555:MZQ917559 MPU917555:MPU917559 MFY917555:MFY917559 LWC917555:LWC917559 LMG917555:LMG917559 LCK917555:LCK917559 KSO917555:KSO917559 KIS917555:KIS917559 JYW917555:JYW917559 JPA917555:JPA917559 JFE917555:JFE917559 IVI917555:IVI917559 ILM917555:ILM917559 IBQ917555:IBQ917559 HRU917555:HRU917559 HHY917555:HHY917559 GYC917555:GYC917559 GOG917555:GOG917559 GEK917555:GEK917559 FUO917555:FUO917559 FKS917555:FKS917559 FAW917555:FAW917559 ERA917555:ERA917559 EHE917555:EHE917559 DXI917555:DXI917559 DNM917555:DNM917559 DDQ917555:DDQ917559 CTU917555:CTU917559 CJY917555:CJY917559 CAC917555:CAC917559 BQG917555:BQG917559 BGK917555:BGK917559 AWO917555:AWO917559 AMS917555:AMS917559 ACW917555:ACW917559 TA917555:TA917559 JE917555:JE917559 I917555:I917559 WVQ852019:WVQ852023 WLU852019:WLU852023 WBY852019:WBY852023 VSC852019:VSC852023 VIG852019:VIG852023 UYK852019:UYK852023 UOO852019:UOO852023 UES852019:UES852023 TUW852019:TUW852023 TLA852019:TLA852023 TBE852019:TBE852023 SRI852019:SRI852023 SHM852019:SHM852023 RXQ852019:RXQ852023 RNU852019:RNU852023 RDY852019:RDY852023 QUC852019:QUC852023 QKG852019:QKG852023 QAK852019:QAK852023 PQO852019:PQO852023 PGS852019:PGS852023 OWW852019:OWW852023 ONA852019:ONA852023 ODE852019:ODE852023 NTI852019:NTI852023 NJM852019:NJM852023 MZQ852019:MZQ852023 MPU852019:MPU852023 MFY852019:MFY852023 LWC852019:LWC852023 LMG852019:LMG852023 LCK852019:LCK852023 KSO852019:KSO852023 KIS852019:KIS852023 JYW852019:JYW852023 JPA852019:JPA852023 JFE852019:JFE852023 IVI852019:IVI852023 ILM852019:ILM852023 IBQ852019:IBQ852023 HRU852019:HRU852023 HHY852019:HHY852023 GYC852019:GYC852023 GOG852019:GOG852023 GEK852019:GEK852023 FUO852019:FUO852023 FKS852019:FKS852023 FAW852019:FAW852023 ERA852019:ERA852023 EHE852019:EHE852023 DXI852019:DXI852023 DNM852019:DNM852023 DDQ852019:DDQ852023 CTU852019:CTU852023 CJY852019:CJY852023 CAC852019:CAC852023 BQG852019:BQG852023 BGK852019:BGK852023 AWO852019:AWO852023 AMS852019:AMS852023 ACW852019:ACW852023 TA852019:TA852023 JE852019:JE852023 I852019:I852023 WVQ786483:WVQ786487 WLU786483:WLU786487 WBY786483:WBY786487 VSC786483:VSC786487 VIG786483:VIG786487 UYK786483:UYK786487 UOO786483:UOO786487 UES786483:UES786487 TUW786483:TUW786487 TLA786483:TLA786487 TBE786483:TBE786487 SRI786483:SRI786487 SHM786483:SHM786487 RXQ786483:RXQ786487 RNU786483:RNU786487 RDY786483:RDY786487 QUC786483:QUC786487 QKG786483:QKG786487 QAK786483:QAK786487 PQO786483:PQO786487 PGS786483:PGS786487 OWW786483:OWW786487 ONA786483:ONA786487 ODE786483:ODE786487 NTI786483:NTI786487 NJM786483:NJM786487 MZQ786483:MZQ786487 MPU786483:MPU786487 MFY786483:MFY786487 LWC786483:LWC786487 LMG786483:LMG786487 LCK786483:LCK786487 KSO786483:KSO786487 KIS786483:KIS786487 JYW786483:JYW786487 JPA786483:JPA786487 JFE786483:JFE786487 IVI786483:IVI786487 ILM786483:ILM786487 IBQ786483:IBQ786487 HRU786483:HRU786487 HHY786483:HHY786487 GYC786483:GYC786487 GOG786483:GOG786487 GEK786483:GEK786487 FUO786483:FUO786487 FKS786483:FKS786487 FAW786483:FAW786487 ERA786483:ERA786487 EHE786483:EHE786487 DXI786483:DXI786487 DNM786483:DNM786487 DDQ786483:DDQ786487 CTU786483:CTU786487 CJY786483:CJY786487 CAC786483:CAC786487 BQG786483:BQG786487 BGK786483:BGK786487 AWO786483:AWO786487 AMS786483:AMS786487 ACW786483:ACW786487 TA786483:TA786487 JE786483:JE786487 I786483:I786487 WVQ720947:WVQ720951 WLU720947:WLU720951 WBY720947:WBY720951 VSC720947:VSC720951 VIG720947:VIG720951 UYK720947:UYK720951 UOO720947:UOO720951 UES720947:UES720951 TUW720947:TUW720951 TLA720947:TLA720951 TBE720947:TBE720951 SRI720947:SRI720951 SHM720947:SHM720951 RXQ720947:RXQ720951 RNU720947:RNU720951 RDY720947:RDY720951 QUC720947:QUC720951 QKG720947:QKG720951 QAK720947:QAK720951 PQO720947:PQO720951 PGS720947:PGS720951 OWW720947:OWW720951 ONA720947:ONA720951 ODE720947:ODE720951 NTI720947:NTI720951 NJM720947:NJM720951 MZQ720947:MZQ720951 MPU720947:MPU720951 MFY720947:MFY720951 LWC720947:LWC720951 LMG720947:LMG720951 LCK720947:LCK720951 KSO720947:KSO720951 KIS720947:KIS720951 JYW720947:JYW720951 JPA720947:JPA720951 JFE720947:JFE720951 IVI720947:IVI720951 ILM720947:ILM720951 IBQ720947:IBQ720951 HRU720947:HRU720951 HHY720947:HHY720951 GYC720947:GYC720951 GOG720947:GOG720951 GEK720947:GEK720951 FUO720947:FUO720951 FKS720947:FKS720951 FAW720947:FAW720951 ERA720947:ERA720951 EHE720947:EHE720951 DXI720947:DXI720951 DNM720947:DNM720951 DDQ720947:DDQ720951 CTU720947:CTU720951 CJY720947:CJY720951 CAC720947:CAC720951 BQG720947:BQG720951 BGK720947:BGK720951 AWO720947:AWO720951 AMS720947:AMS720951 ACW720947:ACW720951 TA720947:TA720951 JE720947:JE720951 I720947:I720951 WVQ655411:WVQ655415 WLU655411:WLU655415 WBY655411:WBY655415 VSC655411:VSC655415 VIG655411:VIG655415 UYK655411:UYK655415 UOO655411:UOO655415 UES655411:UES655415 TUW655411:TUW655415 TLA655411:TLA655415 TBE655411:TBE655415 SRI655411:SRI655415 SHM655411:SHM655415 RXQ655411:RXQ655415 RNU655411:RNU655415 RDY655411:RDY655415 QUC655411:QUC655415 QKG655411:QKG655415 QAK655411:QAK655415 PQO655411:PQO655415 PGS655411:PGS655415 OWW655411:OWW655415 ONA655411:ONA655415 ODE655411:ODE655415 NTI655411:NTI655415 NJM655411:NJM655415 MZQ655411:MZQ655415 MPU655411:MPU655415 MFY655411:MFY655415 LWC655411:LWC655415 LMG655411:LMG655415 LCK655411:LCK655415 KSO655411:KSO655415 KIS655411:KIS655415 JYW655411:JYW655415 JPA655411:JPA655415 JFE655411:JFE655415 IVI655411:IVI655415 ILM655411:ILM655415 IBQ655411:IBQ655415 HRU655411:HRU655415 HHY655411:HHY655415 GYC655411:GYC655415 GOG655411:GOG655415 GEK655411:GEK655415 FUO655411:FUO655415 FKS655411:FKS655415 FAW655411:FAW655415 ERA655411:ERA655415 EHE655411:EHE655415 DXI655411:DXI655415 DNM655411:DNM655415 DDQ655411:DDQ655415 CTU655411:CTU655415 CJY655411:CJY655415 CAC655411:CAC655415 BQG655411:BQG655415 BGK655411:BGK655415 AWO655411:AWO655415 AMS655411:AMS655415 ACW655411:ACW655415 TA655411:TA655415 JE655411:JE655415 I655411:I655415 WVQ589875:WVQ589879 WLU589875:WLU589879 WBY589875:WBY589879 VSC589875:VSC589879 VIG589875:VIG589879 UYK589875:UYK589879 UOO589875:UOO589879 UES589875:UES589879 TUW589875:TUW589879 TLA589875:TLA589879 TBE589875:TBE589879 SRI589875:SRI589879 SHM589875:SHM589879 RXQ589875:RXQ589879 RNU589875:RNU589879 RDY589875:RDY589879 QUC589875:QUC589879 QKG589875:QKG589879 QAK589875:QAK589879 PQO589875:PQO589879 PGS589875:PGS589879 OWW589875:OWW589879 ONA589875:ONA589879 ODE589875:ODE589879 NTI589875:NTI589879 NJM589875:NJM589879 MZQ589875:MZQ589879 MPU589875:MPU589879 MFY589875:MFY589879 LWC589875:LWC589879 LMG589875:LMG589879 LCK589875:LCK589879 KSO589875:KSO589879 KIS589875:KIS589879 JYW589875:JYW589879 JPA589875:JPA589879 JFE589875:JFE589879 IVI589875:IVI589879 ILM589875:ILM589879 IBQ589875:IBQ589879 HRU589875:HRU589879 HHY589875:HHY589879 GYC589875:GYC589879 GOG589875:GOG589879 GEK589875:GEK589879 FUO589875:FUO589879 FKS589875:FKS589879 FAW589875:FAW589879 ERA589875:ERA589879 EHE589875:EHE589879 DXI589875:DXI589879 DNM589875:DNM589879 DDQ589875:DDQ589879 CTU589875:CTU589879 CJY589875:CJY589879 CAC589875:CAC589879 BQG589875:BQG589879 BGK589875:BGK589879 AWO589875:AWO589879 AMS589875:AMS589879 ACW589875:ACW589879 TA589875:TA589879 JE589875:JE589879 I589875:I589879 WVQ524339:WVQ524343 WLU524339:WLU524343 WBY524339:WBY524343 VSC524339:VSC524343 VIG524339:VIG524343 UYK524339:UYK524343 UOO524339:UOO524343 UES524339:UES524343 TUW524339:TUW524343 TLA524339:TLA524343 TBE524339:TBE524343 SRI524339:SRI524343 SHM524339:SHM524343 RXQ524339:RXQ524343 RNU524339:RNU524343 RDY524339:RDY524343 QUC524339:QUC524343 QKG524339:QKG524343 QAK524339:QAK524343 PQO524339:PQO524343 PGS524339:PGS524343 OWW524339:OWW524343 ONA524339:ONA524343 ODE524339:ODE524343 NTI524339:NTI524343 NJM524339:NJM524343 MZQ524339:MZQ524343 MPU524339:MPU524343 MFY524339:MFY524343 LWC524339:LWC524343 LMG524339:LMG524343 LCK524339:LCK524343 KSO524339:KSO524343 KIS524339:KIS524343 JYW524339:JYW524343 JPA524339:JPA524343 JFE524339:JFE524343 IVI524339:IVI524343 ILM524339:ILM524343 IBQ524339:IBQ524343 HRU524339:HRU524343 HHY524339:HHY524343 GYC524339:GYC524343 GOG524339:GOG524343 GEK524339:GEK524343 FUO524339:FUO524343 FKS524339:FKS524343 FAW524339:FAW524343 ERA524339:ERA524343 EHE524339:EHE524343 DXI524339:DXI524343 DNM524339:DNM524343 DDQ524339:DDQ524343 CTU524339:CTU524343 CJY524339:CJY524343 CAC524339:CAC524343 BQG524339:BQG524343 BGK524339:BGK524343 AWO524339:AWO524343 AMS524339:AMS524343 ACW524339:ACW524343 TA524339:TA524343 JE524339:JE524343 I524339:I524343 WVQ458803:WVQ458807 WLU458803:WLU458807 WBY458803:WBY458807 VSC458803:VSC458807 VIG458803:VIG458807 UYK458803:UYK458807 UOO458803:UOO458807 UES458803:UES458807 TUW458803:TUW458807 TLA458803:TLA458807 TBE458803:TBE458807 SRI458803:SRI458807 SHM458803:SHM458807 RXQ458803:RXQ458807 RNU458803:RNU458807 RDY458803:RDY458807 QUC458803:QUC458807 QKG458803:QKG458807 QAK458803:QAK458807 PQO458803:PQO458807 PGS458803:PGS458807 OWW458803:OWW458807 ONA458803:ONA458807 ODE458803:ODE458807 NTI458803:NTI458807 NJM458803:NJM458807 MZQ458803:MZQ458807 MPU458803:MPU458807 MFY458803:MFY458807 LWC458803:LWC458807 LMG458803:LMG458807 LCK458803:LCK458807 KSO458803:KSO458807 KIS458803:KIS458807 JYW458803:JYW458807 JPA458803:JPA458807 JFE458803:JFE458807 IVI458803:IVI458807 ILM458803:ILM458807 IBQ458803:IBQ458807 HRU458803:HRU458807 HHY458803:HHY458807 GYC458803:GYC458807 GOG458803:GOG458807 GEK458803:GEK458807 FUO458803:FUO458807 FKS458803:FKS458807 FAW458803:FAW458807 ERA458803:ERA458807 EHE458803:EHE458807 DXI458803:DXI458807 DNM458803:DNM458807 DDQ458803:DDQ458807 CTU458803:CTU458807 CJY458803:CJY458807 CAC458803:CAC458807 BQG458803:BQG458807 BGK458803:BGK458807 AWO458803:AWO458807 AMS458803:AMS458807 ACW458803:ACW458807 TA458803:TA458807 JE458803:JE458807 I458803:I458807 WVQ393267:WVQ393271 WLU393267:WLU393271 WBY393267:WBY393271 VSC393267:VSC393271 VIG393267:VIG393271 UYK393267:UYK393271 UOO393267:UOO393271 UES393267:UES393271 TUW393267:TUW393271 TLA393267:TLA393271 TBE393267:TBE393271 SRI393267:SRI393271 SHM393267:SHM393271 RXQ393267:RXQ393271 RNU393267:RNU393271 RDY393267:RDY393271 QUC393267:QUC393271 QKG393267:QKG393271 QAK393267:QAK393271 PQO393267:PQO393271 PGS393267:PGS393271 OWW393267:OWW393271 ONA393267:ONA393271 ODE393267:ODE393271 NTI393267:NTI393271 NJM393267:NJM393271 MZQ393267:MZQ393271 MPU393267:MPU393271 MFY393267:MFY393271 LWC393267:LWC393271 LMG393267:LMG393271 LCK393267:LCK393271 KSO393267:KSO393271 KIS393267:KIS393271 JYW393267:JYW393271 JPA393267:JPA393271 JFE393267:JFE393271 IVI393267:IVI393271 ILM393267:ILM393271 IBQ393267:IBQ393271 HRU393267:HRU393271 HHY393267:HHY393271 GYC393267:GYC393271 GOG393267:GOG393271 GEK393267:GEK393271 FUO393267:FUO393271 FKS393267:FKS393271 FAW393267:FAW393271 ERA393267:ERA393271 EHE393267:EHE393271 DXI393267:DXI393271 DNM393267:DNM393271 DDQ393267:DDQ393271 CTU393267:CTU393271 CJY393267:CJY393271 CAC393267:CAC393271 BQG393267:BQG393271 BGK393267:BGK393271 AWO393267:AWO393271 AMS393267:AMS393271 ACW393267:ACW393271 TA393267:TA393271 JE393267:JE393271 I393267:I393271 WVQ327731:WVQ327735 WLU327731:WLU327735 WBY327731:WBY327735 VSC327731:VSC327735 VIG327731:VIG327735 UYK327731:UYK327735 UOO327731:UOO327735 UES327731:UES327735 TUW327731:TUW327735 TLA327731:TLA327735 TBE327731:TBE327735 SRI327731:SRI327735 SHM327731:SHM327735 RXQ327731:RXQ327735 RNU327731:RNU327735 RDY327731:RDY327735 QUC327731:QUC327735 QKG327731:QKG327735 QAK327731:QAK327735 PQO327731:PQO327735 PGS327731:PGS327735 OWW327731:OWW327735 ONA327731:ONA327735 ODE327731:ODE327735 NTI327731:NTI327735 NJM327731:NJM327735 MZQ327731:MZQ327735 MPU327731:MPU327735 MFY327731:MFY327735 LWC327731:LWC327735 LMG327731:LMG327735 LCK327731:LCK327735 KSO327731:KSO327735 KIS327731:KIS327735 JYW327731:JYW327735 JPA327731:JPA327735 JFE327731:JFE327735 IVI327731:IVI327735 ILM327731:ILM327735 IBQ327731:IBQ327735 HRU327731:HRU327735 HHY327731:HHY327735 GYC327731:GYC327735 GOG327731:GOG327735 GEK327731:GEK327735 FUO327731:FUO327735 FKS327731:FKS327735 FAW327731:FAW327735 ERA327731:ERA327735 EHE327731:EHE327735 DXI327731:DXI327735 DNM327731:DNM327735 DDQ327731:DDQ327735 CTU327731:CTU327735 CJY327731:CJY327735 CAC327731:CAC327735 BQG327731:BQG327735 BGK327731:BGK327735 AWO327731:AWO327735 AMS327731:AMS327735 ACW327731:ACW327735 TA327731:TA327735 JE327731:JE327735 I327731:I327735 WVQ262195:WVQ262199 WLU262195:WLU262199 WBY262195:WBY262199 VSC262195:VSC262199 VIG262195:VIG262199 UYK262195:UYK262199 UOO262195:UOO262199 UES262195:UES262199 TUW262195:TUW262199 TLA262195:TLA262199 TBE262195:TBE262199 SRI262195:SRI262199 SHM262195:SHM262199 RXQ262195:RXQ262199 RNU262195:RNU262199 RDY262195:RDY262199 QUC262195:QUC262199 QKG262195:QKG262199 QAK262195:QAK262199 PQO262195:PQO262199 PGS262195:PGS262199 OWW262195:OWW262199 ONA262195:ONA262199 ODE262195:ODE262199 NTI262195:NTI262199 NJM262195:NJM262199 MZQ262195:MZQ262199 MPU262195:MPU262199 MFY262195:MFY262199 LWC262195:LWC262199 LMG262195:LMG262199 LCK262195:LCK262199 KSO262195:KSO262199 KIS262195:KIS262199 JYW262195:JYW262199 JPA262195:JPA262199 JFE262195:JFE262199 IVI262195:IVI262199 ILM262195:ILM262199 IBQ262195:IBQ262199 HRU262195:HRU262199 HHY262195:HHY262199 GYC262195:GYC262199 GOG262195:GOG262199 GEK262195:GEK262199 FUO262195:FUO262199 FKS262195:FKS262199 FAW262195:FAW262199 ERA262195:ERA262199 EHE262195:EHE262199 DXI262195:DXI262199 DNM262195:DNM262199 DDQ262195:DDQ262199 CTU262195:CTU262199 CJY262195:CJY262199 CAC262195:CAC262199 BQG262195:BQG262199 BGK262195:BGK262199 AWO262195:AWO262199 AMS262195:AMS262199 ACW262195:ACW262199 TA262195:TA262199 JE262195:JE262199 I262195:I262199 WVQ196659:WVQ196663 WLU196659:WLU196663 WBY196659:WBY196663 VSC196659:VSC196663 VIG196659:VIG196663 UYK196659:UYK196663 UOO196659:UOO196663 UES196659:UES196663 TUW196659:TUW196663 TLA196659:TLA196663 TBE196659:TBE196663 SRI196659:SRI196663 SHM196659:SHM196663 RXQ196659:RXQ196663 RNU196659:RNU196663 RDY196659:RDY196663 QUC196659:QUC196663 QKG196659:QKG196663 QAK196659:QAK196663 PQO196659:PQO196663 PGS196659:PGS196663 OWW196659:OWW196663 ONA196659:ONA196663 ODE196659:ODE196663 NTI196659:NTI196663 NJM196659:NJM196663 MZQ196659:MZQ196663 MPU196659:MPU196663 MFY196659:MFY196663 LWC196659:LWC196663 LMG196659:LMG196663 LCK196659:LCK196663 KSO196659:KSO196663 KIS196659:KIS196663 JYW196659:JYW196663 JPA196659:JPA196663 JFE196659:JFE196663 IVI196659:IVI196663 ILM196659:ILM196663 IBQ196659:IBQ196663 HRU196659:HRU196663 HHY196659:HHY196663 GYC196659:GYC196663 GOG196659:GOG196663 GEK196659:GEK196663 FUO196659:FUO196663 FKS196659:FKS196663 FAW196659:FAW196663 ERA196659:ERA196663 EHE196659:EHE196663 DXI196659:DXI196663 DNM196659:DNM196663 DDQ196659:DDQ196663 CTU196659:CTU196663 CJY196659:CJY196663 CAC196659:CAC196663 BQG196659:BQG196663 BGK196659:BGK196663 AWO196659:AWO196663 AMS196659:AMS196663 ACW196659:ACW196663 TA196659:TA196663 JE196659:JE196663 I196659:I196663 WVQ131123:WVQ131127 WLU131123:WLU131127 WBY131123:WBY131127 VSC131123:VSC131127 VIG131123:VIG131127 UYK131123:UYK131127 UOO131123:UOO131127 UES131123:UES131127 TUW131123:TUW131127 TLA131123:TLA131127 TBE131123:TBE131127 SRI131123:SRI131127 SHM131123:SHM131127 RXQ131123:RXQ131127 RNU131123:RNU131127 RDY131123:RDY131127 QUC131123:QUC131127 QKG131123:QKG131127 QAK131123:QAK131127 PQO131123:PQO131127 PGS131123:PGS131127 OWW131123:OWW131127 ONA131123:ONA131127 ODE131123:ODE131127 NTI131123:NTI131127 NJM131123:NJM131127 MZQ131123:MZQ131127 MPU131123:MPU131127 MFY131123:MFY131127 LWC131123:LWC131127 LMG131123:LMG131127 LCK131123:LCK131127 KSO131123:KSO131127 KIS131123:KIS131127 JYW131123:JYW131127 JPA131123:JPA131127 JFE131123:JFE131127 IVI131123:IVI131127 ILM131123:ILM131127 IBQ131123:IBQ131127 HRU131123:HRU131127 HHY131123:HHY131127 GYC131123:GYC131127 GOG131123:GOG131127 GEK131123:GEK131127 FUO131123:FUO131127 FKS131123:FKS131127 FAW131123:FAW131127 ERA131123:ERA131127 EHE131123:EHE131127 DXI131123:DXI131127 DNM131123:DNM131127 DDQ131123:DDQ131127 CTU131123:CTU131127 CJY131123:CJY131127 CAC131123:CAC131127 BQG131123:BQG131127 BGK131123:BGK131127 AWO131123:AWO131127 AMS131123:AMS131127 ACW131123:ACW131127 TA131123:TA131127 JE131123:JE131127 I131123:I131127 WVQ65587:WVQ65591 WLU65587:WLU65591 WBY65587:WBY65591 VSC65587:VSC65591 VIG65587:VIG65591 UYK65587:UYK65591 UOO65587:UOO65591 UES65587:UES65591 TUW65587:TUW65591 TLA65587:TLA65591 TBE65587:TBE65591 SRI65587:SRI65591 SHM65587:SHM65591 RXQ65587:RXQ65591 RNU65587:RNU65591 RDY65587:RDY65591 QUC65587:QUC65591 QKG65587:QKG65591 QAK65587:QAK65591 PQO65587:PQO65591 PGS65587:PGS65591 OWW65587:OWW65591 ONA65587:ONA65591 ODE65587:ODE65591 NTI65587:NTI65591 NJM65587:NJM65591 MZQ65587:MZQ65591 MPU65587:MPU65591 MFY65587:MFY65591 LWC65587:LWC65591 LMG65587:LMG65591 LCK65587:LCK65591 KSO65587:KSO65591 KIS65587:KIS65591 JYW65587:JYW65591 JPA65587:JPA65591 JFE65587:JFE65591 IVI65587:IVI65591 ILM65587:ILM65591 IBQ65587:IBQ65591 HRU65587:HRU65591 HHY65587:HHY65591 GYC65587:GYC65591 GOG65587:GOG65591 GEK65587:GEK65591 FUO65587:FUO65591 FKS65587:FKS65591 FAW65587:FAW65591 ERA65587:ERA65591 EHE65587:EHE65591 DXI65587:DXI65591 DNM65587:DNM65591 DDQ65587:DDQ65591 CTU65587:CTU65591 CJY65587:CJY65591 CAC65587:CAC65591 BQG65587:BQG65591 BGK65587:BGK65591 AWO65587:AWO65591 AMS65587:AMS65591 ACW65587:ACW65591 TA65587:TA65591 JE65587:JE65591 I65587:I65591 WVQ51:WVQ55 WLU51:WLU55 WBY51:WBY55 VSC51:VSC55 VIG51:VIG55 UYK51:UYK55 UOO51:UOO55 UES51:UES55 TUW51:TUW55 TLA51:TLA55 TBE51:TBE55 SRI51:SRI55 SHM51:SHM55 RXQ51:RXQ55 RNU51:RNU55 RDY51:RDY55 QUC51:QUC55 QKG51:QKG55 QAK51:QAK55 PQO51:PQO55 PGS51:PGS55 OWW51:OWW55 ONA51:ONA55 ODE51:ODE55 NTI51:NTI55 NJM51:NJM55 MZQ51:MZQ55 MPU51:MPU55 MFY51:MFY55 LWC51:LWC55 LMG51:LMG55 LCK51:LCK55 KSO51:KSO55 KIS51:KIS55 JYW51:JYW55 JPA51:JPA55 JFE51:JFE55 IVI51:IVI55 ILM51:ILM55 IBQ51:IBQ55 HRU51:HRU55 HHY51:HHY55 GYC51:GYC55 GOG51:GOG55 GEK51:GEK55 FUO51:FUO55 FKS51:FKS55 FAW51:FAW55 ERA51:ERA55 EHE51:EHE55 DXI51:DXI55 DNM51:DNM55 DDQ51:DDQ55 CTU51:CTU55 CJY51:CJY55 CAC51:CAC55 BQG51:BQG55 BGK51:BGK55 AWO51:AWO55 AMS51:AMS55 ACW51:ACW55 TA51:TA55 JE51:JE55">
      <formula1>$I$75:$I$166</formula1>
    </dataValidation>
  </dataValidations>
  <pageMargins left="0.75" right="0.25" top="0.5" bottom="0.3" header="0.5" footer="0.5"/>
  <pageSetup scale="91" orientation="portrait" r:id="rId1"/>
  <headerFooter alignWithMargins="0">
    <oddHeader>&amp;R6.1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34" sqref="I34"/>
    </sheetView>
  </sheetViews>
  <sheetFormatPr defaultRowHeight="12.75"/>
  <cols>
    <col min="1" max="4" width="9.140625" style="59"/>
    <col min="5" max="5" width="9.85546875" style="59" bestFit="1" customWidth="1"/>
    <col min="6" max="6" width="10.140625" style="59" bestFit="1" customWidth="1"/>
    <col min="7" max="7" width="22.85546875" style="59" customWidth="1"/>
    <col min="8" max="16384" width="9.140625" style="59"/>
  </cols>
  <sheetData>
    <row r="1" spans="1:7">
      <c r="A1" s="58" t="str">
        <f>'6.2'!B1</f>
        <v>Rocky Mountain Power</v>
      </c>
    </row>
    <row r="2" spans="1:7">
      <c r="A2" s="58" t="str">
        <f>'6.2'!B2</f>
        <v>Utah General Rate Case - May 2013</v>
      </c>
    </row>
    <row r="3" spans="1:7">
      <c r="A3" s="58" t="str">
        <f>'6.2'!B3</f>
        <v>Depreciation Reserve</v>
      </c>
    </row>
    <row r="5" spans="1:7">
      <c r="A5" s="58" t="s">
        <v>204</v>
      </c>
    </row>
    <row r="7" spans="1:7">
      <c r="A7" s="198" t="s">
        <v>205</v>
      </c>
      <c r="B7" s="198"/>
      <c r="C7" s="198"/>
      <c r="D7" s="199"/>
      <c r="E7" s="70" t="s">
        <v>71</v>
      </c>
      <c r="F7" s="70" t="s">
        <v>206</v>
      </c>
      <c r="G7" s="200" t="s">
        <v>207</v>
      </c>
    </row>
    <row r="8" spans="1:7">
      <c r="A8" s="59" t="s">
        <v>208</v>
      </c>
      <c r="E8" s="144" t="s">
        <v>15</v>
      </c>
      <c r="F8" s="201">
        <v>40877</v>
      </c>
      <c r="G8" s="86">
        <v>862858.25</v>
      </c>
    </row>
    <row r="9" spans="1:7">
      <c r="A9" s="59" t="s">
        <v>208</v>
      </c>
      <c r="E9" s="144" t="s">
        <v>15</v>
      </c>
      <c r="F9" s="201">
        <v>40908</v>
      </c>
      <c r="G9" s="86">
        <v>841258.08</v>
      </c>
    </row>
    <row r="10" spans="1:7">
      <c r="A10" s="59" t="s">
        <v>209</v>
      </c>
      <c r="E10" s="144" t="s">
        <v>15</v>
      </c>
      <c r="F10" s="201">
        <v>41244</v>
      </c>
      <c r="G10" s="86">
        <v>1564499.9999999998</v>
      </c>
    </row>
    <row r="11" spans="1:7">
      <c r="E11" s="144"/>
      <c r="F11" s="201"/>
      <c r="G11" s="86"/>
    </row>
    <row r="12" spans="1:7">
      <c r="E12" s="144"/>
      <c r="F12" s="144"/>
    </row>
    <row r="13" spans="1:7">
      <c r="A13" s="198" t="s">
        <v>210</v>
      </c>
      <c r="B13" s="198"/>
      <c r="C13" s="198"/>
      <c r="D13" s="199"/>
      <c r="E13" s="70" t="s">
        <v>71</v>
      </c>
      <c r="F13" s="70" t="s">
        <v>206</v>
      </c>
      <c r="G13" s="200" t="s">
        <v>207</v>
      </c>
    </row>
    <row r="14" spans="1:7">
      <c r="A14" s="62" t="s">
        <v>211</v>
      </c>
      <c r="E14" s="144" t="s">
        <v>15</v>
      </c>
      <c r="F14" s="201">
        <v>41274</v>
      </c>
      <c r="G14" s="86">
        <v>1062830.1399999999</v>
      </c>
    </row>
  </sheetData>
  <pageMargins left="1" right="0.5" top="1" bottom="0.75" header="0.75" footer="0.3"/>
  <pageSetup orientation="portrait" r:id="rId1"/>
  <headerFooter>
    <oddHeader>&amp;RPage 6.2.15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2"/>
  <sheetViews>
    <sheetView zoomScale="85" zoomScaleNormal="85" workbookViewId="0">
      <selection activeCell="C40" sqref="C40"/>
    </sheetView>
  </sheetViews>
  <sheetFormatPr defaultColWidth="10" defaultRowHeight="12"/>
  <cols>
    <col min="1" max="1" width="2.5703125" style="1" customWidth="1"/>
    <col min="2" max="2" width="7.140625" style="1" customWidth="1"/>
    <col min="3" max="3" width="23.5703125" style="1" customWidth="1"/>
    <col min="4" max="4" width="9.7109375" style="1" customWidth="1"/>
    <col min="5" max="5" width="9.7109375" style="1" hidden="1" customWidth="1"/>
    <col min="6" max="6" width="4.7109375" style="1" customWidth="1"/>
    <col min="7" max="8" width="14.42578125" style="1" customWidth="1"/>
    <col min="9" max="9" width="11.140625" style="1" customWidth="1"/>
    <col min="10" max="10" width="10.28515625" style="1" customWidth="1"/>
    <col min="11" max="11" width="13" style="1" customWidth="1"/>
    <col min="12" max="12" width="8.28515625" style="1" customWidth="1"/>
    <col min="13" max="257" width="10" style="1"/>
    <col min="258" max="258" width="2.5703125" style="1" customWidth="1"/>
    <col min="259" max="259" width="7.140625" style="1" customWidth="1"/>
    <col min="260" max="260" width="23.5703125" style="1" customWidth="1"/>
    <col min="261" max="261" width="9.7109375" style="1" customWidth="1"/>
    <col min="262" max="262" width="0" style="1" hidden="1" customWidth="1"/>
    <col min="263" max="263" width="4.7109375" style="1" customWidth="1"/>
    <col min="264" max="264" width="14.42578125" style="1" customWidth="1"/>
    <col min="265" max="265" width="11.140625" style="1" customWidth="1"/>
    <col min="266" max="266" width="10.28515625" style="1" customWidth="1"/>
    <col min="267" max="267" width="13" style="1" customWidth="1"/>
    <col min="268" max="268" width="8.28515625" style="1" customWidth="1"/>
    <col min="269" max="513" width="10" style="1"/>
    <col min="514" max="514" width="2.5703125" style="1" customWidth="1"/>
    <col min="515" max="515" width="7.140625" style="1" customWidth="1"/>
    <col min="516" max="516" width="23.5703125" style="1" customWidth="1"/>
    <col min="517" max="517" width="9.7109375" style="1" customWidth="1"/>
    <col min="518" max="518" width="0" style="1" hidden="1" customWidth="1"/>
    <col min="519" max="519" width="4.7109375" style="1" customWidth="1"/>
    <col min="520" max="520" width="14.42578125" style="1" customWidth="1"/>
    <col min="521" max="521" width="11.140625" style="1" customWidth="1"/>
    <col min="522" max="522" width="10.28515625" style="1" customWidth="1"/>
    <col min="523" max="523" width="13" style="1" customWidth="1"/>
    <col min="524" max="524" width="8.28515625" style="1" customWidth="1"/>
    <col min="525" max="769" width="10" style="1"/>
    <col min="770" max="770" width="2.5703125" style="1" customWidth="1"/>
    <col min="771" max="771" width="7.140625" style="1" customWidth="1"/>
    <col min="772" max="772" width="23.5703125" style="1" customWidth="1"/>
    <col min="773" max="773" width="9.7109375" style="1" customWidth="1"/>
    <col min="774" max="774" width="0" style="1" hidden="1" customWidth="1"/>
    <col min="775" max="775" width="4.7109375" style="1" customWidth="1"/>
    <col min="776" max="776" width="14.42578125" style="1" customWidth="1"/>
    <col min="777" max="777" width="11.140625" style="1" customWidth="1"/>
    <col min="778" max="778" width="10.28515625" style="1" customWidth="1"/>
    <col min="779" max="779" width="13" style="1" customWidth="1"/>
    <col min="780" max="780" width="8.28515625" style="1" customWidth="1"/>
    <col min="781" max="1025" width="10" style="1"/>
    <col min="1026" max="1026" width="2.5703125" style="1" customWidth="1"/>
    <col min="1027" max="1027" width="7.140625" style="1" customWidth="1"/>
    <col min="1028" max="1028" width="23.5703125" style="1" customWidth="1"/>
    <col min="1029" max="1029" width="9.7109375" style="1" customWidth="1"/>
    <col min="1030" max="1030" width="0" style="1" hidden="1" customWidth="1"/>
    <col min="1031" max="1031" width="4.7109375" style="1" customWidth="1"/>
    <col min="1032" max="1032" width="14.42578125" style="1" customWidth="1"/>
    <col min="1033" max="1033" width="11.140625" style="1" customWidth="1"/>
    <col min="1034" max="1034" width="10.28515625" style="1" customWidth="1"/>
    <col min="1035" max="1035" width="13" style="1" customWidth="1"/>
    <col min="1036" max="1036" width="8.28515625" style="1" customWidth="1"/>
    <col min="1037" max="1281" width="10" style="1"/>
    <col min="1282" max="1282" width="2.5703125" style="1" customWidth="1"/>
    <col min="1283" max="1283" width="7.140625" style="1" customWidth="1"/>
    <col min="1284" max="1284" width="23.5703125" style="1" customWidth="1"/>
    <col min="1285" max="1285" width="9.7109375" style="1" customWidth="1"/>
    <col min="1286" max="1286" width="0" style="1" hidden="1" customWidth="1"/>
    <col min="1287" max="1287" width="4.7109375" style="1" customWidth="1"/>
    <col min="1288" max="1288" width="14.42578125" style="1" customWidth="1"/>
    <col min="1289" max="1289" width="11.140625" style="1" customWidth="1"/>
    <col min="1290" max="1290" width="10.28515625" style="1" customWidth="1"/>
    <col min="1291" max="1291" width="13" style="1" customWidth="1"/>
    <col min="1292" max="1292" width="8.28515625" style="1" customWidth="1"/>
    <col min="1293" max="1537" width="10" style="1"/>
    <col min="1538" max="1538" width="2.5703125" style="1" customWidth="1"/>
    <col min="1539" max="1539" width="7.140625" style="1" customWidth="1"/>
    <col min="1540" max="1540" width="23.5703125" style="1" customWidth="1"/>
    <col min="1541" max="1541" width="9.7109375" style="1" customWidth="1"/>
    <col min="1542" max="1542" width="0" style="1" hidden="1" customWidth="1"/>
    <col min="1543" max="1543" width="4.7109375" style="1" customWidth="1"/>
    <col min="1544" max="1544" width="14.42578125" style="1" customWidth="1"/>
    <col min="1545" max="1545" width="11.140625" style="1" customWidth="1"/>
    <col min="1546" max="1546" width="10.28515625" style="1" customWidth="1"/>
    <col min="1547" max="1547" width="13" style="1" customWidth="1"/>
    <col min="1548" max="1548" width="8.28515625" style="1" customWidth="1"/>
    <col min="1549" max="1793" width="10" style="1"/>
    <col min="1794" max="1794" width="2.5703125" style="1" customWidth="1"/>
    <col min="1795" max="1795" width="7.140625" style="1" customWidth="1"/>
    <col min="1796" max="1796" width="23.5703125" style="1" customWidth="1"/>
    <col min="1797" max="1797" width="9.7109375" style="1" customWidth="1"/>
    <col min="1798" max="1798" width="0" style="1" hidden="1" customWidth="1"/>
    <col min="1799" max="1799" width="4.7109375" style="1" customWidth="1"/>
    <col min="1800" max="1800" width="14.42578125" style="1" customWidth="1"/>
    <col min="1801" max="1801" width="11.140625" style="1" customWidth="1"/>
    <col min="1802" max="1802" width="10.28515625" style="1" customWidth="1"/>
    <col min="1803" max="1803" width="13" style="1" customWidth="1"/>
    <col min="1804" max="1804" width="8.28515625" style="1" customWidth="1"/>
    <col min="1805" max="2049" width="10" style="1"/>
    <col min="2050" max="2050" width="2.5703125" style="1" customWidth="1"/>
    <col min="2051" max="2051" width="7.140625" style="1" customWidth="1"/>
    <col min="2052" max="2052" width="23.5703125" style="1" customWidth="1"/>
    <col min="2053" max="2053" width="9.7109375" style="1" customWidth="1"/>
    <col min="2054" max="2054" width="0" style="1" hidden="1" customWidth="1"/>
    <col min="2055" max="2055" width="4.7109375" style="1" customWidth="1"/>
    <col min="2056" max="2056" width="14.42578125" style="1" customWidth="1"/>
    <col min="2057" max="2057" width="11.140625" style="1" customWidth="1"/>
    <col min="2058" max="2058" width="10.28515625" style="1" customWidth="1"/>
    <col min="2059" max="2059" width="13" style="1" customWidth="1"/>
    <col min="2060" max="2060" width="8.28515625" style="1" customWidth="1"/>
    <col min="2061" max="2305" width="10" style="1"/>
    <col min="2306" max="2306" width="2.5703125" style="1" customWidth="1"/>
    <col min="2307" max="2307" width="7.140625" style="1" customWidth="1"/>
    <col min="2308" max="2308" width="23.5703125" style="1" customWidth="1"/>
    <col min="2309" max="2309" width="9.7109375" style="1" customWidth="1"/>
    <col min="2310" max="2310" width="0" style="1" hidden="1" customWidth="1"/>
    <col min="2311" max="2311" width="4.7109375" style="1" customWidth="1"/>
    <col min="2312" max="2312" width="14.42578125" style="1" customWidth="1"/>
    <col min="2313" max="2313" width="11.140625" style="1" customWidth="1"/>
    <col min="2314" max="2314" width="10.28515625" style="1" customWidth="1"/>
    <col min="2315" max="2315" width="13" style="1" customWidth="1"/>
    <col min="2316" max="2316" width="8.28515625" style="1" customWidth="1"/>
    <col min="2317" max="2561" width="10" style="1"/>
    <col min="2562" max="2562" width="2.5703125" style="1" customWidth="1"/>
    <col min="2563" max="2563" width="7.140625" style="1" customWidth="1"/>
    <col min="2564" max="2564" width="23.5703125" style="1" customWidth="1"/>
    <col min="2565" max="2565" width="9.7109375" style="1" customWidth="1"/>
    <col min="2566" max="2566" width="0" style="1" hidden="1" customWidth="1"/>
    <col min="2567" max="2567" width="4.7109375" style="1" customWidth="1"/>
    <col min="2568" max="2568" width="14.42578125" style="1" customWidth="1"/>
    <col min="2569" max="2569" width="11.140625" style="1" customWidth="1"/>
    <col min="2570" max="2570" width="10.28515625" style="1" customWidth="1"/>
    <col min="2571" max="2571" width="13" style="1" customWidth="1"/>
    <col min="2572" max="2572" width="8.28515625" style="1" customWidth="1"/>
    <col min="2573" max="2817" width="10" style="1"/>
    <col min="2818" max="2818" width="2.5703125" style="1" customWidth="1"/>
    <col min="2819" max="2819" width="7.140625" style="1" customWidth="1"/>
    <col min="2820" max="2820" width="23.5703125" style="1" customWidth="1"/>
    <col min="2821" max="2821" width="9.7109375" style="1" customWidth="1"/>
    <col min="2822" max="2822" width="0" style="1" hidden="1" customWidth="1"/>
    <col min="2823" max="2823" width="4.7109375" style="1" customWidth="1"/>
    <col min="2824" max="2824" width="14.42578125" style="1" customWidth="1"/>
    <col min="2825" max="2825" width="11.140625" style="1" customWidth="1"/>
    <col min="2826" max="2826" width="10.28515625" style="1" customWidth="1"/>
    <col min="2827" max="2827" width="13" style="1" customWidth="1"/>
    <col min="2828" max="2828" width="8.28515625" style="1" customWidth="1"/>
    <col min="2829" max="3073" width="10" style="1"/>
    <col min="3074" max="3074" width="2.5703125" style="1" customWidth="1"/>
    <col min="3075" max="3075" width="7.140625" style="1" customWidth="1"/>
    <col min="3076" max="3076" width="23.5703125" style="1" customWidth="1"/>
    <col min="3077" max="3077" width="9.7109375" style="1" customWidth="1"/>
    <col min="3078" max="3078" width="0" style="1" hidden="1" customWidth="1"/>
    <col min="3079" max="3079" width="4.7109375" style="1" customWidth="1"/>
    <col min="3080" max="3080" width="14.42578125" style="1" customWidth="1"/>
    <col min="3081" max="3081" width="11.140625" style="1" customWidth="1"/>
    <col min="3082" max="3082" width="10.28515625" style="1" customWidth="1"/>
    <col min="3083" max="3083" width="13" style="1" customWidth="1"/>
    <col min="3084" max="3084" width="8.28515625" style="1" customWidth="1"/>
    <col min="3085" max="3329" width="10" style="1"/>
    <col min="3330" max="3330" width="2.5703125" style="1" customWidth="1"/>
    <col min="3331" max="3331" width="7.140625" style="1" customWidth="1"/>
    <col min="3332" max="3332" width="23.5703125" style="1" customWidth="1"/>
    <col min="3333" max="3333" width="9.7109375" style="1" customWidth="1"/>
    <col min="3334" max="3334" width="0" style="1" hidden="1" customWidth="1"/>
    <col min="3335" max="3335" width="4.7109375" style="1" customWidth="1"/>
    <col min="3336" max="3336" width="14.42578125" style="1" customWidth="1"/>
    <col min="3337" max="3337" width="11.140625" style="1" customWidth="1"/>
    <col min="3338" max="3338" width="10.28515625" style="1" customWidth="1"/>
    <col min="3339" max="3339" width="13" style="1" customWidth="1"/>
    <col min="3340" max="3340" width="8.28515625" style="1" customWidth="1"/>
    <col min="3341" max="3585" width="10" style="1"/>
    <col min="3586" max="3586" width="2.5703125" style="1" customWidth="1"/>
    <col min="3587" max="3587" width="7.140625" style="1" customWidth="1"/>
    <col min="3588" max="3588" width="23.5703125" style="1" customWidth="1"/>
    <col min="3589" max="3589" width="9.7109375" style="1" customWidth="1"/>
    <col min="3590" max="3590" width="0" style="1" hidden="1" customWidth="1"/>
    <col min="3591" max="3591" width="4.7109375" style="1" customWidth="1"/>
    <col min="3592" max="3592" width="14.42578125" style="1" customWidth="1"/>
    <col min="3593" max="3593" width="11.140625" style="1" customWidth="1"/>
    <col min="3594" max="3594" width="10.28515625" style="1" customWidth="1"/>
    <col min="3595" max="3595" width="13" style="1" customWidth="1"/>
    <col min="3596" max="3596" width="8.28515625" style="1" customWidth="1"/>
    <col min="3597" max="3841" width="10" style="1"/>
    <col min="3842" max="3842" width="2.5703125" style="1" customWidth="1"/>
    <col min="3843" max="3843" width="7.140625" style="1" customWidth="1"/>
    <col min="3844" max="3844" width="23.5703125" style="1" customWidth="1"/>
    <col min="3845" max="3845" width="9.7109375" style="1" customWidth="1"/>
    <col min="3846" max="3846" width="0" style="1" hidden="1" customWidth="1"/>
    <col min="3847" max="3847" width="4.7109375" style="1" customWidth="1"/>
    <col min="3848" max="3848" width="14.42578125" style="1" customWidth="1"/>
    <col min="3849" max="3849" width="11.140625" style="1" customWidth="1"/>
    <col min="3850" max="3850" width="10.28515625" style="1" customWidth="1"/>
    <col min="3851" max="3851" width="13" style="1" customWidth="1"/>
    <col min="3852" max="3852" width="8.28515625" style="1" customWidth="1"/>
    <col min="3853" max="4097" width="10" style="1"/>
    <col min="4098" max="4098" width="2.5703125" style="1" customWidth="1"/>
    <col min="4099" max="4099" width="7.140625" style="1" customWidth="1"/>
    <col min="4100" max="4100" width="23.5703125" style="1" customWidth="1"/>
    <col min="4101" max="4101" width="9.7109375" style="1" customWidth="1"/>
    <col min="4102" max="4102" width="0" style="1" hidden="1" customWidth="1"/>
    <col min="4103" max="4103" width="4.7109375" style="1" customWidth="1"/>
    <col min="4104" max="4104" width="14.42578125" style="1" customWidth="1"/>
    <col min="4105" max="4105" width="11.140625" style="1" customWidth="1"/>
    <col min="4106" max="4106" width="10.28515625" style="1" customWidth="1"/>
    <col min="4107" max="4107" width="13" style="1" customWidth="1"/>
    <col min="4108" max="4108" width="8.28515625" style="1" customWidth="1"/>
    <col min="4109" max="4353" width="10" style="1"/>
    <col min="4354" max="4354" width="2.5703125" style="1" customWidth="1"/>
    <col min="4355" max="4355" width="7.140625" style="1" customWidth="1"/>
    <col min="4356" max="4356" width="23.5703125" style="1" customWidth="1"/>
    <col min="4357" max="4357" width="9.7109375" style="1" customWidth="1"/>
    <col min="4358" max="4358" width="0" style="1" hidden="1" customWidth="1"/>
    <col min="4359" max="4359" width="4.7109375" style="1" customWidth="1"/>
    <col min="4360" max="4360" width="14.42578125" style="1" customWidth="1"/>
    <col min="4361" max="4361" width="11.140625" style="1" customWidth="1"/>
    <col min="4362" max="4362" width="10.28515625" style="1" customWidth="1"/>
    <col min="4363" max="4363" width="13" style="1" customWidth="1"/>
    <col min="4364" max="4364" width="8.28515625" style="1" customWidth="1"/>
    <col min="4365" max="4609" width="10" style="1"/>
    <col min="4610" max="4610" width="2.5703125" style="1" customWidth="1"/>
    <col min="4611" max="4611" width="7.140625" style="1" customWidth="1"/>
    <col min="4612" max="4612" width="23.5703125" style="1" customWidth="1"/>
    <col min="4613" max="4613" width="9.7109375" style="1" customWidth="1"/>
    <col min="4614" max="4614" width="0" style="1" hidden="1" customWidth="1"/>
    <col min="4615" max="4615" width="4.7109375" style="1" customWidth="1"/>
    <col min="4616" max="4616" width="14.42578125" style="1" customWidth="1"/>
    <col min="4617" max="4617" width="11.140625" style="1" customWidth="1"/>
    <col min="4618" max="4618" width="10.28515625" style="1" customWidth="1"/>
    <col min="4619" max="4619" width="13" style="1" customWidth="1"/>
    <col min="4620" max="4620" width="8.28515625" style="1" customWidth="1"/>
    <col min="4621" max="4865" width="10" style="1"/>
    <col min="4866" max="4866" width="2.5703125" style="1" customWidth="1"/>
    <col min="4867" max="4867" width="7.140625" style="1" customWidth="1"/>
    <col min="4868" max="4868" width="23.5703125" style="1" customWidth="1"/>
    <col min="4869" max="4869" width="9.7109375" style="1" customWidth="1"/>
    <col min="4870" max="4870" width="0" style="1" hidden="1" customWidth="1"/>
    <col min="4871" max="4871" width="4.7109375" style="1" customWidth="1"/>
    <col min="4872" max="4872" width="14.42578125" style="1" customWidth="1"/>
    <col min="4873" max="4873" width="11.140625" style="1" customWidth="1"/>
    <col min="4874" max="4874" width="10.28515625" style="1" customWidth="1"/>
    <col min="4875" max="4875" width="13" style="1" customWidth="1"/>
    <col min="4876" max="4876" width="8.28515625" style="1" customWidth="1"/>
    <col min="4877" max="5121" width="10" style="1"/>
    <col min="5122" max="5122" width="2.5703125" style="1" customWidth="1"/>
    <col min="5123" max="5123" width="7.140625" style="1" customWidth="1"/>
    <col min="5124" max="5124" width="23.5703125" style="1" customWidth="1"/>
    <col min="5125" max="5125" width="9.7109375" style="1" customWidth="1"/>
    <col min="5126" max="5126" width="0" style="1" hidden="1" customWidth="1"/>
    <col min="5127" max="5127" width="4.7109375" style="1" customWidth="1"/>
    <col min="5128" max="5128" width="14.42578125" style="1" customWidth="1"/>
    <col min="5129" max="5129" width="11.140625" style="1" customWidth="1"/>
    <col min="5130" max="5130" width="10.28515625" style="1" customWidth="1"/>
    <col min="5131" max="5131" width="13" style="1" customWidth="1"/>
    <col min="5132" max="5132" width="8.28515625" style="1" customWidth="1"/>
    <col min="5133" max="5377" width="10" style="1"/>
    <col min="5378" max="5378" width="2.5703125" style="1" customWidth="1"/>
    <col min="5379" max="5379" width="7.140625" style="1" customWidth="1"/>
    <col min="5380" max="5380" width="23.5703125" style="1" customWidth="1"/>
    <col min="5381" max="5381" width="9.7109375" style="1" customWidth="1"/>
    <col min="5382" max="5382" width="0" style="1" hidden="1" customWidth="1"/>
    <col min="5383" max="5383" width="4.7109375" style="1" customWidth="1"/>
    <col min="5384" max="5384" width="14.42578125" style="1" customWidth="1"/>
    <col min="5385" max="5385" width="11.140625" style="1" customWidth="1"/>
    <col min="5386" max="5386" width="10.28515625" style="1" customWidth="1"/>
    <col min="5387" max="5387" width="13" style="1" customWidth="1"/>
    <col min="5388" max="5388" width="8.28515625" style="1" customWidth="1"/>
    <col min="5389" max="5633" width="10" style="1"/>
    <col min="5634" max="5634" width="2.5703125" style="1" customWidth="1"/>
    <col min="5635" max="5635" width="7.140625" style="1" customWidth="1"/>
    <col min="5636" max="5636" width="23.5703125" style="1" customWidth="1"/>
    <col min="5637" max="5637" width="9.7109375" style="1" customWidth="1"/>
    <col min="5638" max="5638" width="0" style="1" hidden="1" customWidth="1"/>
    <col min="5639" max="5639" width="4.7109375" style="1" customWidth="1"/>
    <col min="5640" max="5640" width="14.42578125" style="1" customWidth="1"/>
    <col min="5641" max="5641" width="11.140625" style="1" customWidth="1"/>
    <col min="5642" max="5642" width="10.28515625" style="1" customWidth="1"/>
    <col min="5643" max="5643" width="13" style="1" customWidth="1"/>
    <col min="5644" max="5644" width="8.28515625" style="1" customWidth="1"/>
    <col min="5645" max="5889" width="10" style="1"/>
    <col min="5890" max="5890" width="2.5703125" style="1" customWidth="1"/>
    <col min="5891" max="5891" width="7.140625" style="1" customWidth="1"/>
    <col min="5892" max="5892" width="23.5703125" style="1" customWidth="1"/>
    <col min="5893" max="5893" width="9.7109375" style="1" customWidth="1"/>
    <col min="5894" max="5894" width="0" style="1" hidden="1" customWidth="1"/>
    <col min="5895" max="5895" width="4.7109375" style="1" customWidth="1"/>
    <col min="5896" max="5896" width="14.42578125" style="1" customWidth="1"/>
    <col min="5897" max="5897" width="11.140625" style="1" customWidth="1"/>
    <col min="5898" max="5898" width="10.28515625" style="1" customWidth="1"/>
    <col min="5899" max="5899" width="13" style="1" customWidth="1"/>
    <col min="5900" max="5900" width="8.28515625" style="1" customWidth="1"/>
    <col min="5901" max="6145" width="10" style="1"/>
    <col min="6146" max="6146" width="2.5703125" style="1" customWidth="1"/>
    <col min="6147" max="6147" width="7.140625" style="1" customWidth="1"/>
    <col min="6148" max="6148" width="23.5703125" style="1" customWidth="1"/>
    <col min="6149" max="6149" width="9.7109375" style="1" customWidth="1"/>
    <col min="6150" max="6150" width="0" style="1" hidden="1" customWidth="1"/>
    <col min="6151" max="6151" width="4.7109375" style="1" customWidth="1"/>
    <col min="6152" max="6152" width="14.42578125" style="1" customWidth="1"/>
    <col min="6153" max="6153" width="11.140625" style="1" customWidth="1"/>
    <col min="6154" max="6154" width="10.28515625" style="1" customWidth="1"/>
    <col min="6155" max="6155" width="13" style="1" customWidth="1"/>
    <col min="6156" max="6156" width="8.28515625" style="1" customWidth="1"/>
    <col min="6157" max="6401" width="10" style="1"/>
    <col min="6402" max="6402" width="2.5703125" style="1" customWidth="1"/>
    <col min="6403" max="6403" width="7.140625" style="1" customWidth="1"/>
    <col min="6404" max="6404" width="23.5703125" style="1" customWidth="1"/>
    <col min="6405" max="6405" width="9.7109375" style="1" customWidth="1"/>
    <col min="6406" max="6406" width="0" style="1" hidden="1" customWidth="1"/>
    <col min="6407" max="6407" width="4.7109375" style="1" customWidth="1"/>
    <col min="6408" max="6408" width="14.42578125" style="1" customWidth="1"/>
    <col min="6409" max="6409" width="11.140625" style="1" customWidth="1"/>
    <col min="6410" max="6410" width="10.28515625" style="1" customWidth="1"/>
    <col min="6411" max="6411" width="13" style="1" customWidth="1"/>
    <col min="6412" max="6412" width="8.28515625" style="1" customWidth="1"/>
    <col min="6413" max="6657" width="10" style="1"/>
    <col min="6658" max="6658" width="2.5703125" style="1" customWidth="1"/>
    <col min="6659" max="6659" width="7.140625" style="1" customWidth="1"/>
    <col min="6660" max="6660" width="23.5703125" style="1" customWidth="1"/>
    <col min="6661" max="6661" width="9.7109375" style="1" customWidth="1"/>
    <col min="6662" max="6662" width="0" style="1" hidden="1" customWidth="1"/>
    <col min="6663" max="6663" width="4.7109375" style="1" customWidth="1"/>
    <col min="6664" max="6664" width="14.42578125" style="1" customWidth="1"/>
    <col min="6665" max="6665" width="11.140625" style="1" customWidth="1"/>
    <col min="6666" max="6666" width="10.28515625" style="1" customWidth="1"/>
    <col min="6667" max="6667" width="13" style="1" customWidth="1"/>
    <col min="6668" max="6668" width="8.28515625" style="1" customWidth="1"/>
    <col min="6669" max="6913" width="10" style="1"/>
    <col min="6914" max="6914" width="2.5703125" style="1" customWidth="1"/>
    <col min="6915" max="6915" width="7.140625" style="1" customWidth="1"/>
    <col min="6916" max="6916" width="23.5703125" style="1" customWidth="1"/>
    <col min="6917" max="6917" width="9.7109375" style="1" customWidth="1"/>
    <col min="6918" max="6918" width="0" style="1" hidden="1" customWidth="1"/>
    <col min="6919" max="6919" width="4.7109375" style="1" customWidth="1"/>
    <col min="6920" max="6920" width="14.42578125" style="1" customWidth="1"/>
    <col min="6921" max="6921" width="11.140625" style="1" customWidth="1"/>
    <col min="6922" max="6922" width="10.28515625" style="1" customWidth="1"/>
    <col min="6923" max="6923" width="13" style="1" customWidth="1"/>
    <col min="6924" max="6924" width="8.28515625" style="1" customWidth="1"/>
    <col min="6925" max="7169" width="10" style="1"/>
    <col min="7170" max="7170" width="2.5703125" style="1" customWidth="1"/>
    <col min="7171" max="7171" width="7.140625" style="1" customWidth="1"/>
    <col min="7172" max="7172" width="23.5703125" style="1" customWidth="1"/>
    <col min="7173" max="7173" width="9.7109375" style="1" customWidth="1"/>
    <col min="7174" max="7174" width="0" style="1" hidden="1" customWidth="1"/>
    <col min="7175" max="7175" width="4.7109375" style="1" customWidth="1"/>
    <col min="7176" max="7176" width="14.42578125" style="1" customWidth="1"/>
    <col min="7177" max="7177" width="11.140625" style="1" customWidth="1"/>
    <col min="7178" max="7178" width="10.28515625" style="1" customWidth="1"/>
    <col min="7179" max="7179" width="13" style="1" customWidth="1"/>
    <col min="7180" max="7180" width="8.28515625" style="1" customWidth="1"/>
    <col min="7181" max="7425" width="10" style="1"/>
    <col min="7426" max="7426" width="2.5703125" style="1" customWidth="1"/>
    <col min="7427" max="7427" width="7.140625" style="1" customWidth="1"/>
    <col min="7428" max="7428" width="23.5703125" style="1" customWidth="1"/>
    <col min="7429" max="7429" width="9.7109375" style="1" customWidth="1"/>
    <col min="7430" max="7430" width="0" style="1" hidden="1" customWidth="1"/>
    <col min="7431" max="7431" width="4.7109375" style="1" customWidth="1"/>
    <col min="7432" max="7432" width="14.42578125" style="1" customWidth="1"/>
    <col min="7433" max="7433" width="11.140625" style="1" customWidth="1"/>
    <col min="7434" max="7434" width="10.28515625" style="1" customWidth="1"/>
    <col min="7435" max="7435" width="13" style="1" customWidth="1"/>
    <col min="7436" max="7436" width="8.28515625" style="1" customWidth="1"/>
    <col min="7437" max="7681" width="10" style="1"/>
    <col min="7682" max="7682" width="2.5703125" style="1" customWidth="1"/>
    <col min="7683" max="7683" width="7.140625" style="1" customWidth="1"/>
    <col min="7684" max="7684" width="23.5703125" style="1" customWidth="1"/>
    <col min="7685" max="7685" width="9.7109375" style="1" customWidth="1"/>
    <col min="7686" max="7686" width="0" style="1" hidden="1" customWidth="1"/>
    <col min="7687" max="7687" width="4.7109375" style="1" customWidth="1"/>
    <col min="7688" max="7688" width="14.42578125" style="1" customWidth="1"/>
    <col min="7689" max="7689" width="11.140625" style="1" customWidth="1"/>
    <col min="7690" max="7690" width="10.28515625" style="1" customWidth="1"/>
    <col min="7691" max="7691" width="13" style="1" customWidth="1"/>
    <col min="7692" max="7692" width="8.28515625" style="1" customWidth="1"/>
    <col min="7693" max="7937" width="10" style="1"/>
    <col min="7938" max="7938" width="2.5703125" style="1" customWidth="1"/>
    <col min="7939" max="7939" width="7.140625" style="1" customWidth="1"/>
    <col min="7940" max="7940" width="23.5703125" style="1" customWidth="1"/>
    <col min="7941" max="7941" width="9.7109375" style="1" customWidth="1"/>
    <col min="7942" max="7942" width="0" style="1" hidden="1" customWidth="1"/>
    <col min="7943" max="7943" width="4.7109375" style="1" customWidth="1"/>
    <col min="7944" max="7944" width="14.42578125" style="1" customWidth="1"/>
    <col min="7945" max="7945" width="11.140625" style="1" customWidth="1"/>
    <col min="7946" max="7946" width="10.28515625" style="1" customWidth="1"/>
    <col min="7947" max="7947" width="13" style="1" customWidth="1"/>
    <col min="7948" max="7948" width="8.28515625" style="1" customWidth="1"/>
    <col min="7949" max="8193" width="10" style="1"/>
    <col min="8194" max="8194" width="2.5703125" style="1" customWidth="1"/>
    <col min="8195" max="8195" width="7.140625" style="1" customWidth="1"/>
    <col min="8196" max="8196" width="23.5703125" style="1" customWidth="1"/>
    <col min="8197" max="8197" width="9.7109375" style="1" customWidth="1"/>
    <col min="8198" max="8198" width="0" style="1" hidden="1" customWidth="1"/>
    <col min="8199" max="8199" width="4.7109375" style="1" customWidth="1"/>
    <col min="8200" max="8200" width="14.42578125" style="1" customWidth="1"/>
    <col min="8201" max="8201" width="11.140625" style="1" customWidth="1"/>
    <col min="8202" max="8202" width="10.28515625" style="1" customWidth="1"/>
    <col min="8203" max="8203" width="13" style="1" customWidth="1"/>
    <col min="8204" max="8204" width="8.28515625" style="1" customWidth="1"/>
    <col min="8205" max="8449" width="10" style="1"/>
    <col min="8450" max="8450" width="2.5703125" style="1" customWidth="1"/>
    <col min="8451" max="8451" width="7.140625" style="1" customWidth="1"/>
    <col min="8452" max="8452" width="23.5703125" style="1" customWidth="1"/>
    <col min="8453" max="8453" width="9.7109375" style="1" customWidth="1"/>
    <col min="8454" max="8454" width="0" style="1" hidden="1" customWidth="1"/>
    <col min="8455" max="8455" width="4.7109375" style="1" customWidth="1"/>
    <col min="8456" max="8456" width="14.42578125" style="1" customWidth="1"/>
    <col min="8457" max="8457" width="11.140625" style="1" customWidth="1"/>
    <col min="8458" max="8458" width="10.28515625" style="1" customWidth="1"/>
    <col min="8459" max="8459" width="13" style="1" customWidth="1"/>
    <col min="8460" max="8460" width="8.28515625" style="1" customWidth="1"/>
    <col min="8461" max="8705" width="10" style="1"/>
    <col min="8706" max="8706" width="2.5703125" style="1" customWidth="1"/>
    <col min="8707" max="8707" width="7.140625" style="1" customWidth="1"/>
    <col min="8708" max="8708" width="23.5703125" style="1" customWidth="1"/>
    <col min="8709" max="8709" width="9.7109375" style="1" customWidth="1"/>
    <col min="8710" max="8710" width="0" style="1" hidden="1" customWidth="1"/>
    <col min="8711" max="8711" width="4.7109375" style="1" customWidth="1"/>
    <col min="8712" max="8712" width="14.42578125" style="1" customWidth="1"/>
    <col min="8713" max="8713" width="11.140625" style="1" customWidth="1"/>
    <col min="8714" max="8714" width="10.28515625" style="1" customWidth="1"/>
    <col min="8715" max="8715" width="13" style="1" customWidth="1"/>
    <col min="8716" max="8716" width="8.28515625" style="1" customWidth="1"/>
    <col min="8717" max="8961" width="10" style="1"/>
    <col min="8962" max="8962" width="2.5703125" style="1" customWidth="1"/>
    <col min="8963" max="8963" width="7.140625" style="1" customWidth="1"/>
    <col min="8964" max="8964" width="23.5703125" style="1" customWidth="1"/>
    <col min="8965" max="8965" width="9.7109375" style="1" customWidth="1"/>
    <col min="8966" max="8966" width="0" style="1" hidden="1" customWidth="1"/>
    <col min="8967" max="8967" width="4.7109375" style="1" customWidth="1"/>
    <col min="8968" max="8968" width="14.42578125" style="1" customWidth="1"/>
    <col min="8969" max="8969" width="11.140625" style="1" customWidth="1"/>
    <col min="8970" max="8970" width="10.28515625" style="1" customWidth="1"/>
    <col min="8971" max="8971" width="13" style="1" customWidth="1"/>
    <col min="8972" max="8972" width="8.28515625" style="1" customWidth="1"/>
    <col min="8973" max="9217" width="10" style="1"/>
    <col min="9218" max="9218" width="2.5703125" style="1" customWidth="1"/>
    <col min="9219" max="9219" width="7.140625" style="1" customWidth="1"/>
    <col min="9220" max="9220" width="23.5703125" style="1" customWidth="1"/>
    <col min="9221" max="9221" width="9.7109375" style="1" customWidth="1"/>
    <col min="9222" max="9222" width="0" style="1" hidden="1" customWidth="1"/>
    <col min="9223" max="9223" width="4.7109375" style="1" customWidth="1"/>
    <col min="9224" max="9224" width="14.42578125" style="1" customWidth="1"/>
    <col min="9225" max="9225" width="11.140625" style="1" customWidth="1"/>
    <col min="9226" max="9226" width="10.28515625" style="1" customWidth="1"/>
    <col min="9227" max="9227" width="13" style="1" customWidth="1"/>
    <col min="9228" max="9228" width="8.28515625" style="1" customWidth="1"/>
    <col min="9229" max="9473" width="10" style="1"/>
    <col min="9474" max="9474" width="2.5703125" style="1" customWidth="1"/>
    <col min="9475" max="9475" width="7.140625" style="1" customWidth="1"/>
    <col min="9476" max="9476" width="23.5703125" style="1" customWidth="1"/>
    <col min="9477" max="9477" width="9.7109375" style="1" customWidth="1"/>
    <col min="9478" max="9478" width="0" style="1" hidden="1" customWidth="1"/>
    <col min="9479" max="9479" width="4.7109375" style="1" customWidth="1"/>
    <col min="9480" max="9480" width="14.42578125" style="1" customWidth="1"/>
    <col min="9481" max="9481" width="11.140625" style="1" customWidth="1"/>
    <col min="9482" max="9482" width="10.28515625" style="1" customWidth="1"/>
    <col min="9483" max="9483" width="13" style="1" customWidth="1"/>
    <col min="9484" max="9484" width="8.28515625" style="1" customWidth="1"/>
    <col min="9485" max="9729" width="10" style="1"/>
    <col min="9730" max="9730" width="2.5703125" style="1" customWidth="1"/>
    <col min="9731" max="9731" width="7.140625" style="1" customWidth="1"/>
    <col min="9732" max="9732" width="23.5703125" style="1" customWidth="1"/>
    <col min="9733" max="9733" width="9.7109375" style="1" customWidth="1"/>
    <col min="9734" max="9734" width="0" style="1" hidden="1" customWidth="1"/>
    <col min="9735" max="9735" width="4.7109375" style="1" customWidth="1"/>
    <col min="9736" max="9736" width="14.42578125" style="1" customWidth="1"/>
    <col min="9737" max="9737" width="11.140625" style="1" customWidth="1"/>
    <col min="9738" max="9738" width="10.28515625" style="1" customWidth="1"/>
    <col min="9739" max="9739" width="13" style="1" customWidth="1"/>
    <col min="9740" max="9740" width="8.28515625" style="1" customWidth="1"/>
    <col min="9741" max="9985" width="10" style="1"/>
    <col min="9986" max="9986" width="2.5703125" style="1" customWidth="1"/>
    <col min="9987" max="9987" width="7.140625" style="1" customWidth="1"/>
    <col min="9988" max="9988" width="23.5703125" style="1" customWidth="1"/>
    <col min="9989" max="9989" width="9.7109375" style="1" customWidth="1"/>
    <col min="9990" max="9990" width="0" style="1" hidden="1" customWidth="1"/>
    <col min="9991" max="9991" width="4.7109375" style="1" customWidth="1"/>
    <col min="9992" max="9992" width="14.42578125" style="1" customWidth="1"/>
    <col min="9993" max="9993" width="11.140625" style="1" customWidth="1"/>
    <col min="9994" max="9994" width="10.28515625" style="1" customWidth="1"/>
    <col min="9995" max="9995" width="13" style="1" customWidth="1"/>
    <col min="9996" max="9996" width="8.28515625" style="1" customWidth="1"/>
    <col min="9997" max="10241" width="10" style="1"/>
    <col min="10242" max="10242" width="2.5703125" style="1" customWidth="1"/>
    <col min="10243" max="10243" width="7.140625" style="1" customWidth="1"/>
    <col min="10244" max="10244" width="23.5703125" style="1" customWidth="1"/>
    <col min="10245" max="10245" width="9.7109375" style="1" customWidth="1"/>
    <col min="10246" max="10246" width="0" style="1" hidden="1" customWidth="1"/>
    <col min="10247" max="10247" width="4.7109375" style="1" customWidth="1"/>
    <col min="10248" max="10248" width="14.42578125" style="1" customWidth="1"/>
    <col min="10249" max="10249" width="11.140625" style="1" customWidth="1"/>
    <col min="10250" max="10250" width="10.28515625" style="1" customWidth="1"/>
    <col min="10251" max="10251" width="13" style="1" customWidth="1"/>
    <col min="10252" max="10252" width="8.28515625" style="1" customWidth="1"/>
    <col min="10253" max="10497" width="10" style="1"/>
    <col min="10498" max="10498" width="2.5703125" style="1" customWidth="1"/>
    <col min="10499" max="10499" width="7.140625" style="1" customWidth="1"/>
    <col min="10500" max="10500" width="23.5703125" style="1" customWidth="1"/>
    <col min="10501" max="10501" width="9.7109375" style="1" customWidth="1"/>
    <col min="10502" max="10502" width="0" style="1" hidden="1" customWidth="1"/>
    <col min="10503" max="10503" width="4.7109375" style="1" customWidth="1"/>
    <col min="10504" max="10504" width="14.42578125" style="1" customWidth="1"/>
    <col min="10505" max="10505" width="11.140625" style="1" customWidth="1"/>
    <col min="10506" max="10506" width="10.28515625" style="1" customWidth="1"/>
    <col min="10507" max="10507" width="13" style="1" customWidth="1"/>
    <col min="10508" max="10508" width="8.28515625" style="1" customWidth="1"/>
    <col min="10509" max="10753" width="10" style="1"/>
    <col min="10754" max="10754" width="2.5703125" style="1" customWidth="1"/>
    <col min="10755" max="10755" width="7.140625" style="1" customWidth="1"/>
    <col min="10756" max="10756" width="23.5703125" style="1" customWidth="1"/>
    <col min="10757" max="10757" width="9.7109375" style="1" customWidth="1"/>
    <col min="10758" max="10758" width="0" style="1" hidden="1" customWidth="1"/>
    <col min="10759" max="10759" width="4.7109375" style="1" customWidth="1"/>
    <col min="10760" max="10760" width="14.42578125" style="1" customWidth="1"/>
    <col min="10761" max="10761" width="11.140625" style="1" customWidth="1"/>
    <col min="10762" max="10762" width="10.28515625" style="1" customWidth="1"/>
    <col min="10763" max="10763" width="13" style="1" customWidth="1"/>
    <col min="10764" max="10764" width="8.28515625" style="1" customWidth="1"/>
    <col min="10765" max="11009" width="10" style="1"/>
    <col min="11010" max="11010" width="2.5703125" style="1" customWidth="1"/>
    <col min="11011" max="11011" width="7.140625" style="1" customWidth="1"/>
    <col min="11012" max="11012" width="23.5703125" style="1" customWidth="1"/>
    <col min="11013" max="11013" width="9.7109375" style="1" customWidth="1"/>
    <col min="11014" max="11014" width="0" style="1" hidden="1" customWidth="1"/>
    <col min="11015" max="11015" width="4.7109375" style="1" customWidth="1"/>
    <col min="11016" max="11016" width="14.42578125" style="1" customWidth="1"/>
    <col min="11017" max="11017" width="11.140625" style="1" customWidth="1"/>
    <col min="11018" max="11018" width="10.28515625" style="1" customWidth="1"/>
    <col min="11019" max="11019" width="13" style="1" customWidth="1"/>
    <col min="11020" max="11020" width="8.28515625" style="1" customWidth="1"/>
    <col min="11021" max="11265" width="10" style="1"/>
    <col min="11266" max="11266" width="2.5703125" style="1" customWidth="1"/>
    <col min="11267" max="11267" width="7.140625" style="1" customWidth="1"/>
    <col min="11268" max="11268" width="23.5703125" style="1" customWidth="1"/>
    <col min="11269" max="11269" width="9.7109375" style="1" customWidth="1"/>
    <col min="11270" max="11270" width="0" style="1" hidden="1" customWidth="1"/>
    <col min="11271" max="11271" width="4.7109375" style="1" customWidth="1"/>
    <col min="11272" max="11272" width="14.42578125" style="1" customWidth="1"/>
    <col min="11273" max="11273" width="11.140625" style="1" customWidth="1"/>
    <col min="11274" max="11274" width="10.28515625" style="1" customWidth="1"/>
    <col min="11275" max="11275" width="13" style="1" customWidth="1"/>
    <col min="11276" max="11276" width="8.28515625" style="1" customWidth="1"/>
    <col min="11277" max="11521" width="10" style="1"/>
    <col min="11522" max="11522" width="2.5703125" style="1" customWidth="1"/>
    <col min="11523" max="11523" width="7.140625" style="1" customWidth="1"/>
    <col min="11524" max="11524" width="23.5703125" style="1" customWidth="1"/>
    <col min="11525" max="11525" width="9.7109375" style="1" customWidth="1"/>
    <col min="11526" max="11526" width="0" style="1" hidden="1" customWidth="1"/>
    <col min="11527" max="11527" width="4.7109375" style="1" customWidth="1"/>
    <col min="11528" max="11528" width="14.42578125" style="1" customWidth="1"/>
    <col min="11529" max="11529" width="11.140625" style="1" customWidth="1"/>
    <col min="11530" max="11530" width="10.28515625" style="1" customWidth="1"/>
    <col min="11531" max="11531" width="13" style="1" customWidth="1"/>
    <col min="11532" max="11532" width="8.28515625" style="1" customWidth="1"/>
    <col min="11533" max="11777" width="10" style="1"/>
    <col min="11778" max="11778" width="2.5703125" style="1" customWidth="1"/>
    <col min="11779" max="11779" width="7.140625" style="1" customWidth="1"/>
    <col min="11780" max="11780" width="23.5703125" style="1" customWidth="1"/>
    <col min="11781" max="11781" width="9.7109375" style="1" customWidth="1"/>
    <col min="11782" max="11782" width="0" style="1" hidden="1" customWidth="1"/>
    <col min="11783" max="11783" width="4.7109375" style="1" customWidth="1"/>
    <col min="11784" max="11784" width="14.42578125" style="1" customWidth="1"/>
    <col min="11785" max="11785" width="11.140625" style="1" customWidth="1"/>
    <col min="11786" max="11786" width="10.28515625" style="1" customWidth="1"/>
    <col min="11787" max="11787" width="13" style="1" customWidth="1"/>
    <col min="11788" max="11788" width="8.28515625" style="1" customWidth="1"/>
    <col min="11789" max="12033" width="10" style="1"/>
    <col min="12034" max="12034" width="2.5703125" style="1" customWidth="1"/>
    <col min="12035" max="12035" width="7.140625" style="1" customWidth="1"/>
    <col min="12036" max="12036" width="23.5703125" style="1" customWidth="1"/>
    <col min="12037" max="12037" width="9.7109375" style="1" customWidth="1"/>
    <col min="12038" max="12038" width="0" style="1" hidden="1" customWidth="1"/>
    <col min="12039" max="12039" width="4.7109375" style="1" customWidth="1"/>
    <col min="12040" max="12040" width="14.42578125" style="1" customWidth="1"/>
    <col min="12041" max="12041" width="11.140625" style="1" customWidth="1"/>
    <col min="12042" max="12042" width="10.28515625" style="1" customWidth="1"/>
    <col min="12043" max="12043" width="13" style="1" customWidth="1"/>
    <col min="12044" max="12044" width="8.28515625" style="1" customWidth="1"/>
    <col min="12045" max="12289" width="10" style="1"/>
    <col min="12290" max="12290" width="2.5703125" style="1" customWidth="1"/>
    <col min="12291" max="12291" width="7.140625" style="1" customWidth="1"/>
    <col min="12292" max="12292" width="23.5703125" style="1" customWidth="1"/>
    <col min="12293" max="12293" width="9.7109375" style="1" customWidth="1"/>
    <col min="12294" max="12294" width="0" style="1" hidden="1" customWidth="1"/>
    <col min="12295" max="12295" width="4.7109375" style="1" customWidth="1"/>
    <col min="12296" max="12296" width="14.42578125" style="1" customWidth="1"/>
    <col min="12297" max="12297" width="11.140625" style="1" customWidth="1"/>
    <col min="12298" max="12298" width="10.28515625" style="1" customWidth="1"/>
    <col min="12299" max="12299" width="13" style="1" customWidth="1"/>
    <col min="12300" max="12300" width="8.28515625" style="1" customWidth="1"/>
    <col min="12301" max="12545" width="10" style="1"/>
    <col min="12546" max="12546" width="2.5703125" style="1" customWidth="1"/>
    <col min="12547" max="12547" width="7.140625" style="1" customWidth="1"/>
    <col min="12548" max="12548" width="23.5703125" style="1" customWidth="1"/>
    <col min="12549" max="12549" width="9.7109375" style="1" customWidth="1"/>
    <col min="12550" max="12550" width="0" style="1" hidden="1" customWidth="1"/>
    <col min="12551" max="12551" width="4.7109375" style="1" customWidth="1"/>
    <col min="12552" max="12552" width="14.42578125" style="1" customWidth="1"/>
    <col min="12553" max="12553" width="11.140625" style="1" customWidth="1"/>
    <col min="12554" max="12554" width="10.28515625" style="1" customWidth="1"/>
    <col min="12555" max="12555" width="13" style="1" customWidth="1"/>
    <col min="12556" max="12556" width="8.28515625" style="1" customWidth="1"/>
    <col min="12557" max="12801" width="10" style="1"/>
    <col min="12802" max="12802" width="2.5703125" style="1" customWidth="1"/>
    <col min="12803" max="12803" width="7.140625" style="1" customWidth="1"/>
    <col min="12804" max="12804" width="23.5703125" style="1" customWidth="1"/>
    <col min="12805" max="12805" width="9.7109375" style="1" customWidth="1"/>
    <col min="12806" max="12806" width="0" style="1" hidden="1" customWidth="1"/>
    <col min="12807" max="12807" width="4.7109375" style="1" customWidth="1"/>
    <col min="12808" max="12808" width="14.42578125" style="1" customWidth="1"/>
    <col min="12809" max="12809" width="11.140625" style="1" customWidth="1"/>
    <col min="12810" max="12810" width="10.28515625" style="1" customWidth="1"/>
    <col min="12811" max="12811" width="13" style="1" customWidth="1"/>
    <col min="12812" max="12812" width="8.28515625" style="1" customWidth="1"/>
    <col min="12813" max="13057" width="10" style="1"/>
    <col min="13058" max="13058" width="2.5703125" style="1" customWidth="1"/>
    <col min="13059" max="13059" width="7.140625" style="1" customWidth="1"/>
    <col min="13060" max="13060" width="23.5703125" style="1" customWidth="1"/>
    <col min="13061" max="13061" width="9.7109375" style="1" customWidth="1"/>
    <col min="13062" max="13062" width="0" style="1" hidden="1" customWidth="1"/>
    <col min="13063" max="13063" width="4.7109375" style="1" customWidth="1"/>
    <col min="13064" max="13064" width="14.42578125" style="1" customWidth="1"/>
    <col min="13065" max="13065" width="11.140625" style="1" customWidth="1"/>
    <col min="13066" max="13066" width="10.28515625" style="1" customWidth="1"/>
    <col min="13067" max="13067" width="13" style="1" customWidth="1"/>
    <col min="13068" max="13068" width="8.28515625" style="1" customWidth="1"/>
    <col min="13069" max="13313" width="10" style="1"/>
    <col min="13314" max="13314" width="2.5703125" style="1" customWidth="1"/>
    <col min="13315" max="13315" width="7.140625" style="1" customWidth="1"/>
    <col min="13316" max="13316" width="23.5703125" style="1" customWidth="1"/>
    <col min="13317" max="13317" width="9.7109375" style="1" customWidth="1"/>
    <col min="13318" max="13318" width="0" style="1" hidden="1" customWidth="1"/>
    <col min="13319" max="13319" width="4.7109375" style="1" customWidth="1"/>
    <col min="13320" max="13320" width="14.42578125" style="1" customWidth="1"/>
    <col min="13321" max="13321" width="11.140625" style="1" customWidth="1"/>
    <col min="13322" max="13322" width="10.28515625" style="1" customWidth="1"/>
    <col min="13323" max="13323" width="13" style="1" customWidth="1"/>
    <col min="13324" max="13324" width="8.28515625" style="1" customWidth="1"/>
    <col min="13325" max="13569" width="10" style="1"/>
    <col min="13570" max="13570" width="2.5703125" style="1" customWidth="1"/>
    <col min="13571" max="13571" width="7.140625" style="1" customWidth="1"/>
    <col min="13572" max="13572" width="23.5703125" style="1" customWidth="1"/>
    <col min="13573" max="13573" width="9.7109375" style="1" customWidth="1"/>
    <col min="13574" max="13574" width="0" style="1" hidden="1" customWidth="1"/>
    <col min="13575" max="13575" width="4.7109375" style="1" customWidth="1"/>
    <col min="13576" max="13576" width="14.42578125" style="1" customWidth="1"/>
    <col min="13577" max="13577" width="11.140625" style="1" customWidth="1"/>
    <col min="13578" max="13578" width="10.28515625" style="1" customWidth="1"/>
    <col min="13579" max="13579" width="13" style="1" customWidth="1"/>
    <col min="13580" max="13580" width="8.28515625" style="1" customWidth="1"/>
    <col min="13581" max="13825" width="10" style="1"/>
    <col min="13826" max="13826" width="2.5703125" style="1" customWidth="1"/>
    <col min="13827" max="13827" width="7.140625" style="1" customWidth="1"/>
    <col min="13828" max="13828" width="23.5703125" style="1" customWidth="1"/>
    <col min="13829" max="13829" width="9.7109375" style="1" customWidth="1"/>
    <col min="13830" max="13830" width="0" style="1" hidden="1" customWidth="1"/>
    <col min="13831" max="13831" width="4.7109375" style="1" customWidth="1"/>
    <col min="13832" max="13832" width="14.42578125" style="1" customWidth="1"/>
    <col min="13833" max="13833" width="11.140625" style="1" customWidth="1"/>
    <col min="13834" max="13834" width="10.28515625" style="1" customWidth="1"/>
    <col min="13835" max="13835" width="13" style="1" customWidth="1"/>
    <col min="13836" max="13836" width="8.28515625" style="1" customWidth="1"/>
    <col min="13837" max="14081" width="10" style="1"/>
    <col min="14082" max="14082" width="2.5703125" style="1" customWidth="1"/>
    <col min="14083" max="14083" width="7.140625" style="1" customWidth="1"/>
    <col min="14084" max="14084" width="23.5703125" style="1" customWidth="1"/>
    <col min="14085" max="14085" width="9.7109375" style="1" customWidth="1"/>
    <col min="14086" max="14086" width="0" style="1" hidden="1" customWidth="1"/>
    <col min="14087" max="14087" width="4.7109375" style="1" customWidth="1"/>
    <col min="14088" max="14088" width="14.42578125" style="1" customWidth="1"/>
    <col min="14089" max="14089" width="11.140625" style="1" customWidth="1"/>
    <col min="14090" max="14090" width="10.28515625" style="1" customWidth="1"/>
    <col min="14091" max="14091" width="13" style="1" customWidth="1"/>
    <col min="14092" max="14092" width="8.28515625" style="1" customWidth="1"/>
    <col min="14093" max="14337" width="10" style="1"/>
    <col min="14338" max="14338" width="2.5703125" style="1" customWidth="1"/>
    <col min="14339" max="14339" width="7.140625" style="1" customWidth="1"/>
    <col min="14340" max="14340" width="23.5703125" style="1" customWidth="1"/>
    <col min="14341" max="14341" width="9.7109375" style="1" customWidth="1"/>
    <col min="14342" max="14342" width="0" style="1" hidden="1" customWidth="1"/>
    <col min="14343" max="14343" width="4.7109375" style="1" customWidth="1"/>
    <col min="14344" max="14344" width="14.42578125" style="1" customWidth="1"/>
    <col min="14345" max="14345" width="11.140625" style="1" customWidth="1"/>
    <col min="14346" max="14346" width="10.28515625" style="1" customWidth="1"/>
    <col min="14347" max="14347" width="13" style="1" customWidth="1"/>
    <col min="14348" max="14348" width="8.28515625" style="1" customWidth="1"/>
    <col min="14349" max="14593" width="10" style="1"/>
    <col min="14594" max="14594" width="2.5703125" style="1" customWidth="1"/>
    <col min="14595" max="14595" width="7.140625" style="1" customWidth="1"/>
    <col min="14596" max="14596" width="23.5703125" style="1" customWidth="1"/>
    <col min="14597" max="14597" width="9.7109375" style="1" customWidth="1"/>
    <col min="14598" max="14598" width="0" style="1" hidden="1" customWidth="1"/>
    <col min="14599" max="14599" width="4.7109375" style="1" customWidth="1"/>
    <col min="14600" max="14600" width="14.42578125" style="1" customWidth="1"/>
    <col min="14601" max="14601" width="11.140625" style="1" customWidth="1"/>
    <col min="14602" max="14602" width="10.28515625" style="1" customWidth="1"/>
    <col min="14603" max="14603" width="13" style="1" customWidth="1"/>
    <col min="14604" max="14604" width="8.28515625" style="1" customWidth="1"/>
    <col min="14605" max="14849" width="10" style="1"/>
    <col min="14850" max="14850" width="2.5703125" style="1" customWidth="1"/>
    <col min="14851" max="14851" width="7.140625" style="1" customWidth="1"/>
    <col min="14852" max="14852" width="23.5703125" style="1" customWidth="1"/>
    <col min="14853" max="14853" width="9.7109375" style="1" customWidth="1"/>
    <col min="14854" max="14854" width="0" style="1" hidden="1" customWidth="1"/>
    <col min="14855" max="14855" width="4.7109375" style="1" customWidth="1"/>
    <col min="14856" max="14856" width="14.42578125" style="1" customWidth="1"/>
    <col min="14857" max="14857" width="11.140625" style="1" customWidth="1"/>
    <col min="14858" max="14858" width="10.28515625" style="1" customWidth="1"/>
    <col min="14859" max="14859" width="13" style="1" customWidth="1"/>
    <col min="14860" max="14860" width="8.28515625" style="1" customWidth="1"/>
    <col min="14861" max="15105" width="10" style="1"/>
    <col min="15106" max="15106" width="2.5703125" style="1" customWidth="1"/>
    <col min="15107" max="15107" width="7.140625" style="1" customWidth="1"/>
    <col min="15108" max="15108" width="23.5703125" style="1" customWidth="1"/>
    <col min="15109" max="15109" width="9.7109375" style="1" customWidth="1"/>
    <col min="15110" max="15110" width="0" style="1" hidden="1" customWidth="1"/>
    <col min="15111" max="15111" width="4.7109375" style="1" customWidth="1"/>
    <col min="15112" max="15112" width="14.42578125" style="1" customWidth="1"/>
    <col min="15113" max="15113" width="11.140625" style="1" customWidth="1"/>
    <col min="15114" max="15114" width="10.28515625" style="1" customWidth="1"/>
    <col min="15115" max="15115" width="13" style="1" customWidth="1"/>
    <col min="15116" max="15116" width="8.28515625" style="1" customWidth="1"/>
    <col min="15117" max="15361" width="10" style="1"/>
    <col min="15362" max="15362" width="2.5703125" style="1" customWidth="1"/>
    <col min="15363" max="15363" width="7.140625" style="1" customWidth="1"/>
    <col min="15364" max="15364" width="23.5703125" style="1" customWidth="1"/>
    <col min="15365" max="15365" width="9.7109375" style="1" customWidth="1"/>
    <col min="15366" max="15366" width="0" style="1" hidden="1" customWidth="1"/>
    <col min="15367" max="15367" width="4.7109375" style="1" customWidth="1"/>
    <col min="15368" max="15368" width="14.42578125" style="1" customWidth="1"/>
    <col min="15369" max="15369" width="11.140625" style="1" customWidth="1"/>
    <col min="15370" max="15370" width="10.28515625" style="1" customWidth="1"/>
    <col min="15371" max="15371" width="13" style="1" customWidth="1"/>
    <col min="15372" max="15372" width="8.28515625" style="1" customWidth="1"/>
    <col min="15373" max="15617" width="10" style="1"/>
    <col min="15618" max="15618" width="2.5703125" style="1" customWidth="1"/>
    <col min="15619" max="15619" width="7.140625" style="1" customWidth="1"/>
    <col min="15620" max="15620" width="23.5703125" style="1" customWidth="1"/>
    <col min="15621" max="15621" width="9.7109375" style="1" customWidth="1"/>
    <col min="15622" max="15622" width="0" style="1" hidden="1" customWidth="1"/>
    <col min="15623" max="15623" width="4.7109375" style="1" customWidth="1"/>
    <col min="15624" max="15624" width="14.42578125" style="1" customWidth="1"/>
    <col min="15625" max="15625" width="11.140625" style="1" customWidth="1"/>
    <col min="15626" max="15626" width="10.28515625" style="1" customWidth="1"/>
    <col min="15627" max="15627" width="13" style="1" customWidth="1"/>
    <col min="15628" max="15628" width="8.28515625" style="1" customWidth="1"/>
    <col min="15629" max="15873" width="10" style="1"/>
    <col min="15874" max="15874" width="2.5703125" style="1" customWidth="1"/>
    <col min="15875" max="15875" width="7.140625" style="1" customWidth="1"/>
    <col min="15876" max="15876" width="23.5703125" style="1" customWidth="1"/>
    <col min="15877" max="15877" width="9.7109375" style="1" customWidth="1"/>
    <col min="15878" max="15878" width="0" style="1" hidden="1" customWidth="1"/>
    <col min="15879" max="15879" width="4.7109375" style="1" customWidth="1"/>
    <col min="15880" max="15880" width="14.42578125" style="1" customWidth="1"/>
    <col min="15881" max="15881" width="11.140625" style="1" customWidth="1"/>
    <col min="15882" max="15882" width="10.28515625" style="1" customWidth="1"/>
    <col min="15883" max="15883" width="13" style="1" customWidth="1"/>
    <col min="15884" max="15884" width="8.28515625" style="1" customWidth="1"/>
    <col min="15885" max="16129" width="10" style="1"/>
    <col min="16130" max="16130" width="2.5703125" style="1" customWidth="1"/>
    <col min="16131" max="16131" width="7.140625" style="1" customWidth="1"/>
    <col min="16132" max="16132" width="23.5703125" style="1" customWidth="1"/>
    <col min="16133" max="16133" width="9.7109375" style="1" customWidth="1"/>
    <col min="16134" max="16134" width="0" style="1" hidden="1" customWidth="1"/>
    <col min="16135" max="16135" width="4.7109375" style="1" customWidth="1"/>
    <col min="16136" max="16136" width="14.42578125" style="1" customWidth="1"/>
    <col min="16137" max="16137" width="11.140625" style="1" customWidth="1"/>
    <col min="16138" max="16138" width="10.28515625" style="1" customWidth="1"/>
    <col min="16139" max="16139" width="13" style="1" customWidth="1"/>
    <col min="16140" max="16140" width="8.28515625" style="1" customWidth="1"/>
    <col min="16141" max="16384" width="10" style="1"/>
  </cols>
  <sheetData>
    <row r="1" spans="1:14" ht="12" customHeight="1">
      <c r="B1" s="2" t="str">
        <f>'6.1'!B1</f>
        <v>Rocky Mountain Power</v>
      </c>
      <c r="D1" s="3"/>
      <c r="E1" s="3"/>
      <c r="F1" s="3"/>
      <c r="G1" s="3"/>
      <c r="H1" s="3"/>
      <c r="I1" s="3"/>
      <c r="J1" s="3"/>
      <c r="K1" s="3"/>
      <c r="L1" s="4"/>
    </row>
    <row r="2" spans="1:14" ht="12" customHeight="1">
      <c r="B2" s="2" t="str">
        <f>'6.1'!B2</f>
        <v>Utah General Rate Case - May 2013</v>
      </c>
      <c r="D2" s="3"/>
      <c r="E2" s="3"/>
      <c r="F2" s="3"/>
      <c r="G2" s="3"/>
      <c r="H2" s="3"/>
      <c r="I2" s="3"/>
      <c r="J2" s="3"/>
      <c r="K2" s="3"/>
      <c r="L2" s="4"/>
    </row>
    <row r="3" spans="1:14" ht="12" customHeight="1">
      <c r="B3" s="2" t="s">
        <v>55</v>
      </c>
      <c r="D3" s="3"/>
      <c r="E3" s="3"/>
      <c r="F3" s="3"/>
      <c r="G3" s="3"/>
      <c r="H3" s="3"/>
      <c r="I3" s="3"/>
      <c r="J3" s="3"/>
      <c r="K3" s="3"/>
      <c r="L3" s="4"/>
    </row>
    <row r="4" spans="1:14" ht="12" customHeight="1">
      <c r="D4" s="3"/>
      <c r="E4" s="3"/>
      <c r="F4" s="3"/>
      <c r="G4" s="3"/>
      <c r="H4" s="3"/>
      <c r="I4" s="3"/>
      <c r="J4" s="3"/>
      <c r="K4" s="3"/>
      <c r="L4" s="4"/>
    </row>
    <row r="5" spans="1:14" ht="12" customHeight="1">
      <c r="D5" s="3"/>
      <c r="E5" s="3"/>
      <c r="F5" s="3"/>
      <c r="G5" s="3"/>
      <c r="H5" s="3"/>
      <c r="I5" s="3"/>
      <c r="J5" s="3"/>
      <c r="K5" s="3"/>
      <c r="L5" s="4"/>
    </row>
    <row r="6" spans="1:14" ht="12" customHeight="1">
      <c r="D6" s="3"/>
      <c r="E6" s="3"/>
      <c r="F6" s="3"/>
      <c r="G6" s="3" t="s">
        <v>2</v>
      </c>
      <c r="H6" s="3" t="s">
        <v>3</v>
      </c>
      <c r="I6" s="3" t="s">
        <v>4</v>
      </c>
      <c r="J6" s="3"/>
      <c r="K6" s="3" t="s">
        <v>212</v>
      </c>
      <c r="L6" s="4"/>
    </row>
    <row r="7" spans="1:14" ht="12" customHeight="1">
      <c r="D7" s="5" t="s">
        <v>5</v>
      </c>
      <c r="E7" s="5"/>
      <c r="F7" s="5" t="s">
        <v>6</v>
      </c>
      <c r="G7" s="5" t="s">
        <v>7</v>
      </c>
      <c r="H7" s="5" t="s">
        <v>8</v>
      </c>
      <c r="I7" s="5" t="s">
        <v>8</v>
      </c>
      <c r="J7" s="5" t="s">
        <v>9</v>
      </c>
      <c r="K7" s="5" t="s">
        <v>10</v>
      </c>
      <c r="L7" s="6" t="s">
        <v>11</v>
      </c>
    </row>
    <row r="8" spans="1:14" ht="12" customHeight="1">
      <c r="A8" s="7"/>
      <c r="B8" s="8" t="s">
        <v>12</v>
      </c>
      <c r="C8" s="7"/>
      <c r="D8" s="9"/>
      <c r="E8" s="9"/>
      <c r="F8" s="9"/>
      <c r="G8" s="9"/>
      <c r="H8" s="9"/>
      <c r="I8" s="9"/>
      <c r="J8" s="9"/>
      <c r="K8" s="10"/>
      <c r="L8" s="11"/>
    </row>
    <row r="9" spans="1:14" ht="12" customHeight="1">
      <c r="A9" s="7"/>
      <c r="B9" s="12" t="s">
        <v>56</v>
      </c>
      <c r="C9" s="7"/>
      <c r="D9" s="9" t="s">
        <v>54</v>
      </c>
      <c r="E9" s="9" t="str">
        <f t="shared" ref="E9:E36" si="0">D9&amp;I9</f>
        <v>404IPCA</v>
      </c>
      <c r="F9" s="9">
        <v>3</v>
      </c>
      <c r="G9" s="10">
        <f>'6.1.2_6.1.3'!K73</f>
        <v>0</v>
      </c>
      <c r="H9" s="10" t="str">
        <f>I9</f>
        <v>CA</v>
      </c>
      <c r="I9" s="13" t="s">
        <v>30</v>
      </c>
      <c r="J9" s="14">
        <v>0</v>
      </c>
      <c r="K9" s="15">
        <f>G9*J9</f>
        <v>0</v>
      </c>
      <c r="L9" s="11"/>
      <c r="M9" s="16"/>
      <c r="N9" s="17"/>
    </row>
    <row r="10" spans="1:14" ht="12" customHeight="1">
      <c r="A10" s="7"/>
      <c r="B10" s="12" t="s">
        <v>56</v>
      </c>
      <c r="C10" s="7"/>
      <c r="D10" s="9" t="s">
        <v>54</v>
      </c>
      <c r="E10" s="9" t="str">
        <f t="shared" si="0"/>
        <v>404IPCN</v>
      </c>
      <c r="F10" s="9">
        <v>3</v>
      </c>
      <c r="G10" s="10">
        <f>'6.1.2_6.1.3'!K74</f>
        <v>106192.93269895297</v>
      </c>
      <c r="H10" s="10" t="str">
        <f t="shared" ref="H10:H36" si="1">I10</f>
        <v>CN</v>
      </c>
      <c r="I10" s="52" t="s">
        <v>42</v>
      </c>
      <c r="J10" s="14">
        <v>0.49892765457990973</v>
      </c>
      <c r="K10" s="15">
        <f t="shared" ref="K10:K36" si="2">G10*J10</f>
        <v>52982.59084445081</v>
      </c>
      <c r="L10" s="11"/>
      <c r="M10" s="18"/>
      <c r="N10" s="17"/>
    </row>
    <row r="11" spans="1:14" ht="12" customHeight="1">
      <c r="A11" s="7"/>
      <c r="B11" s="12" t="s">
        <v>56</v>
      </c>
      <c r="C11" s="7"/>
      <c r="D11" s="9" t="s">
        <v>54</v>
      </c>
      <c r="E11" s="9" t="str">
        <f t="shared" si="0"/>
        <v>404IPDGU</v>
      </c>
      <c r="F11" s="9">
        <v>3</v>
      </c>
      <c r="G11" s="10">
        <f>'6.1.2_6.1.3'!K75</f>
        <v>-572.59818316297242</v>
      </c>
      <c r="H11" s="10" t="s">
        <v>15</v>
      </c>
      <c r="I11" s="52" t="s">
        <v>17</v>
      </c>
      <c r="J11" s="14">
        <v>0.4315468104876492</v>
      </c>
      <c r="K11" s="15">
        <f t="shared" si="2"/>
        <v>-247.1029196350035</v>
      </c>
      <c r="L11" s="11"/>
      <c r="M11" s="18"/>
      <c r="N11" s="19"/>
    </row>
    <row r="12" spans="1:14" ht="12" customHeight="1">
      <c r="A12" s="7"/>
      <c r="B12" s="12" t="s">
        <v>56</v>
      </c>
      <c r="C12" s="7"/>
      <c r="D12" s="9" t="s">
        <v>54</v>
      </c>
      <c r="E12" s="9" t="str">
        <f t="shared" si="0"/>
        <v>404IPDGP</v>
      </c>
      <c r="F12" s="9">
        <v>3</v>
      </c>
      <c r="G12" s="10">
        <f>'6.1.2_6.1.3'!K76</f>
        <v>0</v>
      </c>
      <c r="H12" s="10" t="s">
        <v>15</v>
      </c>
      <c r="I12" s="52" t="s">
        <v>16</v>
      </c>
      <c r="J12" s="14">
        <v>0.4315468104876492</v>
      </c>
      <c r="K12" s="15">
        <f t="shared" si="2"/>
        <v>0</v>
      </c>
      <c r="L12" s="11"/>
      <c r="M12" s="18"/>
      <c r="N12" s="19"/>
    </row>
    <row r="13" spans="1:14" ht="12" customHeight="1">
      <c r="A13" s="7"/>
      <c r="B13" s="12" t="s">
        <v>56</v>
      </c>
      <c r="C13" s="7"/>
      <c r="D13" s="9" t="s">
        <v>54</v>
      </c>
      <c r="E13" s="9" t="str">
        <f t="shared" si="0"/>
        <v>404IPID</v>
      </c>
      <c r="F13" s="9">
        <v>3</v>
      </c>
      <c r="G13" s="10">
        <f>'6.1.2_6.1.3'!K77</f>
        <v>-16.700000000000728</v>
      </c>
      <c r="H13" s="10" t="str">
        <f t="shared" si="1"/>
        <v>ID</v>
      </c>
      <c r="I13" s="52" t="s">
        <v>31</v>
      </c>
      <c r="J13" s="14">
        <v>0</v>
      </c>
      <c r="K13" s="15">
        <f t="shared" si="2"/>
        <v>0</v>
      </c>
      <c r="L13" s="11"/>
      <c r="M13" s="18"/>
      <c r="N13" s="19"/>
    </row>
    <row r="14" spans="1:14" ht="12" customHeight="1">
      <c r="A14" s="7"/>
      <c r="B14" s="12" t="s">
        <v>56</v>
      </c>
      <c r="C14" s="7"/>
      <c r="D14" s="9" t="s">
        <v>54</v>
      </c>
      <c r="E14" s="9" t="str">
        <f t="shared" si="0"/>
        <v>404IPOR</v>
      </c>
      <c r="F14" s="9">
        <v>3</v>
      </c>
      <c r="G14" s="10">
        <f>'6.1.2_6.1.3'!K78</f>
        <v>-5334.5952369705919</v>
      </c>
      <c r="H14" s="10" t="str">
        <f t="shared" si="1"/>
        <v>OR</v>
      </c>
      <c r="I14" s="52" t="s">
        <v>32</v>
      </c>
      <c r="J14" s="14">
        <v>0</v>
      </c>
      <c r="K14" s="15">
        <f t="shared" si="2"/>
        <v>0</v>
      </c>
      <c r="L14" s="11"/>
      <c r="M14" s="18"/>
      <c r="N14" s="19"/>
    </row>
    <row r="15" spans="1:14" ht="12" customHeight="1">
      <c r="A15" s="7"/>
      <c r="B15" s="12" t="s">
        <v>56</v>
      </c>
      <c r="C15" s="7"/>
      <c r="D15" s="9" t="s">
        <v>54</v>
      </c>
      <c r="E15" s="9" t="str">
        <f t="shared" si="0"/>
        <v>404IPSE</v>
      </c>
      <c r="F15" s="9">
        <v>3</v>
      </c>
      <c r="G15" s="10">
        <f>'6.1.2_6.1.3'!K79</f>
        <v>323419.42287003878</v>
      </c>
      <c r="H15" s="10" t="str">
        <f t="shared" si="1"/>
        <v>SE</v>
      </c>
      <c r="I15" s="52" t="s">
        <v>43</v>
      </c>
      <c r="J15" s="14">
        <v>0.429533673391716</v>
      </c>
      <c r="K15" s="15">
        <f t="shared" si="2"/>
        <v>138919.53275159653</v>
      </c>
      <c r="L15" s="11"/>
      <c r="M15" s="18"/>
      <c r="N15" s="17"/>
    </row>
    <row r="16" spans="1:14" ht="12" customHeight="1">
      <c r="A16" s="7"/>
      <c r="B16" s="12" t="s">
        <v>56</v>
      </c>
      <c r="C16" s="7"/>
      <c r="D16" s="9" t="s">
        <v>54</v>
      </c>
      <c r="E16" s="9" t="str">
        <f t="shared" si="0"/>
        <v>404IPSG</v>
      </c>
      <c r="F16" s="9">
        <v>3</v>
      </c>
      <c r="G16" s="10">
        <f>'6.1.2_6.1.3'!K80</f>
        <v>-3828363.5422240645</v>
      </c>
      <c r="H16" s="10" t="str">
        <f t="shared" si="1"/>
        <v>SG</v>
      </c>
      <c r="I16" s="52" t="s">
        <v>15</v>
      </c>
      <c r="J16" s="14">
        <v>0.4315468104876492</v>
      </c>
      <c r="K16" s="15">
        <f t="shared" si="2"/>
        <v>-1652118.0760339939</v>
      </c>
      <c r="L16" s="11"/>
      <c r="M16" s="18"/>
      <c r="N16" s="17"/>
    </row>
    <row r="17" spans="1:15" ht="12" customHeight="1">
      <c r="A17" s="7"/>
      <c r="B17" s="12" t="s">
        <v>56</v>
      </c>
      <c r="C17" s="7"/>
      <c r="D17" s="9" t="s">
        <v>54</v>
      </c>
      <c r="E17" s="9" t="str">
        <f t="shared" si="0"/>
        <v>404IPSG-P</v>
      </c>
      <c r="F17" s="9">
        <v>3</v>
      </c>
      <c r="G17" s="10">
        <f>'6.1.2_6.1.3'!K81</f>
        <v>-102044.26147792302</v>
      </c>
      <c r="H17" s="10" t="str">
        <f t="shared" si="1"/>
        <v>SG-P</v>
      </c>
      <c r="I17" s="52" t="s">
        <v>21</v>
      </c>
      <c r="J17" s="14">
        <v>0.4315468104876492</v>
      </c>
      <c r="K17" s="15">
        <f t="shared" si="2"/>
        <v>-44036.875569365366</v>
      </c>
      <c r="L17" s="11"/>
      <c r="M17" s="18"/>
      <c r="N17" s="17"/>
    </row>
    <row r="18" spans="1:15" ht="12" customHeight="1">
      <c r="A18" s="7"/>
      <c r="B18" s="12" t="s">
        <v>56</v>
      </c>
      <c r="C18" s="7"/>
      <c r="D18" s="9" t="s">
        <v>54</v>
      </c>
      <c r="E18" s="9" t="str">
        <f t="shared" si="0"/>
        <v>404IPSG-U</v>
      </c>
      <c r="F18" s="9">
        <v>3</v>
      </c>
      <c r="G18" s="10">
        <f>'6.1.2_6.1.3'!K82</f>
        <v>-5370.1788325034431</v>
      </c>
      <c r="H18" s="10" t="str">
        <f t="shared" si="1"/>
        <v>SG-U</v>
      </c>
      <c r="I18" s="52" t="s">
        <v>22</v>
      </c>
      <c r="J18" s="14">
        <v>0.4315468104876492</v>
      </c>
      <c r="K18" s="15">
        <f t="shared" si="2"/>
        <v>-2317.4835469151485</v>
      </c>
      <c r="L18" s="9"/>
      <c r="M18" s="18"/>
      <c r="N18" s="17"/>
    </row>
    <row r="19" spans="1:15" ht="12" customHeight="1">
      <c r="A19" s="7"/>
      <c r="B19" s="12" t="s">
        <v>56</v>
      </c>
      <c r="D19" s="9" t="s">
        <v>54</v>
      </c>
      <c r="E19" s="9" t="str">
        <f t="shared" si="0"/>
        <v>404IPSSGCH</v>
      </c>
      <c r="F19" s="9">
        <v>3</v>
      </c>
      <c r="G19" s="10">
        <f>'6.1.2_6.1.3'!K83</f>
        <v>-77055.570000000007</v>
      </c>
      <c r="H19" s="10" t="s">
        <v>15</v>
      </c>
      <c r="I19" s="3" t="s">
        <v>18</v>
      </c>
      <c r="J19" s="14">
        <v>0.4315468104876492</v>
      </c>
      <c r="K19" s="15">
        <f t="shared" si="2"/>
        <v>-33253.085463807787</v>
      </c>
      <c r="L19" s="9"/>
      <c r="M19" s="18"/>
      <c r="N19" s="17"/>
    </row>
    <row r="20" spans="1:15" ht="12" customHeight="1">
      <c r="A20" s="7"/>
      <c r="B20" s="12" t="s">
        <v>56</v>
      </c>
      <c r="C20" s="7"/>
      <c r="D20" s="9" t="s">
        <v>54</v>
      </c>
      <c r="E20" s="9" t="str">
        <f t="shared" si="0"/>
        <v>404IPSO</v>
      </c>
      <c r="F20" s="9">
        <v>3</v>
      </c>
      <c r="G20" s="10">
        <f>'6.1.2_6.1.3'!K84</f>
        <v>6006154.7757540736</v>
      </c>
      <c r="H20" s="10" t="str">
        <f t="shared" si="1"/>
        <v>SO</v>
      </c>
      <c r="I20" s="52" t="s">
        <v>41</v>
      </c>
      <c r="J20" s="14">
        <v>0.42853606113710269</v>
      </c>
      <c r="K20" s="15">
        <f t="shared" si="2"/>
        <v>2573853.9101814488</v>
      </c>
      <c r="L20" s="20"/>
      <c r="M20" s="18"/>
      <c r="N20" s="17"/>
    </row>
    <row r="21" spans="1:15" ht="12" customHeight="1">
      <c r="A21" s="7"/>
      <c r="B21" s="12" t="s">
        <v>56</v>
      </c>
      <c r="C21" s="7"/>
      <c r="D21" s="9" t="s">
        <v>54</v>
      </c>
      <c r="E21" s="9" t="str">
        <f t="shared" si="0"/>
        <v>404IPUT</v>
      </c>
      <c r="F21" s="9">
        <v>3</v>
      </c>
      <c r="G21" s="10">
        <f>'6.1.2_6.1.3'!K85</f>
        <v>-365.71878913023284</v>
      </c>
      <c r="H21" s="10" t="str">
        <f t="shared" si="1"/>
        <v>UT</v>
      </c>
      <c r="I21" s="52" t="s">
        <v>33</v>
      </c>
      <c r="J21" s="14">
        <v>1</v>
      </c>
      <c r="K21" s="15">
        <f t="shared" si="2"/>
        <v>-365.71878913023284</v>
      </c>
      <c r="L21" s="20"/>
      <c r="M21" s="18"/>
      <c r="N21" s="17"/>
    </row>
    <row r="22" spans="1:15" ht="12" customHeight="1">
      <c r="A22" s="7"/>
      <c r="B22" s="12" t="s">
        <v>56</v>
      </c>
      <c r="C22" s="7"/>
      <c r="D22" s="9" t="s">
        <v>54</v>
      </c>
      <c r="E22" s="9" t="str">
        <f t="shared" si="0"/>
        <v>404IPWA</v>
      </c>
      <c r="F22" s="9">
        <v>3</v>
      </c>
      <c r="G22" s="10">
        <f>'6.1.2_6.1.3'!K86</f>
        <v>-444.95</v>
      </c>
      <c r="H22" s="10" t="str">
        <f t="shared" si="1"/>
        <v>WA</v>
      </c>
      <c r="I22" s="52" t="s">
        <v>34</v>
      </c>
      <c r="J22" s="14">
        <v>0</v>
      </c>
      <c r="K22" s="15">
        <f t="shared" si="2"/>
        <v>0</v>
      </c>
      <c r="L22" s="20"/>
      <c r="M22" s="18"/>
      <c r="N22" s="17"/>
    </row>
    <row r="23" spans="1:15" ht="12" customHeight="1">
      <c r="A23" s="7"/>
      <c r="B23" s="12" t="s">
        <v>56</v>
      </c>
      <c r="C23" s="7"/>
      <c r="D23" s="9" t="s">
        <v>54</v>
      </c>
      <c r="E23" s="9" t="str">
        <f t="shared" si="0"/>
        <v>404IPWYP</v>
      </c>
      <c r="F23" s="9">
        <v>3</v>
      </c>
      <c r="G23" s="10">
        <f>'6.1.2_6.1.3'!K87</f>
        <v>-3883.1826551980921</v>
      </c>
      <c r="H23" s="10" t="str">
        <f t="shared" si="1"/>
        <v>WYP</v>
      </c>
      <c r="I23" s="52" t="s">
        <v>35</v>
      </c>
      <c r="J23" s="14">
        <v>0</v>
      </c>
      <c r="K23" s="15">
        <f t="shared" si="2"/>
        <v>0</v>
      </c>
      <c r="L23" s="20"/>
      <c r="M23" s="7"/>
    </row>
    <row r="24" spans="1:15" ht="12" customHeight="1">
      <c r="A24" s="7"/>
      <c r="B24" s="12" t="s">
        <v>56</v>
      </c>
      <c r="C24" s="7"/>
      <c r="D24" s="9" t="s">
        <v>54</v>
      </c>
      <c r="E24" s="9" t="str">
        <f t="shared" si="0"/>
        <v>404IPWYU</v>
      </c>
      <c r="F24" s="9">
        <v>3</v>
      </c>
      <c r="G24" s="10">
        <f>'6.1.2_6.1.3'!K88</f>
        <v>0</v>
      </c>
      <c r="H24" s="10" t="str">
        <f t="shared" si="1"/>
        <v>WYU</v>
      </c>
      <c r="I24" s="9" t="s">
        <v>40</v>
      </c>
      <c r="J24" s="14">
        <v>0</v>
      </c>
      <c r="K24" s="15">
        <f t="shared" si="2"/>
        <v>0</v>
      </c>
      <c r="L24" s="20"/>
      <c r="M24" s="7"/>
    </row>
    <row r="25" spans="1:15" ht="12" customHeight="1">
      <c r="A25" s="7"/>
      <c r="B25" s="12" t="s">
        <v>57</v>
      </c>
      <c r="C25" s="7"/>
      <c r="D25" s="9" t="s">
        <v>58</v>
      </c>
      <c r="E25" s="9" t="str">
        <f t="shared" si="0"/>
        <v>404HPDGP</v>
      </c>
      <c r="F25" s="9">
        <v>3</v>
      </c>
      <c r="G25" s="10">
        <f>'6.1.2_6.1.3'!K92</f>
        <v>0</v>
      </c>
      <c r="H25" s="10" t="s">
        <v>15</v>
      </c>
      <c r="I25" s="9" t="s">
        <v>16</v>
      </c>
      <c r="J25" s="14">
        <v>0.4315468104876492</v>
      </c>
      <c r="K25" s="15">
        <f t="shared" si="2"/>
        <v>0</v>
      </c>
      <c r="L25" s="20"/>
      <c r="M25" s="7"/>
    </row>
    <row r="26" spans="1:15" ht="12" customHeight="1">
      <c r="A26" s="7"/>
      <c r="B26" s="12" t="s">
        <v>57</v>
      </c>
      <c r="C26" s="7"/>
      <c r="D26" s="9" t="s">
        <v>58</v>
      </c>
      <c r="E26" s="9" t="str">
        <f t="shared" si="0"/>
        <v>404HPSG-P</v>
      </c>
      <c r="F26" s="9">
        <v>3</v>
      </c>
      <c r="G26" s="10">
        <f>'6.1.2_6.1.3'!K93</f>
        <v>80700.270744566107</v>
      </c>
      <c r="H26" s="10" t="str">
        <f t="shared" si="1"/>
        <v>SG-P</v>
      </c>
      <c r="I26" s="9" t="s">
        <v>21</v>
      </c>
      <c r="J26" s="14">
        <v>0.4315468104876492</v>
      </c>
      <c r="K26" s="15">
        <f t="shared" si="2"/>
        <v>34825.94444530725</v>
      </c>
    </row>
    <row r="27" spans="1:15" ht="12" customHeight="1">
      <c r="A27" s="7"/>
      <c r="B27" s="12" t="s">
        <v>57</v>
      </c>
      <c r="C27" s="7"/>
      <c r="D27" s="9" t="s">
        <v>58</v>
      </c>
      <c r="E27" s="9" t="str">
        <f t="shared" si="0"/>
        <v>404HPSG-U</v>
      </c>
      <c r="F27" s="9">
        <v>3</v>
      </c>
      <c r="G27" s="10">
        <f>'6.1.2_6.1.3'!K94</f>
        <v>-1884.8211320248665</v>
      </c>
      <c r="H27" s="10" t="str">
        <f t="shared" si="1"/>
        <v>SG-U</v>
      </c>
      <c r="I27" s="3" t="s">
        <v>22</v>
      </c>
      <c r="J27" s="14">
        <v>0.4315468104876492</v>
      </c>
      <c r="K27" s="15">
        <f t="shared" si="2"/>
        <v>-813.38854786505146</v>
      </c>
      <c r="N27" s="28"/>
      <c r="O27" s="28"/>
    </row>
    <row r="28" spans="1:15" ht="12" customHeight="1">
      <c r="A28" s="7"/>
      <c r="B28" s="12" t="s">
        <v>59</v>
      </c>
      <c r="C28" s="7"/>
      <c r="D28" s="9" t="s">
        <v>60</v>
      </c>
      <c r="E28" s="9" t="str">
        <f t="shared" si="0"/>
        <v>404OPSSGCT</v>
      </c>
      <c r="F28" s="9">
        <v>3</v>
      </c>
      <c r="G28" s="10">
        <f>'6.1.2_6.1.3'!K98</f>
        <v>0</v>
      </c>
      <c r="H28" s="10" t="s">
        <v>15</v>
      </c>
      <c r="I28" s="3" t="s">
        <v>26</v>
      </c>
      <c r="J28" s="14">
        <v>0.4315468104876492</v>
      </c>
      <c r="K28" s="15">
        <f t="shared" si="2"/>
        <v>0</v>
      </c>
      <c r="N28" s="28"/>
      <c r="O28" s="28"/>
    </row>
    <row r="29" spans="1:15" ht="12" customHeight="1">
      <c r="A29" s="7"/>
      <c r="B29" s="12" t="s">
        <v>61</v>
      </c>
      <c r="C29" s="7"/>
      <c r="D29" s="9" t="s">
        <v>62</v>
      </c>
      <c r="E29" s="9" t="str">
        <f t="shared" si="0"/>
        <v>404GPCA</v>
      </c>
      <c r="F29" s="9">
        <v>3</v>
      </c>
      <c r="G29" s="10">
        <f>'6.1.2_6.1.3'!K102</f>
        <v>-160577.047969295</v>
      </c>
      <c r="H29" s="10" t="str">
        <f t="shared" si="1"/>
        <v>CA</v>
      </c>
      <c r="I29" s="3" t="s">
        <v>30</v>
      </c>
      <c r="J29" s="14">
        <v>0</v>
      </c>
      <c r="K29" s="15">
        <f t="shared" si="2"/>
        <v>0</v>
      </c>
      <c r="L29" s="26"/>
      <c r="N29" s="28"/>
      <c r="O29" s="28"/>
    </row>
    <row r="30" spans="1:15" ht="12" customHeight="1">
      <c r="A30" s="7"/>
      <c r="B30" s="12" t="s">
        <v>61</v>
      </c>
      <c r="C30" s="7"/>
      <c r="D30" s="9" t="s">
        <v>62</v>
      </c>
      <c r="E30" s="9" t="str">
        <f t="shared" si="0"/>
        <v>404GPCN</v>
      </c>
      <c r="F30" s="9">
        <v>3</v>
      </c>
      <c r="G30" s="10">
        <f>'6.1.2_6.1.3'!K103</f>
        <v>3285.1202733772225</v>
      </c>
      <c r="H30" s="10" t="str">
        <f t="shared" si="1"/>
        <v>CN</v>
      </c>
      <c r="I30" s="3" t="s">
        <v>42</v>
      </c>
      <c r="J30" s="14">
        <v>0.49892765457990973</v>
      </c>
      <c r="K30" s="15">
        <f t="shared" si="2"/>
        <v>1639.0373530090094</v>
      </c>
      <c r="L30" s="26"/>
      <c r="N30" s="28"/>
      <c r="O30" s="28"/>
    </row>
    <row r="31" spans="1:15" ht="12" customHeight="1">
      <c r="A31" s="7"/>
      <c r="B31" s="12" t="s">
        <v>61</v>
      </c>
      <c r="C31" s="7"/>
      <c r="D31" s="9" t="s">
        <v>62</v>
      </c>
      <c r="E31" s="9" t="str">
        <f t="shared" si="0"/>
        <v>404GPOR</v>
      </c>
      <c r="F31" s="9">
        <v>3</v>
      </c>
      <c r="G31" s="10">
        <f>'6.1.2_6.1.3'!K104</f>
        <v>-529812.3129897326</v>
      </c>
      <c r="H31" s="10" t="str">
        <f t="shared" si="1"/>
        <v>OR</v>
      </c>
      <c r="I31" s="3" t="s">
        <v>32</v>
      </c>
      <c r="J31" s="14">
        <v>0</v>
      </c>
      <c r="K31" s="15">
        <f t="shared" si="2"/>
        <v>0</v>
      </c>
      <c r="L31" s="9"/>
      <c r="N31" s="28"/>
      <c r="O31" s="28"/>
    </row>
    <row r="32" spans="1:15" ht="12" customHeight="1">
      <c r="A32" s="7"/>
      <c r="B32" s="12" t="s">
        <v>61</v>
      </c>
      <c r="C32" s="7"/>
      <c r="D32" s="9" t="s">
        <v>62</v>
      </c>
      <c r="E32" s="9" t="str">
        <f t="shared" si="0"/>
        <v>404GPSO</v>
      </c>
      <c r="F32" s="9">
        <v>3</v>
      </c>
      <c r="G32" s="10">
        <f>'6.1.2_6.1.3'!K105</f>
        <v>-6318.9320330824703</v>
      </c>
      <c r="H32" s="10" t="str">
        <f t="shared" si="1"/>
        <v>SO</v>
      </c>
      <c r="I32" s="3" t="s">
        <v>41</v>
      </c>
      <c r="J32" s="14">
        <v>0.42853606113710269</v>
      </c>
      <c r="K32" s="15">
        <f t="shared" si="2"/>
        <v>-2707.8902440502261</v>
      </c>
      <c r="L32" s="20"/>
      <c r="N32" s="28"/>
      <c r="O32" s="28"/>
    </row>
    <row r="33" spans="1:12" ht="12" customHeight="1">
      <c r="A33" s="7"/>
      <c r="B33" s="12" t="s">
        <v>61</v>
      </c>
      <c r="C33" s="7"/>
      <c r="D33" s="9" t="s">
        <v>62</v>
      </c>
      <c r="E33" s="9" t="str">
        <f t="shared" si="0"/>
        <v>404GPUT</v>
      </c>
      <c r="F33" s="9">
        <v>3</v>
      </c>
      <c r="G33" s="10">
        <f>'6.1.2_6.1.3'!K106</f>
        <v>-71.519999999999982</v>
      </c>
      <c r="H33" s="10" t="str">
        <f t="shared" si="1"/>
        <v>UT</v>
      </c>
      <c r="I33" s="3" t="s">
        <v>33</v>
      </c>
      <c r="J33" s="14">
        <v>1</v>
      </c>
      <c r="K33" s="15">
        <f t="shared" si="2"/>
        <v>-71.519999999999982</v>
      </c>
      <c r="L33" s="20"/>
    </row>
    <row r="34" spans="1:12" ht="12" customHeight="1">
      <c r="A34" s="7"/>
      <c r="B34" s="12" t="s">
        <v>61</v>
      </c>
      <c r="C34" s="7"/>
      <c r="D34" s="9" t="s">
        <v>62</v>
      </c>
      <c r="E34" s="9" t="str">
        <f t="shared" si="0"/>
        <v>404GPWA</v>
      </c>
      <c r="F34" s="9">
        <v>3</v>
      </c>
      <c r="G34" s="10">
        <f>'6.1.2_6.1.3'!K107</f>
        <v>10202.3966825307</v>
      </c>
      <c r="H34" s="10" t="str">
        <f t="shared" si="1"/>
        <v>WA</v>
      </c>
      <c r="I34" s="3" t="s">
        <v>34</v>
      </c>
      <c r="J34" s="14">
        <v>0</v>
      </c>
      <c r="K34" s="15">
        <f t="shared" si="2"/>
        <v>0</v>
      </c>
      <c r="L34" s="20"/>
    </row>
    <row r="35" spans="1:12" ht="12" customHeight="1">
      <c r="A35" s="7"/>
      <c r="B35" s="12" t="s">
        <v>61</v>
      </c>
      <c r="C35" s="7"/>
      <c r="D35" s="9" t="s">
        <v>62</v>
      </c>
      <c r="E35" s="9" t="str">
        <f t="shared" si="0"/>
        <v>404GPWYP</v>
      </c>
      <c r="F35" s="9">
        <v>3</v>
      </c>
      <c r="G35" s="10">
        <f>'6.1.2_6.1.3'!K108</f>
        <v>116386.33871291904</v>
      </c>
      <c r="H35" s="10" t="str">
        <f t="shared" si="1"/>
        <v>WYP</v>
      </c>
      <c r="I35" s="3" t="s">
        <v>35</v>
      </c>
      <c r="J35" s="14">
        <v>0</v>
      </c>
      <c r="K35" s="15">
        <f t="shared" si="2"/>
        <v>0</v>
      </c>
      <c r="L35" s="20"/>
    </row>
    <row r="36" spans="1:12" ht="12" customHeight="1">
      <c r="B36" s="12" t="s">
        <v>61</v>
      </c>
      <c r="C36" s="7"/>
      <c r="D36" s="9" t="s">
        <v>62</v>
      </c>
      <c r="E36" s="9" t="str">
        <f t="shared" si="0"/>
        <v>404GPWYU</v>
      </c>
      <c r="F36" s="9">
        <v>3</v>
      </c>
      <c r="G36" s="10">
        <f>'6.1.2_6.1.3'!K109</f>
        <v>41.820000000000618</v>
      </c>
      <c r="H36" s="10" t="str">
        <f t="shared" si="1"/>
        <v>WYU</v>
      </c>
      <c r="I36" s="3" t="s">
        <v>40</v>
      </c>
      <c r="J36" s="14">
        <v>0</v>
      </c>
      <c r="K36" s="15">
        <f t="shared" si="2"/>
        <v>0</v>
      </c>
    </row>
    <row r="37" spans="1:12" ht="12" customHeight="1">
      <c r="B37" s="12"/>
      <c r="C37" s="7"/>
      <c r="D37" s="9"/>
      <c r="E37" s="9"/>
      <c r="F37" s="9"/>
      <c r="G37" s="53">
        <f>SUM(G9:G36)</f>
        <v>1924267.1462133706</v>
      </c>
      <c r="H37" s="10"/>
      <c r="I37" s="9"/>
      <c r="K37" s="53">
        <f>SUM(K9:K36)</f>
        <v>1066289.8744610497</v>
      </c>
      <c r="L37" s="3" t="s">
        <v>63</v>
      </c>
    </row>
    <row r="38" spans="1:12" ht="12" customHeight="1">
      <c r="B38" s="12"/>
      <c r="C38" s="7"/>
      <c r="D38" s="9"/>
      <c r="E38" s="9"/>
      <c r="F38" s="9"/>
      <c r="G38" s="10"/>
      <c r="H38" s="10"/>
      <c r="I38" s="9"/>
    </row>
    <row r="39" spans="1:12" ht="12" customHeight="1">
      <c r="B39" s="12"/>
      <c r="C39" s="7"/>
      <c r="D39" s="9"/>
      <c r="E39" s="9"/>
      <c r="F39" s="54" t="s">
        <v>64</v>
      </c>
      <c r="G39" s="55">
        <f>'6.1'!G52+'6.1.1'!G37</f>
        <v>50541100.987145029</v>
      </c>
      <c r="H39" s="10"/>
      <c r="I39" s="9"/>
      <c r="K39" s="55">
        <f>'6.1'!K52+'6.1.1'!K37</f>
        <v>19386633.910062138</v>
      </c>
      <c r="L39" s="3" t="s">
        <v>63</v>
      </c>
    </row>
    <row r="40" spans="1:12" ht="12" customHeight="1">
      <c r="B40" s="12"/>
      <c r="C40" s="7"/>
      <c r="D40" s="9"/>
      <c r="E40" s="9"/>
      <c r="F40" s="9"/>
      <c r="G40" s="10"/>
      <c r="H40" s="10"/>
      <c r="I40" s="9"/>
      <c r="J40" s="56"/>
      <c r="K40" s="21"/>
      <c r="L40" s="26"/>
    </row>
    <row r="41" spans="1:12" ht="12" customHeight="1">
      <c r="B41" s="12"/>
      <c r="C41" s="7"/>
      <c r="D41" s="9"/>
      <c r="E41" s="9"/>
      <c r="F41" s="9"/>
      <c r="G41" s="10"/>
      <c r="H41" s="10"/>
      <c r="I41" s="9"/>
      <c r="J41" s="56"/>
      <c r="K41" s="21"/>
      <c r="L41" s="26"/>
    </row>
    <row r="42" spans="1:12" ht="12" customHeight="1">
      <c r="A42" s="7"/>
      <c r="B42" s="12"/>
      <c r="C42" s="7"/>
      <c r="D42" s="9"/>
      <c r="E42" s="9"/>
      <c r="F42" s="9"/>
      <c r="G42" s="10"/>
      <c r="H42" s="10"/>
      <c r="I42" s="9"/>
      <c r="J42" s="56"/>
      <c r="K42" s="57"/>
      <c r="L42" s="26"/>
    </row>
    <row r="43" spans="1:12" ht="12" customHeight="1">
      <c r="A43" s="7"/>
      <c r="B43" s="12"/>
      <c r="C43" s="7"/>
      <c r="D43" s="9"/>
      <c r="E43" s="9"/>
      <c r="F43" s="9"/>
      <c r="G43" s="10"/>
      <c r="H43" s="10"/>
      <c r="I43" s="9"/>
      <c r="J43" s="31"/>
      <c r="K43" s="21"/>
      <c r="L43" s="26"/>
    </row>
    <row r="44" spans="1:12" ht="12" customHeight="1">
      <c r="A44" s="7"/>
      <c r="B44" s="12"/>
      <c r="C44" s="7"/>
      <c r="D44" s="9"/>
      <c r="E44" s="9"/>
      <c r="F44" s="9"/>
      <c r="G44" s="10"/>
      <c r="H44" s="10"/>
      <c r="I44" s="9"/>
      <c r="J44" s="31"/>
      <c r="K44" s="21"/>
      <c r="L44" s="26"/>
    </row>
    <row r="45" spans="1:12" ht="12" customHeight="1">
      <c r="A45" s="7"/>
      <c r="B45" s="12"/>
      <c r="C45" s="7"/>
      <c r="D45" s="9"/>
      <c r="E45" s="9"/>
      <c r="F45" s="9"/>
      <c r="G45" s="10"/>
      <c r="H45" s="10"/>
      <c r="I45" s="9"/>
      <c r="J45" s="31"/>
      <c r="K45" s="21"/>
      <c r="L45" s="26"/>
    </row>
    <row r="46" spans="1:12" ht="12" customHeight="1">
      <c r="A46" s="7"/>
      <c r="B46" s="29"/>
      <c r="C46" s="29"/>
      <c r="D46" s="20"/>
      <c r="E46" s="20"/>
      <c r="F46" s="20"/>
      <c r="G46" s="21"/>
      <c r="H46" s="21"/>
      <c r="I46" s="20"/>
      <c r="J46" s="31"/>
      <c r="K46" s="21"/>
      <c r="L46" s="26"/>
    </row>
    <row r="47" spans="1:12" ht="12" customHeight="1">
      <c r="A47" s="7"/>
      <c r="B47" s="29"/>
      <c r="C47" s="29"/>
      <c r="D47" s="20"/>
      <c r="E47" s="20"/>
      <c r="F47" s="20"/>
      <c r="G47" s="21"/>
      <c r="H47" s="21"/>
      <c r="I47" s="20"/>
      <c r="J47" s="31"/>
      <c r="K47" s="21"/>
      <c r="L47" s="26"/>
    </row>
    <row r="48" spans="1:12" ht="12" customHeight="1">
      <c r="A48" s="7"/>
      <c r="B48" s="32"/>
      <c r="C48" s="29"/>
      <c r="D48" s="20"/>
      <c r="E48" s="20"/>
      <c r="F48" s="20"/>
      <c r="G48" s="21"/>
      <c r="H48" s="21"/>
      <c r="I48" s="20"/>
      <c r="J48" s="31"/>
      <c r="K48" s="21"/>
      <c r="L48" s="26"/>
    </row>
    <row r="49" spans="1:12" ht="12" customHeight="1">
      <c r="A49" s="7"/>
      <c r="B49" s="33"/>
      <c r="C49" s="34"/>
      <c r="D49" s="9"/>
      <c r="E49" s="9"/>
      <c r="F49" s="9"/>
      <c r="G49" s="9"/>
      <c r="H49" s="9"/>
      <c r="I49" s="9"/>
      <c r="J49" s="9"/>
      <c r="K49" s="9"/>
      <c r="L49" s="11"/>
    </row>
    <row r="50" spans="1:12" ht="12" customHeight="1">
      <c r="A50" s="7"/>
      <c r="B50" s="34"/>
      <c r="C50" s="34"/>
      <c r="D50" s="9"/>
      <c r="E50" s="9"/>
      <c r="F50" s="9"/>
      <c r="G50" s="9"/>
      <c r="H50" s="9"/>
      <c r="I50" s="9"/>
      <c r="J50" s="9"/>
      <c r="K50" s="9"/>
      <c r="L50" s="9"/>
    </row>
    <row r="51" spans="1:12" ht="12" customHeight="1">
      <c r="A51" s="7"/>
      <c r="B51" s="35"/>
      <c r="C51" s="34"/>
      <c r="D51" s="9"/>
      <c r="E51" s="9"/>
      <c r="F51" s="9"/>
      <c r="G51" s="9"/>
      <c r="H51" s="9"/>
      <c r="I51" s="9"/>
      <c r="J51" s="9"/>
      <c r="K51" s="9"/>
      <c r="L51" s="11"/>
    </row>
    <row r="52" spans="1:12" ht="12" customHeight="1">
      <c r="A52" s="7"/>
      <c r="B52" s="35"/>
      <c r="C52" s="34"/>
      <c r="D52" s="9"/>
      <c r="E52" s="9"/>
      <c r="F52" s="9"/>
      <c r="G52" s="9"/>
      <c r="H52" s="9"/>
      <c r="I52" s="9"/>
      <c r="J52" s="9"/>
      <c r="K52" s="9"/>
      <c r="L52" s="11"/>
    </row>
    <row r="53" spans="1:12" ht="12" customHeight="1" thickBot="1">
      <c r="A53" s="7"/>
      <c r="B53" s="36" t="s">
        <v>46</v>
      </c>
      <c r="C53" s="7"/>
      <c r="D53" s="9"/>
      <c r="E53" s="9"/>
      <c r="F53" s="9"/>
      <c r="G53" s="9"/>
      <c r="H53" s="9"/>
      <c r="I53" s="9"/>
      <c r="J53" s="9"/>
      <c r="K53" s="9"/>
      <c r="L53" s="11"/>
    </row>
    <row r="54" spans="1:12" ht="12" customHeight="1">
      <c r="A54" s="37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1"/>
    </row>
    <row r="55" spans="1:12" ht="12" customHeight="1">
      <c r="A55" s="42"/>
      <c r="B55" s="35"/>
      <c r="C55" s="7"/>
      <c r="D55" s="9"/>
      <c r="E55" s="9"/>
      <c r="F55" s="9"/>
      <c r="G55" s="43"/>
      <c r="H55" s="43"/>
      <c r="I55" s="9"/>
      <c r="J55" s="9"/>
      <c r="K55" s="9"/>
      <c r="L55" s="44"/>
    </row>
    <row r="56" spans="1:12" ht="12" customHeight="1">
      <c r="A56" s="42"/>
      <c r="B56" s="35"/>
      <c r="C56" s="7"/>
      <c r="D56" s="9"/>
      <c r="E56" s="9"/>
      <c r="F56" s="9"/>
      <c r="G56" s="9"/>
      <c r="H56" s="9"/>
      <c r="I56" s="9"/>
      <c r="J56" s="9"/>
      <c r="K56" s="9"/>
      <c r="L56" s="44"/>
    </row>
    <row r="57" spans="1:12" ht="12" customHeight="1">
      <c r="A57" s="42"/>
      <c r="B57" s="35"/>
      <c r="C57" s="7"/>
      <c r="D57" s="9"/>
      <c r="E57" s="9"/>
      <c r="F57" s="9"/>
      <c r="G57" s="9"/>
      <c r="H57" s="9"/>
      <c r="I57" s="9"/>
      <c r="J57" s="9"/>
      <c r="K57" s="9"/>
      <c r="L57" s="44"/>
    </row>
    <row r="58" spans="1:12" ht="12" customHeight="1">
      <c r="A58" s="42"/>
      <c r="B58" s="7"/>
      <c r="C58" s="7"/>
      <c r="D58" s="9"/>
      <c r="E58" s="9"/>
      <c r="F58" s="9"/>
      <c r="G58" s="9"/>
      <c r="H58" s="9"/>
      <c r="I58" s="9"/>
      <c r="J58" s="9"/>
      <c r="K58" s="9"/>
      <c r="L58" s="45"/>
    </row>
    <row r="59" spans="1:12" ht="12" customHeight="1">
      <c r="A59" s="42"/>
      <c r="B59" s="7"/>
      <c r="C59" s="7"/>
      <c r="D59" s="9"/>
      <c r="E59" s="9"/>
      <c r="F59" s="9"/>
      <c r="G59" s="9"/>
      <c r="H59" s="9"/>
      <c r="I59" s="9"/>
      <c r="J59" s="9"/>
      <c r="K59" s="9"/>
      <c r="L59" s="45"/>
    </row>
    <row r="60" spans="1:12" ht="12" customHeight="1">
      <c r="A60" s="42"/>
      <c r="B60" s="7"/>
      <c r="C60" s="7"/>
      <c r="D60" s="9"/>
      <c r="E60" s="9"/>
      <c r="F60" s="9"/>
      <c r="G60" s="9"/>
      <c r="H60" s="9"/>
      <c r="I60" s="9"/>
      <c r="J60" s="9"/>
      <c r="K60" s="9"/>
      <c r="L60" s="45"/>
    </row>
    <row r="61" spans="1:12" ht="12" customHeight="1">
      <c r="A61" s="42"/>
      <c r="B61" s="7"/>
      <c r="C61" s="7"/>
      <c r="D61" s="9"/>
      <c r="E61" s="9"/>
      <c r="F61" s="9"/>
      <c r="G61" s="9"/>
      <c r="H61" s="9"/>
      <c r="I61" s="9"/>
      <c r="J61" s="9"/>
      <c r="K61" s="9"/>
      <c r="L61" s="45"/>
    </row>
    <row r="62" spans="1:12" ht="12" customHeight="1" thickBot="1">
      <c r="A62" s="46"/>
      <c r="B62" s="47"/>
      <c r="C62" s="47"/>
      <c r="D62" s="48"/>
      <c r="E62" s="48"/>
      <c r="F62" s="48"/>
      <c r="G62" s="48"/>
      <c r="H62" s="48"/>
      <c r="I62" s="48"/>
      <c r="J62" s="48"/>
      <c r="K62" s="48"/>
      <c r="L62" s="49"/>
    </row>
    <row r="63" spans="1:12" ht="12" customHeight="1">
      <c r="A63" s="7"/>
      <c r="B63" s="7"/>
      <c r="C63" s="7"/>
      <c r="D63" s="9"/>
      <c r="E63" s="9"/>
      <c r="F63" s="9"/>
      <c r="G63" s="9"/>
      <c r="H63" s="9"/>
      <c r="I63" s="9"/>
      <c r="J63" s="9"/>
      <c r="K63" s="9"/>
      <c r="L63" s="9"/>
    </row>
    <row r="64" spans="1:12" ht="12" customHeight="1">
      <c r="A64" s="7"/>
      <c r="B64" s="7"/>
      <c r="C64" s="7"/>
      <c r="D64" s="9"/>
      <c r="E64" s="9"/>
      <c r="F64" s="9"/>
      <c r="G64" s="9"/>
      <c r="H64" s="9"/>
      <c r="I64" s="9"/>
      <c r="J64" s="9"/>
      <c r="K64" s="9"/>
      <c r="L64" s="9"/>
    </row>
    <row r="65" spans="4:9" ht="12" customHeight="1"/>
    <row r="67" spans="4:9">
      <c r="D67" s="5"/>
      <c r="E67" s="5"/>
      <c r="I67" s="50"/>
    </row>
    <row r="68" spans="4:9">
      <c r="D68" s="51"/>
      <c r="E68" s="51"/>
    </row>
    <row r="69" spans="4:9">
      <c r="D69" s="51"/>
      <c r="E69" s="51"/>
    </row>
    <row r="70" spans="4:9">
      <c r="D70" s="51"/>
      <c r="E70" s="51"/>
    </row>
    <row r="71" spans="4:9">
      <c r="D71" s="51"/>
      <c r="E71" s="51"/>
    </row>
    <row r="72" spans="4:9">
      <c r="D72" s="51"/>
      <c r="E72" s="51"/>
    </row>
    <row r="73" spans="4:9">
      <c r="D73" s="51"/>
      <c r="E73" s="51"/>
    </row>
    <row r="74" spans="4:9">
      <c r="D74" s="51"/>
      <c r="E74" s="51"/>
    </row>
    <row r="75" spans="4:9">
      <c r="D75" s="51"/>
      <c r="E75" s="51"/>
    </row>
    <row r="76" spans="4:9">
      <c r="D76" s="51"/>
      <c r="E76" s="51"/>
    </row>
    <row r="77" spans="4:9">
      <c r="D77" s="51"/>
      <c r="E77" s="51"/>
    </row>
    <row r="78" spans="4:9">
      <c r="D78" s="51"/>
      <c r="E78" s="51"/>
    </row>
    <row r="79" spans="4:9">
      <c r="D79" s="51"/>
      <c r="E79" s="51"/>
    </row>
    <row r="80" spans="4:9">
      <c r="D80" s="51"/>
      <c r="E80" s="51"/>
    </row>
    <row r="81" spans="4:5">
      <c r="D81" s="51"/>
      <c r="E81" s="51"/>
    </row>
    <row r="82" spans="4:5">
      <c r="D82" s="51"/>
      <c r="E82" s="51"/>
    </row>
    <row r="83" spans="4:5">
      <c r="D83" s="51"/>
      <c r="E83" s="51"/>
    </row>
    <row r="84" spans="4:5">
      <c r="D84" s="51"/>
      <c r="E84" s="51"/>
    </row>
    <row r="85" spans="4:5">
      <c r="D85" s="51"/>
      <c r="E85" s="51"/>
    </row>
    <row r="86" spans="4:5">
      <c r="D86" s="51"/>
      <c r="E86" s="51"/>
    </row>
    <row r="87" spans="4:5">
      <c r="D87" s="51"/>
      <c r="E87" s="51"/>
    </row>
    <row r="88" spans="4:5">
      <c r="D88" s="51"/>
      <c r="E88" s="51"/>
    </row>
    <row r="89" spans="4:5">
      <c r="D89" s="51"/>
      <c r="E89" s="51"/>
    </row>
    <row r="90" spans="4:5">
      <c r="D90" s="51"/>
      <c r="E90" s="51"/>
    </row>
    <row r="91" spans="4:5">
      <c r="D91" s="51"/>
      <c r="E91" s="51"/>
    </row>
    <row r="92" spans="4:5">
      <c r="D92" s="51"/>
      <c r="E92" s="51"/>
    </row>
    <row r="93" spans="4:5">
      <c r="D93" s="51"/>
      <c r="E93" s="51"/>
    </row>
    <row r="94" spans="4:5">
      <c r="D94" s="51"/>
      <c r="E94" s="51"/>
    </row>
    <row r="95" spans="4:5">
      <c r="D95" s="51"/>
      <c r="E95" s="51"/>
    </row>
    <row r="96" spans="4:5">
      <c r="D96" s="51"/>
      <c r="E96" s="51"/>
    </row>
    <row r="97" spans="4:5">
      <c r="D97" s="51"/>
      <c r="E97" s="51"/>
    </row>
    <row r="98" spans="4:5">
      <c r="D98" s="51"/>
      <c r="E98" s="51"/>
    </row>
    <row r="99" spans="4:5">
      <c r="D99" s="51"/>
      <c r="E99" s="51"/>
    </row>
    <row r="100" spans="4:5">
      <c r="D100" s="51"/>
      <c r="E100" s="51"/>
    </row>
    <row r="101" spans="4:5">
      <c r="D101" s="51"/>
      <c r="E101" s="51"/>
    </row>
    <row r="102" spans="4:5">
      <c r="D102" s="51"/>
      <c r="E102" s="51"/>
    </row>
    <row r="103" spans="4:5">
      <c r="D103" s="51"/>
      <c r="E103" s="51"/>
    </row>
    <row r="104" spans="4:5">
      <c r="D104" s="51"/>
      <c r="E104" s="51"/>
    </row>
    <row r="105" spans="4:5">
      <c r="D105" s="51"/>
      <c r="E105" s="51"/>
    </row>
    <row r="106" spans="4:5">
      <c r="D106" s="51"/>
      <c r="E106" s="51"/>
    </row>
    <row r="107" spans="4:5">
      <c r="D107" s="51"/>
      <c r="E107" s="51"/>
    </row>
    <row r="108" spans="4:5">
      <c r="D108" s="51"/>
      <c r="E108" s="51"/>
    </row>
    <row r="109" spans="4:5">
      <c r="D109" s="51"/>
      <c r="E109" s="51"/>
    </row>
    <row r="110" spans="4:5">
      <c r="D110" s="51"/>
      <c r="E110" s="51"/>
    </row>
    <row r="111" spans="4:5">
      <c r="D111" s="51"/>
      <c r="E111" s="51"/>
    </row>
    <row r="112" spans="4:5">
      <c r="D112" s="51"/>
      <c r="E112" s="51"/>
    </row>
    <row r="113" spans="4:5">
      <c r="D113" s="51"/>
      <c r="E113" s="51"/>
    </row>
    <row r="114" spans="4:5">
      <c r="D114" s="51"/>
      <c r="E114" s="51"/>
    </row>
    <row r="115" spans="4:5">
      <c r="D115" s="51"/>
      <c r="E115" s="51"/>
    </row>
    <row r="116" spans="4:5">
      <c r="D116" s="51"/>
      <c r="E116" s="51"/>
    </row>
    <row r="117" spans="4:5">
      <c r="D117" s="51"/>
      <c r="E117" s="51"/>
    </row>
    <row r="118" spans="4:5">
      <c r="D118" s="51"/>
      <c r="E118" s="51"/>
    </row>
    <row r="119" spans="4:5">
      <c r="D119" s="51"/>
      <c r="E119" s="51"/>
    </row>
    <row r="120" spans="4:5">
      <c r="D120" s="51"/>
      <c r="E120" s="51"/>
    </row>
    <row r="121" spans="4:5">
      <c r="D121" s="51"/>
      <c r="E121" s="51"/>
    </row>
    <row r="122" spans="4:5">
      <c r="D122" s="51"/>
      <c r="E122" s="51"/>
    </row>
    <row r="123" spans="4:5">
      <c r="D123" s="51"/>
      <c r="E123" s="51"/>
    </row>
    <row r="124" spans="4:5">
      <c r="D124" s="51"/>
      <c r="E124" s="51"/>
    </row>
    <row r="125" spans="4:5">
      <c r="D125" s="51"/>
      <c r="E125" s="51"/>
    </row>
    <row r="126" spans="4:5">
      <c r="D126" s="51"/>
      <c r="E126" s="51"/>
    </row>
    <row r="127" spans="4:5">
      <c r="D127" s="51"/>
      <c r="E127" s="51"/>
    </row>
    <row r="128" spans="4:5">
      <c r="D128" s="51"/>
      <c r="E128" s="51"/>
    </row>
    <row r="129" spans="4:5">
      <c r="D129" s="51"/>
      <c r="E129" s="51"/>
    </row>
    <row r="130" spans="4:5">
      <c r="D130" s="51"/>
      <c r="E130" s="51"/>
    </row>
    <row r="131" spans="4:5">
      <c r="D131" s="51"/>
      <c r="E131" s="51"/>
    </row>
    <row r="132" spans="4:5">
      <c r="D132" s="51"/>
      <c r="E132" s="51"/>
    </row>
    <row r="133" spans="4:5">
      <c r="D133" s="51"/>
      <c r="E133" s="51"/>
    </row>
    <row r="134" spans="4:5">
      <c r="D134" s="51"/>
      <c r="E134" s="51"/>
    </row>
    <row r="135" spans="4:5">
      <c r="D135" s="51"/>
      <c r="E135" s="51"/>
    </row>
    <row r="136" spans="4:5">
      <c r="D136" s="51"/>
      <c r="E136" s="51"/>
    </row>
    <row r="137" spans="4:5">
      <c r="D137" s="51"/>
      <c r="E137" s="51"/>
    </row>
    <row r="138" spans="4:5">
      <c r="D138" s="51"/>
      <c r="E138" s="51"/>
    </row>
    <row r="139" spans="4:5">
      <c r="D139" s="51"/>
      <c r="E139" s="51"/>
    </row>
    <row r="140" spans="4:5">
      <c r="D140" s="51"/>
      <c r="E140" s="51"/>
    </row>
    <row r="141" spans="4:5">
      <c r="D141" s="51"/>
      <c r="E141" s="51"/>
    </row>
    <row r="142" spans="4:5">
      <c r="D142" s="51"/>
      <c r="E142" s="51"/>
    </row>
    <row r="143" spans="4:5">
      <c r="D143" s="51"/>
      <c r="E143" s="51"/>
    </row>
    <row r="144" spans="4:5">
      <c r="D144" s="51"/>
      <c r="E144" s="51"/>
    </row>
    <row r="145" spans="4:5">
      <c r="D145" s="51"/>
      <c r="E145" s="51"/>
    </row>
    <row r="146" spans="4:5">
      <c r="D146" s="51"/>
      <c r="E146" s="51"/>
    </row>
    <row r="147" spans="4:5">
      <c r="D147" s="51"/>
      <c r="E147" s="51"/>
    </row>
    <row r="148" spans="4:5">
      <c r="D148" s="51"/>
      <c r="E148" s="51"/>
    </row>
    <row r="149" spans="4:5">
      <c r="D149" s="51"/>
      <c r="E149" s="51"/>
    </row>
    <row r="150" spans="4:5">
      <c r="D150" s="51"/>
      <c r="E150" s="51"/>
    </row>
    <row r="151" spans="4:5">
      <c r="D151" s="51"/>
      <c r="E151" s="51"/>
    </row>
    <row r="152" spans="4:5">
      <c r="D152" s="51"/>
      <c r="E152" s="51"/>
    </row>
    <row r="153" spans="4:5">
      <c r="D153" s="51"/>
      <c r="E153" s="51"/>
    </row>
    <row r="154" spans="4:5">
      <c r="D154" s="51"/>
      <c r="E154" s="51"/>
    </row>
    <row r="155" spans="4:5">
      <c r="D155" s="51"/>
      <c r="E155" s="51"/>
    </row>
    <row r="156" spans="4:5">
      <c r="D156" s="51"/>
      <c r="E156" s="51"/>
    </row>
    <row r="157" spans="4:5">
      <c r="D157" s="51"/>
      <c r="E157" s="51"/>
    </row>
    <row r="158" spans="4:5">
      <c r="D158" s="51"/>
      <c r="E158" s="51"/>
    </row>
    <row r="159" spans="4:5">
      <c r="D159" s="51"/>
      <c r="E159" s="51"/>
    </row>
    <row r="160" spans="4:5">
      <c r="D160" s="51"/>
      <c r="E160" s="51"/>
    </row>
    <row r="161" spans="4:5">
      <c r="D161" s="51"/>
      <c r="E161" s="51"/>
    </row>
    <row r="162" spans="4:5">
      <c r="D162" s="51"/>
      <c r="E162" s="51"/>
    </row>
    <row r="163" spans="4:5">
      <c r="D163" s="51"/>
      <c r="E163" s="51"/>
    </row>
    <row r="164" spans="4:5">
      <c r="D164" s="51"/>
      <c r="E164" s="51"/>
    </row>
    <row r="165" spans="4:5">
      <c r="D165" s="51"/>
      <c r="E165" s="51"/>
    </row>
    <row r="166" spans="4:5">
      <c r="D166" s="51"/>
      <c r="E166" s="51"/>
    </row>
    <row r="167" spans="4:5">
      <c r="D167" s="51"/>
      <c r="E167" s="51"/>
    </row>
    <row r="168" spans="4:5">
      <c r="D168" s="51"/>
      <c r="E168" s="51"/>
    </row>
    <row r="169" spans="4:5">
      <c r="D169" s="51"/>
      <c r="E169" s="51"/>
    </row>
    <row r="170" spans="4:5">
      <c r="D170" s="51"/>
      <c r="E170" s="51"/>
    </row>
    <row r="171" spans="4:5">
      <c r="D171" s="51"/>
      <c r="E171" s="51"/>
    </row>
    <row r="172" spans="4:5">
      <c r="D172" s="51"/>
      <c r="E172" s="51"/>
    </row>
    <row r="173" spans="4:5">
      <c r="D173" s="51"/>
      <c r="E173" s="51"/>
    </row>
    <row r="174" spans="4:5">
      <c r="D174" s="51"/>
      <c r="E174" s="51"/>
    </row>
    <row r="175" spans="4:5">
      <c r="D175" s="51"/>
      <c r="E175" s="51"/>
    </row>
    <row r="176" spans="4:5">
      <c r="D176" s="51"/>
      <c r="E176" s="51"/>
    </row>
    <row r="177" spans="4:5">
      <c r="D177" s="51"/>
      <c r="E177" s="51"/>
    </row>
    <row r="178" spans="4:5">
      <c r="D178" s="51"/>
      <c r="E178" s="51"/>
    </row>
    <row r="179" spans="4:5">
      <c r="D179" s="51"/>
      <c r="E179" s="51"/>
    </row>
    <row r="180" spans="4:5">
      <c r="D180" s="51"/>
      <c r="E180" s="51"/>
    </row>
    <row r="181" spans="4:5">
      <c r="D181" s="51"/>
      <c r="E181" s="51"/>
    </row>
    <row r="182" spans="4:5">
      <c r="D182" s="51"/>
      <c r="E182" s="51"/>
    </row>
    <row r="183" spans="4:5">
      <c r="D183" s="51"/>
      <c r="E183" s="51"/>
    </row>
    <row r="184" spans="4:5">
      <c r="D184" s="51"/>
      <c r="E184" s="51"/>
    </row>
    <row r="185" spans="4:5">
      <c r="D185" s="51"/>
      <c r="E185" s="51"/>
    </row>
    <row r="186" spans="4:5">
      <c r="D186" s="51"/>
      <c r="E186" s="51"/>
    </row>
    <row r="187" spans="4:5">
      <c r="D187" s="51"/>
      <c r="E187" s="51"/>
    </row>
    <row r="188" spans="4:5">
      <c r="D188" s="51"/>
      <c r="E188" s="51"/>
    </row>
    <row r="189" spans="4:5">
      <c r="D189" s="51"/>
      <c r="E189" s="51"/>
    </row>
    <row r="190" spans="4:5">
      <c r="D190" s="51"/>
      <c r="E190" s="51"/>
    </row>
    <row r="191" spans="4:5">
      <c r="D191" s="51"/>
      <c r="E191" s="51"/>
    </row>
    <row r="192" spans="4:5">
      <c r="D192" s="51"/>
      <c r="E192" s="51"/>
    </row>
    <row r="193" spans="4:5">
      <c r="D193" s="51"/>
      <c r="E193" s="51"/>
    </row>
    <row r="194" spans="4:5">
      <c r="D194" s="51"/>
      <c r="E194" s="51"/>
    </row>
    <row r="195" spans="4:5">
      <c r="D195" s="51"/>
      <c r="E195" s="51"/>
    </row>
    <row r="196" spans="4:5">
      <c r="D196" s="51"/>
      <c r="E196" s="51"/>
    </row>
    <row r="197" spans="4:5">
      <c r="D197" s="51"/>
      <c r="E197" s="51"/>
    </row>
    <row r="198" spans="4:5">
      <c r="D198" s="51"/>
      <c r="E198" s="51"/>
    </row>
    <row r="199" spans="4:5">
      <c r="D199" s="51"/>
      <c r="E199" s="51"/>
    </row>
    <row r="200" spans="4:5">
      <c r="D200" s="51"/>
      <c r="E200" s="51"/>
    </row>
    <row r="201" spans="4:5">
      <c r="D201" s="51"/>
      <c r="E201" s="51"/>
    </row>
    <row r="202" spans="4:5">
      <c r="D202" s="51"/>
      <c r="E202" s="51"/>
    </row>
    <row r="203" spans="4:5">
      <c r="D203" s="51"/>
      <c r="E203" s="51"/>
    </row>
    <row r="204" spans="4:5">
      <c r="D204" s="51"/>
      <c r="E204" s="51"/>
    </row>
    <row r="205" spans="4:5">
      <c r="D205" s="51"/>
      <c r="E205" s="51"/>
    </row>
    <row r="206" spans="4:5">
      <c r="D206" s="51"/>
      <c r="E206" s="51"/>
    </row>
    <row r="207" spans="4:5">
      <c r="D207" s="51"/>
      <c r="E207" s="51"/>
    </row>
    <row r="208" spans="4:5">
      <c r="D208" s="51"/>
      <c r="E208" s="51"/>
    </row>
    <row r="209" spans="4:5">
      <c r="D209" s="51"/>
      <c r="E209" s="51"/>
    </row>
    <row r="210" spans="4:5">
      <c r="D210" s="51"/>
      <c r="E210" s="51"/>
    </row>
    <row r="211" spans="4:5">
      <c r="D211" s="51"/>
      <c r="E211" s="51"/>
    </row>
    <row r="212" spans="4:5">
      <c r="D212" s="51"/>
      <c r="E212" s="51"/>
    </row>
    <row r="213" spans="4:5">
      <c r="D213" s="51"/>
      <c r="E213" s="51"/>
    </row>
    <row r="214" spans="4:5">
      <c r="D214" s="51"/>
      <c r="E214" s="51"/>
    </row>
    <row r="215" spans="4:5">
      <c r="D215" s="51"/>
      <c r="E215" s="51"/>
    </row>
    <row r="216" spans="4:5">
      <c r="D216" s="51"/>
      <c r="E216" s="51"/>
    </row>
    <row r="217" spans="4:5">
      <c r="D217" s="51"/>
      <c r="E217" s="51"/>
    </row>
    <row r="218" spans="4:5">
      <c r="D218" s="51"/>
      <c r="E218" s="51"/>
    </row>
    <row r="219" spans="4:5">
      <c r="D219" s="51"/>
      <c r="E219" s="51"/>
    </row>
    <row r="220" spans="4:5">
      <c r="D220" s="51"/>
      <c r="E220" s="51"/>
    </row>
    <row r="221" spans="4:5">
      <c r="D221" s="51"/>
      <c r="E221" s="51"/>
    </row>
    <row r="222" spans="4:5">
      <c r="D222" s="51"/>
      <c r="E222" s="51"/>
    </row>
    <row r="223" spans="4:5">
      <c r="D223" s="51"/>
      <c r="E223" s="51"/>
    </row>
    <row r="224" spans="4:5">
      <c r="D224" s="51"/>
      <c r="E224" s="51"/>
    </row>
    <row r="225" spans="4:5">
      <c r="D225" s="51"/>
      <c r="E225" s="51"/>
    </row>
    <row r="226" spans="4:5">
      <c r="D226" s="51"/>
      <c r="E226" s="51"/>
    </row>
    <row r="227" spans="4:5">
      <c r="D227" s="51"/>
      <c r="E227" s="51"/>
    </row>
    <row r="228" spans="4:5">
      <c r="D228" s="51"/>
      <c r="E228" s="51"/>
    </row>
    <row r="229" spans="4:5">
      <c r="D229" s="51"/>
      <c r="E229" s="51"/>
    </row>
    <row r="230" spans="4:5">
      <c r="D230" s="51"/>
      <c r="E230" s="51"/>
    </row>
    <row r="231" spans="4:5">
      <c r="D231" s="51"/>
      <c r="E231" s="51"/>
    </row>
    <row r="232" spans="4:5">
      <c r="D232" s="51"/>
      <c r="E232" s="51"/>
    </row>
    <row r="233" spans="4:5">
      <c r="D233" s="51"/>
      <c r="E233" s="51"/>
    </row>
    <row r="234" spans="4:5">
      <c r="D234" s="51"/>
      <c r="E234" s="51"/>
    </row>
    <row r="235" spans="4:5">
      <c r="D235" s="51"/>
      <c r="E235" s="51"/>
    </row>
    <row r="236" spans="4:5">
      <c r="D236" s="51"/>
      <c r="E236" s="51"/>
    </row>
    <row r="237" spans="4:5">
      <c r="D237" s="51"/>
      <c r="E237" s="51"/>
    </row>
    <row r="238" spans="4:5">
      <c r="D238" s="51"/>
      <c r="E238" s="51"/>
    </row>
    <row r="239" spans="4:5">
      <c r="D239" s="51"/>
      <c r="E239" s="51"/>
    </row>
    <row r="240" spans="4:5">
      <c r="D240" s="51"/>
      <c r="E240" s="51"/>
    </row>
    <row r="241" spans="4:5">
      <c r="D241" s="51"/>
      <c r="E241" s="51"/>
    </row>
    <row r="242" spans="4:5">
      <c r="D242" s="51"/>
      <c r="E242" s="51"/>
    </row>
    <row r="243" spans="4:5">
      <c r="D243" s="51"/>
      <c r="E243" s="51"/>
    </row>
    <row r="244" spans="4:5">
      <c r="D244" s="51"/>
      <c r="E244" s="51"/>
    </row>
    <row r="245" spans="4:5">
      <c r="D245" s="51"/>
      <c r="E245" s="51"/>
    </row>
    <row r="246" spans="4:5">
      <c r="D246" s="51"/>
      <c r="E246" s="51"/>
    </row>
    <row r="247" spans="4:5">
      <c r="D247" s="51"/>
      <c r="E247" s="51"/>
    </row>
    <row r="248" spans="4:5">
      <c r="D248" s="51"/>
      <c r="E248" s="51"/>
    </row>
    <row r="249" spans="4:5">
      <c r="D249" s="51"/>
      <c r="E249" s="51"/>
    </row>
    <row r="250" spans="4:5">
      <c r="D250" s="51"/>
      <c r="E250" s="51"/>
    </row>
    <row r="251" spans="4:5">
      <c r="D251" s="51"/>
      <c r="E251" s="51"/>
    </row>
    <row r="252" spans="4:5">
      <c r="D252" s="51"/>
      <c r="E252" s="51"/>
    </row>
    <row r="253" spans="4:5">
      <c r="D253" s="51"/>
      <c r="E253" s="51"/>
    </row>
    <row r="254" spans="4:5">
      <c r="D254" s="51"/>
      <c r="E254" s="51"/>
    </row>
    <row r="255" spans="4:5">
      <c r="D255" s="51"/>
      <c r="E255" s="51"/>
    </row>
    <row r="256" spans="4:5">
      <c r="D256" s="51"/>
      <c r="E256" s="51"/>
    </row>
    <row r="257" spans="4:5">
      <c r="D257" s="51"/>
      <c r="E257" s="51"/>
    </row>
    <row r="258" spans="4:5">
      <c r="D258" s="51"/>
      <c r="E258" s="51"/>
    </row>
    <row r="259" spans="4:5">
      <c r="D259" s="51"/>
      <c r="E259" s="51"/>
    </row>
    <row r="260" spans="4:5">
      <c r="D260" s="51"/>
      <c r="E260" s="51"/>
    </row>
    <row r="261" spans="4:5">
      <c r="D261" s="51"/>
      <c r="E261" s="51"/>
    </row>
    <row r="262" spans="4:5">
      <c r="D262" s="51"/>
      <c r="E262" s="51"/>
    </row>
    <row r="263" spans="4:5">
      <c r="D263" s="51"/>
      <c r="E263" s="51"/>
    </row>
    <row r="264" spans="4:5">
      <c r="D264" s="51"/>
      <c r="E264" s="51"/>
    </row>
    <row r="265" spans="4:5">
      <c r="D265" s="51"/>
      <c r="E265" s="51"/>
    </row>
    <row r="266" spans="4:5">
      <c r="D266" s="51"/>
      <c r="E266" s="51"/>
    </row>
    <row r="267" spans="4:5">
      <c r="D267" s="51"/>
      <c r="E267" s="51"/>
    </row>
    <row r="268" spans="4:5">
      <c r="D268" s="51"/>
      <c r="E268" s="51"/>
    </row>
    <row r="269" spans="4:5">
      <c r="D269" s="51"/>
      <c r="E269" s="51"/>
    </row>
    <row r="270" spans="4:5">
      <c r="D270" s="51"/>
      <c r="E270" s="51"/>
    </row>
    <row r="271" spans="4:5">
      <c r="D271" s="51"/>
      <c r="E271" s="51"/>
    </row>
    <row r="272" spans="4:5">
      <c r="D272" s="51"/>
      <c r="E272" s="51"/>
    </row>
    <row r="273" spans="4:5">
      <c r="D273" s="51"/>
      <c r="E273" s="51"/>
    </row>
    <row r="274" spans="4:5">
      <c r="D274" s="51"/>
      <c r="E274" s="51"/>
    </row>
    <row r="275" spans="4:5">
      <c r="D275" s="51"/>
      <c r="E275" s="51"/>
    </row>
    <row r="276" spans="4:5">
      <c r="D276" s="51"/>
      <c r="E276" s="51"/>
    </row>
    <row r="277" spans="4:5">
      <c r="D277" s="51"/>
      <c r="E277" s="51"/>
    </row>
    <row r="278" spans="4:5">
      <c r="D278" s="51"/>
      <c r="E278" s="51"/>
    </row>
    <row r="279" spans="4:5">
      <c r="D279" s="51"/>
      <c r="E279" s="51"/>
    </row>
    <row r="280" spans="4:5">
      <c r="D280" s="51"/>
      <c r="E280" s="51"/>
    </row>
    <row r="281" spans="4:5">
      <c r="D281" s="51"/>
      <c r="E281" s="51"/>
    </row>
    <row r="282" spans="4:5">
      <c r="D282" s="51"/>
      <c r="E282" s="51"/>
    </row>
    <row r="283" spans="4:5">
      <c r="D283" s="51"/>
      <c r="E283" s="51"/>
    </row>
    <row r="284" spans="4:5">
      <c r="D284" s="51"/>
      <c r="E284" s="51"/>
    </row>
    <row r="285" spans="4:5">
      <c r="D285" s="51"/>
      <c r="E285" s="51"/>
    </row>
    <row r="286" spans="4:5">
      <c r="D286" s="51"/>
      <c r="E286" s="51"/>
    </row>
    <row r="287" spans="4:5">
      <c r="D287" s="51"/>
      <c r="E287" s="51"/>
    </row>
    <row r="288" spans="4:5">
      <c r="D288" s="51"/>
      <c r="E288" s="51"/>
    </row>
    <row r="289" spans="4:5">
      <c r="D289" s="51"/>
      <c r="E289" s="51"/>
    </row>
    <row r="290" spans="4:5">
      <c r="D290" s="51"/>
      <c r="E290" s="51"/>
    </row>
    <row r="291" spans="4:5">
      <c r="D291" s="51"/>
      <c r="E291" s="51"/>
    </row>
    <row r="292" spans="4:5">
      <c r="D292" s="51"/>
      <c r="E292" s="51"/>
    </row>
    <row r="293" spans="4:5">
      <c r="D293" s="51"/>
      <c r="E293" s="51"/>
    </row>
    <row r="294" spans="4:5">
      <c r="D294" s="51"/>
      <c r="E294" s="51"/>
    </row>
    <row r="295" spans="4:5">
      <c r="D295" s="51"/>
      <c r="E295" s="51"/>
    </row>
    <row r="296" spans="4:5">
      <c r="D296" s="51"/>
      <c r="E296" s="51"/>
    </row>
    <row r="297" spans="4:5">
      <c r="D297" s="51"/>
      <c r="E297" s="51"/>
    </row>
    <row r="298" spans="4:5">
      <c r="D298" s="51"/>
      <c r="E298" s="51"/>
    </row>
    <row r="299" spans="4:5">
      <c r="D299" s="51"/>
      <c r="E299" s="51"/>
    </row>
    <row r="300" spans="4:5">
      <c r="D300" s="51"/>
      <c r="E300" s="51"/>
    </row>
    <row r="301" spans="4:5">
      <c r="D301" s="51"/>
      <c r="E301" s="51"/>
    </row>
    <row r="302" spans="4:5">
      <c r="D302" s="51"/>
      <c r="E302" s="51"/>
    </row>
    <row r="303" spans="4:5">
      <c r="D303" s="51"/>
      <c r="E303" s="51"/>
    </row>
    <row r="304" spans="4:5">
      <c r="D304" s="51"/>
      <c r="E304" s="51"/>
    </row>
    <row r="305" spans="4:5">
      <c r="D305" s="51"/>
      <c r="E305" s="51"/>
    </row>
    <row r="306" spans="4:5">
      <c r="D306" s="51"/>
      <c r="E306" s="51"/>
    </row>
    <row r="307" spans="4:5">
      <c r="D307" s="51"/>
      <c r="E307" s="51"/>
    </row>
    <row r="308" spans="4:5">
      <c r="D308" s="51"/>
      <c r="E308" s="51"/>
    </row>
    <row r="309" spans="4:5">
      <c r="D309" s="51"/>
      <c r="E309" s="51"/>
    </row>
    <row r="310" spans="4:5">
      <c r="D310" s="51"/>
      <c r="E310" s="51"/>
    </row>
    <row r="311" spans="4:5">
      <c r="D311" s="51"/>
      <c r="E311" s="51"/>
    </row>
    <row r="312" spans="4:5">
      <c r="D312" s="51"/>
      <c r="E312" s="51"/>
    </row>
    <row r="313" spans="4:5">
      <c r="D313" s="51"/>
      <c r="E313" s="51"/>
    </row>
    <row r="314" spans="4:5">
      <c r="D314" s="51"/>
      <c r="E314" s="51"/>
    </row>
    <row r="315" spans="4:5">
      <c r="D315" s="51"/>
      <c r="E315" s="51"/>
    </row>
    <row r="316" spans="4:5">
      <c r="D316" s="51"/>
      <c r="E316" s="51"/>
    </row>
    <row r="317" spans="4:5">
      <c r="D317" s="51"/>
      <c r="E317" s="51"/>
    </row>
    <row r="318" spans="4:5">
      <c r="D318" s="51"/>
      <c r="E318" s="51"/>
    </row>
    <row r="319" spans="4:5">
      <c r="D319" s="51"/>
      <c r="E319" s="51"/>
    </row>
    <row r="320" spans="4:5">
      <c r="D320" s="51"/>
      <c r="E320" s="51"/>
    </row>
    <row r="321" spans="4:5">
      <c r="D321" s="51"/>
      <c r="E321" s="51"/>
    </row>
    <row r="322" spans="4:5">
      <c r="D322" s="51"/>
      <c r="E322" s="51"/>
    </row>
    <row r="323" spans="4:5">
      <c r="D323" s="51"/>
      <c r="E323" s="51"/>
    </row>
    <row r="324" spans="4:5">
      <c r="D324" s="51"/>
      <c r="E324" s="51"/>
    </row>
    <row r="325" spans="4:5">
      <c r="D325" s="51"/>
      <c r="E325" s="51"/>
    </row>
    <row r="326" spans="4:5">
      <c r="D326" s="51"/>
      <c r="E326" s="51"/>
    </row>
    <row r="327" spans="4:5">
      <c r="D327" s="51"/>
      <c r="E327" s="51"/>
    </row>
    <row r="328" spans="4:5">
      <c r="D328" s="51"/>
      <c r="E328" s="51"/>
    </row>
    <row r="329" spans="4:5">
      <c r="D329" s="51"/>
      <c r="E329" s="51"/>
    </row>
    <row r="330" spans="4:5">
      <c r="D330" s="51"/>
      <c r="E330" s="51"/>
    </row>
    <row r="331" spans="4:5">
      <c r="D331" s="51"/>
      <c r="E331" s="51"/>
    </row>
    <row r="332" spans="4:5">
      <c r="D332" s="51"/>
      <c r="E332" s="51"/>
    </row>
    <row r="333" spans="4:5">
      <c r="D333" s="51"/>
      <c r="E333" s="51"/>
    </row>
    <row r="334" spans="4:5">
      <c r="D334" s="51"/>
      <c r="E334" s="51"/>
    </row>
    <row r="335" spans="4:5">
      <c r="D335" s="51"/>
      <c r="E335" s="51"/>
    </row>
    <row r="336" spans="4:5">
      <c r="D336" s="51"/>
      <c r="E336" s="51"/>
    </row>
    <row r="337" spans="4:5">
      <c r="D337" s="51"/>
      <c r="E337" s="51"/>
    </row>
    <row r="338" spans="4:5">
      <c r="D338" s="51"/>
      <c r="E338" s="51"/>
    </row>
    <row r="339" spans="4:5">
      <c r="D339" s="51"/>
      <c r="E339" s="51"/>
    </row>
    <row r="340" spans="4:5">
      <c r="D340" s="51"/>
      <c r="E340" s="51"/>
    </row>
    <row r="341" spans="4:5">
      <c r="D341" s="51"/>
      <c r="E341" s="51"/>
    </row>
    <row r="342" spans="4:5">
      <c r="D342" s="51"/>
      <c r="E342" s="51"/>
    </row>
    <row r="343" spans="4:5">
      <c r="D343" s="51"/>
      <c r="E343" s="51"/>
    </row>
    <row r="344" spans="4:5">
      <c r="D344" s="51"/>
      <c r="E344" s="51"/>
    </row>
    <row r="345" spans="4:5">
      <c r="D345" s="51"/>
      <c r="E345" s="51"/>
    </row>
    <row r="346" spans="4:5">
      <c r="D346" s="51"/>
      <c r="E346" s="51"/>
    </row>
    <row r="347" spans="4:5">
      <c r="D347" s="51"/>
      <c r="E347" s="51"/>
    </row>
    <row r="348" spans="4:5">
      <c r="D348" s="51"/>
      <c r="E348" s="51"/>
    </row>
    <row r="349" spans="4:5">
      <c r="D349" s="51"/>
      <c r="E349" s="51"/>
    </row>
    <row r="350" spans="4:5">
      <c r="D350" s="51"/>
      <c r="E350" s="51"/>
    </row>
    <row r="351" spans="4:5">
      <c r="D351" s="51"/>
      <c r="E351" s="51"/>
    </row>
    <row r="352" spans="4:5">
      <c r="D352" s="51"/>
      <c r="E352" s="51"/>
    </row>
    <row r="353" spans="4:5">
      <c r="D353" s="51"/>
      <c r="E353" s="51"/>
    </row>
    <row r="354" spans="4:5">
      <c r="D354" s="51"/>
      <c r="E354" s="51"/>
    </row>
    <row r="355" spans="4:5">
      <c r="D355" s="51"/>
      <c r="E355" s="51"/>
    </row>
    <row r="356" spans="4:5">
      <c r="D356" s="51"/>
      <c r="E356" s="51"/>
    </row>
    <row r="357" spans="4:5">
      <c r="D357" s="51"/>
      <c r="E357" s="51"/>
    </row>
    <row r="358" spans="4:5">
      <c r="D358" s="51"/>
      <c r="E358" s="51"/>
    </row>
    <row r="359" spans="4:5">
      <c r="D359" s="51"/>
      <c r="E359" s="51"/>
    </row>
    <row r="360" spans="4:5">
      <c r="D360" s="51"/>
      <c r="E360" s="51"/>
    </row>
    <row r="361" spans="4:5">
      <c r="D361" s="51"/>
      <c r="E361" s="51"/>
    </row>
    <row r="362" spans="4:5">
      <c r="D362" s="51"/>
      <c r="E362" s="51"/>
    </row>
    <row r="363" spans="4:5">
      <c r="D363" s="51"/>
      <c r="E363" s="51"/>
    </row>
    <row r="364" spans="4:5">
      <c r="D364" s="51"/>
      <c r="E364" s="51"/>
    </row>
    <row r="365" spans="4:5">
      <c r="D365" s="51"/>
      <c r="E365" s="51"/>
    </row>
    <row r="366" spans="4:5">
      <c r="D366" s="51"/>
      <c r="E366" s="51"/>
    </row>
    <row r="367" spans="4:5">
      <c r="D367" s="51"/>
      <c r="E367" s="51"/>
    </row>
    <row r="368" spans="4:5">
      <c r="D368" s="51"/>
      <c r="E368" s="51"/>
    </row>
    <row r="369" spans="4:5">
      <c r="D369" s="51"/>
      <c r="E369" s="51"/>
    </row>
    <row r="370" spans="4:5">
      <c r="D370" s="51"/>
      <c r="E370" s="51"/>
    </row>
    <row r="371" spans="4:5">
      <c r="D371" s="51"/>
      <c r="E371" s="51"/>
    </row>
    <row r="372" spans="4:5">
      <c r="D372" s="51"/>
      <c r="E372" s="51"/>
    </row>
    <row r="373" spans="4:5">
      <c r="D373" s="51"/>
      <c r="E373" s="51"/>
    </row>
    <row r="374" spans="4:5">
      <c r="D374" s="51"/>
      <c r="E374" s="51"/>
    </row>
    <row r="375" spans="4:5">
      <c r="D375" s="51"/>
      <c r="E375" s="51"/>
    </row>
    <row r="376" spans="4:5">
      <c r="D376" s="51"/>
      <c r="E376" s="51"/>
    </row>
    <row r="377" spans="4:5">
      <c r="D377" s="51"/>
      <c r="E377" s="51"/>
    </row>
    <row r="378" spans="4:5">
      <c r="D378" s="51"/>
      <c r="E378" s="51"/>
    </row>
    <row r="379" spans="4:5">
      <c r="D379" s="51"/>
      <c r="E379" s="51"/>
    </row>
    <row r="380" spans="4:5">
      <c r="D380" s="51"/>
      <c r="E380" s="51"/>
    </row>
    <row r="381" spans="4:5">
      <c r="D381" s="51"/>
      <c r="E381" s="51"/>
    </row>
    <row r="382" spans="4:5">
      <c r="D382" s="51"/>
      <c r="E382" s="51"/>
    </row>
    <row r="383" spans="4:5">
      <c r="D383" s="51"/>
      <c r="E383" s="51"/>
    </row>
    <row r="384" spans="4:5">
      <c r="D384" s="51"/>
      <c r="E384" s="51"/>
    </row>
    <row r="385" spans="4:5">
      <c r="D385" s="51"/>
      <c r="E385" s="51"/>
    </row>
    <row r="386" spans="4:5">
      <c r="D386" s="51"/>
      <c r="E386" s="51"/>
    </row>
    <row r="387" spans="4:5">
      <c r="D387" s="51"/>
      <c r="E387" s="51"/>
    </row>
    <row r="388" spans="4:5">
      <c r="D388" s="51"/>
      <c r="E388" s="51"/>
    </row>
    <row r="389" spans="4:5">
      <c r="D389" s="51"/>
      <c r="E389" s="51"/>
    </row>
    <row r="390" spans="4:5">
      <c r="D390" s="51"/>
      <c r="E390" s="51"/>
    </row>
    <row r="391" spans="4:5">
      <c r="D391" s="51"/>
      <c r="E391" s="51"/>
    </row>
    <row r="392" spans="4:5">
      <c r="D392" s="51"/>
      <c r="E392" s="51"/>
    </row>
    <row r="393" spans="4:5">
      <c r="D393" s="51"/>
      <c r="E393" s="51"/>
    </row>
    <row r="394" spans="4:5">
      <c r="D394" s="51"/>
      <c r="E394" s="51"/>
    </row>
    <row r="395" spans="4:5">
      <c r="D395" s="51"/>
      <c r="E395" s="51"/>
    </row>
    <row r="396" spans="4:5">
      <c r="D396" s="51"/>
      <c r="E396" s="51"/>
    </row>
    <row r="397" spans="4:5">
      <c r="D397" s="51"/>
      <c r="E397" s="51"/>
    </row>
    <row r="398" spans="4:5">
      <c r="D398" s="51"/>
      <c r="E398" s="51"/>
    </row>
    <row r="399" spans="4:5">
      <c r="D399" s="51"/>
      <c r="E399" s="51"/>
    </row>
    <row r="400" spans="4:5">
      <c r="D400" s="51"/>
      <c r="E400" s="51"/>
    </row>
    <row r="401" spans="4:5">
      <c r="D401" s="51"/>
      <c r="E401" s="51"/>
    </row>
    <row r="402" spans="4:5">
      <c r="D402" s="51"/>
      <c r="E402" s="51"/>
    </row>
  </sheetData>
  <conditionalFormatting sqref="B8:B45">
    <cfRule type="cellIs" dxfId="5" priority="2" stopIfTrue="1" operator="equal">
      <formula>"Adjustment to Income/Expense/Rate Base:"</formula>
    </cfRule>
  </conditionalFormatting>
  <conditionalFormatting sqref="L1">
    <cfRule type="cellIs" dxfId="4" priority="1" stopIfTrue="1" operator="equal">
      <formula>"x.x"</formula>
    </cfRule>
  </conditionalFormatting>
  <dataValidations disablePrompts="1" count="3">
    <dataValidation type="list" errorStyle="warning" allowBlank="1" showInputMessage="1" showErrorMessage="1" errorTitle="FERC ACCOUNT" error="This FERC Account is not included in the drop-down list. Is this the account you want to use?" sqref="D45:E48 JA45:JB48 SW45:SX48 ACS45:ACT48 AMO45:AMP48 AWK45:AWL48 BGG45:BGH48 BQC45:BQD48 BZY45:BZZ48 CJU45:CJV48 CTQ45:CTR48 DDM45:DDN48 DNI45:DNJ48 DXE45:DXF48 EHA45:EHB48 EQW45:EQX48 FAS45:FAT48 FKO45:FKP48 FUK45:FUL48 GEG45:GEH48 GOC45:GOD48 GXY45:GXZ48 HHU45:HHV48 HRQ45:HRR48 IBM45:IBN48 ILI45:ILJ48 IVE45:IVF48 JFA45:JFB48 JOW45:JOX48 JYS45:JYT48 KIO45:KIP48 KSK45:KSL48 LCG45:LCH48 LMC45:LMD48 LVY45:LVZ48 MFU45:MFV48 MPQ45:MPR48 MZM45:MZN48 NJI45:NJJ48 NTE45:NTF48 ODA45:ODB48 OMW45:OMX48 OWS45:OWT48 PGO45:PGP48 PQK45:PQL48 QAG45:QAH48 QKC45:QKD48 QTY45:QTZ48 RDU45:RDV48 RNQ45:RNR48 RXM45:RXN48 SHI45:SHJ48 SRE45:SRF48 TBA45:TBB48 TKW45:TKX48 TUS45:TUT48 UEO45:UEP48 UOK45:UOL48 UYG45:UYH48 VIC45:VID48 VRY45:VRZ48 WBU45:WBV48 WLQ45:WLR48 WVM45:WVN48 D65581:E65584 JA65581:JB65584 SW65581:SX65584 ACS65581:ACT65584 AMO65581:AMP65584 AWK65581:AWL65584 BGG65581:BGH65584 BQC65581:BQD65584 BZY65581:BZZ65584 CJU65581:CJV65584 CTQ65581:CTR65584 DDM65581:DDN65584 DNI65581:DNJ65584 DXE65581:DXF65584 EHA65581:EHB65584 EQW65581:EQX65584 FAS65581:FAT65584 FKO65581:FKP65584 FUK65581:FUL65584 GEG65581:GEH65584 GOC65581:GOD65584 GXY65581:GXZ65584 HHU65581:HHV65584 HRQ65581:HRR65584 IBM65581:IBN65584 ILI65581:ILJ65584 IVE65581:IVF65584 JFA65581:JFB65584 JOW65581:JOX65584 JYS65581:JYT65584 KIO65581:KIP65584 KSK65581:KSL65584 LCG65581:LCH65584 LMC65581:LMD65584 LVY65581:LVZ65584 MFU65581:MFV65584 MPQ65581:MPR65584 MZM65581:MZN65584 NJI65581:NJJ65584 NTE65581:NTF65584 ODA65581:ODB65584 OMW65581:OMX65584 OWS65581:OWT65584 PGO65581:PGP65584 PQK65581:PQL65584 QAG65581:QAH65584 QKC65581:QKD65584 QTY65581:QTZ65584 RDU65581:RDV65584 RNQ65581:RNR65584 RXM65581:RXN65584 SHI65581:SHJ65584 SRE65581:SRF65584 TBA65581:TBB65584 TKW65581:TKX65584 TUS65581:TUT65584 UEO65581:UEP65584 UOK65581:UOL65584 UYG65581:UYH65584 VIC65581:VID65584 VRY65581:VRZ65584 WBU65581:WBV65584 WLQ65581:WLR65584 WVM65581:WVN65584 D131117:E131120 JA131117:JB131120 SW131117:SX131120 ACS131117:ACT131120 AMO131117:AMP131120 AWK131117:AWL131120 BGG131117:BGH131120 BQC131117:BQD131120 BZY131117:BZZ131120 CJU131117:CJV131120 CTQ131117:CTR131120 DDM131117:DDN131120 DNI131117:DNJ131120 DXE131117:DXF131120 EHA131117:EHB131120 EQW131117:EQX131120 FAS131117:FAT131120 FKO131117:FKP131120 FUK131117:FUL131120 GEG131117:GEH131120 GOC131117:GOD131120 GXY131117:GXZ131120 HHU131117:HHV131120 HRQ131117:HRR131120 IBM131117:IBN131120 ILI131117:ILJ131120 IVE131117:IVF131120 JFA131117:JFB131120 JOW131117:JOX131120 JYS131117:JYT131120 KIO131117:KIP131120 KSK131117:KSL131120 LCG131117:LCH131120 LMC131117:LMD131120 LVY131117:LVZ131120 MFU131117:MFV131120 MPQ131117:MPR131120 MZM131117:MZN131120 NJI131117:NJJ131120 NTE131117:NTF131120 ODA131117:ODB131120 OMW131117:OMX131120 OWS131117:OWT131120 PGO131117:PGP131120 PQK131117:PQL131120 QAG131117:QAH131120 QKC131117:QKD131120 QTY131117:QTZ131120 RDU131117:RDV131120 RNQ131117:RNR131120 RXM131117:RXN131120 SHI131117:SHJ131120 SRE131117:SRF131120 TBA131117:TBB131120 TKW131117:TKX131120 TUS131117:TUT131120 UEO131117:UEP131120 UOK131117:UOL131120 UYG131117:UYH131120 VIC131117:VID131120 VRY131117:VRZ131120 WBU131117:WBV131120 WLQ131117:WLR131120 WVM131117:WVN131120 D196653:E196656 JA196653:JB196656 SW196653:SX196656 ACS196653:ACT196656 AMO196653:AMP196656 AWK196653:AWL196656 BGG196653:BGH196656 BQC196653:BQD196656 BZY196653:BZZ196656 CJU196653:CJV196656 CTQ196653:CTR196656 DDM196653:DDN196656 DNI196653:DNJ196656 DXE196653:DXF196656 EHA196653:EHB196656 EQW196653:EQX196656 FAS196653:FAT196656 FKO196653:FKP196656 FUK196653:FUL196656 GEG196653:GEH196656 GOC196653:GOD196656 GXY196653:GXZ196656 HHU196653:HHV196656 HRQ196653:HRR196656 IBM196653:IBN196656 ILI196653:ILJ196656 IVE196653:IVF196656 JFA196653:JFB196656 JOW196653:JOX196656 JYS196653:JYT196656 KIO196653:KIP196656 KSK196653:KSL196656 LCG196653:LCH196656 LMC196653:LMD196656 LVY196653:LVZ196656 MFU196653:MFV196656 MPQ196653:MPR196656 MZM196653:MZN196656 NJI196653:NJJ196656 NTE196653:NTF196656 ODA196653:ODB196656 OMW196653:OMX196656 OWS196653:OWT196656 PGO196653:PGP196656 PQK196653:PQL196656 QAG196653:QAH196656 QKC196653:QKD196656 QTY196653:QTZ196656 RDU196653:RDV196656 RNQ196653:RNR196656 RXM196653:RXN196656 SHI196653:SHJ196656 SRE196653:SRF196656 TBA196653:TBB196656 TKW196653:TKX196656 TUS196653:TUT196656 UEO196653:UEP196656 UOK196653:UOL196656 UYG196653:UYH196656 VIC196653:VID196656 VRY196653:VRZ196656 WBU196653:WBV196656 WLQ196653:WLR196656 WVM196653:WVN196656 D262189:E262192 JA262189:JB262192 SW262189:SX262192 ACS262189:ACT262192 AMO262189:AMP262192 AWK262189:AWL262192 BGG262189:BGH262192 BQC262189:BQD262192 BZY262189:BZZ262192 CJU262189:CJV262192 CTQ262189:CTR262192 DDM262189:DDN262192 DNI262189:DNJ262192 DXE262189:DXF262192 EHA262189:EHB262192 EQW262189:EQX262192 FAS262189:FAT262192 FKO262189:FKP262192 FUK262189:FUL262192 GEG262189:GEH262192 GOC262189:GOD262192 GXY262189:GXZ262192 HHU262189:HHV262192 HRQ262189:HRR262192 IBM262189:IBN262192 ILI262189:ILJ262192 IVE262189:IVF262192 JFA262189:JFB262192 JOW262189:JOX262192 JYS262189:JYT262192 KIO262189:KIP262192 KSK262189:KSL262192 LCG262189:LCH262192 LMC262189:LMD262192 LVY262189:LVZ262192 MFU262189:MFV262192 MPQ262189:MPR262192 MZM262189:MZN262192 NJI262189:NJJ262192 NTE262189:NTF262192 ODA262189:ODB262192 OMW262189:OMX262192 OWS262189:OWT262192 PGO262189:PGP262192 PQK262189:PQL262192 QAG262189:QAH262192 QKC262189:QKD262192 QTY262189:QTZ262192 RDU262189:RDV262192 RNQ262189:RNR262192 RXM262189:RXN262192 SHI262189:SHJ262192 SRE262189:SRF262192 TBA262189:TBB262192 TKW262189:TKX262192 TUS262189:TUT262192 UEO262189:UEP262192 UOK262189:UOL262192 UYG262189:UYH262192 VIC262189:VID262192 VRY262189:VRZ262192 WBU262189:WBV262192 WLQ262189:WLR262192 WVM262189:WVN262192 D327725:E327728 JA327725:JB327728 SW327725:SX327728 ACS327725:ACT327728 AMO327725:AMP327728 AWK327725:AWL327728 BGG327725:BGH327728 BQC327725:BQD327728 BZY327725:BZZ327728 CJU327725:CJV327728 CTQ327725:CTR327728 DDM327725:DDN327728 DNI327725:DNJ327728 DXE327725:DXF327728 EHA327725:EHB327728 EQW327725:EQX327728 FAS327725:FAT327728 FKO327725:FKP327728 FUK327725:FUL327728 GEG327725:GEH327728 GOC327725:GOD327728 GXY327725:GXZ327728 HHU327725:HHV327728 HRQ327725:HRR327728 IBM327725:IBN327728 ILI327725:ILJ327728 IVE327725:IVF327728 JFA327725:JFB327728 JOW327725:JOX327728 JYS327725:JYT327728 KIO327725:KIP327728 KSK327725:KSL327728 LCG327725:LCH327728 LMC327725:LMD327728 LVY327725:LVZ327728 MFU327725:MFV327728 MPQ327725:MPR327728 MZM327725:MZN327728 NJI327725:NJJ327728 NTE327725:NTF327728 ODA327725:ODB327728 OMW327725:OMX327728 OWS327725:OWT327728 PGO327725:PGP327728 PQK327725:PQL327728 QAG327725:QAH327728 QKC327725:QKD327728 QTY327725:QTZ327728 RDU327725:RDV327728 RNQ327725:RNR327728 RXM327725:RXN327728 SHI327725:SHJ327728 SRE327725:SRF327728 TBA327725:TBB327728 TKW327725:TKX327728 TUS327725:TUT327728 UEO327725:UEP327728 UOK327725:UOL327728 UYG327725:UYH327728 VIC327725:VID327728 VRY327725:VRZ327728 WBU327725:WBV327728 WLQ327725:WLR327728 WVM327725:WVN327728 D393261:E393264 JA393261:JB393264 SW393261:SX393264 ACS393261:ACT393264 AMO393261:AMP393264 AWK393261:AWL393264 BGG393261:BGH393264 BQC393261:BQD393264 BZY393261:BZZ393264 CJU393261:CJV393264 CTQ393261:CTR393264 DDM393261:DDN393264 DNI393261:DNJ393264 DXE393261:DXF393264 EHA393261:EHB393264 EQW393261:EQX393264 FAS393261:FAT393264 FKO393261:FKP393264 FUK393261:FUL393264 GEG393261:GEH393264 GOC393261:GOD393264 GXY393261:GXZ393264 HHU393261:HHV393264 HRQ393261:HRR393264 IBM393261:IBN393264 ILI393261:ILJ393264 IVE393261:IVF393264 JFA393261:JFB393264 JOW393261:JOX393264 JYS393261:JYT393264 KIO393261:KIP393264 KSK393261:KSL393264 LCG393261:LCH393264 LMC393261:LMD393264 LVY393261:LVZ393264 MFU393261:MFV393264 MPQ393261:MPR393264 MZM393261:MZN393264 NJI393261:NJJ393264 NTE393261:NTF393264 ODA393261:ODB393264 OMW393261:OMX393264 OWS393261:OWT393264 PGO393261:PGP393264 PQK393261:PQL393264 QAG393261:QAH393264 QKC393261:QKD393264 QTY393261:QTZ393264 RDU393261:RDV393264 RNQ393261:RNR393264 RXM393261:RXN393264 SHI393261:SHJ393264 SRE393261:SRF393264 TBA393261:TBB393264 TKW393261:TKX393264 TUS393261:TUT393264 UEO393261:UEP393264 UOK393261:UOL393264 UYG393261:UYH393264 VIC393261:VID393264 VRY393261:VRZ393264 WBU393261:WBV393264 WLQ393261:WLR393264 WVM393261:WVN393264 D458797:E458800 JA458797:JB458800 SW458797:SX458800 ACS458797:ACT458800 AMO458797:AMP458800 AWK458797:AWL458800 BGG458797:BGH458800 BQC458797:BQD458800 BZY458797:BZZ458800 CJU458797:CJV458800 CTQ458797:CTR458800 DDM458797:DDN458800 DNI458797:DNJ458800 DXE458797:DXF458800 EHA458797:EHB458800 EQW458797:EQX458800 FAS458797:FAT458800 FKO458797:FKP458800 FUK458797:FUL458800 GEG458797:GEH458800 GOC458797:GOD458800 GXY458797:GXZ458800 HHU458797:HHV458800 HRQ458797:HRR458800 IBM458797:IBN458800 ILI458797:ILJ458800 IVE458797:IVF458800 JFA458797:JFB458800 JOW458797:JOX458800 JYS458797:JYT458800 KIO458797:KIP458800 KSK458797:KSL458800 LCG458797:LCH458800 LMC458797:LMD458800 LVY458797:LVZ458800 MFU458797:MFV458800 MPQ458797:MPR458800 MZM458797:MZN458800 NJI458797:NJJ458800 NTE458797:NTF458800 ODA458797:ODB458800 OMW458797:OMX458800 OWS458797:OWT458800 PGO458797:PGP458800 PQK458797:PQL458800 QAG458797:QAH458800 QKC458797:QKD458800 QTY458797:QTZ458800 RDU458797:RDV458800 RNQ458797:RNR458800 RXM458797:RXN458800 SHI458797:SHJ458800 SRE458797:SRF458800 TBA458797:TBB458800 TKW458797:TKX458800 TUS458797:TUT458800 UEO458797:UEP458800 UOK458797:UOL458800 UYG458797:UYH458800 VIC458797:VID458800 VRY458797:VRZ458800 WBU458797:WBV458800 WLQ458797:WLR458800 WVM458797:WVN458800 D524333:E524336 JA524333:JB524336 SW524333:SX524336 ACS524333:ACT524336 AMO524333:AMP524336 AWK524333:AWL524336 BGG524333:BGH524336 BQC524333:BQD524336 BZY524333:BZZ524336 CJU524333:CJV524336 CTQ524333:CTR524336 DDM524333:DDN524336 DNI524333:DNJ524336 DXE524333:DXF524336 EHA524333:EHB524336 EQW524333:EQX524336 FAS524333:FAT524336 FKO524333:FKP524336 FUK524333:FUL524336 GEG524333:GEH524336 GOC524333:GOD524336 GXY524333:GXZ524336 HHU524333:HHV524336 HRQ524333:HRR524336 IBM524333:IBN524336 ILI524333:ILJ524336 IVE524333:IVF524336 JFA524333:JFB524336 JOW524333:JOX524336 JYS524333:JYT524336 KIO524333:KIP524336 KSK524333:KSL524336 LCG524333:LCH524336 LMC524333:LMD524336 LVY524333:LVZ524336 MFU524333:MFV524336 MPQ524333:MPR524336 MZM524333:MZN524336 NJI524333:NJJ524336 NTE524333:NTF524336 ODA524333:ODB524336 OMW524333:OMX524336 OWS524333:OWT524336 PGO524333:PGP524336 PQK524333:PQL524336 QAG524333:QAH524336 QKC524333:QKD524336 QTY524333:QTZ524336 RDU524333:RDV524336 RNQ524333:RNR524336 RXM524333:RXN524336 SHI524333:SHJ524336 SRE524333:SRF524336 TBA524333:TBB524336 TKW524333:TKX524336 TUS524333:TUT524336 UEO524333:UEP524336 UOK524333:UOL524336 UYG524333:UYH524336 VIC524333:VID524336 VRY524333:VRZ524336 WBU524333:WBV524336 WLQ524333:WLR524336 WVM524333:WVN524336 D589869:E589872 JA589869:JB589872 SW589869:SX589872 ACS589869:ACT589872 AMO589869:AMP589872 AWK589869:AWL589872 BGG589869:BGH589872 BQC589869:BQD589872 BZY589869:BZZ589872 CJU589869:CJV589872 CTQ589869:CTR589872 DDM589869:DDN589872 DNI589869:DNJ589872 DXE589869:DXF589872 EHA589869:EHB589872 EQW589869:EQX589872 FAS589869:FAT589872 FKO589869:FKP589872 FUK589869:FUL589872 GEG589869:GEH589872 GOC589869:GOD589872 GXY589869:GXZ589872 HHU589869:HHV589872 HRQ589869:HRR589872 IBM589869:IBN589872 ILI589869:ILJ589872 IVE589869:IVF589872 JFA589869:JFB589872 JOW589869:JOX589872 JYS589869:JYT589872 KIO589869:KIP589872 KSK589869:KSL589872 LCG589869:LCH589872 LMC589869:LMD589872 LVY589869:LVZ589872 MFU589869:MFV589872 MPQ589869:MPR589872 MZM589869:MZN589872 NJI589869:NJJ589872 NTE589869:NTF589872 ODA589869:ODB589872 OMW589869:OMX589872 OWS589869:OWT589872 PGO589869:PGP589872 PQK589869:PQL589872 QAG589869:QAH589872 QKC589869:QKD589872 QTY589869:QTZ589872 RDU589869:RDV589872 RNQ589869:RNR589872 RXM589869:RXN589872 SHI589869:SHJ589872 SRE589869:SRF589872 TBA589869:TBB589872 TKW589869:TKX589872 TUS589869:TUT589872 UEO589869:UEP589872 UOK589869:UOL589872 UYG589869:UYH589872 VIC589869:VID589872 VRY589869:VRZ589872 WBU589869:WBV589872 WLQ589869:WLR589872 WVM589869:WVN589872 D655405:E655408 JA655405:JB655408 SW655405:SX655408 ACS655405:ACT655408 AMO655405:AMP655408 AWK655405:AWL655408 BGG655405:BGH655408 BQC655405:BQD655408 BZY655405:BZZ655408 CJU655405:CJV655408 CTQ655405:CTR655408 DDM655405:DDN655408 DNI655405:DNJ655408 DXE655405:DXF655408 EHA655405:EHB655408 EQW655405:EQX655408 FAS655405:FAT655408 FKO655405:FKP655408 FUK655405:FUL655408 GEG655405:GEH655408 GOC655405:GOD655408 GXY655405:GXZ655408 HHU655405:HHV655408 HRQ655405:HRR655408 IBM655405:IBN655408 ILI655405:ILJ655408 IVE655405:IVF655408 JFA655405:JFB655408 JOW655405:JOX655408 JYS655405:JYT655408 KIO655405:KIP655408 KSK655405:KSL655408 LCG655405:LCH655408 LMC655405:LMD655408 LVY655405:LVZ655408 MFU655405:MFV655408 MPQ655405:MPR655408 MZM655405:MZN655408 NJI655405:NJJ655408 NTE655405:NTF655408 ODA655405:ODB655408 OMW655405:OMX655408 OWS655405:OWT655408 PGO655405:PGP655408 PQK655405:PQL655408 QAG655405:QAH655408 QKC655405:QKD655408 QTY655405:QTZ655408 RDU655405:RDV655408 RNQ655405:RNR655408 RXM655405:RXN655408 SHI655405:SHJ655408 SRE655405:SRF655408 TBA655405:TBB655408 TKW655405:TKX655408 TUS655405:TUT655408 UEO655405:UEP655408 UOK655405:UOL655408 UYG655405:UYH655408 VIC655405:VID655408 VRY655405:VRZ655408 WBU655405:WBV655408 WLQ655405:WLR655408 WVM655405:WVN655408 D720941:E720944 JA720941:JB720944 SW720941:SX720944 ACS720941:ACT720944 AMO720941:AMP720944 AWK720941:AWL720944 BGG720941:BGH720944 BQC720941:BQD720944 BZY720941:BZZ720944 CJU720941:CJV720944 CTQ720941:CTR720944 DDM720941:DDN720944 DNI720941:DNJ720944 DXE720941:DXF720944 EHA720941:EHB720944 EQW720941:EQX720944 FAS720941:FAT720944 FKO720941:FKP720944 FUK720941:FUL720944 GEG720941:GEH720944 GOC720941:GOD720944 GXY720941:GXZ720944 HHU720941:HHV720944 HRQ720941:HRR720944 IBM720941:IBN720944 ILI720941:ILJ720944 IVE720941:IVF720944 JFA720941:JFB720944 JOW720941:JOX720944 JYS720941:JYT720944 KIO720941:KIP720944 KSK720941:KSL720944 LCG720941:LCH720944 LMC720941:LMD720944 LVY720941:LVZ720944 MFU720941:MFV720944 MPQ720941:MPR720944 MZM720941:MZN720944 NJI720941:NJJ720944 NTE720941:NTF720944 ODA720941:ODB720944 OMW720941:OMX720944 OWS720941:OWT720944 PGO720941:PGP720944 PQK720941:PQL720944 QAG720941:QAH720944 QKC720941:QKD720944 QTY720941:QTZ720944 RDU720941:RDV720944 RNQ720941:RNR720944 RXM720941:RXN720944 SHI720941:SHJ720944 SRE720941:SRF720944 TBA720941:TBB720944 TKW720941:TKX720944 TUS720941:TUT720944 UEO720941:UEP720944 UOK720941:UOL720944 UYG720941:UYH720944 VIC720941:VID720944 VRY720941:VRZ720944 WBU720941:WBV720944 WLQ720941:WLR720944 WVM720941:WVN720944 D786477:E786480 JA786477:JB786480 SW786477:SX786480 ACS786477:ACT786480 AMO786477:AMP786480 AWK786477:AWL786480 BGG786477:BGH786480 BQC786477:BQD786480 BZY786477:BZZ786480 CJU786477:CJV786480 CTQ786477:CTR786480 DDM786477:DDN786480 DNI786477:DNJ786480 DXE786477:DXF786480 EHA786477:EHB786480 EQW786477:EQX786480 FAS786477:FAT786480 FKO786477:FKP786480 FUK786477:FUL786480 GEG786477:GEH786480 GOC786477:GOD786480 GXY786477:GXZ786480 HHU786477:HHV786480 HRQ786477:HRR786480 IBM786477:IBN786480 ILI786477:ILJ786480 IVE786477:IVF786480 JFA786477:JFB786480 JOW786477:JOX786480 JYS786477:JYT786480 KIO786477:KIP786480 KSK786477:KSL786480 LCG786477:LCH786480 LMC786477:LMD786480 LVY786477:LVZ786480 MFU786477:MFV786480 MPQ786477:MPR786480 MZM786477:MZN786480 NJI786477:NJJ786480 NTE786477:NTF786480 ODA786477:ODB786480 OMW786477:OMX786480 OWS786477:OWT786480 PGO786477:PGP786480 PQK786477:PQL786480 QAG786477:QAH786480 QKC786477:QKD786480 QTY786477:QTZ786480 RDU786477:RDV786480 RNQ786477:RNR786480 RXM786477:RXN786480 SHI786477:SHJ786480 SRE786477:SRF786480 TBA786477:TBB786480 TKW786477:TKX786480 TUS786477:TUT786480 UEO786477:UEP786480 UOK786477:UOL786480 UYG786477:UYH786480 VIC786477:VID786480 VRY786477:VRZ786480 WBU786477:WBV786480 WLQ786477:WLR786480 WVM786477:WVN786480 D852013:E852016 JA852013:JB852016 SW852013:SX852016 ACS852013:ACT852016 AMO852013:AMP852016 AWK852013:AWL852016 BGG852013:BGH852016 BQC852013:BQD852016 BZY852013:BZZ852016 CJU852013:CJV852016 CTQ852013:CTR852016 DDM852013:DDN852016 DNI852013:DNJ852016 DXE852013:DXF852016 EHA852013:EHB852016 EQW852013:EQX852016 FAS852013:FAT852016 FKO852013:FKP852016 FUK852013:FUL852016 GEG852013:GEH852016 GOC852013:GOD852016 GXY852013:GXZ852016 HHU852013:HHV852016 HRQ852013:HRR852016 IBM852013:IBN852016 ILI852013:ILJ852016 IVE852013:IVF852016 JFA852013:JFB852016 JOW852013:JOX852016 JYS852013:JYT852016 KIO852013:KIP852016 KSK852013:KSL852016 LCG852013:LCH852016 LMC852013:LMD852016 LVY852013:LVZ852016 MFU852013:MFV852016 MPQ852013:MPR852016 MZM852013:MZN852016 NJI852013:NJJ852016 NTE852013:NTF852016 ODA852013:ODB852016 OMW852013:OMX852016 OWS852013:OWT852016 PGO852013:PGP852016 PQK852013:PQL852016 QAG852013:QAH852016 QKC852013:QKD852016 QTY852013:QTZ852016 RDU852013:RDV852016 RNQ852013:RNR852016 RXM852013:RXN852016 SHI852013:SHJ852016 SRE852013:SRF852016 TBA852013:TBB852016 TKW852013:TKX852016 TUS852013:TUT852016 UEO852013:UEP852016 UOK852013:UOL852016 UYG852013:UYH852016 VIC852013:VID852016 VRY852013:VRZ852016 WBU852013:WBV852016 WLQ852013:WLR852016 WVM852013:WVN852016 D917549:E917552 JA917549:JB917552 SW917549:SX917552 ACS917549:ACT917552 AMO917549:AMP917552 AWK917549:AWL917552 BGG917549:BGH917552 BQC917549:BQD917552 BZY917549:BZZ917552 CJU917549:CJV917552 CTQ917549:CTR917552 DDM917549:DDN917552 DNI917549:DNJ917552 DXE917549:DXF917552 EHA917549:EHB917552 EQW917549:EQX917552 FAS917549:FAT917552 FKO917549:FKP917552 FUK917549:FUL917552 GEG917549:GEH917552 GOC917549:GOD917552 GXY917549:GXZ917552 HHU917549:HHV917552 HRQ917549:HRR917552 IBM917549:IBN917552 ILI917549:ILJ917552 IVE917549:IVF917552 JFA917549:JFB917552 JOW917549:JOX917552 JYS917549:JYT917552 KIO917549:KIP917552 KSK917549:KSL917552 LCG917549:LCH917552 LMC917549:LMD917552 LVY917549:LVZ917552 MFU917549:MFV917552 MPQ917549:MPR917552 MZM917549:MZN917552 NJI917549:NJJ917552 NTE917549:NTF917552 ODA917549:ODB917552 OMW917549:OMX917552 OWS917549:OWT917552 PGO917549:PGP917552 PQK917549:PQL917552 QAG917549:QAH917552 QKC917549:QKD917552 QTY917549:QTZ917552 RDU917549:RDV917552 RNQ917549:RNR917552 RXM917549:RXN917552 SHI917549:SHJ917552 SRE917549:SRF917552 TBA917549:TBB917552 TKW917549:TKX917552 TUS917549:TUT917552 UEO917549:UEP917552 UOK917549:UOL917552 UYG917549:UYH917552 VIC917549:VID917552 VRY917549:VRZ917552 WBU917549:WBV917552 WLQ917549:WLR917552 WVM917549:WVN917552 D983085:E983088 JA983085:JB983088 SW983085:SX983088 ACS983085:ACT983088 AMO983085:AMP983088 AWK983085:AWL983088 BGG983085:BGH983088 BQC983085:BQD983088 BZY983085:BZZ983088 CJU983085:CJV983088 CTQ983085:CTR983088 DDM983085:DDN983088 DNI983085:DNJ983088 DXE983085:DXF983088 EHA983085:EHB983088 EQW983085:EQX983088 FAS983085:FAT983088 FKO983085:FKP983088 FUK983085:FUL983088 GEG983085:GEH983088 GOC983085:GOD983088 GXY983085:GXZ983088 HHU983085:HHV983088 HRQ983085:HRR983088 IBM983085:IBN983088 ILI983085:ILJ983088 IVE983085:IVF983088 JFA983085:JFB983088 JOW983085:JOX983088 JYS983085:JYT983088 KIO983085:KIP983088 KSK983085:KSL983088 LCG983085:LCH983088 LMC983085:LMD983088 LVY983085:LVZ983088 MFU983085:MFV983088 MPQ983085:MPR983088 MZM983085:MZN983088 NJI983085:NJJ983088 NTE983085:NTF983088 ODA983085:ODB983088 OMW983085:OMX983088 OWS983085:OWT983088 PGO983085:PGP983088 PQK983085:PQL983088 QAG983085:QAH983088 QKC983085:QKD983088 QTY983085:QTZ983088 RDU983085:RDV983088 RNQ983085:RNR983088 RXM983085:RXN983088 SHI983085:SHJ983088 SRE983085:SRF983088 TBA983085:TBB983088 TKW983085:TKX983088 TUS983085:TUT983088 UEO983085:UEP983088 UOK983085:UOL983088 UYG983085:UYH983088 VIC983085:VID983088 VRY983085:VRZ983088 WBU983085:WBV983088 WLQ983085:WLR983088 WVM983085:WVN983088">
      <formula1>$D$68:$D$402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46:F48 JC46:JC48 SY46:SY48 ACU46:ACU48 AMQ46:AMQ48 AWM46:AWM48 BGI46:BGI48 BQE46:BQE48 CAA46:CAA48 CJW46:CJW48 CTS46:CTS48 DDO46:DDO48 DNK46:DNK48 DXG46:DXG48 EHC46:EHC48 EQY46:EQY48 FAU46:FAU48 FKQ46:FKQ48 FUM46:FUM48 GEI46:GEI48 GOE46:GOE48 GYA46:GYA48 HHW46:HHW48 HRS46:HRS48 IBO46:IBO48 ILK46:ILK48 IVG46:IVG48 JFC46:JFC48 JOY46:JOY48 JYU46:JYU48 KIQ46:KIQ48 KSM46:KSM48 LCI46:LCI48 LME46:LME48 LWA46:LWA48 MFW46:MFW48 MPS46:MPS48 MZO46:MZO48 NJK46:NJK48 NTG46:NTG48 ODC46:ODC48 OMY46:OMY48 OWU46:OWU48 PGQ46:PGQ48 PQM46:PQM48 QAI46:QAI48 QKE46:QKE48 QUA46:QUA48 RDW46:RDW48 RNS46:RNS48 RXO46:RXO48 SHK46:SHK48 SRG46:SRG48 TBC46:TBC48 TKY46:TKY48 TUU46:TUU48 UEQ46:UEQ48 UOM46:UOM48 UYI46:UYI48 VIE46:VIE48 VSA46:VSA48 WBW46:WBW48 WLS46:WLS48 WVO46:WVO48 F65582:F65584 JC65582:JC65584 SY65582:SY65584 ACU65582:ACU65584 AMQ65582:AMQ65584 AWM65582:AWM65584 BGI65582:BGI65584 BQE65582:BQE65584 CAA65582:CAA65584 CJW65582:CJW65584 CTS65582:CTS65584 DDO65582:DDO65584 DNK65582:DNK65584 DXG65582:DXG65584 EHC65582:EHC65584 EQY65582:EQY65584 FAU65582:FAU65584 FKQ65582:FKQ65584 FUM65582:FUM65584 GEI65582:GEI65584 GOE65582:GOE65584 GYA65582:GYA65584 HHW65582:HHW65584 HRS65582:HRS65584 IBO65582:IBO65584 ILK65582:ILK65584 IVG65582:IVG65584 JFC65582:JFC65584 JOY65582:JOY65584 JYU65582:JYU65584 KIQ65582:KIQ65584 KSM65582:KSM65584 LCI65582:LCI65584 LME65582:LME65584 LWA65582:LWA65584 MFW65582:MFW65584 MPS65582:MPS65584 MZO65582:MZO65584 NJK65582:NJK65584 NTG65582:NTG65584 ODC65582:ODC65584 OMY65582:OMY65584 OWU65582:OWU65584 PGQ65582:PGQ65584 PQM65582:PQM65584 QAI65582:QAI65584 QKE65582:QKE65584 QUA65582:QUA65584 RDW65582:RDW65584 RNS65582:RNS65584 RXO65582:RXO65584 SHK65582:SHK65584 SRG65582:SRG65584 TBC65582:TBC65584 TKY65582:TKY65584 TUU65582:TUU65584 UEQ65582:UEQ65584 UOM65582:UOM65584 UYI65582:UYI65584 VIE65582:VIE65584 VSA65582:VSA65584 WBW65582:WBW65584 WLS65582:WLS65584 WVO65582:WVO65584 F131118:F131120 JC131118:JC131120 SY131118:SY131120 ACU131118:ACU131120 AMQ131118:AMQ131120 AWM131118:AWM131120 BGI131118:BGI131120 BQE131118:BQE131120 CAA131118:CAA131120 CJW131118:CJW131120 CTS131118:CTS131120 DDO131118:DDO131120 DNK131118:DNK131120 DXG131118:DXG131120 EHC131118:EHC131120 EQY131118:EQY131120 FAU131118:FAU131120 FKQ131118:FKQ131120 FUM131118:FUM131120 GEI131118:GEI131120 GOE131118:GOE131120 GYA131118:GYA131120 HHW131118:HHW131120 HRS131118:HRS131120 IBO131118:IBO131120 ILK131118:ILK131120 IVG131118:IVG131120 JFC131118:JFC131120 JOY131118:JOY131120 JYU131118:JYU131120 KIQ131118:KIQ131120 KSM131118:KSM131120 LCI131118:LCI131120 LME131118:LME131120 LWA131118:LWA131120 MFW131118:MFW131120 MPS131118:MPS131120 MZO131118:MZO131120 NJK131118:NJK131120 NTG131118:NTG131120 ODC131118:ODC131120 OMY131118:OMY131120 OWU131118:OWU131120 PGQ131118:PGQ131120 PQM131118:PQM131120 QAI131118:QAI131120 QKE131118:QKE131120 QUA131118:QUA131120 RDW131118:RDW131120 RNS131118:RNS131120 RXO131118:RXO131120 SHK131118:SHK131120 SRG131118:SRG131120 TBC131118:TBC131120 TKY131118:TKY131120 TUU131118:TUU131120 UEQ131118:UEQ131120 UOM131118:UOM131120 UYI131118:UYI131120 VIE131118:VIE131120 VSA131118:VSA131120 WBW131118:WBW131120 WLS131118:WLS131120 WVO131118:WVO131120 F196654:F196656 JC196654:JC196656 SY196654:SY196656 ACU196654:ACU196656 AMQ196654:AMQ196656 AWM196654:AWM196656 BGI196654:BGI196656 BQE196654:BQE196656 CAA196654:CAA196656 CJW196654:CJW196656 CTS196654:CTS196656 DDO196654:DDO196656 DNK196654:DNK196656 DXG196654:DXG196656 EHC196654:EHC196656 EQY196654:EQY196656 FAU196654:FAU196656 FKQ196654:FKQ196656 FUM196654:FUM196656 GEI196654:GEI196656 GOE196654:GOE196656 GYA196654:GYA196656 HHW196654:HHW196656 HRS196654:HRS196656 IBO196654:IBO196656 ILK196654:ILK196656 IVG196654:IVG196656 JFC196654:JFC196656 JOY196654:JOY196656 JYU196654:JYU196656 KIQ196654:KIQ196656 KSM196654:KSM196656 LCI196654:LCI196656 LME196654:LME196656 LWA196654:LWA196656 MFW196654:MFW196656 MPS196654:MPS196656 MZO196654:MZO196656 NJK196654:NJK196656 NTG196654:NTG196656 ODC196654:ODC196656 OMY196654:OMY196656 OWU196654:OWU196656 PGQ196654:PGQ196656 PQM196654:PQM196656 QAI196654:QAI196656 QKE196654:QKE196656 QUA196654:QUA196656 RDW196654:RDW196656 RNS196654:RNS196656 RXO196654:RXO196656 SHK196654:SHK196656 SRG196654:SRG196656 TBC196654:TBC196656 TKY196654:TKY196656 TUU196654:TUU196656 UEQ196654:UEQ196656 UOM196654:UOM196656 UYI196654:UYI196656 VIE196654:VIE196656 VSA196654:VSA196656 WBW196654:WBW196656 WLS196654:WLS196656 WVO196654:WVO196656 F262190:F262192 JC262190:JC262192 SY262190:SY262192 ACU262190:ACU262192 AMQ262190:AMQ262192 AWM262190:AWM262192 BGI262190:BGI262192 BQE262190:BQE262192 CAA262190:CAA262192 CJW262190:CJW262192 CTS262190:CTS262192 DDO262190:DDO262192 DNK262190:DNK262192 DXG262190:DXG262192 EHC262190:EHC262192 EQY262190:EQY262192 FAU262190:FAU262192 FKQ262190:FKQ262192 FUM262190:FUM262192 GEI262190:GEI262192 GOE262190:GOE262192 GYA262190:GYA262192 HHW262190:HHW262192 HRS262190:HRS262192 IBO262190:IBO262192 ILK262190:ILK262192 IVG262190:IVG262192 JFC262190:JFC262192 JOY262190:JOY262192 JYU262190:JYU262192 KIQ262190:KIQ262192 KSM262190:KSM262192 LCI262190:LCI262192 LME262190:LME262192 LWA262190:LWA262192 MFW262190:MFW262192 MPS262190:MPS262192 MZO262190:MZO262192 NJK262190:NJK262192 NTG262190:NTG262192 ODC262190:ODC262192 OMY262190:OMY262192 OWU262190:OWU262192 PGQ262190:PGQ262192 PQM262190:PQM262192 QAI262190:QAI262192 QKE262190:QKE262192 QUA262190:QUA262192 RDW262190:RDW262192 RNS262190:RNS262192 RXO262190:RXO262192 SHK262190:SHK262192 SRG262190:SRG262192 TBC262190:TBC262192 TKY262190:TKY262192 TUU262190:TUU262192 UEQ262190:UEQ262192 UOM262190:UOM262192 UYI262190:UYI262192 VIE262190:VIE262192 VSA262190:VSA262192 WBW262190:WBW262192 WLS262190:WLS262192 WVO262190:WVO262192 F327726:F327728 JC327726:JC327728 SY327726:SY327728 ACU327726:ACU327728 AMQ327726:AMQ327728 AWM327726:AWM327728 BGI327726:BGI327728 BQE327726:BQE327728 CAA327726:CAA327728 CJW327726:CJW327728 CTS327726:CTS327728 DDO327726:DDO327728 DNK327726:DNK327728 DXG327726:DXG327728 EHC327726:EHC327728 EQY327726:EQY327728 FAU327726:FAU327728 FKQ327726:FKQ327728 FUM327726:FUM327728 GEI327726:GEI327728 GOE327726:GOE327728 GYA327726:GYA327728 HHW327726:HHW327728 HRS327726:HRS327728 IBO327726:IBO327728 ILK327726:ILK327728 IVG327726:IVG327728 JFC327726:JFC327728 JOY327726:JOY327728 JYU327726:JYU327728 KIQ327726:KIQ327728 KSM327726:KSM327728 LCI327726:LCI327728 LME327726:LME327728 LWA327726:LWA327728 MFW327726:MFW327728 MPS327726:MPS327728 MZO327726:MZO327728 NJK327726:NJK327728 NTG327726:NTG327728 ODC327726:ODC327728 OMY327726:OMY327728 OWU327726:OWU327728 PGQ327726:PGQ327728 PQM327726:PQM327728 QAI327726:QAI327728 QKE327726:QKE327728 QUA327726:QUA327728 RDW327726:RDW327728 RNS327726:RNS327728 RXO327726:RXO327728 SHK327726:SHK327728 SRG327726:SRG327728 TBC327726:TBC327728 TKY327726:TKY327728 TUU327726:TUU327728 UEQ327726:UEQ327728 UOM327726:UOM327728 UYI327726:UYI327728 VIE327726:VIE327728 VSA327726:VSA327728 WBW327726:WBW327728 WLS327726:WLS327728 WVO327726:WVO327728 F393262:F393264 JC393262:JC393264 SY393262:SY393264 ACU393262:ACU393264 AMQ393262:AMQ393264 AWM393262:AWM393264 BGI393262:BGI393264 BQE393262:BQE393264 CAA393262:CAA393264 CJW393262:CJW393264 CTS393262:CTS393264 DDO393262:DDO393264 DNK393262:DNK393264 DXG393262:DXG393264 EHC393262:EHC393264 EQY393262:EQY393264 FAU393262:FAU393264 FKQ393262:FKQ393264 FUM393262:FUM393264 GEI393262:GEI393264 GOE393262:GOE393264 GYA393262:GYA393264 HHW393262:HHW393264 HRS393262:HRS393264 IBO393262:IBO393264 ILK393262:ILK393264 IVG393262:IVG393264 JFC393262:JFC393264 JOY393262:JOY393264 JYU393262:JYU393264 KIQ393262:KIQ393264 KSM393262:KSM393264 LCI393262:LCI393264 LME393262:LME393264 LWA393262:LWA393264 MFW393262:MFW393264 MPS393262:MPS393264 MZO393262:MZO393264 NJK393262:NJK393264 NTG393262:NTG393264 ODC393262:ODC393264 OMY393262:OMY393264 OWU393262:OWU393264 PGQ393262:PGQ393264 PQM393262:PQM393264 QAI393262:QAI393264 QKE393262:QKE393264 QUA393262:QUA393264 RDW393262:RDW393264 RNS393262:RNS393264 RXO393262:RXO393264 SHK393262:SHK393264 SRG393262:SRG393264 TBC393262:TBC393264 TKY393262:TKY393264 TUU393262:TUU393264 UEQ393262:UEQ393264 UOM393262:UOM393264 UYI393262:UYI393264 VIE393262:VIE393264 VSA393262:VSA393264 WBW393262:WBW393264 WLS393262:WLS393264 WVO393262:WVO393264 F458798:F458800 JC458798:JC458800 SY458798:SY458800 ACU458798:ACU458800 AMQ458798:AMQ458800 AWM458798:AWM458800 BGI458798:BGI458800 BQE458798:BQE458800 CAA458798:CAA458800 CJW458798:CJW458800 CTS458798:CTS458800 DDO458798:DDO458800 DNK458798:DNK458800 DXG458798:DXG458800 EHC458798:EHC458800 EQY458798:EQY458800 FAU458798:FAU458800 FKQ458798:FKQ458800 FUM458798:FUM458800 GEI458798:GEI458800 GOE458798:GOE458800 GYA458798:GYA458800 HHW458798:HHW458800 HRS458798:HRS458800 IBO458798:IBO458800 ILK458798:ILK458800 IVG458798:IVG458800 JFC458798:JFC458800 JOY458798:JOY458800 JYU458798:JYU458800 KIQ458798:KIQ458800 KSM458798:KSM458800 LCI458798:LCI458800 LME458798:LME458800 LWA458798:LWA458800 MFW458798:MFW458800 MPS458798:MPS458800 MZO458798:MZO458800 NJK458798:NJK458800 NTG458798:NTG458800 ODC458798:ODC458800 OMY458798:OMY458800 OWU458798:OWU458800 PGQ458798:PGQ458800 PQM458798:PQM458800 QAI458798:QAI458800 QKE458798:QKE458800 QUA458798:QUA458800 RDW458798:RDW458800 RNS458798:RNS458800 RXO458798:RXO458800 SHK458798:SHK458800 SRG458798:SRG458800 TBC458798:TBC458800 TKY458798:TKY458800 TUU458798:TUU458800 UEQ458798:UEQ458800 UOM458798:UOM458800 UYI458798:UYI458800 VIE458798:VIE458800 VSA458798:VSA458800 WBW458798:WBW458800 WLS458798:WLS458800 WVO458798:WVO458800 F524334:F524336 JC524334:JC524336 SY524334:SY524336 ACU524334:ACU524336 AMQ524334:AMQ524336 AWM524334:AWM524336 BGI524334:BGI524336 BQE524334:BQE524336 CAA524334:CAA524336 CJW524334:CJW524336 CTS524334:CTS524336 DDO524334:DDO524336 DNK524334:DNK524336 DXG524334:DXG524336 EHC524334:EHC524336 EQY524334:EQY524336 FAU524334:FAU524336 FKQ524334:FKQ524336 FUM524334:FUM524336 GEI524334:GEI524336 GOE524334:GOE524336 GYA524334:GYA524336 HHW524334:HHW524336 HRS524334:HRS524336 IBO524334:IBO524336 ILK524334:ILK524336 IVG524334:IVG524336 JFC524334:JFC524336 JOY524334:JOY524336 JYU524334:JYU524336 KIQ524334:KIQ524336 KSM524334:KSM524336 LCI524334:LCI524336 LME524334:LME524336 LWA524334:LWA524336 MFW524334:MFW524336 MPS524334:MPS524336 MZO524334:MZO524336 NJK524334:NJK524336 NTG524334:NTG524336 ODC524334:ODC524336 OMY524334:OMY524336 OWU524334:OWU524336 PGQ524334:PGQ524336 PQM524334:PQM524336 QAI524334:QAI524336 QKE524334:QKE524336 QUA524334:QUA524336 RDW524334:RDW524336 RNS524334:RNS524336 RXO524334:RXO524336 SHK524334:SHK524336 SRG524334:SRG524336 TBC524334:TBC524336 TKY524334:TKY524336 TUU524334:TUU524336 UEQ524334:UEQ524336 UOM524334:UOM524336 UYI524334:UYI524336 VIE524334:VIE524336 VSA524334:VSA524336 WBW524334:WBW524336 WLS524334:WLS524336 WVO524334:WVO524336 F589870:F589872 JC589870:JC589872 SY589870:SY589872 ACU589870:ACU589872 AMQ589870:AMQ589872 AWM589870:AWM589872 BGI589870:BGI589872 BQE589870:BQE589872 CAA589870:CAA589872 CJW589870:CJW589872 CTS589870:CTS589872 DDO589870:DDO589872 DNK589870:DNK589872 DXG589870:DXG589872 EHC589870:EHC589872 EQY589870:EQY589872 FAU589870:FAU589872 FKQ589870:FKQ589872 FUM589870:FUM589872 GEI589870:GEI589872 GOE589870:GOE589872 GYA589870:GYA589872 HHW589870:HHW589872 HRS589870:HRS589872 IBO589870:IBO589872 ILK589870:ILK589872 IVG589870:IVG589872 JFC589870:JFC589872 JOY589870:JOY589872 JYU589870:JYU589872 KIQ589870:KIQ589872 KSM589870:KSM589872 LCI589870:LCI589872 LME589870:LME589872 LWA589870:LWA589872 MFW589870:MFW589872 MPS589870:MPS589872 MZO589870:MZO589872 NJK589870:NJK589872 NTG589870:NTG589872 ODC589870:ODC589872 OMY589870:OMY589872 OWU589870:OWU589872 PGQ589870:PGQ589872 PQM589870:PQM589872 QAI589870:QAI589872 QKE589870:QKE589872 QUA589870:QUA589872 RDW589870:RDW589872 RNS589870:RNS589872 RXO589870:RXO589872 SHK589870:SHK589872 SRG589870:SRG589872 TBC589870:TBC589872 TKY589870:TKY589872 TUU589870:TUU589872 UEQ589870:UEQ589872 UOM589870:UOM589872 UYI589870:UYI589872 VIE589870:VIE589872 VSA589870:VSA589872 WBW589870:WBW589872 WLS589870:WLS589872 WVO589870:WVO589872 F655406:F655408 JC655406:JC655408 SY655406:SY655408 ACU655406:ACU655408 AMQ655406:AMQ655408 AWM655406:AWM655408 BGI655406:BGI655408 BQE655406:BQE655408 CAA655406:CAA655408 CJW655406:CJW655408 CTS655406:CTS655408 DDO655406:DDO655408 DNK655406:DNK655408 DXG655406:DXG655408 EHC655406:EHC655408 EQY655406:EQY655408 FAU655406:FAU655408 FKQ655406:FKQ655408 FUM655406:FUM655408 GEI655406:GEI655408 GOE655406:GOE655408 GYA655406:GYA655408 HHW655406:HHW655408 HRS655406:HRS655408 IBO655406:IBO655408 ILK655406:ILK655408 IVG655406:IVG655408 JFC655406:JFC655408 JOY655406:JOY655408 JYU655406:JYU655408 KIQ655406:KIQ655408 KSM655406:KSM655408 LCI655406:LCI655408 LME655406:LME655408 LWA655406:LWA655408 MFW655406:MFW655408 MPS655406:MPS655408 MZO655406:MZO655408 NJK655406:NJK655408 NTG655406:NTG655408 ODC655406:ODC655408 OMY655406:OMY655408 OWU655406:OWU655408 PGQ655406:PGQ655408 PQM655406:PQM655408 QAI655406:QAI655408 QKE655406:QKE655408 QUA655406:QUA655408 RDW655406:RDW655408 RNS655406:RNS655408 RXO655406:RXO655408 SHK655406:SHK655408 SRG655406:SRG655408 TBC655406:TBC655408 TKY655406:TKY655408 TUU655406:TUU655408 UEQ655406:UEQ655408 UOM655406:UOM655408 UYI655406:UYI655408 VIE655406:VIE655408 VSA655406:VSA655408 WBW655406:WBW655408 WLS655406:WLS655408 WVO655406:WVO655408 F720942:F720944 JC720942:JC720944 SY720942:SY720944 ACU720942:ACU720944 AMQ720942:AMQ720944 AWM720942:AWM720944 BGI720942:BGI720944 BQE720942:BQE720944 CAA720942:CAA720944 CJW720942:CJW720944 CTS720942:CTS720944 DDO720942:DDO720944 DNK720942:DNK720944 DXG720942:DXG720944 EHC720942:EHC720944 EQY720942:EQY720944 FAU720942:FAU720944 FKQ720942:FKQ720944 FUM720942:FUM720944 GEI720942:GEI720944 GOE720942:GOE720944 GYA720942:GYA720944 HHW720942:HHW720944 HRS720942:HRS720944 IBO720942:IBO720944 ILK720942:ILK720944 IVG720942:IVG720944 JFC720942:JFC720944 JOY720942:JOY720944 JYU720942:JYU720944 KIQ720942:KIQ720944 KSM720942:KSM720944 LCI720942:LCI720944 LME720942:LME720944 LWA720942:LWA720944 MFW720942:MFW720944 MPS720942:MPS720944 MZO720942:MZO720944 NJK720942:NJK720944 NTG720942:NTG720944 ODC720942:ODC720944 OMY720942:OMY720944 OWU720942:OWU720944 PGQ720942:PGQ720944 PQM720942:PQM720944 QAI720942:QAI720944 QKE720942:QKE720944 QUA720942:QUA720944 RDW720942:RDW720944 RNS720942:RNS720944 RXO720942:RXO720944 SHK720942:SHK720944 SRG720942:SRG720944 TBC720942:TBC720944 TKY720942:TKY720944 TUU720942:TUU720944 UEQ720942:UEQ720944 UOM720942:UOM720944 UYI720942:UYI720944 VIE720942:VIE720944 VSA720942:VSA720944 WBW720942:WBW720944 WLS720942:WLS720944 WVO720942:WVO720944 F786478:F786480 JC786478:JC786480 SY786478:SY786480 ACU786478:ACU786480 AMQ786478:AMQ786480 AWM786478:AWM786480 BGI786478:BGI786480 BQE786478:BQE786480 CAA786478:CAA786480 CJW786478:CJW786480 CTS786478:CTS786480 DDO786478:DDO786480 DNK786478:DNK786480 DXG786478:DXG786480 EHC786478:EHC786480 EQY786478:EQY786480 FAU786478:FAU786480 FKQ786478:FKQ786480 FUM786478:FUM786480 GEI786478:GEI786480 GOE786478:GOE786480 GYA786478:GYA786480 HHW786478:HHW786480 HRS786478:HRS786480 IBO786478:IBO786480 ILK786478:ILK786480 IVG786478:IVG786480 JFC786478:JFC786480 JOY786478:JOY786480 JYU786478:JYU786480 KIQ786478:KIQ786480 KSM786478:KSM786480 LCI786478:LCI786480 LME786478:LME786480 LWA786478:LWA786480 MFW786478:MFW786480 MPS786478:MPS786480 MZO786478:MZO786480 NJK786478:NJK786480 NTG786478:NTG786480 ODC786478:ODC786480 OMY786478:OMY786480 OWU786478:OWU786480 PGQ786478:PGQ786480 PQM786478:PQM786480 QAI786478:QAI786480 QKE786478:QKE786480 QUA786478:QUA786480 RDW786478:RDW786480 RNS786478:RNS786480 RXO786478:RXO786480 SHK786478:SHK786480 SRG786478:SRG786480 TBC786478:TBC786480 TKY786478:TKY786480 TUU786478:TUU786480 UEQ786478:UEQ786480 UOM786478:UOM786480 UYI786478:UYI786480 VIE786478:VIE786480 VSA786478:VSA786480 WBW786478:WBW786480 WLS786478:WLS786480 WVO786478:WVO786480 F852014:F852016 JC852014:JC852016 SY852014:SY852016 ACU852014:ACU852016 AMQ852014:AMQ852016 AWM852014:AWM852016 BGI852014:BGI852016 BQE852014:BQE852016 CAA852014:CAA852016 CJW852014:CJW852016 CTS852014:CTS852016 DDO852014:DDO852016 DNK852014:DNK852016 DXG852014:DXG852016 EHC852014:EHC852016 EQY852014:EQY852016 FAU852014:FAU852016 FKQ852014:FKQ852016 FUM852014:FUM852016 GEI852014:GEI852016 GOE852014:GOE852016 GYA852014:GYA852016 HHW852014:HHW852016 HRS852014:HRS852016 IBO852014:IBO852016 ILK852014:ILK852016 IVG852014:IVG852016 JFC852014:JFC852016 JOY852014:JOY852016 JYU852014:JYU852016 KIQ852014:KIQ852016 KSM852014:KSM852016 LCI852014:LCI852016 LME852014:LME852016 LWA852014:LWA852016 MFW852014:MFW852016 MPS852014:MPS852016 MZO852014:MZO852016 NJK852014:NJK852016 NTG852014:NTG852016 ODC852014:ODC852016 OMY852014:OMY852016 OWU852014:OWU852016 PGQ852014:PGQ852016 PQM852014:PQM852016 QAI852014:QAI852016 QKE852014:QKE852016 QUA852014:QUA852016 RDW852014:RDW852016 RNS852014:RNS852016 RXO852014:RXO852016 SHK852014:SHK852016 SRG852014:SRG852016 TBC852014:TBC852016 TKY852014:TKY852016 TUU852014:TUU852016 UEQ852014:UEQ852016 UOM852014:UOM852016 UYI852014:UYI852016 VIE852014:VIE852016 VSA852014:VSA852016 WBW852014:WBW852016 WLS852014:WLS852016 WVO852014:WVO852016 F917550:F917552 JC917550:JC917552 SY917550:SY917552 ACU917550:ACU917552 AMQ917550:AMQ917552 AWM917550:AWM917552 BGI917550:BGI917552 BQE917550:BQE917552 CAA917550:CAA917552 CJW917550:CJW917552 CTS917550:CTS917552 DDO917550:DDO917552 DNK917550:DNK917552 DXG917550:DXG917552 EHC917550:EHC917552 EQY917550:EQY917552 FAU917550:FAU917552 FKQ917550:FKQ917552 FUM917550:FUM917552 GEI917550:GEI917552 GOE917550:GOE917552 GYA917550:GYA917552 HHW917550:HHW917552 HRS917550:HRS917552 IBO917550:IBO917552 ILK917550:ILK917552 IVG917550:IVG917552 JFC917550:JFC917552 JOY917550:JOY917552 JYU917550:JYU917552 KIQ917550:KIQ917552 KSM917550:KSM917552 LCI917550:LCI917552 LME917550:LME917552 LWA917550:LWA917552 MFW917550:MFW917552 MPS917550:MPS917552 MZO917550:MZO917552 NJK917550:NJK917552 NTG917550:NTG917552 ODC917550:ODC917552 OMY917550:OMY917552 OWU917550:OWU917552 PGQ917550:PGQ917552 PQM917550:PQM917552 QAI917550:QAI917552 QKE917550:QKE917552 QUA917550:QUA917552 RDW917550:RDW917552 RNS917550:RNS917552 RXO917550:RXO917552 SHK917550:SHK917552 SRG917550:SRG917552 TBC917550:TBC917552 TKY917550:TKY917552 TUU917550:TUU917552 UEQ917550:UEQ917552 UOM917550:UOM917552 UYI917550:UYI917552 VIE917550:VIE917552 VSA917550:VSA917552 WBW917550:WBW917552 WLS917550:WLS917552 WVO917550:WVO917552 F983086:F983088 JC983086:JC983088 SY983086:SY983088 ACU983086:ACU983088 AMQ983086:AMQ983088 AWM983086:AWM983088 BGI983086:BGI983088 BQE983086:BQE983088 CAA983086:CAA983088 CJW983086:CJW983088 CTS983086:CTS983088 DDO983086:DDO983088 DNK983086:DNK983088 DXG983086:DXG983088 EHC983086:EHC983088 EQY983086:EQY983088 FAU983086:FAU983088 FKQ983086:FKQ983088 FUM983086:FUM983088 GEI983086:GEI983088 GOE983086:GOE983088 GYA983086:GYA983088 HHW983086:HHW983088 HRS983086:HRS983088 IBO983086:IBO983088 ILK983086:ILK983088 IVG983086:IVG983088 JFC983086:JFC983088 JOY983086:JOY983088 JYU983086:JYU983088 KIQ983086:KIQ983088 KSM983086:KSM983088 LCI983086:LCI983088 LME983086:LME983088 LWA983086:LWA983088 MFW983086:MFW983088 MPS983086:MPS983088 MZO983086:MZO983088 NJK983086:NJK983088 NTG983086:NTG983088 ODC983086:ODC983088 OMY983086:OMY983088 OWU983086:OWU983088 PGQ983086:PGQ983088 PQM983086:PQM983088 QAI983086:QAI983088 QKE983086:QKE983088 QUA983086:QUA983088 RDW983086:RDW983088 RNS983086:RNS983088 RXO983086:RXO983088 SHK983086:SHK983088 SRG983086:SRG983088 TBC983086:TBC983088 TKY983086:TKY983088 TUU983086:TUU983088 UEQ983086:UEQ983088 UOM983086:UOM983088 UYI983086:UYI983088 VIE983086:VIE983088 VSA983086:VSA983088 WBW983086:WBW983088 WLS983086:WLS983088 WVO983086:WVO983088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I45:I48 WVQ983085:WVQ983088 WLU983085:WLU983088 WBY983085:WBY983088 VSC983085:VSC983088 VIG983085:VIG983088 UYK983085:UYK983088 UOO983085:UOO983088 UES983085:UES983088 TUW983085:TUW983088 TLA983085:TLA983088 TBE983085:TBE983088 SRI983085:SRI983088 SHM983085:SHM983088 RXQ983085:RXQ983088 RNU983085:RNU983088 RDY983085:RDY983088 QUC983085:QUC983088 QKG983085:QKG983088 QAK983085:QAK983088 PQO983085:PQO983088 PGS983085:PGS983088 OWW983085:OWW983088 ONA983085:ONA983088 ODE983085:ODE983088 NTI983085:NTI983088 NJM983085:NJM983088 MZQ983085:MZQ983088 MPU983085:MPU983088 MFY983085:MFY983088 LWC983085:LWC983088 LMG983085:LMG983088 LCK983085:LCK983088 KSO983085:KSO983088 KIS983085:KIS983088 JYW983085:JYW983088 JPA983085:JPA983088 JFE983085:JFE983088 IVI983085:IVI983088 ILM983085:ILM983088 IBQ983085:IBQ983088 HRU983085:HRU983088 HHY983085:HHY983088 GYC983085:GYC983088 GOG983085:GOG983088 GEK983085:GEK983088 FUO983085:FUO983088 FKS983085:FKS983088 FAW983085:FAW983088 ERA983085:ERA983088 EHE983085:EHE983088 DXI983085:DXI983088 DNM983085:DNM983088 DDQ983085:DDQ983088 CTU983085:CTU983088 CJY983085:CJY983088 CAC983085:CAC983088 BQG983085:BQG983088 BGK983085:BGK983088 AWO983085:AWO983088 AMS983085:AMS983088 ACW983085:ACW983088 TA983085:TA983088 JE983085:JE983088 I983085:I983088 WVQ917549:WVQ917552 WLU917549:WLU917552 WBY917549:WBY917552 VSC917549:VSC917552 VIG917549:VIG917552 UYK917549:UYK917552 UOO917549:UOO917552 UES917549:UES917552 TUW917549:TUW917552 TLA917549:TLA917552 TBE917549:TBE917552 SRI917549:SRI917552 SHM917549:SHM917552 RXQ917549:RXQ917552 RNU917549:RNU917552 RDY917549:RDY917552 QUC917549:QUC917552 QKG917549:QKG917552 QAK917549:QAK917552 PQO917549:PQO917552 PGS917549:PGS917552 OWW917549:OWW917552 ONA917549:ONA917552 ODE917549:ODE917552 NTI917549:NTI917552 NJM917549:NJM917552 MZQ917549:MZQ917552 MPU917549:MPU917552 MFY917549:MFY917552 LWC917549:LWC917552 LMG917549:LMG917552 LCK917549:LCK917552 KSO917549:KSO917552 KIS917549:KIS917552 JYW917549:JYW917552 JPA917549:JPA917552 JFE917549:JFE917552 IVI917549:IVI917552 ILM917549:ILM917552 IBQ917549:IBQ917552 HRU917549:HRU917552 HHY917549:HHY917552 GYC917549:GYC917552 GOG917549:GOG917552 GEK917549:GEK917552 FUO917549:FUO917552 FKS917549:FKS917552 FAW917549:FAW917552 ERA917549:ERA917552 EHE917549:EHE917552 DXI917549:DXI917552 DNM917549:DNM917552 DDQ917549:DDQ917552 CTU917549:CTU917552 CJY917549:CJY917552 CAC917549:CAC917552 BQG917549:BQG917552 BGK917549:BGK917552 AWO917549:AWO917552 AMS917549:AMS917552 ACW917549:ACW917552 TA917549:TA917552 JE917549:JE917552 I917549:I917552 WVQ852013:WVQ852016 WLU852013:WLU852016 WBY852013:WBY852016 VSC852013:VSC852016 VIG852013:VIG852016 UYK852013:UYK852016 UOO852013:UOO852016 UES852013:UES852016 TUW852013:TUW852016 TLA852013:TLA852016 TBE852013:TBE852016 SRI852013:SRI852016 SHM852013:SHM852016 RXQ852013:RXQ852016 RNU852013:RNU852016 RDY852013:RDY852016 QUC852013:QUC852016 QKG852013:QKG852016 QAK852013:QAK852016 PQO852013:PQO852016 PGS852013:PGS852016 OWW852013:OWW852016 ONA852013:ONA852016 ODE852013:ODE852016 NTI852013:NTI852016 NJM852013:NJM852016 MZQ852013:MZQ852016 MPU852013:MPU852016 MFY852013:MFY852016 LWC852013:LWC852016 LMG852013:LMG852016 LCK852013:LCK852016 KSO852013:KSO852016 KIS852013:KIS852016 JYW852013:JYW852016 JPA852013:JPA852016 JFE852013:JFE852016 IVI852013:IVI852016 ILM852013:ILM852016 IBQ852013:IBQ852016 HRU852013:HRU852016 HHY852013:HHY852016 GYC852013:GYC852016 GOG852013:GOG852016 GEK852013:GEK852016 FUO852013:FUO852016 FKS852013:FKS852016 FAW852013:FAW852016 ERA852013:ERA852016 EHE852013:EHE852016 DXI852013:DXI852016 DNM852013:DNM852016 DDQ852013:DDQ852016 CTU852013:CTU852016 CJY852013:CJY852016 CAC852013:CAC852016 BQG852013:BQG852016 BGK852013:BGK852016 AWO852013:AWO852016 AMS852013:AMS852016 ACW852013:ACW852016 TA852013:TA852016 JE852013:JE852016 I852013:I852016 WVQ786477:WVQ786480 WLU786477:WLU786480 WBY786477:WBY786480 VSC786477:VSC786480 VIG786477:VIG786480 UYK786477:UYK786480 UOO786477:UOO786480 UES786477:UES786480 TUW786477:TUW786480 TLA786477:TLA786480 TBE786477:TBE786480 SRI786477:SRI786480 SHM786477:SHM786480 RXQ786477:RXQ786480 RNU786477:RNU786480 RDY786477:RDY786480 QUC786477:QUC786480 QKG786477:QKG786480 QAK786477:QAK786480 PQO786477:PQO786480 PGS786477:PGS786480 OWW786477:OWW786480 ONA786477:ONA786480 ODE786477:ODE786480 NTI786477:NTI786480 NJM786477:NJM786480 MZQ786477:MZQ786480 MPU786477:MPU786480 MFY786477:MFY786480 LWC786477:LWC786480 LMG786477:LMG786480 LCK786477:LCK786480 KSO786477:KSO786480 KIS786477:KIS786480 JYW786477:JYW786480 JPA786477:JPA786480 JFE786477:JFE786480 IVI786477:IVI786480 ILM786477:ILM786480 IBQ786477:IBQ786480 HRU786477:HRU786480 HHY786477:HHY786480 GYC786477:GYC786480 GOG786477:GOG786480 GEK786477:GEK786480 FUO786477:FUO786480 FKS786477:FKS786480 FAW786477:FAW786480 ERA786477:ERA786480 EHE786477:EHE786480 DXI786477:DXI786480 DNM786477:DNM786480 DDQ786477:DDQ786480 CTU786477:CTU786480 CJY786477:CJY786480 CAC786477:CAC786480 BQG786477:BQG786480 BGK786477:BGK786480 AWO786477:AWO786480 AMS786477:AMS786480 ACW786477:ACW786480 TA786477:TA786480 JE786477:JE786480 I786477:I786480 WVQ720941:WVQ720944 WLU720941:WLU720944 WBY720941:WBY720944 VSC720941:VSC720944 VIG720941:VIG720944 UYK720941:UYK720944 UOO720941:UOO720944 UES720941:UES720944 TUW720941:TUW720944 TLA720941:TLA720944 TBE720941:TBE720944 SRI720941:SRI720944 SHM720941:SHM720944 RXQ720941:RXQ720944 RNU720941:RNU720944 RDY720941:RDY720944 QUC720941:QUC720944 QKG720941:QKG720944 QAK720941:QAK720944 PQO720941:PQO720944 PGS720941:PGS720944 OWW720941:OWW720944 ONA720941:ONA720944 ODE720941:ODE720944 NTI720941:NTI720944 NJM720941:NJM720944 MZQ720941:MZQ720944 MPU720941:MPU720944 MFY720941:MFY720944 LWC720941:LWC720944 LMG720941:LMG720944 LCK720941:LCK720944 KSO720941:KSO720944 KIS720941:KIS720944 JYW720941:JYW720944 JPA720941:JPA720944 JFE720941:JFE720944 IVI720941:IVI720944 ILM720941:ILM720944 IBQ720941:IBQ720944 HRU720941:HRU720944 HHY720941:HHY720944 GYC720941:GYC720944 GOG720941:GOG720944 GEK720941:GEK720944 FUO720941:FUO720944 FKS720941:FKS720944 FAW720941:FAW720944 ERA720941:ERA720944 EHE720941:EHE720944 DXI720941:DXI720944 DNM720941:DNM720944 DDQ720941:DDQ720944 CTU720941:CTU720944 CJY720941:CJY720944 CAC720941:CAC720944 BQG720941:BQG720944 BGK720941:BGK720944 AWO720941:AWO720944 AMS720941:AMS720944 ACW720941:ACW720944 TA720941:TA720944 JE720941:JE720944 I720941:I720944 WVQ655405:WVQ655408 WLU655405:WLU655408 WBY655405:WBY655408 VSC655405:VSC655408 VIG655405:VIG655408 UYK655405:UYK655408 UOO655405:UOO655408 UES655405:UES655408 TUW655405:TUW655408 TLA655405:TLA655408 TBE655405:TBE655408 SRI655405:SRI655408 SHM655405:SHM655408 RXQ655405:RXQ655408 RNU655405:RNU655408 RDY655405:RDY655408 QUC655405:QUC655408 QKG655405:QKG655408 QAK655405:QAK655408 PQO655405:PQO655408 PGS655405:PGS655408 OWW655405:OWW655408 ONA655405:ONA655408 ODE655405:ODE655408 NTI655405:NTI655408 NJM655405:NJM655408 MZQ655405:MZQ655408 MPU655405:MPU655408 MFY655405:MFY655408 LWC655405:LWC655408 LMG655405:LMG655408 LCK655405:LCK655408 KSO655405:KSO655408 KIS655405:KIS655408 JYW655405:JYW655408 JPA655405:JPA655408 JFE655405:JFE655408 IVI655405:IVI655408 ILM655405:ILM655408 IBQ655405:IBQ655408 HRU655405:HRU655408 HHY655405:HHY655408 GYC655405:GYC655408 GOG655405:GOG655408 GEK655405:GEK655408 FUO655405:FUO655408 FKS655405:FKS655408 FAW655405:FAW655408 ERA655405:ERA655408 EHE655405:EHE655408 DXI655405:DXI655408 DNM655405:DNM655408 DDQ655405:DDQ655408 CTU655405:CTU655408 CJY655405:CJY655408 CAC655405:CAC655408 BQG655405:BQG655408 BGK655405:BGK655408 AWO655405:AWO655408 AMS655405:AMS655408 ACW655405:ACW655408 TA655405:TA655408 JE655405:JE655408 I655405:I655408 WVQ589869:WVQ589872 WLU589869:WLU589872 WBY589869:WBY589872 VSC589869:VSC589872 VIG589869:VIG589872 UYK589869:UYK589872 UOO589869:UOO589872 UES589869:UES589872 TUW589869:TUW589872 TLA589869:TLA589872 TBE589869:TBE589872 SRI589869:SRI589872 SHM589869:SHM589872 RXQ589869:RXQ589872 RNU589869:RNU589872 RDY589869:RDY589872 QUC589869:QUC589872 QKG589869:QKG589872 QAK589869:QAK589872 PQO589869:PQO589872 PGS589869:PGS589872 OWW589869:OWW589872 ONA589869:ONA589872 ODE589869:ODE589872 NTI589869:NTI589872 NJM589869:NJM589872 MZQ589869:MZQ589872 MPU589869:MPU589872 MFY589869:MFY589872 LWC589869:LWC589872 LMG589869:LMG589872 LCK589869:LCK589872 KSO589869:KSO589872 KIS589869:KIS589872 JYW589869:JYW589872 JPA589869:JPA589872 JFE589869:JFE589872 IVI589869:IVI589872 ILM589869:ILM589872 IBQ589869:IBQ589872 HRU589869:HRU589872 HHY589869:HHY589872 GYC589869:GYC589872 GOG589869:GOG589872 GEK589869:GEK589872 FUO589869:FUO589872 FKS589869:FKS589872 FAW589869:FAW589872 ERA589869:ERA589872 EHE589869:EHE589872 DXI589869:DXI589872 DNM589869:DNM589872 DDQ589869:DDQ589872 CTU589869:CTU589872 CJY589869:CJY589872 CAC589869:CAC589872 BQG589869:BQG589872 BGK589869:BGK589872 AWO589869:AWO589872 AMS589869:AMS589872 ACW589869:ACW589872 TA589869:TA589872 JE589869:JE589872 I589869:I589872 WVQ524333:WVQ524336 WLU524333:WLU524336 WBY524333:WBY524336 VSC524333:VSC524336 VIG524333:VIG524336 UYK524333:UYK524336 UOO524333:UOO524336 UES524333:UES524336 TUW524333:TUW524336 TLA524333:TLA524336 TBE524333:TBE524336 SRI524333:SRI524336 SHM524333:SHM524336 RXQ524333:RXQ524336 RNU524333:RNU524336 RDY524333:RDY524336 QUC524333:QUC524336 QKG524333:QKG524336 QAK524333:QAK524336 PQO524333:PQO524336 PGS524333:PGS524336 OWW524333:OWW524336 ONA524333:ONA524336 ODE524333:ODE524336 NTI524333:NTI524336 NJM524333:NJM524336 MZQ524333:MZQ524336 MPU524333:MPU524336 MFY524333:MFY524336 LWC524333:LWC524336 LMG524333:LMG524336 LCK524333:LCK524336 KSO524333:KSO524336 KIS524333:KIS524336 JYW524333:JYW524336 JPA524333:JPA524336 JFE524333:JFE524336 IVI524333:IVI524336 ILM524333:ILM524336 IBQ524333:IBQ524336 HRU524333:HRU524336 HHY524333:HHY524336 GYC524333:GYC524336 GOG524333:GOG524336 GEK524333:GEK524336 FUO524333:FUO524336 FKS524333:FKS524336 FAW524333:FAW524336 ERA524333:ERA524336 EHE524333:EHE524336 DXI524333:DXI524336 DNM524333:DNM524336 DDQ524333:DDQ524336 CTU524333:CTU524336 CJY524333:CJY524336 CAC524333:CAC524336 BQG524333:BQG524336 BGK524333:BGK524336 AWO524333:AWO524336 AMS524333:AMS524336 ACW524333:ACW524336 TA524333:TA524336 JE524333:JE524336 I524333:I524336 WVQ458797:WVQ458800 WLU458797:WLU458800 WBY458797:WBY458800 VSC458797:VSC458800 VIG458797:VIG458800 UYK458797:UYK458800 UOO458797:UOO458800 UES458797:UES458800 TUW458797:TUW458800 TLA458797:TLA458800 TBE458797:TBE458800 SRI458797:SRI458800 SHM458797:SHM458800 RXQ458797:RXQ458800 RNU458797:RNU458800 RDY458797:RDY458800 QUC458797:QUC458800 QKG458797:QKG458800 QAK458797:QAK458800 PQO458797:PQO458800 PGS458797:PGS458800 OWW458797:OWW458800 ONA458797:ONA458800 ODE458797:ODE458800 NTI458797:NTI458800 NJM458797:NJM458800 MZQ458797:MZQ458800 MPU458797:MPU458800 MFY458797:MFY458800 LWC458797:LWC458800 LMG458797:LMG458800 LCK458797:LCK458800 KSO458797:KSO458800 KIS458797:KIS458800 JYW458797:JYW458800 JPA458797:JPA458800 JFE458797:JFE458800 IVI458797:IVI458800 ILM458797:ILM458800 IBQ458797:IBQ458800 HRU458797:HRU458800 HHY458797:HHY458800 GYC458797:GYC458800 GOG458797:GOG458800 GEK458797:GEK458800 FUO458797:FUO458800 FKS458797:FKS458800 FAW458797:FAW458800 ERA458797:ERA458800 EHE458797:EHE458800 DXI458797:DXI458800 DNM458797:DNM458800 DDQ458797:DDQ458800 CTU458797:CTU458800 CJY458797:CJY458800 CAC458797:CAC458800 BQG458797:BQG458800 BGK458797:BGK458800 AWO458797:AWO458800 AMS458797:AMS458800 ACW458797:ACW458800 TA458797:TA458800 JE458797:JE458800 I458797:I458800 WVQ393261:WVQ393264 WLU393261:WLU393264 WBY393261:WBY393264 VSC393261:VSC393264 VIG393261:VIG393264 UYK393261:UYK393264 UOO393261:UOO393264 UES393261:UES393264 TUW393261:TUW393264 TLA393261:TLA393264 TBE393261:TBE393264 SRI393261:SRI393264 SHM393261:SHM393264 RXQ393261:RXQ393264 RNU393261:RNU393264 RDY393261:RDY393264 QUC393261:QUC393264 QKG393261:QKG393264 QAK393261:QAK393264 PQO393261:PQO393264 PGS393261:PGS393264 OWW393261:OWW393264 ONA393261:ONA393264 ODE393261:ODE393264 NTI393261:NTI393264 NJM393261:NJM393264 MZQ393261:MZQ393264 MPU393261:MPU393264 MFY393261:MFY393264 LWC393261:LWC393264 LMG393261:LMG393264 LCK393261:LCK393264 KSO393261:KSO393264 KIS393261:KIS393264 JYW393261:JYW393264 JPA393261:JPA393264 JFE393261:JFE393264 IVI393261:IVI393264 ILM393261:ILM393264 IBQ393261:IBQ393264 HRU393261:HRU393264 HHY393261:HHY393264 GYC393261:GYC393264 GOG393261:GOG393264 GEK393261:GEK393264 FUO393261:FUO393264 FKS393261:FKS393264 FAW393261:FAW393264 ERA393261:ERA393264 EHE393261:EHE393264 DXI393261:DXI393264 DNM393261:DNM393264 DDQ393261:DDQ393264 CTU393261:CTU393264 CJY393261:CJY393264 CAC393261:CAC393264 BQG393261:BQG393264 BGK393261:BGK393264 AWO393261:AWO393264 AMS393261:AMS393264 ACW393261:ACW393264 TA393261:TA393264 JE393261:JE393264 I393261:I393264 WVQ327725:WVQ327728 WLU327725:WLU327728 WBY327725:WBY327728 VSC327725:VSC327728 VIG327725:VIG327728 UYK327725:UYK327728 UOO327725:UOO327728 UES327725:UES327728 TUW327725:TUW327728 TLA327725:TLA327728 TBE327725:TBE327728 SRI327725:SRI327728 SHM327725:SHM327728 RXQ327725:RXQ327728 RNU327725:RNU327728 RDY327725:RDY327728 QUC327725:QUC327728 QKG327725:QKG327728 QAK327725:QAK327728 PQO327725:PQO327728 PGS327725:PGS327728 OWW327725:OWW327728 ONA327725:ONA327728 ODE327725:ODE327728 NTI327725:NTI327728 NJM327725:NJM327728 MZQ327725:MZQ327728 MPU327725:MPU327728 MFY327725:MFY327728 LWC327725:LWC327728 LMG327725:LMG327728 LCK327725:LCK327728 KSO327725:KSO327728 KIS327725:KIS327728 JYW327725:JYW327728 JPA327725:JPA327728 JFE327725:JFE327728 IVI327725:IVI327728 ILM327725:ILM327728 IBQ327725:IBQ327728 HRU327725:HRU327728 HHY327725:HHY327728 GYC327725:GYC327728 GOG327725:GOG327728 GEK327725:GEK327728 FUO327725:FUO327728 FKS327725:FKS327728 FAW327725:FAW327728 ERA327725:ERA327728 EHE327725:EHE327728 DXI327725:DXI327728 DNM327725:DNM327728 DDQ327725:DDQ327728 CTU327725:CTU327728 CJY327725:CJY327728 CAC327725:CAC327728 BQG327725:BQG327728 BGK327725:BGK327728 AWO327725:AWO327728 AMS327725:AMS327728 ACW327725:ACW327728 TA327725:TA327728 JE327725:JE327728 I327725:I327728 WVQ262189:WVQ262192 WLU262189:WLU262192 WBY262189:WBY262192 VSC262189:VSC262192 VIG262189:VIG262192 UYK262189:UYK262192 UOO262189:UOO262192 UES262189:UES262192 TUW262189:TUW262192 TLA262189:TLA262192 TBE262189:TBE262192 SRI262189:SRI262192 SHM262189:SHM262192 RXQ262189:RXQ262192 RNU262189:RNU262192 RDY262189:RDY262192 QUC262189:QUC262192 QKG262189:QKG262192 QAK262189:QAK262192 PQO262189:PQO262192 PGS262189:PGS262192 OWW262189:OWW262192 ONA262189:ONA262192 ODE262189:ODE262192 NTI262189:NTI262192 NJM262189:NJM262192 MZQ262189:MZQ262192 MPU262189:MPU262192 MFY262189:MFY262192 LWC262189:LWC262192 LMG262189:LMG262192 LCK262189:LCK262192 KSO262189:KSO262192 KIS262189:KIS262192 JYW262189:JYW262192 JPA262189:JPA262192 JFE262189:JFE262192 IVI262189:IVI262192 ILM262189:ILM262192 IBQ262189:IBQ262192 HRU262189:HRU262192 HHY262189:HHY262192 GYC262189:GYC262192 GOG262189:GOG262192 GEK262189:GEK262192 FUO262189:FUO262192 FKS262189:FKS262192 FAW262189:FAW262192 ERA262189:ERA262192 EHE262189:EHE262192 DXI262189:DXI262192 DNM262189:DNM262192 DDQ262189:DDQ262192 CTU262189:CTU262192 CJY262189:CJY262192 CAC262189:CAC262192 BQG262189:BQG262192 BGK262189:BGK262192 AWO262189:AWO262192 AMS262189:AMS262192 ACW262189:ACW262192 TA262189:TA262192 JE262189:JE262192 I262189:I262192 WVQ196653:WVQ196656 WLU196653:WLU196656 WBY196653:WBY196656 VSC196653:VSC196656 VIG196653:VIG196656 UYK196653:UYK196656 UOO196653:UOO196656 UES196653:UES196656 TUW196653:TUW196656 TLA196653:TLA196656 TBE196653:TBE196656 SRI196653:SRI196656 SHM196653:SHM196656 RXQ196653:RXQ196656 RNU196653:RNU196656 RDY196653:RDY196656 QUC196653:QUC196656 QKG196653:QKG196656 QAK196653:QAK196656 PQO196653:PQO196656 PGS196653:PGS196656 OWW196653:OWW196656 ONA196653:ONA196656 ODE196653:ODE196656 NTI196653:NTI196656 NJM196653:NJM196656 MZQ196653:MZQ196656 MPU196653:MPU196656 MFY196653:MFY196656 LWC196653:LWC196656 LMG196653:LMG196656 LCK196653:LCK196656 KSO196653:KSO196656 KIS196653:KIS196656 JYW196653:JYW196656 JPA196653:JPA196656 JFE196653:JFE196656 IVI196653:IVI196656 ILM196653:ILM196656 IBQ196653:IBQ196656 HRU196653:HRU196656 HHY196653:HHY196656 GYC196653:GYC196656 GOG196653:GOG196656 GEK196653:GEK196656 FUO196653:FUO196656 FKS196653:FKS196656 FAW196653:FAW196656 ERA196653:ERA196656 EHE196653:EHE196656 DXI196653:DXI196656 DNM196653:DNM196656 DDQ196653:DDQ196656 CTU196653:CTU196656 CJY196653:CJY196656 CAC196653:CAC196656 BQG196653:BQG196656 BGK196653:BGK196656 AWO196653:AWO196656 AMS196653:AMS196656 ACW196653:ACW196656 TA196653:TA196656 JE196653:JE196656 I196653:I196656 WVQ131117:WVQ131120 WLU131117:WLU131120 WBY131117:WBY131120 VSC131117:VSC131120 VIG131117:VIG131120 UYK131117:UYK131120 UOO131117:UOO131120 UES131117:UES131120 TUW131117:TUW131120 TLA131117:TLA131120 TBE131117:TBE131120 SRI131117:SRI131120 SHM131117:SHM131120 RXQ131117:RXQ131120 RNU131117:RNU131120 RDY131117:RDY131120 QUC131117:QUC131120 QKG131117:QKG131120 QAK131117:QAK131120 PQO131117:PQO131120 PGS131117:PGS131120 OWW131117:OWW131120 ONA131117:ONA131120 ODE131117:ODE131120 NTI131117:NTI131120 NJM131117:NJM131120 MZQ131117:MZQ131120 MPU131117:MPU131120 MFY131117:MFY131120 LWC131117:LWC131120 LMG131117:LMG131120 LCK131117:LCK131120 KSO131117:KSO131120 KIS131117:KIS131120 JYW131117:JYW131120 JPA131117:JPA131120 JFE131117:JFE131120 IVI131117:IVI131120 ILM131117:ILM131120 IBQ131117:IBQ131120 HRU131117:HRU131120 HHY131117:HHY131120 GYC131117:GYC131120 GOG131117:GOG131120 GEK131117:GEK131120 FUO131117:FUO131120 FKS131117:FKS131120 FAW131117:FAW131120 ERA131117:ERA131120 EHE131117:EHE131120 DXI131117:DXI131120 DNM131117:DNM131120 DDQ131117:DDQ131120 CTU131117:CTU131120 CJY131117:CJY131120 CAC131117:CAC131120 BQG131117:BQG131120 BGK131117:BGK131120 AWO131117:AWO131120 AMS131117:AMS131120 ACW131117:ACW131120 TA131117:TA131120 JE131117:JE131120 I131117:I131120 WVQ65581:WVQ65584 WLU65581:WLU65584 WBY65581:WBY65584 VSC65581:VSC65584 VIG65581:VIG65584 UYK65581:UYK65584 UOO65581:UOO65584 UES65581:UES65584 TUW65581:TUW65584 TLA65581:TLA65584 TBE65581:TBE65584 SRI65581:SRI65584 SHM65581:SHM65584 RXQ65581:RXQ65584 RNU65581:RNU65584 RDY65581:RDY65584 QUC65581:QUC65584 QKG65581:QKG65584 QAK65581:QAK65584 PQO65581:PQO65584 PGS65581:PGS65584 OWW65581:OWW65584 ONA65581:ONA65584 ODE65581:ODE65584 NTI65581:NTI65584 NJM65581:NJM65584 MZQ65581:MZQ65584 MPU65581:MPU65584 MFY65581:MFY65584 LWC65581:LWC65584 LMG65581:LMG65584 LCK65581:LCK65584 KSO65581:KSO65584 KIS65581:KIS65584 JYW65581:JYW65584 JPA65581:JPA65584 JFE65581:JFE65584 IVI65581:IVI65584 ILM65581:ILM65584 IBQ65581:IBQ65584 HRU65581:HRU65584 HHY65581:HHY65584 GYC65581:GYC65584 GOG65581:GOG65584 GEK65581:GEK65584 FUO65581:FUO65584 FKS65581:FKS65584 FAW65581:FAW65584 ERA65581:ERA65584 EHE65581:EHE65584 DXI65581:DXI65584 DNM65581:DNM65584 DDQ65581:DDQ65584 CTU65581:CTU65584 CJY65581:CJY65584 CAC65581:CAC65584 BQG65581:BQG65584 BGK65581:BGK65584 AWO65581:AWO65584 AMS65581:AMS65584 ACW65581:ACW65584 TA65581:TA65584 JE65581:JE65584 I65581:I65584 WVQ45:WVQ48 WLU45:WLU48 WBY45:WBY48 VSC45:VSC48 VIG45:VIG48 UYK45:UYK48 UOO45:UOO48 UES45:UES48 TUW45:TUW48 TLA45:TLA48 TBE45:TBE48 SRI45:SRI48 SHM45:SHM48 RXQ45:RXQ48 RNU45:RNU48 RDY45:RDY48 QUC45:QUC48 QKG45:QKG48 QAK45:QAK48 PQO45:PQO48 PGS45:PGS48 OWW45:OWW48 ONA45:ONA48 ODE45:ODE48 NTI45:NTI48 NJM45:NJM48 MZQ45:MZQ48 MPU45:MPU48 MFY45:MFY48 LWC45:LWC48 LMG45:LMG48 LCK45:LCK48 KSO45:KSO48 KIS45:KIS48 JYW45:JYW48 JPA45:JPA48 JFE45:JFE48 IVI45:IVI48 ILM45:ILM48 IBQ45:IBQ48 HRU45:HRU48 HHY45:HHY48 GYC45:GYC48 GOG45:GOG48 GEK45:GEK48 FUO45:FUO48 FKS45:FKS48 FAW45:FAW48 ERA45:ERA48 EHE45:EHE48 DXI45:DXI48 DNM45:DNM48 DDQ45:DDQ48 CTU45:CTU48 CJY45:CJY48 CAC45:CAC48 BQG45:BQG48 BGK45:BGK48 AWO45:AWO48 AMS45:AMS48 ACW45:ACW48 TA45:TA48 JE45:JE48">
      <formula1>$I$68:$I$159</formula1>
    </dataValidation>
  </dataValidations>
  <pageMargins left="0.75" right="0.25" top="0.5" bottom="0.3" header="0.5" footer="0.5"/>
  <pageSetup scale="91" orientation="portrait" r:id="rId1"/>
  <headerFooter alignWithMargins="0">
    <oddHeader>&amp;R6.1.1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2"/>
  <sheetViews>
    <sheetView zoomScale="85" zoomScaleNormal="85" workbookViewId="0">
      <pane ySplit="7" topLeftCell="A89" activePane="bottomLeft" state="frozen"/>
      <selection activeCell="N45" sqref="N45"/>
      <selection pane="bottomLeft" activeCell="C111" sqref="C111"/>
    </sheetView>
  </sheetViews>
  <sheetFormatPr defaultRowHeight="12.75"/>
  <cols>
    <col min="1" max="1" width="27.42578125" style="59" customWidth="1"/>
    <col min="2" max="2" width="11" style="59" customWidth="1"/>
    <col min="3" max="3" width="10.85546875" style="59" customWidth="1"/>
    <col min="4" max="4" width="10.85546875" style="59" hidden="1" customWidth="1"/>
    <col min="5" max="6" width="9.140625" style="62" hidden="1" customWidth="1"/>
    <col min="7" max="7" width="14.140625" style="62" hidden="1" customWidth="1"/>
    <col min="8" max="8" width="12.28515625" style="62" hidden="1" customWidth="1"/>
    <col min="9" max="9" width="16.42578125" style="62" customWidth="1"/>
    <col min="10" max="10" width="16.42578125" style="203" customWidth="1"/>
    <col min="11" max="11" width="16.42578125" style="59" customWidth="1"/>
    <col min="12" max="12" width="14.7109375" style="63" bestFit="1" customWidth="1"/>
    <col min="13" max="254" width="9.140625" style="59"/>
    <col min="255" max="255" width="27.42578125" style="59" customWidth="1"/>
    <col min="256" max="257" width="10.85546875" style="59" customWidth="1"/>
    <col min="258" max="261" width="0" style="59" hidden="1" customWidth="1"/>
    <col min="262" max="264" width="16.42578125" style="59" customWidth="1"/>
    <col min="265" max="266" width="9" style="59" customWidth="1"/>
    <col min="267" max="510" width="9.140625" style="59"/>
    <col min="511" max="511" width="27.42578125" style="59" customWidth="1"/>
    <col min="512" max="513" width="10.85546875" style="59" customWidth="1"/>
    <col min="514" max="517" width="0" style="59" hidden="1" customWidth="1"/>
    <col min="518" max="520" width="16.42578125" style="59" customWidth="1"/>
    <col min="521" max="522" width="9" style="59" customWidth="1"/>
    <col min="523" max="766" width="9.140625" style="59"/>
    <col min="767" max="767" width="27.42578125" style="59" customWidth="1"/>
    <col min="768" max="769" width="10.85546875" style="59" customWidth="1"/>
    <col min="770" max="773" width="0" style="59" hidden="1" customWidth="1"/>
    <col min="774" max="776" width="16.42578125" style="59" customWidth="1"/>
    <col min="777" max="778" width="9" style="59" customWidth="1"/>
    <col min="779" max="1022" width="9.140625" style="59"/>
    <col min="1023" max="1023" width="27.42578125" style="59" customWidth="1"/>
    <col min="1024" max="1025" width="10.85546875" style="59" customWidth="1"/>
    <col min="1026" max="1029" width="0" style="59" hidden="1" customWidth="1"/>
    <col min="1030" max="1032" width="16.42578125" style="59" customWidth="1"/>
    <col min="1033" max="1034" width="9" style="59" customWidth="1"/>
    <col min="1035" max="1278" width="9.140625" style="59"/>
    <col min="1279" max="1279" width="27.42578125" style="59" customWidth="1"/>
    <col min="1280" max="1281" width="10.85546875" style="59" customWidth="1"/>
    <col min="1282" max="1285" width="0" style="59" hidden="1" customWidth="1"/>
    <col min="1286" max="1288" width="16.42578125" style="59" customWidth="1"/>
    <col min="1289" max="1290" width="9" style="59" customWidth="1"/>
    <col min="1291" max="1534" width="9.140625" style="59"/>
    <col min="1535" max="1535" width="27.42578125" style="59" customWidth="1"/>
    <col min="1536" max="1537" width="10.85546875" style="59" customWidth="1"/>
    <col min="1538" max="1541" width="0" style="59" hidden="1" customWidth="1"/>
    <col min="1542" max="1544" width="16.42578125" style="59" customWidth="1"/>
    <col min="1545" max="1546" width="9" style="59" customWidth="1"/>
    <col min="1547" max="1790" width="9.140625" style="59"/>
    <col min="1791" max="1791" width="27.42578125" style="59" customWidth="1"/>
    <col min="1792" max="1793" width="10.85546875" style="59" customWidth="1"/>
    <col min="1794" max="1797" width="0" style="59" hidden="1" customWidth="1"/>
    <col min="1798" max="1800" width="16.42578125" style="59" customWidth="1"/>
    <col min="1801" max="1802" width="9" style="59" customWidth="1"/>
    <col min="1803" max="2046" width="9.140625" style="59"/>
    <col min="2047" max="2047" width="27.42578125" style="59" customWidth="1"/>
    <col min="2048" max="2049" width="10.85546875" style="59" customWidth="1"/>
    <col min="2050" max="2053" width="0" style="59" hidden="1" customWidth="1"/>
    <col min="2054" max="2056" width="16.42578125" style="59" customWidth="1"/>
    <col min="2057" max="2058" width="9" style="59" customWidth="1"/>
    <col min="2059" max="2302" width="9.140625" style="59"/>
    <col min="2303" max="2303" width="27.42578125" style="59" customWidth="1"/>
    <col min="2304" max="2305" width="10.85546875" style="59" customWidth="1"/>
    <col min="2306" max="2309" width="0" style="59" hidden="1" customWidth="1"/>
    <col min="2310" max="2312" width="16.42578125" style="59" customWidth="1"/>
    <col min="2313" max="2314" width="9" style="59" customWidth="1"/>
    <col min="2315" max="2558" width="9.140625" style="59"/>
    <col min="2559" max="2559" width="27.42578125" style="59" customWidth="1"/>
    <col min="2560" max="2561" width="10.85546875" style="59" customWidth="1"/>
    <col min="2562" max="2565" width="0" style="59" hidden="1" customWidth="1"/>
    <col min="2566" max="2568" width="16.42578125" style="59" customWidth="1"/>
    <col min="2569" max="2570" width="9" style="59" customWidth="1"/>
    <col min="2571" max="2814" width="9.140625" style="59"/>
    <col min="2815" max="2815" width="27.42578125" style="59" customWidth="1"/>
    <col min="2816" max="2817" width="10.85546875" style="59" customWidth="1"/>
    <col min="2818" max="2821" width="0" style="59" hidden="1" customWidth="1"/>
    <col min="2822" max="2824" width="16.42578125" style="59" customWidth="1"/>
    <col min="2825" max="2826" width="9" style="59" customWidth="1"/>
    <col min="2827" max="3070" width="9.140625" style="59"/>
    <col min="3071" max="3071" width="27.42578125" style="59" customWidth="1"/>
    <col min="3072" max="3073" width="10.85546875" style="59" customWidth="1"/>
    <col min="3074" max="3077" width="0" style="59" hidden="1" customWidth="1"/>
    <col min="3078" max="3080" width="16.42578125" style="59" customWidth="1"/>
    <col min="3081" max="3082" width="9" style="59" customWidth="1"/>
    <col min="3083" max="3326" width="9.140625" style="59"/>
    <col min="3327" max="3327" width="27.42578125" style="59" customWidth="1"/>
    <col min="3328" max="3329" width="10.85546875" style="59" customWidth="1"/>
    <col min="3330" max="3333" width="0" style="59" hidden="1" customWidth="1"/>
    <col min="3334" max="3336" width="16.42578125" style="59" customWidth="1"/>
    <col min="3337" max="3338" width="9" style="59" customWidth="1"/>
    <col min="3339" max="3582" width="9.140625" style="59"/>
    <col min="3583" max="3583" width="27.42578125" style="59" customWidth="1"/>
    <col min="3584" max="3585" width="10.85546875" style="59" customWidth="1"/>
    <col min="3586" max="3589" width="0" style="59" hidden="1" customWidth="1"/>
    <col min="3590" max="3592" width="16.42578125" style="59" customWidth="1"/>
    <col min="3593" max="3594" width="9" style="59" customWidth="1"/>
    <col min="3595" max="3838" width="9.140625" style="59"/>
    <col min="3839" max="3839" width="27.42578125" style="59" customWidth="1"/>
    <col min="3840" max="3841" width="10.85546875" style="59" customWidth="1"/>
    <col min="3842" max="3845" width="0" style="59" hidden="1" customWidth="1"/>
    <col min="3846" max="3848" width="16.42578125" style="59" customWidth="1"/>
    <col min="3849" max="3850" width="9" style="59" customWidth="1"/>
    <col min="3851" max="4094" width="9.140625" style="59"/>
    <col min="4095" max="4095" width="27.42578125" style="59" customWidth="1"/>
    <col min="4096" max="4097" width="10.85546875" style="59" customWidth="1"/>
    <col min="4098" max="4101" width="0" style="59" hidden="1" customWidth="1"/>
    <col min="4102" max="4104" width="16.42578125" style="59" customWidth="1"/>
    <col min="4105" max="4106" width="9" style="59" customWidth="1"/>
    <col min="4107" max="4350" width="9.140625" style="59"/>
    <col min="4351" max="4351" width="27.42578125" style="59" customWidth="1"/>
    <col min="4352" max="4353" width="10.85546875" style="59" customWidth="1"/>
    <col min="4354" max="4357" width="0" style="59" hidden="1" customWidth="1"/>
    <col min="4358" max="4360" width="16.42578125" style="59" customWidth="1"/>
    <col min="4361" max="4362" width="9" style="59" customWidth="1"/>
    <col min="4363" max="4606" width="9.140625" style="59"/>
    <col min="4607" max="4607" width="27.42578125" style="59" customWidth="1"/>
    <col min="4608" max="4609" width="10.85546875" style="59" customWidth="1"/>
    <col min="4610" max="4613" width="0" style="59" hidden="1" customWidth="1"/>
    <col min="4614" max="4616" width="16.42578125" style="59" customWidth="1"/>
    <col min="4617" max="4618" width="9" style="59" customWidth="1"/>
    <col min="4619" max="4862" width="9.140625" style="59"/>
    <col min="4863" max="4863" width="27.42578125" style="59" customWidth="1"/>
    <col min="4864" max="4865" width="10.85546875" style="59" customWidth="1"/>
    <col min="4866" max="4869" width="0" style="59" hidden="1" customWidth="1"/>
    <col min="4870" max="4872" width="16.42578125" style="59" customWidth="1"/>
    <col min="4873" max="4874" width="9" style="59" customWidth="1"/>
    <col min="4875" max="5118" width="9.140625" style="59"/>
    <col min="5119" max="5119" width="27.42578125" style="59" customWidth="1"/>
    <col min="5120" max="5121" width="10.85546875" style="59" customWidth="1"/>
    <col min="5122" max="5125" width="0" style="59" hidden="1" customWidth="1"/>
    <col min="5126" max="5128" width="16.42578125" style="59" customWidth="1"/>
    <col min="5129" max="5130" width="9" style="59" customWidth="1"/>
    <col min="5131" max="5374" width="9.140625" style="59"/>
    <col min="5375" max="5375" width="27.42578125" style="59" customWidth="1"/>
    <col min="5376" max="5377" width="10.85546875" style="59" customWidth="1"/>
    <col min="5378" max="5381" width="0" style="59" hidden="1" customWidth="1"/>
    <col min="5382" max="5384" width="16.42578125" style="59" customWidth="1"/>
    <col min="5385" max="5386" width="9" style="59" customWidth="1"/>
    <col min="5387" max="5630" width="9.140625" style="59"/>
    <col min="5631" max="5631" width="27.42578125" style="59" customWidth="1"/>
    <col min="5632" max="5633" width="10.85546875" style="59" customWidth="1"/>
    <col min="5634" max="5637" width="0" style="59" hidden="1" customWidth="1"/>
    <col min="5638" max="5640" width="16.42578125" style="59" customWidth="1"/>
    <col min="5641" max="5642" width="9" style="59" customWidth="1"/>
    <col min="5643" max="5886" width="9.140625" style="59"/>
    <col min="5887" max="5887" width="27.42578125" style="59" customWidth="1"/>
    <col min="5888" max="5889" width="10.85546875" style="59" customWidth="1"/>
    <col min="5890" max="5893" width="0" style="59" hidden="1" customWidth="1"/>
    <col min="5894" max="5896" width="16.42578125" style="59" customWidth="1"/>
    <col min="5897" max="5898" width="9" style="59" customWidth="1"/>
    <col min="5899" max="6142" width="9.140625" style="59"/>
    <col min="6143" max="6143" width="27.42578125" style="59" customWidth="1"/>
    <col min="6144" max="6145" width="10.85546875" style="59" customWidth="1"/>
    <col min="6146" max="6149" width="0" style="59" hidden="1" customWidth="1"/>
    <col min="6150" max="6152" width="16.42578125" style="59" customWidth="1"/>
    <col min="6153" max="6154" width="9" style="59" customWidth="1"/>
    <col min="6155" max="6398" width="9.140625" style="59"/>
    <col min="6399" max="6399" width="27.42578125" style="59" customWidth="1"/>
    <col min="6400" max="6401" width="10.85546875" style="59" customWidth="1"/>
    <col min="6402" max="6405" width="0" style="59" hidden="1" customWidth="1"/>
    <col min="6406" max="6408" width="16.42578125" style="59" customWidth="1"/>
    <col min="6409" max="6410" width="9" style="59" customWidth="1"/>
    <col min="6411" max="6654" width="9.140625" style="59"/>
    <col min="6655" max="6655" width="27.42578125" style="59" customWidth="1"/>
    <col min="6656" max="6657" width="10.85546875" style="59" customWidth="1"/>
    <col min="6658" max="6661" width="0" style="59" hidden="1" customWidth="1"/>
    <col min="6662" max="6664" width="16.42578125" style="59" customWidth="1"/>
    <col min="6665" max="6666" width="9" style="59" customWidth="1"/>
    <col min="6667" max="6910" width="9.140625" style="59"/>
    <col min="6911" max="6911" width="27.42578125" style="59" customWidth="1"/>
    <col min="6912" max="6913" width="10.85546875" style="59" customWidth="1"/>
    <col min="6914" max="6917" width="0" style="59" hidden="1" customWidth="1"/>
    <col min="6918" max="6920" width="16.42578125" style="59" customWidth="1"/>
    <col min="6921" max="6922" width="9" style="59" customWidth="1"/>
    <col min="6923" max="7166" width="9.140625" style="59"/>
    <col min="7167" max="7167" width="27.42578125" style="59" customWidth="1"/>
    <col min="7168" max="7169" width="10.85546875" style="59" customWidth="1"/>
    <col min="7170" max="7173" width="0" style="59" hidden="1" customWidth="1"/>
    <col min="7174" max="7176" width="16.42578125" style="59" customWidth="1"/>
    <col min="7177" max="7178" width="9" style="59" customWidth="1"/>
    <col min="7179" max="7422" width="9.140625" style="59"/>
    <col min="7423" max="7423" width="27.42578125" style="59" customWidth="1"/>
    <col min="7424" max="7425" width="10.85546875" style="59" customWidth="1"/>
    <col min="7426" max="7429" width="0" style="59" hidden="1" customWidth="1"/>
    <col min="7430" max="7432" width="16.42578125" style="59" customWidth="1"/>
    <col min="7433" max="7434" width="9" style="59" customWidth="1"/>
    <col min="7435" max="7678" width="9.140625" style="59"/>
    <col min="7679" max="7679" width="27.42578125" style="59" customWidth="1"/>
    <col min="7680" max="7681" width="10.85546875" style="59" customWidth="1"/>
    <col min="7682" max="7685" width="0" style="59" hidden="1" customWidth="1"/>
    <col min="7686" max="7688" width="16.42578125" style="59" customWidth="1"/>
    <col min="7689" max="7690" width="9" style="59" customWidth="1"/>
    <col min="7691" max="7934" width="9.140625" style="59"/>
    <col min="7935" max="7935" width="27.42578125" style="59" customWidth="1"/>
    <col min="7936" max="7937" width="10.85546875" style="59" customWidth="1"/>
    <col min="7938" max="7941" width="0" style="59" hidden="1" customWidth="1"/>
    <col min="7942" max="7944" width="16.42578125" style="59" customWidth="1"/>
    <col min="7945" max="7946" width="9" style="59" customWidth="1"/>
    <col min="7947" max="8190" width="9.140625" style="59"/>
    <col min="8191" max="8191" width="27.42578125" style="59" customWidth="1"/>
    <col min="8192" max="8193" width="10.85546875" style="59" customWidth="1"/>
    <col min="8194" max="8197" width="0" style="59" hidden="1" customWidth="1"/>
    <col min="8198" max="8200" width="16.42578125" style="59" customWidth="1"/>
    <col min="8201" max="8202" width="9" style="59" customWidth="1"/>
    <col min="8203" max="8446" width="9.140625" style="59"/>
    <col min="8447" max="8447" width="27.42578125" style="59" customWidth="1"/>
    <col min="8448" max="8449" width="10.85546875" style="59" customWidth="1"/>
    <col min="8450" max="8453" width="0" style="59" hidden="1" customWidth="1"/>
    <col min="8454" max="8456" width="16.42578125" style="59" customWidth="1"/>
    <col min="8457" max="8458" width="9" style="59" customWidth="1"/>
    <col min="8459" max="8702" width="9.140625" style="59"/>
    <col min="8703" max="8703" width="27.42578125" style="59" customWidth="1"/>
    <col min="8704" max="8705" width="10.85546875" style="59" customWidth="1"/>
    <col min="8706" max="8709" width="0" style="59" hidden="1" customWidth="1"/>
    <col min="8710" max="8712" width="16.42578125" style="59" customWidth="1"/>
    <col min="8713" max="8714" width="9" style="59" customWidth="1"/>
    <col min="8715" max="8958" width="9.140625" style="59"/>
    <col min="8959" max="8959" width="27.42578125" style="59" customWidth="1"/>
    <col min="8960" max="8961" width="10.85546875" style="59" customWidth="1"/>
    <col min="8962" max="8965" width="0" style="59" hidden="1" customWidth="1"/>
    <col min="8966" max="8968" width="16.42578125" style="59" customWidth="1"/>
    <col min="8969" max="8970" width="9" style="59" customWidth="1"/>
    <col min="8971" max="9214" width="9.140625" style="59"/>
    <col min="9215" max="9215" width="27.42578125" style="59" customWidth="1"/>
    <col min="9216" max="9217" width="10.85546875" style="59" customWidth="1"/>
    <col min="9218" max="9221" width="0" style="59" hidden="1" customWidth="1"/>
    <col min="9222" max="9224" width="16.42578125" style="59" customWidth="1"/>
    <col min="9225" max="9226" width="9" style="59" customWidth="1"/>
    <col min="9227" max="9470" width="9.140625" style="59"/>
    <col min="9471" max="9471" width="27.42578125" style="59" customWidth="1"/>
    <col min="9472" max="9473" width="10.85546875" style="59" customWidth="1"/>
    <col min="9474" max="9477" width="0" style="59" hidden="1" customWidth="1"/>
    <col min="9478" max="9480" width="16.42578125" style="59" customWidth="1"/>
    <col min="9481" max="9482" width="9" style="59" customWidth="1"/>
    <col min="9483" max="9726" width="9.140625" style="59"/>
    <col min="9727" max="9727" width="27.42578125" style="59" customWidth="1"/>
    <col min="9728" max="9729" width="10.85546875" style="59" customWidth="1"/>
    <col min="9730" max="9733" width="0" style="59" hidden="1" customWidth="1"/>
    <col min="9734" max="9736" width="16.42578125" style="59" customWidth="1"/>
    <col min="9737" max="9738" width="9" style="59" customWidth="1"/>
    <col min="9739" max="9982" width="9.140625" style="59"/>
    <col min="9983" max="9983" width="27.42578125" style="59" customWidth="1"/>
    <col min="9984" max="9985" width="10.85546875" style="59" customWidth="1"/>
    <col min="9986" max="9989" width="0" style="59" hidden="1" customWidth="1"/>
    <col min="9990" max="9992" width="16.42578125" style="59" customWidth="1"/>
    <col min="9993" max="9994" width="9" style="59" customWidth="1"/>
    <col min="9995" max="10238" width="9.140625" style="59"/>
    <col min="10239" max="10239" width="27.42578125" style="59" customWidth="1"/>
    <col min="10240" max="10241" width="10.85546875" style="59" customWidth="1"/>
    <col min="10242" max="10245" width="0" style="59" hidden="1" customWidth="1"/>
    <col min="10246" max="10248" width="16.42578125" style="59" customWidth="1"/>
    <col min="10249" max="10250" width="9" style="59" customWidth="1"/>
    <col min="10251" max="10494" width="9.140625" style="59"/>
    <col min="10495" max="10495" width="27.42578125" style="59" customWidth="1"/>
    <col min="10496" max="10497" width="10.85546875" style="59" customWidth="1"/>
    <col min="10498" max="10501" width="0" style="59" hidden="1" customWidth="1"/>
    <col min="10502" max="10504" width="16.42578125" style="59" customWidth="1"/>
    <col min="10505" max="10506" width="9" style="59" customWidth="1"/>
    <col min="10507" max="10750" width="9.140625" style="59"/>
    <col min="10751" max="10751" width="27.42578125" style="59" customWidth="1"/>
    <col min="10752" max="10753" width="10.85546875" style="59" customWidth="1"/>
    <col min="10754" max="10757" width="0" style="59" hidden="1" customWidth="1"/>
    <col min="10758" max="10760" width="16.42578125" style="59" customWidth="1"/>
    <col min="10761" max="10762" width="9" style="59" customWidth="1"/>
    <col min="10763" max="11006" width="9.140625" style="59"/>
    <col min="11007" max="11007" width="27.42578125" style="59" customWidth="1"/>
    <col min="11008" max="11009" width="10.85546875" style="59" customWidth="1"/>
    <col min="11010" max="11013" width="0" style="59" hidden="1" customWidth="1"/>
    <col min="11014" max="11016" width="16.42578125" style="59" customWidth="1"/>
    <col min="11017" max="11018" width="9" style="59" customWidth="1"/>
    <col min="11019" max="11262" width="9.140625" style="59"/>
    <col min="11263" max="11263" width="27.42578125" style="59" customWidth="1"/>
    <col min="11264" max="11265" width="10.85546875" style="59" customWidth="1"/>
    <col min="11266" max="11269" width="0" style="59" hidden="1" customWidth="1"/>
    <col min="11270" max="11272" width="16.42578125" style="59" customWidth="1"/>
    <col min="11273" max="11274" width="9" style="59" customWidth="1"/>
    <col min="11275" max="11518" width="9.140625" style="59"/>
    <col min="11519" max="11519" width="27.42578125" style="59" customWidth="1"/>
    <col min="11520" max="11521" width="10.85546875" style="59" customWidth="1"/>
    <col min="11522" max="11525" width="0" style="59" hidden="1" customWidth="1"/>
    <col min="11526" max="11528" width="16.42578125" style="59" customWidth="1"/>
    <col min="11529" max="11530" width="9" style="59" customWidth="1"/>
    <col min="11531" max="11774" width="9.140625" style="59"/>
    <col min="11775" max="11775" width="27.42578125" style="59" customWidth="1"/>
    <col min="11776" max="11777" width="10.85546875" style="59" customWidth="1"/>
    <col min="11778" max="11781" width="0" style="59" hidden="1" customWidth="1"/>
    <col min="11782" max="11784" width="16.42578125" style="59" customWidth="1"/>
    <col min="11785" max="11786" width="9" style="59" customWidth="1"/>
    <col min="11787" max="12030" width="9.140625" style="59"/>
    <col min="12031" max="12031" width="27.42578125" style="59" customWidth="1"/>
    <col min="12032" max="12033" width="10.85546875" style="59" customWidth="1"/>
    <col min="12034" max="12037" width="0" style="59" hidden="1" customWidth="1"/>
    <col min="12038" max="12040" width="16.42578125" style="59" customWidth="1"/>
    <col min="12041" max="12042" width="9" style="59" customWidth="1"/>
    <col min="12043" max="12286" width="9.140625" style="59"/>
    <col min="12287" max="12287" width="27.42578125" style="59" customWidth="1"/>
    <col min="12288" max="12289" width="10.85546875" style="59" customWidth="1"/>
    <col min="12290" max="12293" width="0" style="59" hidden="1" customWidth="1"/>
    <col min="12294" max="12296" width="16.42578125" style="59" customWidth="1"/>
    <col min="12297" max="12298" width="9" style="59" customWidth="1"/>
    <col min="12299" max="12542" width="9.140625" style="59"/>
    <col min="12543" max="12543" width="27.42578125" style="59" customWidth="1"/>
    <col min="12544" max="12545" width="10.85546875" style="59" customWidth="1"/>
    <col min="12546" max="12549" width="0" style="59" hidden="1" customWidth="1"/>
    <col min="12550" max="12552" width="16.42578125" style="59" customWidth="1"/>
    <col min="12553" max="12554" width="9" style="59" customWidth="1"/>
    <col min="12555" max="12798" width="9.140625" style="59"/>
    <col min="12799" max="12799" width="27.42578125" style="59" customWidth="1"/>
    <col min="12800" max="12801" width="10.85546875" style="59" customWidth="1"/>
    <col min="12802" max="12805" width="0" style="59" hidden="1" customWidth="1"/>
    <col min="12806" max="12808" width="16.42578125" style="59" customWidth="1"/>
    <col min="12809" max="12810" width="9" style="59" customWidth="1"/>
    <col min="12811" max="13054" width="9.140625" style="59"/>
    <col min="13055" max="13055" width="27.42578125" style="59" customWidth="1"/>
    <col min="13056" max="13057" width="10.85546875" style="59" customWidth="1"/>
    <col min="13058" max="13061" width="0" style="59" hidden="1" customWidth="1"/>
    <col min="13062" max="13064" width="16.42578125" style="59" customWidth="1"/>
    <col min="13065" max="13066" width="9" style="59" customWidth="1"/>
    <col min="13067" max="13310" width="9.140625" style="59"/>
    <col min="13311" max="13311" width="27.42578125" style="59" customWidth="1"/>
    <col min="13312" max="13313" width="10.85546875" style="59" customWidth="1"/>
    <col min="13314" max="13317" width="0" style="59" hidden="1" customWidth="1"/>
    <col min="13318" max="13320" width="16.42578125" style="59" customWidth="1"/>
    <col min="13321" max="13322" width="9" style="59" customWidth="1"/>
    <col min="13323" max="13566" width="9.140625" style="59"/>
    <col min="13567" max="13567" width="27.42578125" style="59" customWidth="1"/>
    <col min="13568" max="13569" width="10.85546875" style="59" customWidth="1"/>
    <col min="13570" max="13573" width="0" style="59" hidden="1" customWidth="1"/>
    <col min="13574" max="13576" width="16.42578125" style="59" customWidth="1"/>
    <col min="13577" max="13578" width="9" style="59" customWidth="1"/>
    <col min="13579" max="13822" width="9.140625" style="59"/>
    <col min="13823" max="13823" width="27.42578125" style="59" customWidth="1"/>
    <col min="13824" max="13825" width="10.85546875" style="59" customWidth="1"/>
    <col min="13826" max="13829" width="0" style="59" hidden="1" customWidth="1"/>
    <col min="13830" max="13832" width="16.42578125" style="59" customWidth="1"/>
    <col min="13833" max="13834" width="9" style="59" customWidth="1"/>
    <col min="13835" max="14078" width="9.140625" style="59"/>
    <col min="14079" max="14079" width="27.42578125" style="59" customWidth="1"/>
    <col min="14080" max="14081" width="10.85546875" style="59" customWidth="1"/>
    <col min="14082" max="14085" width="0" style="59" hidden="1" customWidth="1"/>
    <col min="14086" max="14088" width="16.42578125" style="59" customWidth="1"/>
    <col min="14089" max="14090" width="9" style="59" customWidth="1"/>
    <col min="14091" max="14334" width="9.140625" style="59"/>
    <col min="14335" max="14335" width="27.42578125" style="59" customWidth="1"/>
    <col min="14336" max="14337" width="10.85546875" style="59" customWidth="1"/>
    <col min="14338" max="14341" width="0" style="59" hidden="1" customWidth="1"/>
    <col min="14342" max="14344" width="16.42578125" style="59" customWidth="1"/>
    <col min="14345" max="14346" width="9" style="59" customWidth="1"/>
    <col min="14347" max="14590" width="9.140625" style="59"/>
    <col min="14591" max="14591" width="27.42578125" style="59" customWidth="1"/>
    <col min="14592" max="14593" width="10.85546875" style="59" customWidth="1"/>
    <col min="14594" max="14597" width="0" style="59" hidden="1" customWidth="1"/>
    <col min="14598" max="14600" width="16.42578125" style="59" customWidth="1"/>
    <col min="14601" max="14602" width="9" style="59" customWidth="1"/>
    <col min="14603" max="14846" width="9.140625" style="59"/>
    <col min="14847" max="14847" width="27.42578125" style="59" customWidth="1"/>
    <col min="14848" max="14849" width="10.85546875" style="59" customWidth="1"/>
    <col min="14850" max="14853" width="0" style="59" hidden="1" customWidth="1"/>
    <col min="14854" max="14856" width="16.42578125" style="59" customWidth="1"/>
    <col min="14857" max="14858" width="9" style="59" customWidth="1"/>
    <col min="14859" max="15102" width="9.140625" style="59"/>
    <col min="15103" max="15103" width="27.42578125" style="59" customWidth="1"/>
    <col min="15104" max="15105" width="10.85546875" style="59" customWidth="1"/>
    <col min="15106" max="15109" width="0" style="59" hidden="1" customWidth="1"/>
    <col min="15110" max="15112" width="16.42578125" style="59" customWidth="1"/>
    <col min="15113" max="15114" width="9" style="59" customWidth="1"/>
    <col min="15115" max="15358" width="9.140625" style="59"/>
    <col min="15359" max="15359" width="27.42578125" style="59" customWidth="1"/>
    <col min="15360" max="15361" width="10.85546875" style="59" customWidth="1"/>
    <col min="15362" max="15365" width="0" style="59" hidden="1" customWidth="1"/>
    <col min="15366" max="15368" width="16.42578125" style="59" customWidth="1"/>
    <col min="15369" max="15370" width="9" style="59" customWidth="1"/>
    <col min="15371" max="15614" width="9.140625" style="59"/>
    <col min="15615" max="15615" width="27.42578125" style="59" customWidth="1"/>
    <col min="15616" max="15617" width="10.85546875" style="59" customWidth="1"/>
    <col min="15618" max="15621" width="0" style="59" hidden="1" customWidth="1"/>
    <col min="15622" max="15624" width="16.42578125" style="59" customWidth="1"/>
    <col min="15625" max="15626" width="9" style="59" customWidth="1"/>
    <col min="15627" max="15870" width="9.140625" style="59"/>
    <col min="15871" max="15871" width="27.42578125" style="59" customWidth="1"/>
    <col min="15872" max="15873" width="10.85546875" style="59" customWidth="1"/>
    <col min="15874" max="15877" width="0" style="59" hidden="1" customWidth="1"/>
    <col min="15878" max="15880" width="16.42578125" style="59" customWidth="1"/>
    <col min="15881" max="15882" width="9" style="59" customWidth="1"/>
    <col min="15883" max="16126" width="9.140625" style="59"/>
    <col min="16127" max="16127" width="27.42578125" style="59" customWidth="1"/>
    <col min="16128" max="16129" width="10.85546875" style="59" customWidth="1"/>
    <col min="16130" max="16133" width="0" style="59" hidden="1" customWidth="1"/>
    <col min="16134" max="16136" width="16.42578125" style="59" customWidth="1"/>
    <col min="16137" max="16138" width="9" style="59" customWidth="1"/>
    <col min="16139" max="16384" width="9.140625" style="59"/>
  </cols>
  <sheetData>
    <row r="1" spans="1:11">
      <c r="A1" s="58" t="str">
        <f>'6.1'!B1</f>
        <v>Rocky Mountain Power</v>
      </c>
      <c r="D1" s="60"/>
      <c r="E1" s="90"/>
    </row>
    <row r="2" spans="1:11">
      <c r="A2" s="64" t="str">
        <f>'6.1'!B2</f>
        <v>Utah General Rate Case - May 2013</v>
      </c>
    </row>
    <row r="3" spans="1:11">
      <c r="A3" s="58" t="s">
        <v>65</v>
      </c>
    </row>
    <row r="5" spans="1:11">
      <c r="J5" s="65"/>
    </row>
    <row r="6" spans="1:11">
      <c r="I6" s="66" t="s">
        <v>66</v>
      </c>
      <c r="J6" s="67" t="s">
        <v>67</v>
      </c>
      <c r="K6" s="66" t="s">
        <v>68</v>
      </c>
    </row>
    <row r="7" spans="1:11">
      <c r="A7" s="68" t="s">
        <v>69</v>
      </c>
      <c r="B7" s="68" t="s">
        <v>70</v>
      </c>
      <c r="C7" s="68" t="s">
        <v>71</v>
      </c>
      <c r="D7" s="68" t="s">
        <v>71</v>
      </c>
      <c r="E7" s="199" t="s">
        <v>6</v>
      </c>
      <c r="F7" s="199" t="s">
        <v>72</v>
      </c>
      <c r="G7" s="202" t="s">
        <v>73</v>
      </c>
      <c r="H7" s="199" t="s">
        <v>74</v>
      </c>
      <c r="I7" s="69" t="s">
        <v>75</v>
      </c>
      <c r="J7" s="70" t="s">
        <v>75</v>
      </c>
      <c r="K7" s="69" t="s">
        <v>76</v>
      </c>
    </row>
    <row r="8" spans="1:11">
      <c r="A8" s="71"/>
    </row>
    <row r="9" spans="1:11">
      <c r="A9" s="71" t="s">
        <v>77</v>
      </c>
    </row>
    <row r="10" spans="1:11" ht="9" customHeight="1">
      <c r="A10" s="71"/>
    </row>
    <row r="11" spans="1:11">
      <c r="A11" s="72" t="s">
        <v>78</v>
      </c>
    </row>
    <row r="12" spans="1:11">
      <c r="A12" s="59" t="s">
        <v>79</v>
      </c>
      <c r="B12" s="59" t="s">
        <v>14</v>
      </c>
      <c r="C12" s="59" t="s">
        <v>15</v>
      </c>
      <c r="D12" s="59" t="s">
        <v>16</v>
      </c>
      <c r="E12" s="62" t="s">
        <v>80</v>
      </c>
      <c r="F12" s="62" t="s">
        <v>81</v>
      </c>
      <c r="G12" s="62" t="str">
        <f>E12&amp;F12&amp;D12</f>
        <v>DSTMPDGP</v>
      </c>
      <c r="H12" s="62" t="str">
        <f>B12&amp;D12</f>
        <v>403SPDGP</v>
      </c>
      <c r="I12" s="73">
        <v>21699384.98</v>
      </c>
      <c r="J12" s="76">
        <f>SUMIF('6.1.4 through 6.1.17'!$F$12:$F$116,'6.1.2_6.1.3'!G12,'6.1.4 through 6.1.17'!$CC$12:$CC$116)</f>
        <v>20461803.847616017</v>
      </c>
      <c r="K12" s="63">
        <f>J12-I12</f>
        <v>-1237581.1323839836</v>
      </c>
    </row>
    <row r="13" spans="1:11">
      <c r="A13" s="59" t="s">
        <v>82</v>
      </c>
      <c r="B13" s="59" t="s">
        <v>14</v>
      </c>
      <c r="C13" s="59" t="s">
        <v>15</v>
      </c>
      <c r="D13" s="59" t="s">
        <v>17</v>
      </c>
      <c r="E13" s="62" t="s">
        <v>80</v>
      </c>
      <c r="F13" s="62" t="s">
        <v>81</v>
      </c>
      <c r="G13" s="62" t="str">
        <f>E13&amp;F13&amp;D13</f>
        <v>DSTMPDGU</v>
      </c>
      <c r="H13" s="62" t="str">
        <f>B13&amp;D13</f>
        <v>403SPDGU</v>
      </c>
      <c r="I13" s="73">
        <v>25254800.870000001</v>
      </c>
      <c r="J13" s="76">
        <f>SUMIF('6.1.4 through 6.1.17'!$F$12:$F$116,'6.1.2_6.1.3'!G13,'6.1.4 through 6.1.17'!$CC$12:$CC$116)</f>
        <v>23747015.284552887</v>
      </c>
      <c r="K13" s="63">
        <f>J13-I13</f>
        <v>-1507785.585447114</v>
      </c>
    </row>
    <row r="14" spans="1:11">
      <c r="A14" s="59" t="s">
        <v>83</v>
      </c>
      <c r="B14" s="59" t="s">
        <v>14</v>
      </c>
      <c r="C14" s="59" t="s">
        <v>15</v>
      </c>
      <c r="D14" s="59" t="s">
        <v>15</v>
      </c>
      <c r="E14" s="62" t="s">
        <v>80</v>
      </c>
      <c r="F14" s="62" t="s">
        <v>81</v>
      </c>
      <c r="G14" s="62" t="str">
        <f>E14&amp;F14&amp;D14</f>
        <v>DSTMPSG</v>
      </c>
      <c r="H14" s="62" t="str">
        <f>B14&amp;D14</f>
        <v>403SPSG</v>
      </c>
      <c r="I14" s="73">
        <v>71555236.230000004</v>
      </c>
      <c r="J14" s="76">
        <f>SUMIF('6.1.4 through 6.1.17'!$F$12:$F$116,'6.1.2_6.1.3'!G14,'6.1.4 through 6.1.17'!$CC$12:$CC$116)+'6.1.4 through 6.1.17'!CC15+'6.1.4 through 6.1.17'!CC16</f>
        <v>93232534.194337308</v>
      </c>
      <c r="K14" s="63">
        <f>J14-I14</f>
        <v>21677297.964337304</v>
      </c>
    </row>
    <row r="15" spans="1:11">
      <c r="A15" s="59" t="s">
        <v>83</v>
      </c>
      <c r="B15" s="59" t="s">
        <v>14</v>
      </c>
      <c r="C15" s="59" t="s">
        <v>15</v>
      </c>
      <c r="D15" s="59" t="s">
        <v>18</v>
      </c>
      <c r="E15" s="62" t="s">
        <v>80</v>
      </c>
      <c r="F15" s="62" t="s">
        <v>81</v>
      </c>
      <c r="G15" s="62" t="str">
        <f>E15&amp;F15&amp;D15</f>
        <v>DSTMPSSGCH</v>
      </c>
      <c r="H15" s="62" t="str">
        <f>B15&amp;D15</f>
        <v>403SPSSGCH</v>
      </c>
      <c r="I15" s="73">
        <v>7849359.5399999898</v>
      </c>
      <c r="J15" s="76">
        <f>SUMIF('6.1.4 through 6.1.17'!$F$12:$F$116,'6.1.2_6.1.3'!G15,'6.1.4 through 6.1.17'!$CC$12:$CC$116)+'6.1.4 through 6.1.17'!CC17</f>
        <v>7569110.7316035014</v>
      </c>
      <c r="K15" s="63">
        <f>J15-I15</f>
        <v>-280248.80839648843</v>
      </c>
    </row>
    <row r="16" spans="1:11">
      <c r="A16" s="59" t="s">
        <v>84</v>
      </c>
      <c r="I16" s="74">
        <f>SUBTOTAL(9,I12:I15)</f>
        <v>126358781.62</v>
      </c>
      <c r="J16" s="204">
        <f>SUBTOTAL(9,J12:J15)</f>
        <v>145010464.0581097</v>
      </c>
      <c r="K16" s="75">
        <f>SUBTOTAL(9,K12:K15)</f>
        <v>18651682.438109718</v>
      </c>
    </row>
    <row r="17" spans="1:11">
      <c r="I17" s="73"/>
      <c r="J17" s="76"/>
      <c r="K17" s="63"/>
    </row>
    <row r="18" spans="1:11">
      <c r="A18" s="58" t="s">
        <v>85</v>
      </c>
      <c r="I18" s="73"/>
      <c r="J18" s="76"/>
      <c r="K18" s="63"/>
    </row>
    <row r="19" spans="1:11">
      <c r="A19" s="59" t="s">
        <v>79</v>
      </c>
      <c r="B19" s="59" t="s">
        <v>20</v>
      </c>
      <c r="C19" s="59" t="s">
        <v>15</v>
      </c>
      <c r="D19" s="59" t="s">
        <v>16</v>
      </c>
      <c r="E19" s="62" t="s">
        <v>80</v>
      </c>
      <c r="F19" s="62" t="s">
        <v>86</v>
      </c>
      <c r="G19" s="62" t="str">
        <f>E19&amp;F19&amp;D19</f>
        <v>DHYDPDGP</v>
      </c>
      <c r="H19" s="62" t="str">
        <f>B19&amp;D19</f>
        <v>403HPDGP</v>
      </c>
      <c r="I19" s="73">
        <v>2929785.4099999997</v>
      </c>
      <c r="J19" s="76">
        <f>SUMIF('6.1.4 through 6.1.17'!$F$12:$F$116,'6.1.2_6.1.3'!G19,'6.1.4 through 6.1.17'!$CC$12:$CC$116)</f>
        <v>2896020.3954017386</v>
      </c>
      <c r="K19" s="63">
        <f>J19-I19</f>
        <v>-33765.014598261099</v>
      </c>
    </row>
    <row r="20" spans="1:11">
      <c r="A20" s="59" t="s">
        <v>82</v>
      </c>
      <c r="B20" s="59" t="s">
        <v>20</v>
      </c>
      <c r="C20" s="59" t="s">
        <v>15</v>
      </c>
      <c r="D20" s="59" t="s">
        <v>17</v>
      </c>
      <c r="E20" s="62" t="s">
        <v>80</v>
      </c>
      <c r="F20" s="62" t="s">
        <v>86</v>
      </c>
      <c r="G20" s="62" t="str">
        <f>E20&amp;F20&amp;D20</f>
        <v>DHYDPDGU</v>
      </c>
      <c r="H20" s="62" t="str">
        <f>B20&amp;D20</f>
        <v>403HPDGU</v>
      </c>
      <c r="I20" s="73">
        <v>1004088.82</v>
      </c>
      <c r="J20" s="76">
        <f>SUMIF('6.1.4 through 6.1.17'!$F$12:$F$116,'6.1.2_6.1.3'!G20,'6.1.4 through 6.1.17'!$CC$12:$CC$116)</f>
        <v>932894.87124647072</v>
      </c>
      <c r="K20" s="63">
        <f>J20-I20</f>
        <v>-71193.948753529228</v>
      </c>
    </row>
    <row r="21" spans="1:11">
      <c r="A21" s="59" t="s">
        <v>83</v>
      </c>
      <c r="B21" s="59" t="s">
        <v>20</v>
      </c>
      <c r="C21" s="59" t="s">
        <v>21</v>
      </c>
      <c r="D21" s="59" t="s">
        <v>21</v>
      </c>
      <c r="E21" s="62" t="s">
        <v>80</v>
      </c>
      <c r="F21" s="62" t="s">
        <v>86</v>
      </c>
      <c r="G21" s="62" t="str">
        <f>E21&amp;F21&amp;D21</f>
        <v>DHYDPSG-P</v>
      </c>
      <c r="H21" s="62" t="str">
        <f>B21&amp;D21</f>
        <v>403HPSG-P</v>
      </c>
      <c r="I21" s="73">
        <v>4814921.8785714265</v>
      </c>
      <c r="J21" s="76">
        <f>SUMIF('6.1.4 through 6.1.17'!$F$12:$F$116,'6.1.2_6.1.3'!G21,'6.1.4 through 6.1.17'!$CC$12:$CC$116)+'6.1.4 through 6.1.17'!CC26</f>
        <v>8104823.8708189847</v>
      </c>
      <c r="K21" s="63">
        <f>J21-I21</f>
        <v>3289901.9922475582</v>
      </c>
    </row>
    <row r="22" spans="1:11">
      <c r="A22" s="59" t="s">
        <v>83</v>
      </c>
      <c r="B22" s="59" t="s">
        <v>20</v>
      </c>
      <c r="C22" s="59" t="s">
        <v>22</v>
      </c>
      <c r="D22" s="59" t="s">
        <v>22</v>
      </c>
      <c r="E22" s="62" t="s">
        <v>80</v>
      </c>
      <c r="F22" s="62" t="s">
        <v>86</v>
      </c>
      <c r="G22" s="62" t="str">
        <f>E22&amp;F22&amp;D22</f>
        <v>DHYDPSG-U</v>
      </c>
      <c r="H22" s="62" t="str">
        <f>B22&amp;D22</f>
        <v>403HPSG-U</v>
      </c>
      <c r="I22" s="73">
        <v>2344785.44</v>
      </c>
      <c r="J22" s="76">
        <f>SUMIF('6.1.4 through 6.1.17'!$F$12:$F$116,'6.1.2_6.1.3'!G22,'6.1.4 through 6.1.17'!$CC$12:$CC$116)</f>
        <v>3005105.4892063155</v>
      </c>
      <c r="K22" s="63">
        <f>J22-I22</f>
        <v>660320.04920631554</v>
      </c>
    </row>
    <row r="23" spans="1:11">
      <c r="A23" s="59" t="s">
        <v>87</v>
      </c>
      <c r="I23" s="74">
        <f>SUBTOTAL(9,I19:I22)</f>
        <v>11093581.548571425</v>
      </c>
      <c r="J23" s="204">
        <f>SUBTOTAL(9,J19:J22)</f>
        <v>14938844.62667351</v>
      </c>
      <c r="K23" s="75">
        <f>SUBTOTAL(9,K19:K22)</f>
        <v>3845263.0781020834</v>
      </c>
    </row>
    <row r="24" spans="1:11">
      <c r="I24" s="73"/>
      <c r="J24" s="76"/>
      <c r="K24" s="63"/>
    </row>
    <row r="25" spans="1:11">
      <c r="A25" s="58" t="s">
        <v>88</v>
      </c>
      <c r="I25" s="73"/>
      <c r="J25" s="76"/>
      <c r="K25" s="63"/>
    </row>
    <row r="26" spans="1:11">
      <c r="A26" s="59" t="s">
        <v>82</v>
      </c>
      <c r="B26" s="59" t="s">
        <v>24</v>
      </c>
      <c r="C26" s="59" t="s">
        <v>15</v>
      </c>
      <c r="D26" s="59" t="s">
        <v>17</v>
      </c>
      <c r="E26" s="62" t="s">
        <v>80</v>
      </c>
      <c r="F26" s="62" t="s">
        <v>89</v>
      </c>
      <c r="G26" s="62" t="str">
        <f>E26&amp;F26&amp;D26</f>
        <v>DOTHPDGU</v>
      </c>
      <c r="H26" s="62" t="str">
        <f>B26&amp;D26</f>
        <v>403OPDGU</v>
      </c>
      <c r="I26" s="73">
        <v>123593.04</v>
      </c>
      <c r="J26" s="76">
        <f>SUMIF('6.1.4 through 6.1.17'!$F$12:$F$116,'6.1.2_6.1.3'!G26,'6.1.4 through 6.1.17'!$CC$12:$CC$116)</f>
        <v>33115.070077618686</v>
      </c>
      <c r="K26" s="63">
        <f>J26-I26</f>
        <v>-90477.969922381308</v>
      </c>
    </row>
    <row r="27" spans="1:11">
      <c r="A27" s="59" t="s">
        <v>83</v>
      </c>
      <c r="B27" s="59" t="s">
        <v>24</v>
      </c>
      <c r="C27" s="59" t="s">
        <v>15</v>
      </c>
      <c r="D27" s="59" t="s">
        <v>15</v>
      </c>
      <c r="E27" s="62" t="s">
        <v>80</v>
      </c>
      <c r="F27" s="62" t="s">
        <v>89</v>
      </c>
      <c r="G27" s="62" t="str">
        <f>E27&amp;F27&amp;D27</f>
        <v>DOTHPSG</v>
      </c>
      <c r="H27" s="62" t="str">
        <f>B27&amp;D27</f>
        <v>403OPSG</v>
      </c>
      <c r="I27" s="73">
        <v>31909005.960000001</v>
      </c>
      <c r="J27" s="76">
        <f>SUMIF('6.1.4 through 6.1.17'!$F$12:$F$116,'6.1.2_6.1.3'!G27,'6.1.4 through 6.1.17'!$CC$12:$CC$116)</f>
        <v>31467626.162383221</v>
      </c>
      <c r="K27" s="63">
        <f>J27-I27</f>
        <v>-441379.7976167798</v>
      </c>
    </row>
    <row r="28" spans="1:11">
      <c r="A28" s="59" t="s">
        <v>90</v>
      </c>
      <c r="B28" s="59" t="s">
        <v>24</v>
      </c>
      <c r="C28" s="59" t="s">
        <v>25</v>
      </c>
      <c r="D28" s="59" t="s">
        <v>25</v>
      </c>
      <c r="E28" s="62" t="s">
        <v>80</v>
      </c>
      <c r="F28" s="62" t="s">
        <v>89</v>
      </c>
      <c r="G28" s="62" t="str">
        <f>E28&amp;F28&amp;D28</f>
        <v>DOTHPSG-W</v>
      </c>
      <c r="H28" s="62" t="str">
        <f>B28&amp;D28</f>
        <v>403OPSG-W</v>
      </c>
      <c r="I28" s="73">
        <v>78016379.749999896</v>
      </c>
      <c r="J28" s="76">
        <f>SUMIF('6.1.4 through 6.1.17'!$F$12:$F$116,'6.1.2_6.1.3'!G28,'6.1.4 through 6.1.17'!$CC$12:$CC$116)</f>
        <v>81016590.315369397</v>
      </c>
      <c r="K28" s="63">
        <f>J28-I28</f>
        <v>3000210.5653695017</v>
      </c>
    </row>
    <row r="29" spans="1:11">
      <c r="A29" s="59" t="s">
        <v>83</v>
      </c>
      <c r="B29" s="59" t="s">
        <v>24</v>
      </c>
      <c r="C29" s="59" t="s">
        <v>15</v>
      </c>
      <c r="D29" s="59" t="s">
        <v>26</v>
      </c>
      <c r="E29" s="62" t="s">
        <v>80</v>
      </c>
      <c r="F29" s="62" t="s">
        <v>89</v>
      </c>
      <c r="G29" s="62" t="str">
        <f>E29&amp;F29&amp;D29</f>
        <v>DOTHPSSGCT</v>
      </c>
      <c r="H29" s="62" t="str">
        <f>B29&amp;D29</f>
        <v>403OPSSGCT</v>
      </c>
      <c r="I29" s="73">
        <v>2625250.44</v>
      </c>
      <c r="J29" s="76">
        <f>SUMIF('6.1.4 through 6.1.17'!$F$12:$F$116,'6.1.2_6.1.3'!G29,'6.1.4 through 6.1.17'!$CC$12:$CC$116)</f>
        <v>2675552.5421684515</v>
      </c>
      <c r="K29" s="63">
        <f>J29-I29</f>
        <v>50302.102168451529</v>
      </c>
    </row>
    <row r="30" spans="1:11">
      <c r="A30" s="59" t="s">
        <v>91</v>
      </c>
      <c r="I30" s="74">
        <f>SUBTOTAL(9,I26:I29)</f>
        <v>112674229.18999989</v>
      </c>
      <c r="J30" s="204">
        <f>SUBTOTAL(9,J26:J29)</f>
        <v>115192884.08999869</v>
      </c>
      <c r="K30" s="75">
        <f>SUBTOTAL(9,K26:K29)</f>
        <v>2518654.899998792</v>
      </c>
    </row>
    <row r="31" spans="1:11">
      <c r="I31" s="73"/>
      <c r="J31" s="76"/>
      <c r="K31" s="63"/>
    </row>
    <row r="32" spans="1:11">
      <c r="A32" s="58" t="s">
        <v>92</v>
      </c>
      <c r="I32" s="73"/>
      <c r="J32" s="76"/>
      <c r="K32" s="63"/>
    </row>
    <row r="33" spans="1:11">
      <c r="A33" s="59" t="s">
        <v>79</v>
      </c>
      <c r="B33" s="59" t="s">
        <v>28</v>
      </c>
      <c r="C33" s="59" t="s">
        <v>15</v>
      </c>
      <c r="D33" s="59" t="s">
        <v>16</v>
      </c>
      <c r="E33" s="62" t="s">
        <v>80</v>
      </c>
      <c r="F33" s="62" t="s">
        <v>93</v>
      </c>
      <c r="G33" s="62" t="str">
        <f>E33&amp;F33&amp;D33</f>
        <v>DTRNPDGP</v>
      </c>
      <c r="H33" s="62" t="str">
        <f>B33&amp;D33</f>
        <v>403TPDGP</v>
      </c>
      <c r="I33" s="73">
        <v>11173739.529999901</v>
      </c>
      <c r="J33" s="76">
        <f>SUMIF('6.1.4 through 6.1.17'!$F$12:$F$116,'6.1.2_6.1.3'!G33,'6.1.4 through 6.1.17'!$CC$12:$CC$116)</f>
        <v>10796141.384311209</v>
      </c>
      <c r="K33" s="63">
        <f>J33-I33</f>
        <v>-377598.14568869211</v>
      </c>
    </row>
    <row r="34" spans="1:11">
      <c r="A34" s="59" t="s">
        <v>82</v>
      </c>
      <c r="B34" s="59" t="s">
        <v>28</v>
      </c>
      <c r="C34" s="59" t="s">
        <v>15</v>
      </c>
      <c r="D34" s="59" t="s">
        <v>17</v>
      </c>
      <c r="E34" s="62" t="s">
        <v>80</v>
      </c>
      <c r="F34" s="62" t="s">
        <v>93</v>
      </c>
      <c r="G34" s="62" t="str">
        <f>E34&amp;F34&amp;D34</f>
        <v>DTRNPDGU</v>
      </c>
      <c r="H34" s="62" t="str">
        <f>B34&amp;D34</f>
        <v>403TPDGU</v>
      </c>
      <c r="I34" s="73">
        <v>12421175.779999999</v>
      </c>
      <c r="J34" s="76">
        <f>SUMIF('6.1.4 through 6.1.17'!$F$12:$F$116,'6.1.2_6.1.3'!G34,'6.1.4 through 6.1.17'!$CC$12:$CC$116)</f>
        <v>12404167.312884344</v>
      </c>
      <c r="K34" s="63">
        <f>J34-I34</f>
        <v>-17008.467115655541</v>
      </c>
    </row>
    <row r="35" spans="1:11">
      <c r="A35" s="59" t="s">
        <v>83</v>
      </c>
      <c r="B35" s="59" t="s">
        <v>28</v>
      </c>
      <c r="C35" s="59" t="s">
        <v>15</v>
      </c>
      <c r="D35" s="59" t="s">
        <v>15</v>
      </c>
      <c r="E35" s="62" t="s">
        <v>80</v>
      </c>
      <c r="F35" s="62" t="s">
        <v>93</v>
      </c>
      <c r="G35" s="62" t="str">
        <f>E35&amp;F35&amp;D35</f>
        <v>DTRNPSG</v>
      </c>
      <c r="H35" s="62" t="str">
        <f>B35&amp;D35</f>
        <v>403TPSG</v>
      </c>
      <c r="I35" s="73">
        <v>55933484.369999997</v>
      </c>
      <c r="J35" s="76">
        <f>SUMIF('6.1.4 through 6.1.17'!$F$12:$F$116,'6.1.2_6.1.3'!G35,'6.1.4 through 6.1.17'!$CC$12:$CC$116)</f>
        <v>65956395.929775327</v>
      </c>
      <c r="K35" s="63">
        <f>J35-I35</f>
        <v>10022911.55977533</v>
      </c>
    </row>
    <row r="36" spans="1:11">
      <c r="A36" s="59" t="s">
        <v>94</v>
      </c>
      <c r="I36" s="74">
        <f>SUBTOTAL(9,I33:I35)</f>
        <v>79528399.679999888</v>
      </c>
      <c r="J36" s="204">
        <f>SUBTOTAL(9,J33:J35)</f>
        <v>89156704.626970887</v>
      </c>
      <c r="K36" s="75">
        <f>SUBTOTAL(9,K33:K35)</f>
        <v>9628304.9469709825</v>
      </c>
    </row>
    <row r="37" spans="1:11">
      <c r="I37" s="73"/>
      <c r="J37" s="76"/>
      <c r="K37" s="63"/>
    </row>
    <row r="38" spans="1:11">
      <c r="A38" s="58" t="s">
        <v>95</v>
      </c>
      <c r="I38" s="73"/>
      <c r="J38" s="76"/>
      <c r="K38" s="63"/>
    </row>
    <row r="39" spans="1:11">
      <c r="A39" s="59" t="s">
        <v>96</v>
      </c>
      <c r="B39" s="77" t="s">
        <v>97</v>
      </c>
      <c r="C39" s="59" t="s">
        <v>30</v>
      </c>
      <c r="D39" s="59" t="s">
        <v>30</v>
      </c>
      <c r="E39" s="62" t="s">
        <v>80</v>
      </c>
      <c r="F39" s="62" t="s">
        <v>98</v>
      </c>
      <c r="G39" s="62" t="str">
        <f t="shared" ref="G39:G45" si="0">E39&amp;F39&amp;D39</f>
        <v>DDSTPCA</v>
      </c>
      <c r="H39" s="62" t="str">
        <f t="shared" ref="H39:H45" si="1">B39&amp;D39</f>
        <v>403360-73CA</v>
      </c>
      <c r="I39" s="73">
        <v>1145119.82</v>
      </c>
      <c r="J39" s="76">
        <f>SUMIF('6.1.4 through 6.1.17'!$F$12:$F$116,'6.1.2_6.1.3'!G39,'6.1.4 through 6.1.17'!$CC$12:$CC$116)</f>
        <v>6684337.3530944586</v>
      </c>
      <c r="K39" s="63">
        <f t="shared" ref="K39:K45" si="2">J39-I39</f>
        <v>5539217.5330944583</v>
      </c>
    </row>
    <row r="40" spans="1:11">
      <c r="A40" s="59" t="s">
        <v>99</v>
      </c>
      <c r="B40" s="77" t="s">
        <v>97</v>
      </c>
      <c r="C40" s="59" t="s">
        <v>32</v>
      </c>
      <c r="D40" s="59" t="s">
        <v>32</v>
      </c>
      <c r="E40" s="62" t="s">
        <v>80</v>
      </c>
      <c r="F40" s="62" t="s">
        <v>98</v>
      </c>
      <c r="G40" s="62" t="str">
        <f t="shared" si="0"/>
        <v>DDSTPOR</v>
      </c>
      <c r="H40" s="62" t="str">
        <f t="shared" si="1"/>
        <v>403360-73OR</v>
      </c>
      <c r="I40" s="73">
        <v>48580477.149999782</v>
      </c>
      <c r="J40" s="76">
        <f>SUMIF('6.1.4 through 6.1.17'!$F$12:$F$116,'6.1.2_6.1.3'!G40,'6.1.4 through 6.1.17'!$CC$12:$CC$116)</f>
        <v>50875929.429383524</v>
      </c>
      <c r="K40" s="63">
        <f t="shared" si="2"/>
        <v>2295452.2793837413</v>
      </c>
    </row>
    <row r="41" spans="1:11">
      <c r="A41" s="59" t="s">
        <v>100</v>
      </c>
      <c r="B41" s="77" t="s">
        <v>97</v>
      </c>
      <c r="C41" s="59" t="s">
        <v>34</v>
      </c>
      <c r="D41" s="59" t="s">
        <v>34</v>
      </c>
      <c r="E41" s="62" t="s">
        <v>80</v>
      </c>
      <c r="F41" s="62" t="s">
        <v>98</v>
      </c>
      <c r="G41" s="62" t="str">
        <f t="shared" si="0"/>
        <v>DDSTPWA</v>
      </c>
      <c r="H41" s="62" t="str">
        <f t="shared" si="1"/>
        <v>403360-73WA</v>
      </c>
      <c r="I41" s="73">
        <v>12492976.999999998</v>
      </c>
      <c r="J41" s="76">
        <f>SUMIF('6.1.4 through 6.1.17'!$F$12:$F$116,'6.1.2_6.1.3'!G41,'6.1.4 through 6.1.17'!$CC$12:$CC$116)</f>
        <v>12829166.451889055</v>
      </c>
      <c r="K41" s="63">
        <f t="shared" si="2"/>
        <v>336189.45188905671</v>
      </c>
    </row>
    <row r="42" spans="1:11">
      <c r="A42" s="59" t="s">
        <v>101</v>
      </c>
      <c r="B42" s="77" t="s">
        <v>97</v>
      </c>
      <c r="C42" s="59" t="s">
        <v>35</v>
      </c>
      <c r="D42" s="59" t="s">
        <v>35</v>
      </c>
      <c r="E42" s="62" t="s">
        <v>80</v>
      </c>
      <c r="F42" s="62" t="s">
        <v>98</v>
      </c>
      <c r="G42" s="62" t="str">
        <f t="shared" si="0"/>
        <v>DDSTPWYP</v>
      </c>
      <c r="H42" s="62" t="str">
        <f t="shared" si="1"/>
        <v>403360-73WYP</v>
      </c>
      <c r="I42" s="73">
        <v>13381272.99</v>
      </c>
      <c r="J42" s="76">
        <f>SUMIF('6.1.4 through 6.1.17'!$F$12:$F$116,'6.1.2_6.1.3'!G42,'6.1.4 through 6.1.17'!$CC$12:$CC$116)</f>
        <v>14450827.552803138</v>
      </c>
      <c r="K42" s="63">
        <f t="shared" si="2"/>
        <v>1069554.562803138</v>
      </c>
    </row>
    <row r="43" spans="1:11">
      <c r="A43" s="59" t="s">
        <v>102</v>
      </c>
      <c r="B43" s="77" t="s">
        <v>97</v>
      </c>
      <c r="C43" s="59" t="s">
        <v>33</v>
      </c>
      <c r="D43" s="59" t="s">
        <v>33</v>
      </c>
      <c r="E43" s="62" t="s">
        <v>80</v>
      </c>
      <c r="F43" s="62" t="s">
        <v>98</v>
      </c>
      <c r="G43" s="62" t="str">
        <f t="shared" si="0"/>
        <v>DDSTPUT</v>
      </c>
      <c r="H43" s="62" t="str">
        <f t="shared" si="1"/>
        <v>403360-73UT</v>
      </c>
      <c r="I43" s="73">
        <v>58007630.369999871</v>
      </c>
      <c r="J43" s="76">
        <f>SUMIF('6.1.4 through 6.1.17'!$F$12:$F$116,'6.1.2_6.1.3'!G43,'6.1.4 through 6.1.17'!$CC$12:$CC$116)</f>
        <v>61259629.537850469</v>
      </c>
      <c r="K43" s="63">
        <f t="shared" si="2"/>
        <v>3251999.1678505987</v>
      </c>
    </row>
    <row r="44" spans="1:11">
      <c r="A44" s="59" t="s">
        <v>103</v>
      </c>
      <c r="B44" s="77" t="s">
        <v>97</v>
      </c>
      <c r="C44" s="62" t="s">
        <v>31</v>
      </c>
      <c r="D44" s="62" t="s">
        <v>31</v>
      </c>
      <c r="E44" s="62" t="s">
        <v>80</v>
      </c>
      <c r="F44" s="62" t="s">
        <v>98</v>
      </c>
      <c r="G44" s="62" t="str">
        <f t="shared" si="0"/>
        <v>DDSTPID</v>
      </c>
      <c r="H44" s="62" t="str">
        <f t="shared" si="1"/>
        <v>403360-73ID</v>
      </c>
      <c r="I44" s="73">
        <v>7044028.080000001</v>
      </c>
      <c r="J44" s="76">
        <f>SUMIF('6.1.4 through 6.1.17'!$F$12:$F$116,'6.1.2_6.1.3'!G44,'6.1.4 through 6.1.17'!$CC$12:$CC$116)</f>
        <v>7542264.0481414227</v>
      </c>
      <c r="K44" s="63">
        <f t="shared" si="2"/>
        <v>498235.96814142168</v>
      </c>
    </row>
    <row r="45" spans="1:11">
      <c r="A45" s="59" t="s">
        <v>104</v>
      </c>
      <c r="B45" s="77" t="s">
        <v>97</v>
      </c>
      <c r="C45" s="59" t="s">
        <v>40</v>
      </c>
      <c r="D45" s="59" t="s">
        <v>40</v>
      </c>
      <c r="E45" s="62" t="s">
        <v>80</v>
      </c>
      <c r="F45" s="62" t="s">
        <v>98</v>
      </c>
      <c r="G45" s="62" t="str">
        <f t="shared" si="0"/>
        <v>DDSTPWYU</v>
      </c>
      <c r="H45" s="62" t="str">
        <f t="shared" si="1"/>
        <v>403360-73WYU</v>
      </c>
      <c r="I45" s="73">
        <v>2657098.8900000006</v>
      </c>
      <c r="J45" s="76">
        <f>SUMIF('6.1.4 through 6.1.17'!$F$12:$F$116,'6.1.2_6.1.3'!G45,'6.1.4 through 6.1.17'!$CC$12:$CC$116)</f>
        <v>2850038.620229444</v>
      </c>
      <c r="K45" s="63">
        <f t="shared" si="2"/>
        <v>192939.7302294434</v>
      </c>
    </row>
    <row r="46" spans="1:11">
      <c r="A46" s="59" t="s">
        <v>105</v>
      </c>
      <c r="I46" s="74">
        <f>SUBTOTAL(9,I39:I45)</f>
        <v>143308604.29999965</v>
      </c>
      <c r="J46" s="204">
        <f>SUBTOTAL(9,J39:J45)</f>
        <v>156492192.99339154</v>
      </c>
      <c r="K46" s="75">
        <f>SUBTOTAL(9,K39:K45)</f>
        <v>13183588.693391858</v>
      </c>
    </row>
    <row r="47" spans="1:11">
      <c r="I47" s="73"/>
      <c r="J47" s="76"/>
      <c r="K47" s="63"/>
    </row>
    <row r="48" spans="1:11">
      <c r="A48" s="72" t="s">
        <v>106</v>
      </c>
      <c r="I48" s="73"/>
      <c r="J48" s="76"/>
      <c r="K48" s="63"/>
    </row>
    <row r="49" spans="1:11">
      <c r="A49" s="59" t="s">
        <v>96</v>
      </c>
      <c r="B49" s="59" t="s">
        <v>39</v>
      </c>
      <c r="C49" s="59" t="s">
        <v>30</v>
      </c>
      <c r="D49" s="59" t="s">
        <v>30</v>
      </c>
      <c r="E49" s="62" t="s">
        <v>80</v>
      </c>
      <c r="F49" s="62" t="s">
        <v>107</v>
      </c>
      <c r="G49" s="62" t="str">
        <f t="shared" ref="G49:G63" si="3">E49&amp;F49&amp;D49</f>
        <v>DGNLPCA</v>
      </c>
      <c r="H49" s="62" t="str">
        <f t="shared" ref="H49:H63" si="4">B49&amp;D49</f>
        <v>403GPCA</v>
      </c>
      <c r="I49" s="73">
        <v>237719.63</v>
      </c>
      <c r="J49" s="76">
        <f>SUMIF('6.1.4 through 6.1.17'!$F$12:$F$116,'6.1.2_6.1.3'!G49,'6.1.4 through 6.1.17'!$CC$12:$CC$116)</f>
        <v>348219.26180870755</v>
      </c>
      <c r="K49" s="63">
        <f t="shared" ref="K49:K63" si="5">J49-I49</f>
        <v>110499.63180870755</v>
      </c>
    </row>
    <row r="50" spans="1:11">
      <c r="A50" s="59" t="s">
        <v>99</v>
      </c>
      <c r="B50" s="59" t="s">
        <v>39</v>
      </c>
      <c r="C50" s="59" t="s">
        <v>32</v>
      </c>
      <c r="D50" s="59" t="s">
        <v>32</v>
      </c>
      <c r="E50" s="62" t="s">
        <v>80</v>
      </c>
      <c r="F50" s="62" t="s">
        <v>107</v>
      </c>
      <c r="G50" s="62" t="str">
        <f t="shared" si="3"/>
        <v>DGNLPOR</v>
      </c>
      <c r="H50" s="62" t="str">
        <f t="shared" si="4"/>
        <v>403GPOR</v>
      </c>
      <c r="I50" s="73">
        <v>3740188.21</v>
      </c>
      <c r="J50" s="76">
        <f>SUMIF('6.1.4 through 6.1.17'!$F$12:$F$116,'6.1.2_6.1.3'!G50,'6.1.4 through 6.1.17'!$CC$12:$CC$116)</f>
        <v>4089938.9144123737</v>
      </c>
      <c r="K50" s="63">
        <f t="shared" si="5"/>
        <v>349750.70441237371</v>
      </c>
    </row>
    <row r="51" spans="1:11">
      <c r="A51" s="59" t="s">
        <v>100</v>
      </c>
      <c r="B51" s="59" t="s">
        <v>39</v>
      </c>
      <c r="C51" s="59" t="s">
        <v>34</v>
      </c>
      <c r="D51" s="59" t="s">
        <v>34</v>
      </c>
      <c r="E51" s="62" t="s">
        <v>80</v>
      </c>
      <c r="F51" s="62" t="s">
        <v>107</v>
      </c>
      <c r="G51" s="62" t="str">
        <f t="shared" si="3"/>
        <v>DGNLPWA</v>
      </c>
      <c r="H51" s="62" t="str">
        <f t="shared" si="4"/>
        <v>403GPWA</v>
      </c>
      <c r="I51" s="73">
        <v>1318137.68</v>
      </c>
      <c r="J51" s="76">
        <f>SUMIF('6.1.4 through 6.1.17'!$F$12:$F$116,'6.1.2_6.1.3'!G51,'6.1.4 through 6.1.17'!$CC$12:$CC$116)</f>
        <v>1499807.1423507689</v>
      </c>
      <c r="K51" s="63">
        <f t="shared" si="5"/>
        <v>181669.46235076897</v>
      </c>
    </row>
    <row r="52" spans="1:11">
      <c r="A52" s="59" t="s">
        <v>101</v>
      </c>
      <c r="B52" s="59" t="s">
        <v>39</v>
      </c>
      <c r="C52" s="59" t="s">
        <v>35</v>
      </c>
      <c r="D52" s="59" t="s">
        <v>35</v>
      </c>
      <c r="E52" s="62" t="s">
        <v>80</v>
      </c>
      <c r="F52" s="62" t="s">
        <v>107</v>
      </c>
      <c r="G52" s="62" t="str">
        <f t="shared" si="3"/>
        <v>DGNLPWYP</v>
      </c>
      <c r="H52" s="62" t="str">
        <f t="shared" si="4"/>
        <v>403GPWYP</v>
      </c>
      <c r="I52" s="73">
        <v>1898403.27</v>
      </c>
      <c r="J52" s="76">
        <f>SUMIF('6.1.4 through 6.1.17'!$F$12:$F$116,'6.1.2_6.1.3'!G52,'6.1.4 through 6.1.17'!$CC$12:$CC$116)</f>
        <v>2308137.3206829</v>
      </c>
      <c r="K52" s="63">
        <f t="shared" si="5"/>
        <v>409734.05068290001</v>
      </c>
    </row>
    <row r="53" spans="1:11">
      <c r="A53" s="59" t="s">
        <v>102</v>
      </c>
      <c r="B53" s="59" t="s">
        <v>39</v>
      </c>
      <c r="C53" s="59" t="s">
        <v>33</v>
      </c>
      <c r="D53" s="59" t="s">
        <v>33</v>
      </c>
      <c r="E53" s="62" t="s">
        <v>80</v>
      </c>
      <c r="F53" s="62" t="s">
        <v>107</v>
      </c>
      <c r="G53" s="62" t="str">
        <f t="shared" si="3"/>
        <v>DGNLPUT</v>
      </c>
      <c r="H53" s="62" t="str">
        <f t="shared" si="4"/>
        <v>403GPUT</v>
      </c>
      <c r="I53" s="73">
        <v>3820545.99</v>
      </c>
      <c r="J53" s="76">
        <f>SUMIF('6.1.4 through 6.1.17'!$F$12:$F$116,'6.1.2_6.1.3'!G53,'6.1.4 through 6.1.17'!$CC$12:$CC$116)</f>
        <v>4260804.1805582419</v>
      </c>
      <c r="K53" s="63">
        <f t="shared" si="5"/>
        <v>440258.19055824168</v>
      </c>
    </row>
    <row r="54" spans="1:11">
      <c r="A54" s="59" t="s">
        <v>103</v>
      </c>
      <c r="B54" s="62" t="s">
        <v>39</v>
      </c>
      <c r="C54" s="62" t="s">
        <v>31</v>
      </c>
      <c r="D54" s="62" t="s">
        <v>31</v>
      </c>
      <c r="E54" s="62" t="s">
        <v>80</v>
      </c>
      <c r="F54" s="62" t="s">
        <v>107</v>
      </c>
      <c r="G54" s="62" t="str">
        <f t="shared" si="3"/>
        <v>DGNLPID</v>
      </c>
      <c r="H54" s="62" t="str">
        <f t="shared" si="4"/>
        <v>403GPID</v>
      </c>
      <c r="I54" s="73">
        <v>760904.57</v>
      </c>
      <c r="J54" s="76">
        <f>SUMIF('6.1.4 through 6.1.17'!$F$12:$F$116,'6.1.2_6.1.3'!G54,'6.1.4 through 6.1.17'!$CC$12:$CC$116)</f>
        <v>841303.40132699802</v>
      </c>
      <c r="K54" s="63">
        <f t="shared" si="5"/>
        <v>80398.831326998072</v>
      </c>
    </row>
    <row r="55" spans="1:11">
      <c r="A55" s="59" t="s">
        <v>104</v>
      </c>
      <c r="B55" s="59" t="s">
        <v>39</v>
      </c>
      <c r="C55" s="59" t="s">
        <v>40</v>
      </c>
      <c r="D55" s="59" t="s">
        <v>40</v>
      </c>
      <c r="E55" s="62" t="s">
        <v>80</v>
      </c>
      <c r="F55" s="62" t="s">
        <v>107</v>
      </c>
      <c r="G55" s="62" t="str">
        <f t="shared" si="3"/>
        <v>DGNLPWYU</v>
      </c>
      <c r="H55" s="62" t="str">
        <f t="shared" si="4"/>
        <v>403GPWYU</v>
      </c>
      <c r="I55" s="73">
        <v>362584.8</v>
      </c>
      <c r="J55" s="76">
        <f>SUMIF('6.1.4 through 6.1.17'!$F$12:$F$116,'6.1.2_6.1.3'!G55,'6.1.4 through 6.1.17'!$CC$12:$CC$116)</f>
        <v>303009.63911348226</v>
      </c>
      <c r="K55" s="63">
        <f t="shared" si="5"/>
        <v>-59575.160886517726</v>
      </c>
    </row>
    <row r="56" spans="1:11">
      <c r="A56" s="59" t="s">
        <v>79</v>
      </c>
      <c r="B56" s="59" t="s">
        <v>39</v>
      </c>
      <c r="C56" s="59" t="s">
        <v>15</v>
      </c>
      <c r="D56" s="59" t="s">
        <v>16</v>
      </c>
      <c r="E56" s="62" t="s">
        <v>80</v>
      </c>
      <c r="F56" s="62" t="s">
        <v>107</v>
      </c>
      <c r="G56" s="62" t="str">
        <f t="shared" si="3"/>
        <v>DGNLPDGP</v>
      </c>
      <c r="H56" s="62" t="str">
        <f t="shared" si="4"/>
        <v>403GPDGP</v>
      </c>
      <c r="I56" s="73">
        <v>229826.31</v>
      </c>
      <c r="J56" s="76">
        <f>SUMIF('6.1.4 through 6.1.17'!$F$12:$F$116,'6.1.2_6.1.3'!G56,'6.1.4 through 6.1.17'!$CC$12:$CC$116)</f>
        <v>92846.635583612282</v>
      </c>
      <c r="K56" s="63">
        <f t="shared" si="5"/>
        <v>-136979.67441638772</v>
      </c>
    </row>
    <row r="57" spans="1:11">
      <c r="A57" s="59" t="s">
        <v>82</v>
      </c>
      <c r="B57" s="59" t="s">
        <v>39</v>
      </c>
      <c r="C57" s="59" t="s">
        <v>15</v>
      </c>
      <c r="D57" s="59" t="s">
        <v>17</v>
      </c>
      <c r="E57" s="62" t="s">
        <v>80</v>
      </c>
      <c r="F57" s="62" t="s">
        <v>107</v>
      </c>
      <c r="G57" s="62" t="str">
        <f t="shared" si="3"/>
        <v>DGNLPDGU</v>
      </c>
      <c r="H57" s="62" t="str">
        <f t="shared" si="4"/>
        <v>403GPDGU</v>
      </c>
      <c r="I57" s="73">
        <v>376405.82</v>
      </c>
      <c r="J57" s="76">
        <f>SUMIF('6.1.4 through 6.1.17'!$F$12:$F$116,'6.1.2_6.1.3'!G57,'6.1.4 through 6.1.17'!$CC$12:$CC$116)</f>
        <v>142051.40119891526</v>
      </c>
      <c r="K57" s="63">
        <f t="shared" si="5"/>
        <v>-234354.41880108474</v>
      </c>
    </row>
    <row r="58" spans="1:11">
      <c r="A58" s="59" t="s">
        <v>83</v>
      </c>
      <c r="B58" s="59" t="s">
        <v>39</v>
      </c>
      <c r="C58" s="59" t="s">
        <v>15</v>
      </c>
      <c r="D58" s="59" t="s">
        <v>15</v>
      </c>
      <c r="E58" s="62" t="s">
        <v>80</v>
      </c>
      <c r="F58" s="62" t="s">
        <v>107</v>
      </c>
      <c r="G58" s="62" t="str">
        <f t="shared" si="3"/>
        <v>DGNLPSG</v>
      </c>
      <c r="H58" s="62" t="str">
        <f t="shared" si="4"/>
        <v>403GPSG</v>
      </c>
      <c r="I58" s="73">
        <v>6076018.4099999908</v>
      </c>
      <c r="J58" s="76">
        <f>SUMIF('6.1.4 through 6.1.17'!$F$12:$F$116,'6.1.2_6.1.3'!G58,'6.1.4 through 6.1.17'!$CC$12:$CC$116)</f>
        <v>6517054.9675950967</v>
      </c>
      <c r="K58" s="63">
        <f t="shared" si="5"/>
        <v>441036.55759510584</v>
      </c>
    </row>
    <row r="59" spans="1:11">
      <c r="A59" s="59" t="s">
        <v>108</v>
      </c>
      <c r="B59" s="59" t="s">
        <v>39</v>
      </c>
      <c r="C59" s="59" t="s">
        <v>41</v>
      </c>
      <c r="D59" s="59" t="s">
        <v>41</v>
      </c>
      <c r="E59" s="62" t="s">
        <v>80</v>
      </c>
      <c r="F59" s="62" t="s">
        <v>107</v>
      </c>
      <c r="G59" s="62" t="str">
        <f t="shared" si="3"/>
        <v>DGNLPSO</v>
      </c>
      <c r="H59" s="62" t="str">
        <f t="shared" si="4"/>
        <v>403GPSO</v>
      </c>
      <c r="I59" s="73">
        <v>14631939.089999963</v>
      </c>
      <c r="J59" s="76">
        <f>SUMIF('6.1.4 through 6.1.17'!$F$12:$F$116,'6.1.2_6.1.3'!G59,'6.1.4 through 6.1.17'!$CC$12:$CC$116)</f>
        <v>14057108.647215772</v>
      </c>
      <c r="K59" s="63">
        <f t="shared" si="5"/>
        <v>-574830.44278419018</v>
      </c>
    </row>
    <row r="60" spans="1:11">
      <c r="A60" s="59" t="s">
        <v>108</v>
      </c>
      <c r="B60" s="59" t="s">
        <v>39</v>
      </c>
      <c r="C60" s="59" t="s">
        <v>15</v>
      </c>
      <c r="D60" s="59" t="s">
        <v>18</v>
      </c>
      <c r="E60" s="62" t="s">
        <v>80</v>
      </c>
      <c r="F60" s="62" t="s">
        <v>107</v>
      </c>
      <c r="G60" s="62" t="str">
        <f t="shared" si="3"/>
        <v>DGNLPSSGCH</v>
      </c>
      <c r="H60" s="62" t="str">
        <f t="shared" si="4"/>
        <v>403GPSSGCH</v>
      </c>
      <c r="I60" s="73">
        <v>139134.07</v>
      </c>
      <c r="J60" s="76">
        <f>SUMIF('6.1.4 through 6.1.17'!$F$12:$F$116,'6.1.2_6.1.3'!G60,'6.1.4 through 6.1.17'!$CC$12:$CC$116)</f>
        <v>101924.47380438911</v>
      </c>
      <c r="K60" s="63">
        <f t="shared" si="5"/>
        <v>-37209.596195610895</v>
      </c>
    </row>
    <row r="61" spans="1:11">
      <c r="A61" s="59" t="s">
        <v>108</v>
      </c>
      <c r="B61" s="59" t="s">
        <v>39</v>
      </c>
      <c r="C61" s="59" t="s">
        <v>15</v>
      </c>
      <c r="D61" s="59" t="s">
        <v>26</v>
      </c>
      <c r="E61" s="62" t="s">
        <v>80</v>
      </c>
      <c r="F61" s="62" t="s">
        <v>107</v>
      </c>
      <c r="G61" s="62" t="str">
        <f t="shared" si="3"/>
        <v>DGNLPSSGCT</v>
      </c>
      <c r="H61" s="62" t="str">
        <f t="shared" si="4"/>
        <v>403GPSSGCT</v>
      </c>
      <c r="I61" s="73">
        <v>6009.94</v>
      </c>
      <c r="J61" s="76">
        <f>SUMIF('6.1.4 through 6.1.17'!$F$12:$F$116,'6.1.2_6.1.3'!G61,'6.1.4 through 6.1.17'!$CC$12:$CC$116)</f>
        <v>6349.9929302929868</v>
      </c>
      <c r="K61" s="63">
        <f t="shared" si="5"/>
        <v>340.05293029298718</v>
      </c>
    </row>
    <row r="62" spans="1:11">
      <c r="A62" s="59" t="s">
        <v>109</v>
      </c>
      <c r="B62" s="59" t="s">
        <v>39</v>
      </c>
      <c r="C62" s="59" t="s">
        <v>42</v>
      </c>
      <c r="D62" s="59" t="s">
        <v>42</v>
      </c>
      <c r="E62" s="62" t="s">
        <v>80</v>
      </c>
      <c r="F62" s="62" t="s">
        <v>107</v>
      </c>
      <c r="G62" s="62" t="str">
        <f t="shared" si="3"/>
        <v>DGNLPCN</v>
      </c>
      <c r="H62" s="62" t="str">
        <f t="shared" si="4"/>
        <v>403GPCN</v>
      </c>
      <c r="I62" s="73">
        <v>1706446.48</v>
      </c>
      <c r="J62" s="76">
        <f>SUMIF('6.1.4 through 6.1.17'!$F$12:$F$116,'6.1.2_6.1.3'!G62,'6.1.4 through 6.1.17'!$CC$12:$CC$116)</f>
        <v>1529243.3477788861</v>
      </c>
      <c r="K62" s="63">
        <f t="shared" si="5"/>
        <v>-177203.13222111389</v>
      </c>
    </row>
    <row r="63" spans="1:11">
      <c r="A63" s="59" t="s">
        <v>110</v>
      </c>
      <c r="B63" s="59" t="s">
        <v>39</v>
      </c>
      <c r="C63" s="59" t="s">
        <v>43</v>
      </c>
      <c r="D63" s="59" t="s">
        <v>43</v>
      </c>
      <c r="E63" s="62" t="s">
        <v>80</v>
      </c>
      <c r="F63" s="62" t="s">
        <v>107</v>
      </c>
      <c r="G63" s="62" t="str">
        <f t="shared" si="3"/>
        <v>DGNLPSE</v>
      </c>
      <c r="H63" s="62" t="str">
        <f t="shared" si="4"/>
        <v>403GPSE</v>
      </c>
      <c r="I63" s="73">
        <v>21245.51</v>
      </c>
      <c r="J63" s="76">
        <f>SUMIF('6.1.4 through 6.1.17'!$F$12:$F$116,'6.1.2_6.1.3'!G63,'6.1.4 through 6.1.17'!$CC$12:$CC$116)</f>
        <v>17050.237997739332</v>
      </c>
      <c r="K63" s="63">
        <f t="shared" si="5"/>
        <v>-4195.2720022606663</v>
      </c>
    </row>
    <row r="64" spans="1:11">
      <c r="A64" s="59" t="s">
        <v>111</v>
      </c>
      <c r="I64" s="74">
        <f>SUBTOTAL(9,I49:I63)</f>
        <v>35325509.779999942</v>
      </c>
      <c r="J64" s="204">
        <f>SUBTOTAL(9,J49:J63)</f>
        <v>36114849.564358182</v>
      </c>
      <c r="K64" s="75">
        <f>SUBTOTAL(9,K49:K63)</f>
        <v>789339.78435822309</v>
      </c>
    </row>
    <row r="65" spans="1:11">
      <c r="I65" s="73"/>
      <c r="J65" s="76"/>
      <c r="K65" s="63"/>
    </row>
    <row r="66" spans="1:11">
      <c r="I66" s="73"/>
      <c r="J66" s="76"/>
      <c r="K66" s="63"/>
    </row>
    <row r="67" spans="1:11">
      <c r="A67" s="58" t="s">
        <v>44</v>
      </c>
      <c r="I67" s="74">
        <f>SUBTOTAL(9,I12:I65)</f>
        <v>508289106.11857074</v>
      </c>
      <c r="J67" s="204">
        <f>SUBTOTAL(9,J12:J65)</f>
        <v>556905939.95950246</v>
      </c>
      <c r="K67" s="78">
        <f>SUBTOTAL(9,K12:K65)</f>
        <v>48616833.840931661</v>
      </c>
    </row>
    <row r="68" spans="1:11">
      <c r="I68" s="73"/>
      <c r="J68" s="76"/>
      <c r="K68" s="79" t="s">
        <v>112</v>
      </c>
    </row>
    <row r="69" spans="1:11">
      <c r="I69" s="73"/>
      <c r="J69" s="76"/>
      <c r="K69" s="63"/>
    </row>
    <row r="70" spans="1:11">
      <c r="A70" s="58" t="s">
        <v>113</v>
      </c>
      <c r="I70" s="73"/>
      <c r="J70" s="76"/>
      <c r="K70" s="63"/>
    </row>
    <row r="71" spans="1:11" ht="9" customHeight="1">
      <c r="A71" s="58"/>
      <c r="I71" s="73"/>
      <c r="J71" s="76"/>
      <c r="K71" s="63"/>
    </row>
    <row r="72" spans="1:11">
      <c r="A72" s="58" t="s">
        <v>114</v>
      </c>
      <c r="I72" s="73"/>
      <c r="J72" s="76"/>
      <c r="K72" s="63"/>
    </row>
    <row r="73" spans="1:11">
      <c r="A73" s="62" t="s">
        <v>96</v>
      </c>
      <c r="B73" s="80" t="s">
        <v>54</v>
      </c>
      <c r="C73" s="81" t="s">
        <v>30</v>
      </c>
      <c r="D73" s="81" t="s">
        <v>30</v>
      </c>
      <c r="E73" s="62" t="s">
        <v>115</v>
      </c>
      <c r="F73" s="62" t="s">
        <v>116</v>
      </c>
      <c r="G73" s="62" t="str">
        <f t="shared" ref="G73:G88" si="6">E73&amp;F73&amp;D73</f>
        <v>AINTPCA</v>
      </c>
      <c r="H73" s="62" t="str">
        <f t="shared" ref="H73:H88" si="7">B73&amp;D73</f>
        <v>404IPCA</v>
      </c>
      <c r="I73" s="73">
        <v>0</v>
      </c>
      <c r="J73" s="76">
        <f>SUMIF('6.1.4 through 6.1.17'!$F$12:$F$116,'6.1.2_6.1.3'!G73,'6.1.4 through 6.1.17'!$CC$12:$CC$116)</f>
        <v>0</v>
      </c>
      <c r="K73" s="63">
        <f t="shared" ref="K73:K88" si="8">J73-I73</f>
        <v>0</v>
      </c>
    </row>
    <row r="74" spans="1:11">
      <c r="A74" s="62" t="s">
        <v>109</v>
      </c>
      <c r="B74" s="80" t="s">
        <v>54</v>
      </c>
      <c r="C74" s="81" t="s">
        <v>42</v>
      </c>
      <c r="D74" s="81" t="s">
        <v>42</v>
      </c>
      <c r="E74" s="62" t="s">
        <v>115</v>
      </c>
      <c r="F74" s="62" t="s">
        <v>116</v>
      </c>
      <c r="G74" s="62" t="str">
        <f t="shared" si="6"/>
        <v>AINTPCN</v>
      </c>
      <c r="H74" s="62" t="str">
        <f t="shared" si="7"/>
        <v>404IPCN</v>
      </c>
      <c r="I74" s="73">
        <v>5695882.6099999901</v>
      </c>
      <c r="J74" s="76">
        <f>SUMIF('6.1.4 through 6.1.17'!$F$12:$F$116,'6.1.2_6.1.3'!G74,'6.1.4 through 6.1.17'!$CC$12:$CC$116)</f>
        <v>5802075.5426989431</v>
      </c>
      <c r="K74" s="63">
        <f t="shared" si="8"/>
        <v>106192.93269895297</v>
      </c>
    </row>
    <row r="75" spans="1:11">
      <c r="A75" s="62" t="s">
        <v>82</v>
      </c>
      <c r="B75" s="80" t="s">
        <v>54</v>
      </c>
      <c r="C75" s="80" t="s">
        <v>15</v>
      </c>
      <c r="D75" s="80" t="s">
        <v>17</v>
      </c>
      <c r="E75" s="62" t="s">
        <v>115</v>
      </c>
      <c r="F75" s="62" t="s">
        <v>116</v>
      </c>
      <c r="G75" s="62" t="str">
        <f t="shared" si="6"/>
        <v>AINTPDGU</v>
      </c>
      <c r="H75" s="62" t="str">
        <f t="shared" si="7"/>
        <v>404IPDGU</v>
      </c>
      <c r="I75" s="73">
        <v>16758.310000000001</v>
      </c>
      <c r="J75" s="76">
        <f>SUMIF('6.1.4 through 6.1.17'!$F$12:$F$116,'6.1.2_6.1.3'!G75,'6.1.4 through 6.1.17'!$CC$12:$CC$116)</f>
        <v>16185.711816837029</v>
      </c>
      <c r="K75" s="63">
        <f t="shared" si="8"/>
        <v>-572.59818316297242</v>
      </c>
    </row>
    <row r="76" spans="1:11">
      <c r="A76" s="59" t="s">
        <v>79</v>
      </c>
      <c r="B76" s="80" t="s">
        <v>54</v>
      </c>
      <c r="C76" s="80" t="s">
        <v>15</v>
      </c>
      <c r="D76" s="80" t="s">
        <v>16</v>
      </c>
      <c r="E76" s="62" t="s">
        <v>115</v>
      </c>
      <c r="F76" s="62" t="s">
        <v>116</v>
      </c>
      <c r="G76" s="62" t="str">
        <f t="shared" si="6"/>
        <v>AINTPDGP</v>
      </c>
      <c r="H76" s="62" t="str">
        <f t="shared" si="7"/>
        <v>404IPDGP</v>
      </c>
      <c r="I76" s="73">
        <v>0</v>
      </c>
      <c r="J76" s="76">
        <f>SUMIF('6.1.4 through 6.1.17'!$F$12:$F$116,'6.1.2_6.1.3'!G76,'6.1.4 through 6.1.17'!$CC$12:$CC$116)</f>
        <v>0</v>
      </c>
      <c r="K76" s="63">
        <f t="shared" si="8"/>
        <v>0</v>
      </c>
    </row>
    <row r="77" spans="1:11">
      <c r="A77" s="62" t="s">
        <v>103</v>
      </c>
      <c r="B77" s="80" t="s">
        <v>54</v>
      </c>
      <c r="C77" s="80" t="s">
        <v>31</v>
      </c>
      <c r="D77" s="80" t="s">
        <v>31</v>
      </c>
      <c r="E77" s="62" t="s">
        <v>115</v>
      </c>
      <c r="F77" s="62" t="s">
        <v>116</v>
      </c>
      <c r="G77" s="62" t="str">
        <f t="shared" si="6"/>
        <v>AINTPID</v>
      </c>
      <c r="H77" s="62" t="str">
        <f t="shared" si="7"/>
        <v>404IPID</v>
      </c>
      <c r="I77" s="73">
        <v>20531.810000000001</v>
      </c>
      <c r="J77" s="76">
        <f>SUMIF('6.1.4 through 6.1.17'!$F$12:$F$116,'6.1.2_6.1.3'!G77,'6.1.4 through 6.1.17'!$CC$12:$CC$116)</f>
        <v>20515.11</v>
      </c>
      <c r="K77" s="63">
        <f t="shared" si="8"/>
        <v>-16.700000000000728</v>
      </c>
    </row>
    <row r="78" spans="1:11">
      <c r="A78" s="59" t="s">
        <v>99</v>
      </c>
      <c r="B78" s="80" t="s">
        <v>54</v>
      </c>
      <c r="C78" s="81" t="s">
        <v>32</v>
      </c>
      <c r="D78" s="81" t="s">
        <v>32</v>
      </c>
      <c r="E78" s="62" t="s">
        <v>115</v>
      </c>
      <c r="F78" s="62" t="s">
        <v>116</v>
      </c>
      <c r="G78" s="62" t="str">
        <f t="shared" si="6"/>
        <v>AINTPOR</v>
      </c>
      <c r="H78" s="62" t="str">
        <f t="shared" si="7"/>
        <v>404IPOR</v>
      </c>
      <c r="I78" s="73">
        <v>14532.03</v>
      </c>
      <c r="J78" s="76">
        <f>SUMIF('6.1.4 through 6.1.17'!$F$12:$F$116,'6.1.2_6.1.3'!G78,'6.1.4 through 6.1.17'!$CC$12:$CC$116)</f>
        <v>9197.4347630294087</v>
      </c>
      <c r="K78" s="63">
        <f t="shared" si="8"/>
        <v>-5334.5952369705919</v>
      </c>
    </row>
    <row r="79" spans="1:11">
      <c r="A79" s="59" t="s">
        <v>110</v>
      </c>
      <c r="B79" s="80" t="s">
        <v>54</v>
      </c>
      <c r="C79" s="81" t="s">
        <v>43</v>
      </c>
      <c r="D79" s="81" t="s">
        <v>43</v>
      </c>
      <c r="E79" s="62" t="s">
        <v>115</v>
      </c>
      <c r="F79" s="62" t="s">
        <v>116</v>
      </c>
      <c r="G79" s="62" t="str">
        <f t="shared" si="6"/>
        <v>AINTPSE</v>
      </c>
      <c r="H79" s="62" t="str">
        <f t="shared" si="7"/>
        <v>404IPSE</v>
      </c>
      <c r="I79" s="73">
        <v>13653.26</v>
      </c>
      <c r="J79" s="76">
        <f>SUMIF('6.1.4 through 6.1.17'!$F$12:$F$116,'6.1.2_6.1.3'!G79,'6.1.4 through 6.1.17'!$CC$12:$CC$116)</f>
        <v>337072.68287003879</v>
      </c>
      <c r="K79" s="63">
        <f t="shared" si="8"/>
        <v>323419.42287003878</v>
      </c>
    </row>
    <row r="80" spans="1:11">
      <c r="A80" s="59" t="s">
        <v>83</v>
      </c>
      <c r="B80" s="80" t="s">
        <v>54</v>
      </c>
      <c r="C80" s="81" t="s">
        <v>15</v>
      </c>
      <c r="D80" s="81" t="s">
        <v>15</v>
      </c>
      <c r="E80" s="62" t="s">
        <v>115</v>
      </c>
      <c r="F80" s="62" t="s">
        <v>116</v>
      </c>
      <c r="G80" s="62" t="str">
        <f t="shared" si="6"/>
        <v>AINTPSG</v>
      </c>
      <c r="H80" s="62" t="str">
        <f t="shared" si="7"/>
        <v>404IPSG</v>
      </c>
      <c r="I80" s="73">
        <v>9020716.2199999914</v>
      </c>
      <c r="J80" s="76">
        <f>SUMIF('6.1.4 through 6.1.17'!$F$12:$F$116,'6.1.2_6.1.3'!G80,'6.1.4 through 6.1.17'!$CC$12:$CC$116)</f>
        <v>5192352.6777759269</v>
      </c>
      <c r="K80" s="63">
        <f t="shared" si="8"/>
        <v>-3828363.5422240645</v>
      </c>
    </row>
    <row r="81" spans="1:11">
      <c r="A81" s="59" t="s">
        <v>117</v>
      </c>
      <c r="B81" s="80" t="s">
        <v>54</v>
      </c>
      <c r="C81" s="81" t="s">
        <v>21</v>
      </c>
      <c r="D81" s="81" t="s">
        <v>21</v>
      </c>
      <c r="E81" s="62" t="s">
        <v>115</v>
      </c>
      <c r="F81" s="62" t="s">
        <v>116</v>
      </c>
      <c r="G81" s="62" t="str">
        <f t="shared" si="6"/>
        <v>AINTPSG-P</v>
      </c>
      <c r="H81" s="62" t="str">
        <f t="shared" si="7"/>
        <v>404IPSG-P</v>
      </c>
      <c r="I81" s="73">
        <v>2615538.69</v>
      </c>
      <c r="J81" s="76">
        <f>SUMIF('6.1.4 through 6.1.17'!$F$12:$F$116,'6.1.2_6.1.3'!G81,'6.1.4 through 6.1.17'!$CC$12:$CC$116)+'6.1.4 through 6.1.17'!CC95</f>
        <v>2513494.4285220769</v>
      </c>
      <c r="K81" s="63">
        <f t="shared" si="8"/>
        <v>-102044.26147792302</v>
      </c>
    </row>
    <row r="82" spans="1:11">
      <c r="A82" s="59" t="s">
        <v>117</v>
      </c>
      <c r="B82" s="80" t="s">
        <v>54</v>
      </c>
      <c r="C82" s="81" t="s">
        <v>22</v>
      </c>
      <c r="D82" s="81" t="s">
        <v>22</v>
      </c>
      <c r="E82" s="62" t="s">
        <v>115</v>
      </c>
      <c r="F82" s="62" t="s">
        <v>116</v>
      </c>
      <c r="G82" s="62" t="str">
        <f t="shared" si="6"/>
        <v>AINTPSG-U</v>
      </c>
      <c r="H82" s="62" t="str">
        <f t="shared" si="7"/>
        <v>404IPSG-U</v>
      </c>
      <c r="I82" s="73">
        <v>307800.43</v>
      </c>
      <c r="J82" s="76">
        <f>SUMIF('6.1.4 through 6.1.17'!$F$12:$F$116,'6.1.2_6.1.3'!G82,'6.1.4 through 6.1.17'!$CC$12:$CC$116)</f>
        <v>302430.25116749655</v>
      </c>
      <c r="K82" s="63">
        <f t="shared" si="8"/>
        <v>-5370.1788325034431</v>
      </c>
    </row>
    <row r="83" spans="1:11">
      <c r="A83" s="59" t="s">
        <v>83</v>
      </c>
      <c r="B83" s="80" t="s">
        <v>54</v>
      </c>
      <c r="C83" s="80" t="s">
        <v>15</v>
      </c>
      <c r="D83" s="80" t="s">
        <v>18</v>
      </c>
      <c r="E83" s="62" t="s">
        <v>115</v>
      </c>
      <c r="F83" s="62" t="s">
        <v>116</v>
      </c>
      <c r="G83" s="62" t="str">
        <f t="shared" si="6"/>
        <v>AINTPSSGCH</v>
      </c>
      <c r="H83" s="62" t="str">
        <f t="shared" si="7"/>
        <v>404IPSSGCH</v>
      </c>
      <c r="I83" s="73">
        <v>77055.570000000007</v>
      </c>
      <c r="J83" s="76">
        <f>SUMIF('6.1.4 through 6.1.17'!$F$12:$F$116,'6.1.2_6.1.3'!G83,'6.1.4 through 6.1.17'!$CC$12:$CC$116)</f>
        <v>0</v>
      </c>
      <c r="K83" s="63">
        <f t="shared" si="8"/>
        <v>-77055.570000000007</v>
      </c>
    </row>
    <row r="84" spans="1:11">
      <c r="A84" s="59" t="s">
        <v>108</v>
      </c>
      <c r="B84" s="80" t="s">
        <v>54</v>
      </c>
      <c r="C84" s="81" t="s">
        <v>41</v>
      </c>
      <c r="D84" s="81" t="s">
        <v>41</v>
      </c>
      <c r="E84" s="62" t="s">
        <v>115</v>
      </c>
      <c r="F84" s="62" t="s">
        <v>116</v>
      </c>
      <c r="G84" s="62" t="str">
        <f t="shared" si="6"/>
        <v>AINTPSO</v>
      </c>
      <c r="H84" s="62" t="str">
        <f t="shared" si="7"/>
        <v>404IPSO</v>
      </c>
      <c r="I84" s="73">
        <v>15076510.24</v>
      </c>
      <c r="J84" s="76">
        <f>SUMIF('6.1.4 through 6.1.17'!$F$12:$F$116,'6.1.2_6.1.3'!G84,'6.1.4 through 6.1.17'!$CC$12:$CC$116)</f>
        <v>21082665.015754074</v>
      </c>
      <c r="K84" s="63">
        <f t="shared" si="8"/>
        <v>6006154.7757540736</v>
      </c>
    </row>
    <row r="85" spans="1:11">
      <c r="A85" s="59" t="s">
        <v>102</v>
      </c>
      <c r="B85" s="80" t="s">
        <v>54</v>
      </c>
      <c r="C85" s="81" t="s">
        <v>33</v>
      </c>
      <c r="D85" s="81" t="s">
        <v>33</v>
      </c>
      <c r="E85" s="62" t="s">
        <v>115</v>
      </c>
      <c r="F85" s="62" t="s">
        <v>116</v>
      </c>
      <c r="G85" s="62" t="str">
        <f t="shared" si="6"/>
        <v>AINTPUT</v>
      </c>
      <c r="H85" s="62" t="str">
        <f t="shared" si="7"/>
        <v>404IPUT</v>
      </c>
      <c r="I85" s="73">
        <v>13250.76</v>
      </c>
      <c r="J85" s="76">
        <f>SUMIF('6.1.4 through 6.1.17'!$F$12:$F$116,'6.1.2_6.1.3'!G85,'6.1.4 through 6.1.17'!$CC$12:$CC$116)</f>
        <v>12885.041210869767</v>
      </c>
      <c r="K85" s="63">
        <f t="shared" si="8"/>
        <v>-365.71878913023284</v>
      </c>
    </row>
    <row r="86" spans="1:11">
      <c r="A86" s="59" t="s">
        <v>100</v>
      </c>
      <c r="B86" s="80" t="s">
        <v>54</v>
      </c>
      <c r="C86" s="81" t="s">
        <v>34</v>
      </c>
      <c r="D86" s="81" t="s">
        <v>34</v>
      </c>
      <c r="E86" s="62" t="s">
        <v>115</v>
      </c>
      <c r="F86" s="62" t="s">
        <v>116</v>
      </c>
      <c r="G86" s="62" t="str">
        <f t="shared" si="6"/>
        <v>AINTPWA</v>
      </c>
      <c r="H86" s="62" t="str">
        <f t="shared" si="7"/>
        <v>404IPWA</v>
      </c>
      <c r="I86" s="73">
        <v>444.95</v>
      </c>
      <c r="J86" s="76">
        <f>SUMIF('6.1.4 through 6.1.17'!$F$12:$F$116,'6.1.2_6.1.3'!G86,'6.1.4 through 6.1.17'!$CC$12:$CC$116)</f>
        <v>0</v>
      </c>
      <c r="K86" s="63">
        <f t="shared" si="8"/>
        <v>-444.95</v>
      </c>
    </row>
    <row r="87" spans="1:11">
      <c r="A87" s="59" t="s">
        <v>101</v>
      </c>
      <c r="B87" s="80" t="s">
        <v>54</v>
      </c>
      <c r="C87" s="81" t="s">
        <v>35</v>
      </c>
      <c r="D87" s="81" t="s">
        <v>35</v>
      </c>
      <c r="E87" s="62" t="s">
        <v>115</v>
      </c>
      <c r="F87" s="62" t="s">
        <v>116</v>
      </c>
      <c r="G87" s="62" t="str">
        <f t="shared" si="6"/>
        <v>AINTPWYP</v>
      </c>
      <c r="H87" s="62" t="str">
        <f t="shared" si="7"/>
        <v>404IPWYP</v>
      </c>
      <c r="I87" s="73">
        <v>147182.32999999999</v>
      </c>
      <c r="J87" s="76">
        <f>SUMIF('6.1.4 through 6.1.17'!$F$12:$F$116,'6.1.2_6.1.3'!G87,'6.1.4 through 6.1.17'!$CC$12:$CC$116)</f>
        <v>143299.1473448019</v>
      </c>
      <c r="K87" s="63">
        <f t="shared" si="8"/>
        <v>-3883.1826551980921</v>
      </c>
    </row>
    <row r="88" spans="1:11">
      <c r="A88" s="59" t="s">
        <v>104</v>
      </c>
      <c r="B88" s="80" t="s">
        <v>54</v>
      </c>
      <c r="C88" s="81" t="s">
        <v>40</v>
      </c>
      <c r="D88" s="81" t="s">
        <v>40</v>
      </c>
      <c r="E88" s="62" t="s">
        <v>115</v>
      </c>
      <c r="F88" s="62" t="s">
        <v>116</v>
      </c>
      <c r="G88" s="62" t="str">
        <f t="shared" si="6"/>
        <v>AINTPWYU</v>
      </c>
      <c r="H88" s="62" t="str">
        <f t="shared" si="7"/>
        <v>404IPWYU</v>
      </c>
      <c r="I88" s="73">
        <v>0</v>
      </c>
      <c r="J88" s="76">
        <f>SUMIF('6.1.4 through 6.1.17'!$F$12:$F$116,'6.1.2_6.1.3'!G88,'6.1.4 through 6.1.17'!$CC$12:$CC$116)</f>
        <v>0</v>
      </c>
      <c r="K88" s="63">
        <f t="shared" si="8"/>
        <v>0</v>
      </c>
    </row>
    <row r="89" spans="1:11">
      <c r="A89" s="59" t="s">
        <v>118</v>
      </c>
      <c r="B89" s="81"/>
      <c r="C89" s="81"/>
      <c r="D89" s="81"/>
      <c r="I89" s="74">
        <f>SUBTOTAL(9,I73:I88)</f>
        <v>33019857.209999979</v>
      </c>
      <c r="J89" s="204">
        <f>SUBTOTAL(9,J73:J88)</f>
        <v>35432173.043924093</v>
      </c>
      <c r="K89" s="75">
        <f>SUBTOTAL(9,K73:K88)</f>
        <v>2412315.8339241124</v>
      </c>
    </row>
    <row r="90" spans="1:11">
      <c r="I90" s="73"/>
      <c r="J90" s="76"/>
      <c r="K90" s="63"/>
    </row>
    <row r="91" spans="1:11">
      <c r="A91" s="58" t="s">
        <v>85</v>
      </c>
      <c r="I91" s="73"/>
      <c r="J91" s="76"/>
      <c r="K91" s="63"/>
    </row>
    <row r="92" spans="1:11">
      <c r="A92" s="59" t="s">
        <v>79</v>
      </c>
      <c r="B92" s="59" t="s">
        <v>58</v>
      </c>
      <c r="C92" s="59" t="s">
        <v>15</v>
      </c>
      <c r="D92" s="59" t="s">
        <v>16</v>
      </c>
      <c r="E92" s="62" t="s">
        <v>115</v>
      </c>
      <c r="F92" s="62" t="s">
        <v>86</v>
      </c>
      <c r="G92" s="62" t="str">
        <f>E92&amp;F92&amp;D92</f>
        <v>AHYDPDGP</v>
      </c>
      <c r="H92" s="62" t="str">
        <f>B92&amp;D92</f>
        <v>404HPDGP</v>
      </c>
      <c r="I92" s="73">
        <v>0</v>
      </c>
      <c r="J92" s="76">
        <f>SUMIF('6.1.4 through 6.1.17'!$F$12:$F$116,'6.1.2_6.1.3'!G92,'6.1.4 through 6.1.17'!$CC$12:$CC$116)</f>
        <v>0</v>
      </c>
      <c r="K92" s="63">
        <f>J92-I92</f>
        <v>0</v>
      </c>
    </row>
    <row r="93" spans="1:11">
      <c r="A93" s="59" t="s">
        <v>83</v>
      </c>
      <c r="B93" s="59" t="s">
        <v>58</v>
      </c>
      <c r="C93" s="59" t="s">
        <v>21</v>
      </c>
      <c r="D93" s="59" t="s">
        <v>21</v>
      </c>
      <c r="E93" s="62" t="s">
        <v>115</v>
      </c>
      <c r="F93" s="62" t="s">
        <v>86</v>
      </c>
      <c r="G93" s="62" t="str">
        <f>E93&amp;F93&amp;D93</f>
        <v>AHYDPSG-P</v>
      </c>
      <c r="H93" s="62" t="str">
        <f>B93&amp;D93</f>
        <v>404HPSG-P</v>
      </c>
      <c r="I93" s="73">
        <v>168315.09</v>
      </c>
      <c r="J93" s="76">
        <f>SUMIF('6.1.4 through 6.1.17'!$F$12:$F$116,'6.1.2_6.1.3'!G93,'6.1.4 through 6.1.17'!$CC$12:$CC$116)</f>
        <v>249015.3607445661</v>
      </c>
      <c r="K93" s="63">
        <f>J93-I93</f>
        <v>80700.270744566107</v>
      </c>
    </row>
    <row r="94" spans="1:11">
      <c r="A94" s="59" t="s">
        <v>83</v>
      </c>
      <c r="B94" s="59" t="s">
        <v>58</v>
      </c>
      <c r="C94" s="59" t="s">
        <v>22</v>
      </c>
      <c r="D94" s="59" t="s">
        <v>22</v>
      </c>
      <c r="E94" s="62" t="s">
        <v>115</v>
      </c>
      <c r="F94" s="62" t="s">
        <v>86</v>
      </c>
      <c r="G94" s="62" t="str">
        <f>E94&amp;F94&amp;D94</f>
        <v>AHYDPSG-U</v>
      </c>
      <c r="H94" s="62" t="str">
        <f>B94&amp;D94</f>
        <v>404HPSG-U</v>
      </c>
      <c r="I94" s="73">
        <v>46417.32</v>
      </c>
      <c r="J94" s="76">
        <f>SUMIF('6.1.4 through 6.1.17'!$F$12:$F$116,'6.1.2_6.1.3'!G94,'6.1.4 through 6.1.17'!$CC$12:$CC$116)</f>
        <v>44532.498867975133</v>
      </c>
      <c r="K94" s="63">
        <f>J94-I94</f>
        <v>-1884.8211320248665</v>
      </c>
    </row>
    <row r="95" spans="1:11">
      <c r="A95" s="59" t="s">
        <v>87</v>
      </c>
      <c r="I95" s="74">
        <f>SUBTOTAL(9,I92:I94)</f>
        <v>214732.41</v>
      </c>
      <c r="J95" s="204">
        <f>SUBTOTAL(9,J92:J94)</f>
        <v>293547.85961254122</v>
      </c>
      <c r="K95" s="75">
        <f>SUBTOTAL(9,K92:K94)</f>
        <v>78815.449612541241</v>
      </c>
    </row>
    <row r="96" spans="1:11">
      <c r="I96" s="73"/>
      <c r="J96" s="76"/>
      <c r="K96" s="63"/>
    </row>
    <row r="97" spans="1:11">
      <c r="A97" s="58" t="s">
        <v>88</v>
      </c>
      <c r="I97" s="73"/>
      <c r="J97" s="76"/>
      <c r="K97" s="63"/>
    </row>
    <row r="98" spans="1:11">
      <c r="A98" s="59" t="s">
        <v>83</v>
      </c>
      <c r="B98" s="59" t="s">
        <v>60</v>
      </c>
      <c r="C98" s="59" t="s">
        <v>15</v>
      </c>
      <c r="D98" s="59" t="s">
        <v>26</v>
      </c>
      <c r="E98" s="62" t="s">
        <v>115</v>
      </c>
      <c r="F98" s="62" t="s">
        <v>89</v>
      </c>
      <c r="G98" s="62" t="str">
        <f>E98&amp;F98&amp;D98</f>
        <v>AOTHPSSGCT</v>
      </c>
      <c r="H98" s="62" t="str">
        <f>B98&amp;D98</f>
        <v>404OPSSGCT</v>
      </c>
      <c r="I98" s="73">
        <v>0</v>
      </c>
      <c r="J98" s="76">
        <f>SUMIF('6.1.4 through 6.1.17'!$F$12:$F$116,'6.1.2_6.1.3'!G98,'6.1.4 through 6.1.17'!$CC$12:$CC$116)</f>
        <v>0</v>
      </c>
      <c r="K98" s="63">
        <f>J98-I98</f>
        <v>0</v>
      </c>
    </row>
    <row r="99" spans="1:11">
      <c r="A99" s="59" t="s">
        <v>119</v>
      </c>
      <c r="I99" s="74">
        <f>SUBTOTAL(9,I98)</f>
        <v>0</v>
      </c>
      <c r="J99" s="204">
        <f>SUBTOTAL(9,J98)</f>
        <v>0</v>
      </c>
      <c r="K99" s="75">
        <f>SUBTOTAL(9,K98)</f>
        <v>0</v>
      </c>
    </row>
    <row r="100" spans="1:11">
      <c r="I100" s="73"/>
      <c r="J100" s="76"/>
      <c r="K100" s="63"/>
    </row>
    <row r="101" spans="1:11">
      <c r="A101" s="58" t="s">
        <v>106</v>
      </c>
      <c r="I101" s="73"/>
      <c r="J101" s="76"/>
      <c r="K101" s="63"/>
    </row>
    <row r="102" spans="1:11">
      <c r="A102" s="59" t="s">
        <v>96</v>
      </c>
      <c r="B102" s="59" t="s">
        <v>62</v>
      </c>
      <c r="C102" s="59" t="s">
        <v>30</v>
      </c>
      <c r="D102" s="59" t="s">
        <v>30</v>
      </c>
      <c r="E102" s="62" t="s">
        <v>115</v>
      </c>
      <c r="F102" s="62" t="s">
        <v>107</v>
      </c>
      <c r="G102" s="62" t="str">
        <f t="shared" ref="G102:G109" si="9">E102&amp;F102&amp;D102</f>
        <v>AGNLPCA</v>
      </c>
      <c r="H102" s="62" t="str">
        <f t="shared" ref="H102:H109" si="10">B102&amp;D102</f>
        <v>404GPCA</v>
      </c>
      <c r="I102" s="73">
        <v>236225.24</v>
      </c>
      <c r="J102" s="76">
        <f>SUMIF('6.1.4 through 6.1.17'!$F$12:$F$116,'6.1.2_6.1.3'!G102,'6.1.4 through 6.1.17'!$CC$12:$CC$116)</f>
        <v>75648.192030704973</v>
      </c>
      <c r="K102" s="63">
        <f t="shared" ref="K102:K109" si="11">J102-I102</f>
        <v>-160577.047969295</v>
      </c>
    </row>
    <row r="103" spans="1:11">
      <c r="A103" s="59" t="s">
        <v>108</v>
      </c>
      <c r="B103" s="59" t="s">
        <v>62</v>
      </c>
      <c r="C103" s="59" t="s">
        <v>42</v>
      </c>
      <c r="D103" s="59" t="s">
        <v>42</v>
      </c>
      <c r="E103" s="62" t="s">
        <v>115</v>
      </c>
      <c r="F103" s="62" t="s">
        <v>107</v>
      </c>
      <c r="G103" s="62" t="str">
        <f t="shared" si="9"/>
        <v>AGNLPCN</v>
      </c>
      <c r="H103" s="62" t="str">
        <f t="shared" si="10"/>
        <v>404GPCN</v>
      </c>
      <c r="I103" s="73">
        <v>270081.91999999998</v>
      </c>
      <c r="J103" s="76">
        <f>SUMIF('6.1.4 through 6.1.17'!$F$12:$F$116,'6.1.2_6.1.3'!G103,'6.1.4 through 6.1.17'!$CC$12:$CC$116)</f>
        <v>273367.04027337721</v>
      </c>
      <c r="K103" s="63">
        <f t="shared" si="11"/>
        <v>3285.1202733772225</v>
      </c>
    </row>
    <row r="104" spans="1:11">
      <c r="A104" s="59" t="s">
        <v>99</v>
      </c>
      <c r="B104" s="59" t="s">
        <v>62</v>
      </c>
      <c r="C104" s="59" t="s">
        <v>32</v>
      </c>
      <c r="D104" s="59" t="s">
        <v>32</v>
      </c>
      <c r="E104" s="62" t="s">
        <v>115</v>
      </c>
      <c r="F104" s="62" t="s">
        <v>107</v>
      </c>
      <c r="G104" s="62" t="str">
        <f t="shared" si="9"/>
        <v>AGNLPOR</v>
      </c>
      <c r="H104" s="62" t="str">
        <f t="shared" si="10"/>
        <v>404GPOR</v>
      </c>
      <c r="I104" s="73">
        <v>777880.01</v>
      </c>
      <c r="J104" s="76">
        <f>SUMIF('6.1.4 through 6.1.17'!$F$12:$F$116,'6.1.2_6.1.3'!G104,'6.1.4 through 6.1.17'!$CC$12:$CC$116)</f>
        <v>248067.69701026744</v>
      </c>
      <c r="K104" s="63">
        <f t="shared" si="11"/>
        <v>-529812.3129897326</v>
      </c>
    </row>
    <row r="105" spans="1:11">
      <c r="A105" s="59" t="s">
        <v>108</v>
      </c>
      <c r="B105" s="59" t="s">
        <v>62</v>
      </c>
      <c r="C105" s="59" t="s">
        <v>41</v>
      </c>
      <c r="D105" s="59" t="s">
        <v>41</v>
      </c>
      <c r="E105" s="62" t="s">
        <v>115</v>
      </c>
      <c r="F105" s="62" t="s">
        <v>107</v>
      </c>
      <c r="G105" s="62" t="str">
        <f t="shared" si="9"/>
        <v>AGNLPSO</v>
      </c>
      <c r="H105" s="62" t="str">
        <f t="shared" si="10"/>
        <v>404GPSO</v>
      </c>
      <c r="I105" s="73">
        <v>1265577.4099999999</v>
      </c>
      <c r="J105" s="76">
        <f>SUMIF('6.1.4 through 6.1.17'!$F$12:$F$116,'6.1.2_6.1.3'!G105,'6.1.4 through 6.1.17'!$CC$12:$CC$116)</f>
        <v>1259258.4779669174</v>
      </c>
      <c r="K105" s="63">
        <f t="shared" si="11"/>
        <v>-6318.9320330824703</v>
      </c>
    </row>
    <row r="106" spans="1:11">
      <c r="A106" s="59" t="s">
        <v>102</v>
      </c>
      <c r="B106" s="59" t="s">
        <v>62</v>
      </c>
      <c r="C106" s="59" t="s">
        <v>33</v>
      </c>
      <c r="D106" s="59" t="s">
        <v>33</v>
      </c>
      <c r="E106" s="62" t="s">
        <v>115</v>
      </c>
      <c r="F106" s="62" t="s">
        <v>107</v>
      </c>
      <c r="G106" s="62" t="str">
        <f t="shared" si="9"/>
        <v>AGNLPUT</v>
      </c>
      <c r="H106" s="62" t="str">
        <f t="shared" si="10"/>
        <v>404GPUT</v>
      </c>
      <c r="I106" s="73">
        <v>799.41</v>
      </c>
      <c r="J106" s="76">
        <f>SUMIF('6.1.4 through 6.1.17'!$F$12:$F$116,'6.1.2_6.1.3'!G106,'6.1.4 through 6.1.17'!$CC$12:$CC$116)</f>
        <v>727.89</v>
      </c>
      <c r="K106" s="63">
        <f t="shared" si="11"/>
        <v>-71.519999999999982</v>
      </c>
    </row>
    <row r="107" spans="1:11">
      <c r="A107" s="59" t="s">
        <v>100</v>
      </c>
      <c r="B107" s="59" t="s">
        <v>62</v>
      </c>
      <c r="C107" s="59" t="s">
        <v>34</v>
      </c>
      <c r="D107" s="59" t="s">
        <v>34</v>
      </c>
      <c r="E107" s="62" t="s">
        <v>115</v>
      </c>
      <c r="F107" s="62" t="s">
        <v>107</v>
      </c>
      <c r="G107" s="62" t="str">
        <f t="shared" si="9"/>
        <v>AGNLPWA</v>
      </c>
      <c r="H107" s="62" t="str">
        <f t="shared" si="10"/>
        <v>404GPWA</v>
      </c>
      <c r="I107" s="73">
        <v>111162.73</v>
      </c>
      <c r="J107" s="76">
        <f>SUMIF('6.1.4 through 6.1.17'!$F$12:$F$116,'6.1.2_6.1.3'!G107,'6.1.4 through 6.1.17'!$CC$12:$CC$116)</f>
        <v>121365.1266825307</v>
      </c>
      <c r="K107" s="63">
        <f t="shared" si="11"/>
        <v>10202.3966825307</v>
      </c>
    </row>
    <row r="108" spans="1:11">
      <c r="A108" s="59" t="s">
        <v>101</v>
      </c>
      <c r="B108" s="59" t="s">
        <v>62</v>
      </c>
      <c r="C108" s="59" t="s">
        <v>35</v>
      </c>
      <c r="D108" s="59" t="s">
        <v>35</v>
      </c>
      <c r="E108" s="62" t="s">
        <v>115</v>
      </c>
      <c r="F108" s="62" t="s">
        <v>107</v>
      </c>
      <c r="G108" s="62" t="str">
        <f t="shared" si="9"/>
        <v>AGNLPWYP</v>
      </c>
      <c r="H108" s="62" t="str">
        <f t="shared" si="10"/>
        <v>404GPWYP</v>
      </c>
      <c r="I108" s="73">
        <v>541785.71</v>
      </c>
      <c r="J108" s="76">
        <f>SUMIF('6.1.4 through 6.1.17'!$F$12:$F$116,'6.1.2_6.1.3'!G108,'6.1.4 through 6.1.17'!$CC$12:$CC$116)</f>
        <v>658172.048712919</v>
      </c>
      <c r="K108" s="63">
        <f t="shared" si="11"/>
        <v>116386.33871291904</v>
      </c>
    </row>
    <row r="109" spans="1:11">
      <c r="A109" s="59" t="s">
        <v>104</v>
      </c>
      <c r="B109" s="59" t="s">
        <v>62</v>
      </c>
      <c r="C109" s="59" t="s">
        <v>40</v>
      </c>
      <c r="D109" s="59" t="s">
        <v>40</v>
      </c>
      <c r="E109" s="62" t="s">
        <v>115</v>
      </c>
      <c r="F109" s="62" t="s">
        <v>107</v>
      </c>
      <c r="G109" s="62" t="str">
        <f t="shared" si="9"/>
        <v>AGNLPWYU</v>
      </c>
      <c r="H109" s="62" t="str">
        <f t="shared" si="10"/>
        <v>404GPWYU</v>
      </c>
      <c r="I109" s="73">
        <v>4741.8999999999996</v>
      </c>
      <c r="J109" s="76">
        <f>SUMIF('6.1.4 through 6.1.17'!$F$12:$F$116,'6.1.2_6.1.3'!G109,'6.1.4 through 6.1.17'!$CC$12:$CC$116)</f>
        <v>4783.72</v>
      </c>
      <c r="K109" s="63">
        <f t="shared" si="11"/>
        <v>41.820000000000618</v>
      </c>
    </row>
    <row r="110" spans="1:11">
      <c r="A110" s="59" t="s">
        <v>111</v>
      </c>
      <c r="I110" s="74">
        <f>SUBTOTAL(9,I102:I109)</f>
        <v>3208254.33</v>
      </c>
      <c r="J110" s="204">
        <f>SUBTOTAL(9,J102:J109)</f>
        <v>2641390.1926767169</v>
      </c>
      <c r="K110" s="75">
        <f>SUBTOTAL(9,K102:K109)</f>
        <v>-566864.13732328324</v>
      </c>
    </row>
    <row r="111" spans="1:11">
      <c r="I111" s="73"/>
      <c r="J111" s="76"/>
      <c r="K111" s="63"/>
    </row>
    <row r="112" spans="1:11">
      <c r="A112" s="58" t="s">
        <v>120</v>
      </c>
      <c r="I112" s="74">
        <f>SUBTOTAL(9,I73:I110)</f>
        <v>36442843.949999966</v>
      </c>
      <c r="J112" s="204">
        <f>SUBTOTAL(9,J73:J110)</f>
        <v>38367111.096213341</v>
      </c>
      <c r="K112" s="78">
        <f>SUBTOTAL(9,K73:K110)</f>
        <v>1924267.1462133706</v>
      </c>
    </row>
    <row r="113" spans="1:12">
      <c r="I113" s="73"/>
      <c r="J113" s="76"/>
      <c r="K113" s="79" t="s">
        <v>121</v>
      </c>
    </row>
    <row r="114" spans="1:12" ht="13.5" thickBot="1">
      <c r="A114" s="58" t="s">
        <v>122</v>
      </c>
      <c r="I114" s="82">
        <f>SUBTOTAL(9,I12:I112)</f>
        <v>544731950.06857073</v>
      </c>
      <c r="J114" s="205">
        <f>SUBTOTAL(9,J12:J112)</f>
        <v>595273051.05571616</v>
      </c>
      <c r="K114" s="83">
        <f>SUBTOTAL(9,K12:K112)</f>
        <v>50541100.987145007</v>
      </c>
    </row>
    <row r="115" spans="1:12" ht="13.5" thickTop="1">
      <c r="J115" s="67" t="s">
        <v>123</v>
      </c>
    </row>
    <row r="116" spans="1:12">
      <c r="J116" s="67"/>
    </row>
    <row r="117" spans="1:12">
      <c r="C117" s="84" t="s">
        <v>124</v>
      </c>
      <c r="I117" s="73">
        <v>7842017.3099999987</v>
      </c>
      <c r="J117" s="85">
        <v>17953507.528486274</v>
      </c>
      <c r="K117" s="86">
        <f>J117-I117</f>
        <v>10111490.218486276</v>
      </c>
      <c r="L117" s="76" t="s">
        <v>125</v>
      </c>
    </row>
    <row r="118" spans="1:12">
      <c r="C118" s="84" t="s">
        <v>126</v>
      </c>
      <c r="I118" s="73">
        <v>0</v>
      </c>
      <c r="J118" s="85">
        <v>-360555.28716000007</v>
      </c>
      <c r="K118" s="86">
        <f>J118-I118</f>
        <v>-360555.28716000007</v>
      </c>
      <c r="L118" s="76" t="s">
        <v>127</v>
      </c>
    </row>
    <row r="119" spans="1:12">
      <c r="C119" s="84" t="s">
        <v>128</v>
      </c>
      <c r="I119" s="73">
        <v>3574778.5714285737</v>
      </c>
      <c r="J119" s="73">
        <v>3574778.5714285737</v>
      </c>
      <c r="K119" s="86">
        <f>J119-I119</f>
        <v>0</v>
      </c>
    </row>
    <row r="120" spans="1:12">
      <c r="C120" s="58"/>
      <c r="J120" s="67"/>
    </row>
    <row r="121" spans="1:12" ht="13.5" thickBot="1">
      <c r="C121" s="84" t="s">
        <v>129</v>
      </c>
      <c r="I121" s="87">
        <f>I114+I117+I118+I119</f>
        <v>556148745.94999921</v>
      </c>
      <c r="J121" s="87">
        <f>J114+J117+J118+J119</f>
        <v>616440781.86847091</v>
      </c>
      <c r="K121" s="87">
        <f>K114+K117+K118+K119</f>
        <v>60292035.918471284</v>
      </c>
      <c r="L121" s="88" t="s">
        <v>130</v>
      </c>
    </row>
    <row r="122" spans="1:12" ht="13.5" thickTop="1">
      <c r="J122" s="67"/>
    </row>
    <row r="123" spans="1:12" s="63" customFormat="1">
      <c r="A123" s="59"/>
      <c r="B123" s="59"/>
      <c r="C123" s="59"/>
      <c r="D123" s="59"/>
      <c r="E123" s="62"/>
      <c r="F123" s="62"/>
      <c r="G123" s="62"/>
      <c r="H123" s="62"/>
      <c r="I123" s="62"/>
      <c r="J123" s="88"/>
      <c r="K123" s="86"/>
    </row>
    <row r="125" spans="1:12" s="63" customFormat="1">
      <c r="A125" s="59"/>
      <c r="B125" s="59"/>
      <c r="C125" s="59"/>
      <c r="D125" s="59"/>
      <c r="E125" s="62"/>
      <c r="F125" s="62"/>
      <c r="G125" s="62"/>
      <c r="H125" s="62"/>
      <c r="I125" s="62"/>
      <c r="J125" s="88"/>
      <c r="K125" s="59"/>
    </row>
    <row r="132" spans="1:11" s="63" customFormat="1">
      <c r="A132" s="60"/>
      <c r="B132" s="59"/>
      <c r="C132" s="59"/>
      <c r="D132" s="59"/>
      <c r="E132" s="62"/>
      <c r="F132" s="62"/>
      <c r="G132" s="62"/>
      <c r="H132" s="62"/>
      <c r="I132" s="62"/>
      <c r="J132" s="88"/>
      <c r="K132" s="59"/>
    </row>
  </sheetData>
  <pageMargins left="1" right="1" top="0.75" bottom="0.75" header="0.5" footer="0.5"/>
  <pageSetup scale="74" fitToHeight="2" orientation="portrait" r:id="rId1"/>
  <headerFooter alignWithMargins="0">
    <oddHeader xml:space="preserve">&amp;RPage 6.1.&amp;P+1
</oddHeader>
  </headerFooter>
  <rowBreaks count="1" manualBreakCount="1">
    <brk id="6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127"/>
  <sheetViews>
    <sheetView zoomScale="85" zoomScaleNormal="85" zoomScaleSheetLayoutView="100" workbookViewId="0">
      <pane xSplit="7" ySplit="7" topLeftCell="BZ105" activePane="bottomRight" state="frozen"/>
      <selection activeCell="N45" sqref="N45"/>
      <selection pane="topRight" activeCell="N45" sqref="N45"/>
      <selection pane="bottomLeft" activeCell="N45" sqref="N45"/>
      <selection pane="bottomRight" activeCell="CB134" sqref="CB134"/>
    </sheetView>
  </sheetViews>
  <sheetFormatPr defaultRowHeight="12.75"/>
  <cols>
    <col min="1" max="1" width="30.140625" customWidth="1"/>
    <col min="2" max="2" width="9" customWidth="1"/>
    <col min="3" max="3" width="9.140625" hidden="1" customWidth="1"/>
    <col min="4" max="5" width="9.140625" style="117" hidden="1" customWidth="1"/>
    <col min="6" max="6" width="14.28515625" style="117" hidden="1" customWidth="1"/>
    <col min="7" max="7" width="12.7109375" style="117" hidden="1" customWidth="1"/>
    <col min="8" max="8" width="17" customWidth="1"/>
    <col min="9" max="79" width="15.85546875" customWidth="1"/>
    <col min="80" max="80" width="3.42578125" customWidth="1"/>
    <col min="81" max="81" width="15.85546875" customWidth="1"/>
    <col min="82" max="82" width="14.28515625" bestFit="1" customWidth="1"/>
  </cols>
  <sheetData>
    <row r="1" spans="1:83">
      <c r="A1" s="91" t="str">
        <f>'6.1'!B1</f>
        <v>Rocky Mountain Power</v>
      </c>
      <c r="B1" s="91"/>
    </row>
    <row r="2" spans="1:83">
      <c r="A2" s="91" t="str">
        <f>'6.1'!B2</f>
        <v>Utah General Rate Case - May 2013</v>
      </c>
      <c r="B2" s="91"/>
    </row>
    <row r="3" spans="1:83">
      <c r="A3" s="91" t="s">
        <v>131</v>
      </c>
      <c r="B3" s="91"/>
    </row>
    <row r="4" spans="1:83">
      <c r="I4" s="92"/>
      <c r="CE4" s="93"/>
    </row>
    <row r="5" spans="1:83">
      <c r="F5" s="206"/>
    </row>
    <row r="6" spans="1:83" ht="25.5">
      <c r="H6" s="67"/>
      <c r="I6" s="94" t="s">
        <v>132</v>
      </c>
      <c r="J6" s="94" t="s">
        <v>1</v>
      </c>
      <c r="K6" s="94"/>
      <c r="L6" s="94" t="s">
        <v>132</v>
      </c>
      <c r="M6" s="94" t="s">
        <v>1</v>
      </c>
      <c r="N6" s="94"/>
      <c r="O6" s="94" t="s">
        <v>132</v>
      </c>
      <c r="P6" s="94" t="s">
        <v>1</v>
      </c>
      <c r="Q6" s="94"/>
      <c r="R6" s="94" t="s">
        <v>132</v>
      </c>
      <c r="S6" s="94" t="s">
        <v>1</v>
      </c>
      <c r="T6" s="94"/>
      <c r="U6" s="94" t="s">
        <v>132</v>
      </c>
      <c r="V6" s="94" t="s">
        <v>1</v>
      </c>
      <c r="W6" s="94"/>
      <c r="X6" s="94" t="s">
        <v>132</v>
      </c>
      <c r="Y6" s="94" t="s">
        <v>1</v>
      </c>
      <c r="Z6" s="94"/>
      <c r="AA6" s="94" t="s">
        <v>132</v>
      </c>
      <c r="AB6" s="94" t="s">
        <v>1</v>
      </c>
      <c r="AC6" s="94"/>
      <c r="AD6" s="94" t="s">
        <v>132</v>
      </c>
      <c r="AE6" s="94" t="s">
        <v>1</v>
      </c>
      <c r="AF6" s="94"/>
      <c r="AG6" s="94" t="s">
        <v>132</v>
      </c>
      <c r="AH6" s="94" t="s">
        <v>1</v>
      </c>
      <c r="AI6" s="94"/>
      <c r="AJ6" s="94" t="s">
        <v>132</v>
      </c>
      <c r="AK6" s="94" t="s">
        <v>1</v>
      </c>
      <c r="AL6" s="94"/>
      <c r="AM6" s="94" t="s">
        <v>132</v>
      </c>
      <c r="AN6" s="94" t="s">
        <v>1</v>
      </c>
      <c r="AO6" s="94"/>
      <c r="AP6" s="94" t="s">
        <v>132</v>
      </c>
      <c r="AQ6" s="94" t="s">
        <v>1</v>
      </c>
      <c r="AR6" s="94"/>
      <c r="AS6" s="94" t="s">
        <v>132</v>
      </c>
      <c r="AT6" s="94" t="s">
        <v>1</v>
      </c>
      <c r="AU6" s="94"/>
      <c r="AV6" s="94" t="s">
        <v>132</v>
      </c>
      <c r="AW6" s="94" t="s">
        <v>1</v>
      </c>
      <c r="AX6" s="94"/>
      <c r="AY6" s="94" t="s">
        <v>132</v>
      </c>
      <c r="AZ6" s="94" t="s">
        <v>1</v>
      </c>
      <c r="BA6" s="94"/>
      <c r="BB6" s="94" t="s">
        <v>132</v>
      </c>
      <c r="BC6" s="94" t="s">
        <v>1</v>
      </c>
      <c r="BD6" s="94"/>
      <c r="BE6" s="94" t="s">
        <v>132</v>
      </c>
      <c r="BF6" s="94" t="s">
        <v>1</v>
      </c>
      <c r="BG6" s="94"/>
      <c r="BH6" s="94" t="s">
        <v>132</v>
      </c>
      <c r="BI6" s="94" t="s">
        <v>1</v>
      </c>
      <c r="BJ6" s="94"/>
      <c r="BK6" s="94" t="s">
        <v>132</v>
      </c>
      <c r="BL6" s="94" t="s">
        <v>1</v>
      </c>
      <c r="BM6" s="94"/>
      <c r="BN6" s="94" t="s">
        <v>132</v>
      </c>
      <c r="BO6" s="94" t="s">
        <v>1</v>
      </c>
      <c r="BP6" s="94"/>
      <c r="BQ6" s="94" t="s">
        <v>132</v>
      </c>
      <c r="BR6" s="94" t="s">
        <v>1</v>
      </c>
      <c r="BS6" s="94"/>
      <c r="BT6" s="94" t="s">
        <v>132</v>
      </c>
      <c r="BU6" s="94" t="s">
        <v>1</v>
      </c>
      <c r="BV6" s="94"/>
      <c r="BW6" s="94" t="s">
        <v>132</v>
      </c>
      <c r="BX6" s="94" t="s">
        <v>1</v>
      </c>
      <c r="BY6" s="94"/>
      <c r="BZ6" s="94" t="s">
        <v>132</v>
      </c>
      <c r="CA6" s="94" t="s">
        <v>1</v>
      </c>
      <c r="CC6" s="216" t="s">
        <v>133</v>
      </c>
    </row>
    <row r="7" spans="1:83">
      <c r="A7" s="95" t="s">
        <v>69</v>
      </c>
      <c r="B7" s="95" t="s">
        <v>71</v>
      </c>
      <c r="C7" s="95" t="s">
        <v>71</v>
      </c>
      <c r="D7" s="207" t="s">
        <v>6</v>
      </c>
      <c r="E7" s="207" t="s">
        <v>72</v>
      </c>
      <c r="F7" s="208" t="s">
        <v>73</v>
      </c>
      <c r="G7" s="208" t="s">
        <v>134</v>
      </c>
      <c r="H7" s="96" t="s">
        <v>135</v>
      </c>
      <c r="I7" s="97">
        <v>40695</v>
      </c>
      <c r="J7" s="97">
        <v>40695</v>
      </c>
      <c r="K7" s="96" t="s">
        <v>136</v>
      </c>
      <c r="L7" s="97">
        <v>40725</v>
      </c>
      <c r="M7" s="97">
        <v>40725</v>
      </c>
      <c r="N7" s="96" t="s">
        <v>136</v>
      </c>
      <c r="O7" s="97">
        <v>40756</v>
      </c>
      <c r="P7" s="97">
        <v>40756</v>
      </c>
      <c r="Q7" s="96" t="s">
        <v>136</v>
      </c>
      <c r="R7" s="97">
        <v>40787</v>
      </c>
      <c r="S7" s="97">
        <v>40787</v>
      </c>
      <c r="T7" s="96" t="s">
        <v>136</v>
      </c>
      <c r="U7" s="97">
        <v>40817</v>
      </c>
      <c r="V7" s="97">
        <v>40817</v>
      </c>
      <c r="W7" s="96" t="s">
        <v>136</v>
      </c>
      <c r="X7" s="97">
        <v>40848</v>
      </c>
      <c r="Y7" s="97">
        <v>40848</v>
      </c>
      <c r="Z7" s="96" t="s">
        <v>136</v>
      </c>
      <c r="AA7" s="97">
        <v>40878</v>
      </c>
      <c r="AB7" s="97">
        <v>40878</v>
      </c>
      <c r="AC7" s="96" t="s">
        <v>136</v>
      </c>
      <c r="AD7" s="97">
        <v>40909</v>
      </c>
      <c r="AE7" s="97">
        <v>40909</v>
      </c>
      <c r="AF7" s="96" t="s">
        <v>136</v>
      </c>
      <c r="AG7" s="97">
        <v>40940</v>
      </c>
      <c r="AH7" s="97">
        <v>40940</v>
      </c>
      <c r="AI7" s="96" t="s">
        <v>136</v>
      </c>
      <c r="AJ7" s="97">
        <v>40969</v>
      </c>
      <c r="AK7" s="97">
        <v>40969</v>
      </c>
      <c r="AL7" s="96" t="s">
        <v>136</v>
      </c>
      <c r="AM7" s="97">
        <v>41000</v>
      </c>
      <c r="AN7" s="97">
        <v>41000</v>
      </c>
      <c r="AO7" s="96" t="s">
        <v>136</v>
      </c>
      <c r="AP7" s="97">
        <v>41030</v>
      </c>
      <c r="AQ7" s="97">
        <v>41030</v>
      </c>
      <c r="AR7" s="96" t="s">
        <v>136</v>
      </c>
      <c r="AS7" s="97">
        <v>41061</v>
      </c>
      <c r="AT7" s="97">
        <v>41061</v>
      </c>
      <c r="AU7" s="96" t="s">
        <v>136</v>
      </c>
      <c r="AV7" s="97">
        <v>41091</v>
      </c>
      <c r="AW7" s="97">
        <v>41091</v>
      </c>
      <c r="AX7" s="96" t="s">
        <v>136</v>
      </c>
      <c r="AY7" s="97">
        <v>41122</v>
      </c>
      <c r="AZ7" s="97">
        <v>41122</v>
      </c>
      <c r="BA7" s="96" t="s">
        <v>136</v>
      </c>
      <c r="BB7" s="97">
        <v>41153</v>
      </c>
      <c r="BC7" s="97">
        <v>41153</v>
      </c>
      <c r="BD7" s="96" t="s">
        <v>136</v>
      </c>
      <c r="BE7" s="97">
        <v>41183</v>
      </c>
      <c r="BF7" s="97">
        <v>41183</v>
      </c>
      <c r="BG7" s="96" t="s">
        <v>136</v>
      </c>
      <c r="BH7" s="97">
        <v>41214</v>
      </c>
      <c r="BI7" s="97">
        <v>41214</v>
      </c>
      <c r="BJ7" s="96" t="s">
        <v>136</v>
      </c>
      <c r="BK7" s="97">
        <v>41244</v>
      </c>
      <c r="BL7" s="97">
        <v>41244</v>
      </c>
      <c r="BM7" s="96" t="s">
        <v>136</v>
      </c>
      <c r="BN7" s="97">
        <v>41275</v>
      </c>
      <c r="BO7" s="97">
        <v>41275</v>
      </c>
      <c r="BP7" s="96" t="s">
        <v>136</v>
      </c>
      <c r="BQ7" s="97">
        <v>41306</v>
      </c>
      <c r="BR7" s="97">
        <v>41306</v>
      </c>
      <c r="BS7" s="96" t="s">
        <v>136</v>
      </c>
      <c r="BT7" s="97">
        <v>41334</v>
      </c>
      <c r="BU7" s="97">
        <v>41334</v>
      </c>
      <c r="BV7" s="96" t="s">
        <v>136</v>
      </c>
      <c r="BW7" s="97">
        <v>41365</v>
      </c>
      <c r="BX7" s="97">
        <v>41365</v>
      </c>
      <c r="BY7" s="96" t="s">
        <v>136</v>
      </c>
      <c r="BZ7" s="97">
        <v>41395</v>
      </c>
      <c r="CA7" s="97">
        <v>41395</v>
      </c>
      <c r="CC7" s="217"/>
    </row>
    <row r="8" spans="1:83">
      <c r="H8" s="98"/>
      <c r="J8" s="98"/>
      <c r="CC8" s="99"/>
    </row>
    <row r="9" spans="1:83">
      <c r="A9" s="100" t="s">
        <v>77</v>
      </c>
      <c r="B9" s="100"/>
      <c r="H9" s="98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CC9" s="99"/>
    </row>
    <row r="10" spans="1:83">
      <c r="A10" s="100"/>
      <c r="B10" s="100"/>
      <c r="H10" s="98"/>
      <c r="J10" s="98"/>
      <c r="CC10" s="99"/>
    </row>
    <row r="11" spans="1:83">
      <c r="A11" s="91" t="s">
        <v>78</v>
      </c>
      <c r="B11" s="91"/>
      <c r="H11" s="102"/>
      <c r="J11" s="98"/>
      <c r="CC11" s="99"/>
    </row>
    <row r="12" spans="1:83">
      <c r="A12" t="s">
        <v>79</v>
      </c>
      <c r="B12" t="s">
        <v>15</v>
      </c>
      <c r="C12" t="s">
        <v>16</v>
      </c>
      <c r="D12" s="117" t="s">
        <v>80</v>
      </c>
      <c r="E12" s="117" t="s">
        <v>81</v>
      </c>
      <c r="F12" s="117" t="str">
        <f t="shared" ref="F12:F15" si="0">D12&amp;E12&amp;C12</f>
        <v>DSTMPDGP</v>
      </c>
      <c r="G12" s="117" t="str">
        <f>E12&amp;C12</f>
        <v>STMPDGP</v>
      </c>
      <c r="H12" s="103">
        <v>1.9275219864838572E-2</v>
      </c>
      <c r="I12" s="76">
        <v>1090045310.3400002</v>
      </c>
      <c r="J12" s="76">
        <f>(I12*H12)/12</f>
        <v>1750905.2516199748</v>
      </c>
      <c r="K12" s="73">
        <v>-1687649.5975229072</v>
      </c>
      <c r="L12" s="73">
        <f t="shared" ref="L12:L18" si="1">I12+K12</f>
        <v>1088357660.7424772</v>
      </c>
      <c r="M12" s="73">
        <f t="shared" ref="M12:M18" si="2">(((I12+L12)/2)*$H12)/12</f>
        <v>1749549.8425763473</v>
      </c>
      <c r="N12" s="73">
        <v>-1687649.5975229072</v>
      </c>
      <c r="O12" s="73">
        <f t="shared" ref="O12:O18" si="3">L12+N12</f>
        <v>1086670011.1449542</v>
      </c>
      <c r="P12" s="73">
        <f t="shared" ref="P12:P18" si="4">(((L12+O12)/2)*$H12)/12</f>
        <v>1746839.0244890917</v>
      </c>
      <c r="Q12" s="73">
        <v>-1687649.5975229072</v>
      </c>
      <c r="R12" s="73">
        <f t="shared" ref="R12:R18" si="5">O12+Q12</f>
        <v>1084982361.5474312</v>
      </c>
      <c r="S12" s="73">
        <f t="shared" ref="S12:S18" si="6">(((O12+R12)/2)*$H12)/12</f>
        <v>1744128.2064018371</v>
      </c>
      <c r="T12" s="73">
        <v>-1687649.5975229072</v>
      </c>
      <c r="U12" s="73">
        <f t="shared" ref="U12:U18" si="7">R12+T12</f>
        <v>1083294711.9499083</v>
      </c>
      <c r="V12" s="73">
        <f t="shared" ref="V12:V18" si="8">(((R12+U12)/2)*$H12)/12</f>
        <v>1741417.3883145815</v>
      </c>
      <c r="W12" s="73">
        <v>-1687649.5975229072</v>
      </c>
      <c r="X12" s="73">
        <f t="shared" ref="X12:X18" si="9">U12+W12</f>
        <v>1081607062.3523853</v>
      </c>
      <c r="Y12" s="73">
        <f t="shared" ref="Y12:Y18" si="10">(((U12+X12)/2)*$H12)/12</f>
        <v>1738706.5702273268</v>
      </c>
      <c r="Z12" s="73">
        <v>-1687649.5975229072</v>
      </c>
      <c r="AA12" s="73">
        <f t="shared" ref="AA12:AA18" si="11">X12+Z12</f>
        <v>1079919412.7548623</v>
      </c>
      <c r="AB12" s="73">
        <f t="shared" ref="AB12:AB18" si="12">(((X12+AA12)/2)*$H12)/12</f>
        <v>1735995.7521400712</v>
      </c>
      <c r="AC12" s="73">
        <v>-1671972.2978528726</v>
      </c>
      <c r="AD12" s="73">
        <f t="shared" ref="AD12:AD18" si="13">AA12+AC12</f>
        <v>1078247440.4570096</v>
      </c>
      <c r="AE12" s="73">
        <f t="shared" ref="AE12:AE18" si="14">(((AA12+AD12)/2)*$H12)/12</f>
        <v>1733297.5250277345</v>
      </c>
      <c r="AF12" s="73">
        <v>-1671972.2978528726</v>
      </c>
      <c r="AG12" s="73">
        <f t="shared" ref="AG12:AG18" si="15">AD12+AF12</f>
        <v>1076575468.1591568</v>
      </c>
      <c r="AH12" s="73">
        <f t="shared" ref="AH12:AH18" si="16">(((AD12+AG12)/2)*$H12)/12</f>
        <v>1730611.8888903148</v>
      </c>
      <c r="AI12" s="73">
        <v>-1671972.2978528726</v>
      </c>
      <c r="AJ12" s="73">
        <f t="shared" ref="AJ12:AJ18" si="17">AG12+AI12</f>
        <v>1074903495.861304</v>
      </c>
      <c r="AK12" s="73">
        <f t="shared" ref="AK12:AK18" si="18">(((AG12+AJ12)/2)*$H12)/12</f>
        <v>1727926.2527528962</v>
      </c>
      <c r="AL12" s="73">
        <v>-1671972.2978528726</v>
      </c>
      <c r="AM12" s="73">
        <f t="shared" ref="AM12:AM18" si="19">AJ12+AL12</f>
        <v>1073231523.5634512</v>
      </c>
      <c r="AN12" s="73">
        <f t="shared" ref="AN12:AN18" si="20">(((AJ12+AM12)/2)*$H12)/12</f>
        <v>1725240.6166154763</v>
      </c>
      <c r="AO12" s="73">
        <v>-1671972.2978528726</v>
      </c>
      <c r="AP12" s="73">
        <f t="shared" ref="AP12:AP18" si="21">AM12+AO12</f>
        <v>1071559551.2655983</v>
      </c>
      <c r="AQ12" s="73">
        <f t="shared" ref="AQ12:AQ18" si="22">(((AM12+AP12)/2)*$H12)/12</f>
        <v>1722554.9804780569</v>
      </c>
      <c r="AR12" s="73">
        <v>-1671972.2978528726</v>
      </c>
      <c r="AS12" s="73">
        <f t="shared" ref="AS12:AS18" si="23">AP12+AR12</f>
        <v>1069887578.9677454</v>
      </c>
      <c r="AT12" s="73">
        <f t="shared" ref="AT12:AT18" si="24">(((AP12+AS12)/2)*$H12)/12</f>
        <v>1719869.3443406373</v>
      </c>
      <c r="AU12" s="73">
        <v>-1671972.2978528726</v>
      </c>
      <c r="AV12" s="73">
        <f t="shared" ref="AV12:AV18" si="25">AS12+AU12</f>
        <v>1068215606.6698925</v>
      </c>
      <c r="AW12" s="73">
        <f t="shared" ref="AW12:AW18" si="26">(((AS12+AV12)/2)*$H12)/12</f>
        <v>1717183.7082032182</v>
      </c>
      <c r="AX12" s="73">
        <v>-1671972.2978528726</v>
      </c>
      <c r="AY12" s="73">
        <f t="shared" ref="AY12:AY18" si="27">AV12+AX12</f>
        <v>1066543634.3720397</v>
      </c>
      <c r="AZ12" s="73">
        <f t="shared" ref="AZ12:AZ18" si="28">(((AV12+AY12)/2)*$H12)/12</f>
        <v>1714498.0720657986</v>
      </c>
      <c r="BA12" s="73">
        <v>-1671972.2978528726</v>
      </c>
      <c r="BB12" s="73">
        <f t="shared" ref="BB12:BB18" si="29">AY12+BA12</f>
        <v>1064871662.0741868</v>
      </c>
      <c r="BC12" s="73">
        <f t="shared" ref="BC12:BC18" si="30">(((AY12+BB12)/2)*$H12)/12</f>
        <v>1711812.4359283792</v>
      </c>
      <c r="BD12" s="73">
        <v>-1671972.2978528726</v>
      </c>
      <c r="BE12" s="73">
        <f t="shared" ref="BE12:BE18" si="31">BB12+BD12</f>
        <v>1063199689.7763339</v>
      </c>
      <c r="BF12" s="73">
        <f t="shared" ref="BF12:BF18" si="32">(((BB12+BE12)/2)*$H12)/12</f>
        <v>1709126.7997909596</v>
      </c>
      <c r="BG12" s="73">
        <v>-1671972.2978528726</v>
      </c>
      <c r="BH12" s="73">
        <f t="shared" ref="BH12:BH18" si="33">BE12+BG12</f>
        <v>1061527717.4784811</v>
      </c>
      <c r="BI12" s="73">
        <f t="shared" ref="BI12:BI18" si="34">(((BE12+BH12)/2)*$H12)/12</f>
        <v>1706441.1636535404</v>
      </c>
      <c r="BJ12" s="73">
        <v>-1671972.2978528726</v>
      </c>
      <c r="BK12" s="73">
        <f t="shared" ref="BK12:BK18" si="35">BH12+BJ12</f>
        <v>1059855745.1806282</v>
      </c>
      <c r="BL12" s="73">
        <f t="shared" ref="BL12:BL18" si="36">(((BH12+BK12)/2)*$H12)/12</f>
        <v>1703755.5275161208</v>
      </c>
      <c r="BM12" s="73">
        <v>-1640908.9648103882</v>
      </c>
      <c r="BN12" s="73">
        <f t="shared" ref="BN12:BN18" si="37">BK12+BM12</f>
        <v>1058214836.2158178</v>
      </c>
      <c r="BO12" s="73">
        <f t="shared" ref="BO12:BO18" si="38">(((BK12+BN12)/2)*$H12)/12</f>
        <v>1701094.8394026232</v>
      </c>
      <c r="BP12" s="73">
        <v>-1640908.9648103882</v>
      </c>
      <c r="BQ12" s="73">
        <f t="shared" ref="BQ12:BQ18" si="39">BN12+BP12</f>
        <v>1056573927.2510074</v>
      </c>
      <c r="BR12" s="73">
        <f t="shared" ref="BR12:BR18" si="40">(((BN12+BQ12)/2)*$H12)/12</f>
        <v>1698459.0993130479</v>
      </c>
      <c r="BS12" s="73">
        <v>-1640908.9648103882</v>
      </c>
      <c r="BT12" s="73">
        <f t="shared" ref="BT12:BT18" si="41">BQ12+BS12</f>
        <v>1054933018.2861971</v>
      </c>
      <c r="BU12" s="73">
        <f t="shared" ref="BU12:BU18" si="42">(((BQ12+BT12)/2)*$H12)/12</f>
        <v>1695823.3592234727</v>
      </c>
      <c r="BV12" s="73">
        <v>-1640908.9648103882</v>
      </c>
      <c r="BW12" s="73">
        <f t="shared" ref="BW12:BW18" si="43">BT12+BV12</f>
        <v>1053292109.3213867</v>
      </c>
      <c r="BX12" s="73">
        <f t="shared" ref="BX12:BX18" si="44">(((BT12+BW12)/2)*$H12)/12</f>
        <v>1693187.6191338971</v>
      </c>
      <c r="BY12" s="73">
        <v>-1640908.9648103882</v>
      </c>
      <c r="BZ12" s="73">
        <f t="shared" ref="BZ12:BZ18" si="45">BW12+BY12</f>
        <v>1051651200.3565763</v>
      </c>
      <c r="CA12" s="73">
        <f t="shared" ref="CA12:CA18" si="46">(((BW12+BZ12)/2)*$H12)/12</f>
        <v>1690551.8790443216</v>
      </c>
      <c r="CC12" s="104">
        <f>SUMIF($AR$6:$CA$6,"Depreciation Expense",$AR12:$CA12)</f>
        <v>20461803.847616017</v>
      </c>
      <c r="CD12" s="92"/>
    </row>
    <row r="13" spans="1:83">
      <c r="A13" t="s">
        <v>82</v>
      </c>
      <c r="B13" t="s">
        <v>15</v>
      </c>
      <c r="C13" t="s">
        <v>17</v>
      </c>
      <c r="D13" s="117" t="s">
        <v>80</v>
      </c>
      <c r="E13" s="117" t="s">
        <v>81</v>
      </c>
      <c r="F13" s="117" t="str">
        <f t="shared" si="0"/>
        <v>DSTMPDGU</v>
      </c>
      <c r="G13" s="117" t="str">
        <f t="shared" ref="G13:G15" si="47">E13&amp;C13</f>
        <v>STMPDGU</v>
      </c>
      <c r="H13" s="103">
        <v>1.9601168427467966E-2</v>
      </c>
      <c r="I13" s="105">
        <v>1232403758.6900003</v>
      </c>
      <c r="J13" s="105">
        <f t="shared" ref="J13:J18" si="48">(I13*H13)/12</f>
        <v>2013046.1370606069</v>
      </c>
      <c r="K13" s="73">
        <v>-1234740.3935457265</v>
      </c>
      <c r="L13" s="73">
        <f t="shared" si="1"/>
        <v>1231169018.2964547</v>
      </c>
      <c r="M13" s="73">
        <f t="shared" si="2"/>
        <v>2012037.7056265201</v>
      </c>
      <c r="N13" s="73">
        <v>-1234740.3935457265</v>
      </c>
      <c r="O13" s="73">
        <f t="shared" si="3"/>
        <v>1229934277.902909</v>
      </c>
      <c r="P13" s="73">
        <f t="shared" si="4"/>
        <v>2010020.8427583463</v>
      </c>
      <c r="Q13" s="73">
        <v>-1234740.3935457265</v>
      </c>
      <c r="R13" s="73">
        <f t="shared" si="5"/>
        <v>1228699537.5093634</v>
      </c>
      <c r="S13" s="73">
        <f t="shared" si="6"/>
        <v>2008003.9798901724</v>
      </c>
      <c r="T13" s="73">
        <v>-1234740.3935457265</v>
      </c>
      <c r="U13" s="73">
        <f t="shared" si="7"/>
        <v>1227464797.1158178</v>
      </c>
      <c r="V13" s="73">
        <f t="shared" si="8"/>
        <v>2005987.1170219986</v>
      </c>
      <c r="W13" s="73">
        <v>-1234740.3935457265</v>
      </c>
      <c r="X13" s="73">
        <f t="shared" si="9"/>
        <v>1226230056.7222722</v>
      </c>
      <c r="Y13" s="73">
        <f t="shared" si="10"/>
        <v>2003970.2541538246</v>
      </c>
      <c r="Z13" s="73">
        <v>-1234740.3935457265</v>
      </c>
      <c r="AA13" s="73">
        <f t="shared" si="11"/>
        <v>1224995316.3287265</v>
      </c>
      <c r="AB13" s="73">
        <f t="shared" si="12"/>
        <v>2001953.3912856511</v>
      </c>
      <c r="AC13" s="73">
        <v>-1227317.9047937908</v>
      </c>
      <c r="AD13" s="73">
        <f t="shared" si="13"/>
        <v>1223767998.4239328</v>
      </c>
      <c r="AE13" s="73">
        <f t="shared" si="14"/>
        <v>1999942.5904779844</v>
      </c>
      <c r="AF13" s="73">
        <v>-1227317.9047937908</v>
      </c>
      <c r="AG13" s="73">
        <f t="shared" si="15"/>
        <v>1222540680.5191391</v>
      </c>
      <c r="AH13" s="73">
        <f t="shared" si="16"/>
        <v>1997937.8517308254</v>
      </c>
      <c r="AI13" s="73">
        <v>-1227317.9047937908</v>
      </c>
      <c r="AJ13" s="73">
        <f t="shared" si="17"/>
        <v>1221313362.6143453</v>
      </c>
      <c r="AK13" s="73">
        <f t="shared" si="18"/>
        <v>1995933.1129836664</v>
      </c>
      <c r="AL13" s="73">
        <v>-1227317.9047937908</v>
      </c>
      <c r="AM13" s="73">
        <f t="shared" si="19"/>
        <v>1220086044.7095516</v>
      </c>
      <c r="AN13" s="73">
        <f t="shared" si="20"/>
        <v>1993928.3742365071</v>
      </c>
      <c r="AO13" s="73">
        <v>-1227317.9047937908</v>
      </c>
      <c r="AP13" s="73">
        <f t="shared" si="21"/>
        <v>1218858726.8047578</v>
      </c>
      <c r="AQ13" s="73">
        <f t="shared" si="22"/>
        <v>1991923.6354893481</v>
      </c>
      <c r="AR13" s="73">
        <v>-1227317.9047937908</v>
      </c>
      <c r="AS13" s="73">
        <f t="shared" si="23"/>
        <v>1217631408.8999641</v>
      </c>
      <c r="AT13" s="73">
        <f t="shared" si="24"/>
        <v>1989918.8967421891</v>
      </c>
      <c r="AU13" s="73">
        <v>-1227317.9047937908</v>
      </c>
      <c r="AV13" s="73">
        <f t="shared" si="25"/>
        <v>1216404090.9951704</v>
      </c>
      <c r="AW13" s="73">
        <f t="shared" si="26"/>
        <v>1987914.1579950301</v>
      </c>
      <c r="AX13" s="73">
        <v>-1227317.9047937908</v>
      </c>
      <c r="AY13" s="73">
        <f t="shared" si="27"/>
        <v>1215176773.0903766</v>
      </c>
      <c r="AZ13" s="73">
        <f t="shared" si="28"/>
        <v>1985909.4192478706</v>
      </c>
      <c r="BA13" s="73">
        <v>-1227317.9047937908</v>
      </c>
      <c r="BB13" s="73">
        <f t="shared" si="29"/>
        <v>1213949455.1855829</v>
      </c>
      <c r="BC13" s="73">
        <f t="shared" si="30"/>
        <v>1983904.6805007115</v>
      </c>
      <c r="BD13" s="73">
        <v>-1227317.9047937908</v>
      </c>
      <c r="BE13" s="73">
        <f t="shared" si="31"/>
        <v>1212722137.2807891</v>
      </c>
      <c r="BF13" s="73">
        <f t="shared" si="32"/>
        <v>1981899.9417535525</v>
      </c>
      <c r="BG13" s="73">
        <v>-1227317.9047937908</v>
      </c>
      <c r="BH13" s="73">
        <f t="shared" si="33"/>
        <v>1211494819.3759954</v>
      </c>
      <c r="BI13" s="73">
        <f t="shared" si="34"/>
        <v>1979895.2030063935</v>
      </c>
      <c r="BJ13" s="73">
        <v>-1227317.9047937908</v>
      </c>
      <c r="BK13" s="73">
        <f t="shared" si="35"/>
        <v>1210267501.4712017</v>
      </c>
      <c r="BL13" s="73">
        <f t="shared" si="36"/>
        <v>1977890.4642592343</v>
      </c>
      <c r="BM13" s="73">
        <v>-1212562.1660312125</v>
      </c>
      <c r="BN13" s="73">
        <f t="shared" si="37"/>
        <v>1209054939.3051705</v>
      </c>
      <c r="BO13" s="73">
        <f t="shared" si="38"/>
        <v>1975897.77675044</v>
      </c>
      <c r="BP13" s="73">
        <v>-1212562.1660312125</v>
      </c>
      <c r="BQ13" s="73">
        <f t="shared" si="39"/>
        <v>1207842377.1391394</v>
      </c>
      <c r="BR13" s="73">
        <f t="shared" si="40"/>
        <v>1973917.140480011</v>
      </c>
      <c r="BS13" s="73">
        <v>-1212562.1660312125</v>
      </c>
      <c r="BT13" s="73">
        <f t="shared" si="41"/>
        <v>1206629814.9731083</v>
      </c>
      <c r="BU13" s="73">
        <f t="shared" si="42"/>
        <v>1971936.5042095815</v>
      </c>
      <c r="BV13" s="73">
        <v>-1212562.1660312125</v>
      </c>
      <c r="BW13" s="73">
        <f t="shared" si="43"/>
        <v>1205417252.8070772</v>
      </c>
      <c r="BX13" s="73">
        <f t="shared" si="44"/>
        <v>1969955.8679391525</v>
      </c>
      <c r="BY13" s="73">
        <v>-1212562.1660312125</v>
      </c>
      <c r="BZ13" s="73">
        <f t="shared" si="45"/>
        <v>1204204690.641046</v>
      </c>
      <c r="CA13" s="73">
        <f t="shared" si="46"/>
        <v>1967975.2316687228</v>
      </c>
      <c r="CC13" s="104">
        <f t="shared" ref="CC13:CC18" si="49">SUMIF($AR$6:$CA$6,"Depreciation Expense",$AR13:$CA13)</f>
        <v>23747015.284552887</v>
      </c>
      <c r="CD13" s="92"/>
    </row>
    <row r="14" spans="1:83">
      <c r="A14" t="s">
        <v>83</v>
      </c>
      <c r="B14" t="s">
        <v>15</v>
      </c>
      <c r="C14" t="s">
        <v>15</v>
      </c>
      <c r="D14" s="117" t="s">
        <v>80</v>
      </c>
      <c r="E14" s="117" t="s">
        <v>81</v>
      </c>
      <c r="F14" s="117" t="str">
        <f t="shared" si="0"/>
        <v>DSTMPSG</v>
      </c>
      <c r="G14" s="117" t="str">
        <f t="shared" si="47"/>
        <v>STMPSG</v>
      </c>
      <c r="H14" s="103">
        <v>2.3702982490951839E-2</v>
      </c>
      <c r="I14" s="105">
        <v>3207396998.2600002</v>
      </c>
      <c r="J14" s="105">
        <f t="shared" si="48"/>
        <v>6335406.2409406891</v>
      </c>
      <c r="K14" s="73">
        <v>10383919.922929935</v>
      </c>
      <c r="L14" s="73">
        <f t="shared" si="1"/>
        <v>3217780918.18293</v>
      </c>
      <c r="M14" s="73">
        <f t="shared" si="2"/>
        <v>6345661.6522790492</v>
      </c>
      <c r="N14" s="73">
        <v>2376460.5829299325</v>
      </c>
      <c r="O14" s="73">
        <f t="shared" si="3"/>
        <v>3220157378.7658601</v>
      </c>
      <c r="P14" s="73">
        <f t="shared" si="4"/>
        <v>6358264.1137668937</v>
      </c>
      <c r="Q14" s="73">
        <v>565592.66292993305</v>
      </c>
      <c r="R14" s="73">
        <f t="shared" si="5"/>
        <v>3220722971.4287901</v>
      </c>
      <c r="S14" s="73">
        <f t="shared" si="6"/>
        <v>6361169.7569574816</v>
      </c>
      <c r="T14" s="73">
        <v>15459585.55292993</v>
      </c>
      <c r="U14" s="73">
        <f t="shared" si="7"/>
        <v>3236182556.98172</v>
      </c>
      <c r="V14" s="73">
        <f t="shared" si="8"/>
        <v>6376996.6119018523</v>
      </c>
      <c r="W14" s="73">
        <v>34722207.782929927</v>
      </c>
      <c r="X14" s="73">
        <f t="shared" si="9"/>
        <v>3270904764.7646499</v>
      </c>
      <c r="Y14" s="73">
        <f t="shared" si="10"/>
        <v>6426557.3689353717</v>
      </c>
      <c r="Z14" s="73">
        <v>21037659.182929948</v>
      </c>
      <c r="AA14" s="73">
        <f t="shared" si="11"/>
        <v>3291942423.9475799</v>
      </c>
      <c r="AB14" s="73">
        <f t="shared" si="12"/>
        <v>6481627.1668682704</v>
      </c>
      <c r="AC14" s="73">
        <v>-1683757.5164679713</v>
      </c>
      <c r="AD14" s="73">
        <f t="shared" si="13"/>
        <v>3290258666.4311118</v>
      </c>
      <c r="AE14" s="73">
        <f t="shared" si="14"/>
        <v>6500741.5498820925</v>
      </c>
      <c r="AF14" s="73">
        <v>-2008792.0664679711</v>
      </c>
      <c r="AG14" s="73">
        <f t="shared" si="15"/>
        <v>3288249874.3646441</v>
      </c>
      <c r="AH14" s="73">
        <f t="shared" si="16"/>
        <v>6497094.6982941218</v>
      </c>
      <c r="AI14" s="73">
        <v>4103482.763532029</v>
      </c>
      <c r="AJ14" s="73">
        <f t="shared" si="17"/>
        <v>3292353357.1281762</v>
      </c>
      <c r="AK14" s="73">
        <f t="shared" si="18"/>
        <v>6499163.4656656422</v>
      </c>
      <c r="AL14" s="73">
        <v>55462228.493532032</v>
      </c>
      <c r="AM14" s="73">
        <f t="shared" si="19"/>
        <v>3347815585.6217084</v>
      </c>
      <c r="AN14" s="73">
        <f t="shared" si="20"/>
        <v>6557992.0077901119</v>
      </c>
      <c r="AO14" s="73">
        <v>16688643.443532035</v>
      </c>
      <c r="AP14" s="73">
        <f t="shared" si="21"/>
        <v>3364504229.0652404</v>
      </c>
      <c r="AQ14" s="73">
        <f t="shared" si="22"/>
        <v>6629249.9600497438</v>
      </c>
      <c r="AR14" s="73">
        <v>19644214.373532031</v>
      </c>
      <c r="AS14" s="73">
        <f t="shared" si="23"/>
        <v>3384148443.4387722</v>
      </c>
      <c r="AT14" s="73">
        <f t="shared" si="24"/>
        <v>6665133.1722449148</v>
      </c>
      <c r="AU14" s="73">
        <v>16650359.963532023</v>
      </c>
      <c r="AV14" s="73">
        <f t="shared" si="25"/>
        <v>3400798803.4023042</v>
      </c>
      <c r="AW14" s="73">
        <f t="shared" si="26"/>
        <v>6700978.5747460797</v>
      </c>
      <c r="AX14" s="73">
        <v>5378503.6035320293</v>
      </c>
      <c r="AY14" s="73">
        <f t="shared" si="27"/>
        <v>3406177307.005836</v>
      </c>
      <c r="AZ14" s="73">
        <f t="shared" si="28"/>
        <v>6722734.815055483</v>
      </c>
      <c r="BA14" s="73">
        <v>1202138.4935320285</v>
      </c>
      <c r="BB14" s="73">
        <f t="shared" si="29"/>
        <v>3407379445.4993682</v>
      </c>
      <c r="BC14" s="73">
        <f t="shared" si="30"/>
        <v>6729234.0169057297</v>
      </c>
      <c r="BD14" s="73">
        <v>5475417.3335320298</v>
      </c>
      <c r="BE14" s="73">
        <f t="shared" si="31"/>
        <v>3412854862.8329</v>
      </c>
      <c r="BF14" s="73">
        <f t="shared" si="32"/>
        <v>6735828.933107865</v>
      </c>
      <c r="BG14" s="73">
        <v>8457771.5235320311</v>
      </c>
      <c r="BH14" s="73">
        <f t="shared" si="33"/>
        <v>3421312634.356432</v>
      </c>
      <c r="BI14" s="73">
        <f t="shared" si="34"/>
        <v>6749589.6885879533</v>
      </c>
      <c r="BJ14" s="73">
        <v>30681208.32353203</v>
      </c>
      <c r="BK14" s="73">
        <f t="shared" si="35"/>
        <v>3451993842.6799641</v>
      </c>
      <c r="BL14" s="73">
        <f t="shared" si="36"/>
        <v>6788244.295005816</v>
      </c>
      <c r="BM14" s="73">
        <v>-2281828.4817254581</v>
      </c>
      <c r="BN14" s="73">
        <f t="shared" si="37"/>
        <v>3449712014.1982384</v>
      </c>
      <c r="BO14" s="73">
        <f t="shared" si="38"/>
        <v>6816292.2118034912</v>
      </c>
      <c r="BP14" s="73">
        <v>-2281828.4817254581</v>
      </c>
      <c r="BQ14" s="73">
        <f t="shared" si="39"/>
        <v>3447430185.7165127</v>
      </c>
      <c r="BR14" s="73">
        <f t="shared" si="40"/>
        <v>6811785.0334243504</v>
      </c>
      <c r="BS14" s="73">
        <v>-2281828.4817254581</v>
      </c>
      <c r="BT14" s="73">
        <f t="shared" si="41"/>
        <v>3445148357.234787</v>
      </c>
      <c r="BU14" s="73">
        <f t="shared" si="42"/>
        <v>6807277.8550452078</v>
      </c>
      <c r="BV14" s="73">
        <v>13357859.458274541</v>
      </c>
      <c r="BW14" s="73">
        <f t="shared" si="43"/>
        <v>3458506216.6930614</v>
      </c>
      <c r="BX14" s="73">
        <f t="shared" si="44"/>
        <v>6818216.8120579747</v>
      </c>
      <c r="BY14" s="73">
        <v>50765008.678274542</v>
      </c>
      <c r="BZ14" s="73">
        <f t="shared" si="45"/>
        <v>3509271225.371336</v>
      </c>
      <c r="CA14" s="73">
        <f t="shared" si="46"/>
        <v>6881546.1129208999</v>
      </c>
      <c r="CC14" s="104">
        <f t="shared" si="49"/>
        <v>81226861.520905748</v>
      </c>
      <c r="CD14" s="92"/>
    </row>
    <row r="15" spans="1:83">
      <c r="A15" s="98" t="s">
        <v>137</v>
      </c>
      <c r="B15" t="s">
        <v>15</v>
      </c>
      <c r="C15" t="s">
        <v>15</v>
      </c>
      <c r="D15" s="117" t="s">
        <v>80</v>
      </c>
      <c r="E15" s="117" t="s">
        <v>138</v>
      </c>
      <c r="F15" s="117" t="str">
        <f t="shared" si="0"/>
        <v>DSTMPRSG</v>
      </c>
      <c r="G15" s="117" t="str">
        <f t="shared" si="47"/>
        <v>STMPRSG</v>
      </c>
      <c r="H15" s="103">
        <v>2.3702982490951839E-2</v>
      </c>
      <c r="I15" s="105">
        <v>26273154.68</v>
      </c>
      <c r="J15" s="105">
        <f t="shared" si="48"/>
        <v>51896.010446842447</v>
      </c>
      <c r="K15" s="73">
        <v>-17367.016103093501</v>
      </c>
      <c r="L15" s="73">
        <f t="shared" si="1"/>
        <v>26255787.663896907</v>
      </c>
      <c r="M15" s="73">
        <f t="shared" si="2"/>
        <v>51878.858360233629</v>
      </c>
      <c r="N15" s="73">
        <v>-17367.016103093501</v>
      </c>
      <c r="O15" s="73">
        <f t="shared" si="3"/>
        <v>26238420.647793815</v>
      </c>
      <c r="P15" s="73">
        <f t="shared" si="4"/>
        <v>51844.55418701598</v>
      </c>
      <c r="Q15" s="73">
        <v>-17367.016103093501</v>
      </c>
      <c r="R15" s="73">
        <f t="shared" si="5"/>
        <v>26221053.631690722</v>
      </c>
      <c r="S15" s="73">
        <f t="shared" si="6"/>
        <v>51810.250013798352</v>
      </c>
      <c r="T15" s="73">
        <v>-17367.016103093501</v>
      </c>
      <c r="U15" s="73">
        <f t="shared" si="7"/>
        <v>26203686.615587629</v>
      </c>
      <c r="V15" s="73">
        <f t="shared" si="8"/>
        <v>51775.945840580702</v>
      </c>
      <c r="W15" s="73">
        <v>177043.52389690647</v>
      </c>
      <c r="X15" s="73">
        <f t="shared" si="9"/>
        <v>26380730.139484536</v>
      </c>
      <c r="Y15" s="73">
        <f t="shared" si="10"/>
        <v>51933.646235099586</v>
      </c>
      <c r="Z15" s="73">
        <v>-15309.016103093501</v>
      </c>
      <c r="AA15" s="73">
        <f t="shared" si="11"/>
        <v>26365421.123381443</v>
      </c>
      <c r="AB15" s="73">
        <f t="shared" si="12"/>
        <v>52093.379160367062</v>
      </c>
      <c r="AC15" s="73">
        <v>-17428.005840622071</v>
      </c>
      <c r="AD15" s="73">
        <f t="shared" si="13"/>
        <v>26347993.117540821</v>
      </c>
      <c r="AE15" s="73">
        <f t="shared" si="14"/>
        <v>52061.04728295299</v>
      </c>
      <c r="AF15" s="73">
        <v>-17428.005840622071</v>
      </c>
      <c r="AG15" s="73">
        <f t="shared" si="15"/>
        <v>26330565.1117002</v>
      </c>
      <c r="AH15" s="73">
        <f t="shared" si="16"/>
        <v>52026.622639845278</v>
      </c>
      <c r="AI15" s="73">
        <v>-17428.005840622071</v>
      </c>
      <c r="AJ15" s="73">
        <f t="shared" si="17"/>
        <v>26313137.105859578</v>
      </c>
      <c r="AK15" s="73">
        <f t="shared" si="18"/>
        <v>51992.197996737581</v>
      </c>
      <c r="AL15" s="73">
        <v>-17428.005840622071</v>
      </c>
      <c r="AM15" s="73">
        <f t="shared" si="19"/>
        <v>26295709.100018956</v>
      </c>
      <c r="AN15" s="73">
        <f t="shared" si="20"/>
        <v>51957.773353629869</v>
      </c>
      <c r="AO15" s="73">
        <v>-17428.005840622071</v>
      </c>
      <c r="AP15" s="73">
        <f t="shared" si="21"/>
        <v>26278281.094178334</v>
      </c>
      <c r="AQ15" s="73">
        <f t="shared" si="22"/>
        <v>51923.348710522172</v>
      </c>
      <c r="AR15" s="73">
        <v>-17428.005840622071</v>
      </c>
      <c r="AS15" s="73">
        <f t="shared" si="23"/>
        <v>26260853.088337712</v>
      </c>
      <c r="AT15" s="73">
        <f t="shared" si="24"/>
        <v>51888.92406741446</v>
      </c>
      <c r="AU15" s="73">
        <v>-17428.005840622071</v>
      </c>
      <c r="AV15" s="73">
        <f t="shared" si="25"/>
        <v>26243425.08249709</v>
      </c>
      <c r="AW15" s="73">
        <f t="shared" si="26"/>
        <v>51854.499424306756</v>
      </c>
      <c r="AX15" s="73">
        <v>-17428.005840622071</v>
      </c>
      <c r="AY15" s="73">
        <f t="shared" si="27"/>
        <v>26225997.076656468</v>
      </c>
      <c r="AZ15" s="73">
        <f t="shared" si="28"/>
        <v>51820.074781199051</v>
      </c>
      <c r="BA15" s="73">
        <v>-17428.005840622071</v>
      </c>
      <c r="BB15" s="73">
        <f t="shared" si="29"/>
        <v>26208569.070815846</v>
      </c>
      <c r="BC15" s="73">
        <f t="shared" si="30"/>
        <v>51785.650138091347</v>
      </c>
      <c r="BD15" s="73">
        <v>192643.99415937797</v>
      </c>
      <c r="BE15" s="73">
        <f t="shared" si="31"/>
        <v>26401213.064975224</v>
      </c>
      <c r="BF15" s="73">
        <f t="shared" si="32"/>
        <v>51958.697700726945</v>
      </c>
      <c r="BG15" s="73">
        <v>-17428.005840622071</v>
      </c>
      <c r="BH15" s="73">
        <f t="shared" si="33"/>
        <v>26383785.059134603</v>
      </c>
      <c r="BI15" s="73">
        <f t="shared" si="34"/>
        <v>52131.745263362536</v>
      </c>
      <c r="BJ15" s="73">
        <v>94599.994159377937</v>
      </c>
      <c r="BK15" s="73">
        <f t="shared" si="35"/>
        <v>26478385.053293981</v>
      </c>
      <c r="BL15" s="73">
        <f t="shared" si="36"/>
        <v>52207.962192025509</v>
      </c>
      <c r="BM15" s="73">
        <v>-17502.67697980404</v>
      </c>
      <c r="BN15" s="73">
        <f t="shared" si="37"/>
        <v>26460882.376314178</v>
      </c>
      <c r="BO15" s="73">
        <f t="shared" si="38"/>
        <v>52284.105373659135</v>
      </c>
      <c r="BP15" s="73">
        <v>-17502.67697980404</v>
      </c>
      <c r="BQ15" s="73">
        <f t="shared" si="39"/>
        <v>26443379.699334376</v>
      </c>
      <c r="BR15" s="73">
        <f t="shared" si="40"/>
        <v>52249.533236492709</v>
      </c>
      <c r="BS15" s="73">
        <v>-17502.67697980404</v>
      </c>
      <c r="BT15" s="73">
        <f t="shared" si="41"/>
        <v>26425877.022354573</v>
      </c>
      <c r="BU15" s="73">
        <f t="shared" si="42"/>
        <v>52214.96109932629</v>
      </c>
      <c r="BV15" s="73">
        <v>-17502.67697980404</v>
      </c>
      <c r="BW15" s="73">
        <f t="shared" si="43"/>
        <v>26408374.34537477</v>
      </c>
      <c r="BX15" s="73">
        <f t="shared" si="44"/>
        <v>52180.388962159872</v>
      </c>
      <c r="BY15" s="73">
        <v>-17502.67697980404</v>
      </c>
      <c r="BZ15" s="73">
        <f t="shared" si="45"/>
        <v>26390871.668394968</v>
      </c>
      <c r="CA15" s="73">
        <f t="shared" si="46"/>
        <v>52145.816824993446</v>
      </c>
      <c r="CC15" s="104">
        <f t="shared" si="49"/>
        <v>624722.35906375805</v>
      </c>
      <c r="CD15" s="92"/>
    </row>
    <row r="16" spans="1:83">
      <c r="A16" t="s">
        <v>139</v>
      </c>
      <c r="B16" t="s">
        <v>15</v>
      </c>
      <c r="C16" t="s">
        <v>15</v>
      </c>
      <c r="D16" s="117" t="s">
        <v>80</v>
      </c>
      <c r="E16" s="117" t="s">
        <v>140</v>
      </c>
      <c r="F16" s="117" t="str">
        <f>D16&amp;E16&amp;C16</f>
        <v>DSTMPPCSG</v>
      </c>
      <c r="G16" s="117" t="str">
        <f>E16&amp;C16</f>
        <v>STMPPCSG</v>
      </c>
      <c r="H16" s="103">
        <v>2.3702982490951839E-2</v>
      </c>
      <c r="I16" s="105">
        <v>0</v>
      </c>
      <c r="J16" s="105">
        <f t="shared" si="48"/>
        <v>0</v>
      </c>
      <c r="K16" s="73">
        <v>1947488.9100000004</v>
      </c>
      <c r="L16" s="73">
        <f t="shared" si="1"/>
        <v>1947488.9100000004</v>
      </c>
      <c r="M16" s="73">
        <f t="shared" si="2"/>
        <v>1923.3873139605373</v>
      </c>
      <c r="N16" s="73">
        <v>13526939.990000002</v>
      </c>
      <c r="O16" s="73">
        <f t="shared" si="3"/>
        <v>15474428.900000002</v>
      </c>
      <c r="P16" s="73">
        <f t="shared" si="4"/>
        <v>17206.308867051335</v>
      </c>
      <c r="Q16" s="73">
        <v>1307519.96</v>
      </c>
      <c r="R16" s="73">
        <f t="shared" si="5"/>
        <v>16781948.860000003</v>
      </c>
      <c r="S16" s="73">
        <f t="shared" si="6"/>
        <v>31857.181552783684</v>
      </c>
      <c r="T16" s="73">
        <v>605515.9800000001</v>
      </c>
      <c r="U16" s="73">
        <f t="shared" si="7"/>
        <v>17387464.840000004</v>
      </c>
      <c r="V16" s="73">
        <f t="shared" si="8"/>
        <v>33746.542277382912</v>
      </c>
      <c r="W16" s="73">
        <v>152339878.90000004</v>
      </c>
      <c r="X16" s="73">
        <f t="shared" si="9"/>
        <v>169727343.74000004</v>
      </c>
      <c r="Y16" s="73">
        <f t="shared" si="10"/>
        <v>184799.12631539776</v>
      </c>
      <c r="Z16" s="73">
        <v>6334260.5199999949</v>
      </c>
      <c r="AA16" s="73">
        <f t="shared" si="11"/>
        <v>176061604.26000002</v>
      </c>
      <c r="AB16" s="73">
        <f t="shared" si="12"/>
        <v>341509.55750036071</v>
      </c>
      <c r="AC16" s="73">
        <v>1554382.0712727529</v>
      </c>
      <c r="AD16" s="73">
        <f t="shared" si="13"/>
        <v>177615986.33127278</v>
      </c>
      <c r="AE16" s="73">
        <f t="shared" si="14"/>
        <v>349300.57238445722</v>
      </c>
      <c r="AF16" s="73">
        <v>2924304.4812727547</v>
      </c>
      <c r="AG16" s="73">
        <f t="shared" si="15"/>
        <v>180540290.81254554</v>
      </c>
      <c r="AH16" s="73">
        <f t="shared" si="16"/>
        <v>353723.83192351746</v>
      </c>
      <c r="AI16" s="73">
        <v>12599458.621272765</v>
      </c>
      <c r="AJ16" s="73">
        <f t="shared" si="17"/>
        <v>193139749.43381831</v>
      </c>
      <c r="AK16" s="73">
        <f t="shared" si="18"/>
        <v>369055.47713240591</v>
      </c>
      <c r="AL16" s="73">
        <v>100041085.97127277</v>
      </c>
      <c r="AM16" s="73">
        <f t="shared" si="19"/>
        <v>293180835.40509105</v>
      </c>
      <c r="AN16" s="73">
        <f t="shared" si="20"/>
        <v>480302.01280942204</v>
      </c>
      <c r="AO16" s="73">
        <v>127148450.96127275</v>
      </c>
      <c r="AP16" s="73">
        <f t="shared" si="21"/>
        <v>420329286.36636376</v>
      </c>
      <c r="AQ16" s="73">
        <f t="shared" si="22"/>
        <v>704679.91347773781</v>
      </c>
      <c r="AR16" s="73">
        <v>48460029.281272769</v>
      </c>
      <c r="AS16" s="73">
        <f t="shared" si="23"/>
        <v>468789315.64763653</v>
      </c>
      <c r="AT16" s="73">
        <f t="shared" si="24"/>
        <v>878115.11066322599</v>
      </c>
      <c r="AU16" s="73">
        <v>1847874.0112727636</v>
      </c>
      <c r="AV16" s="73">
        <f t="shared" si="25"/>
        <v>470637189.65890932</v>
      </c>
      <c r="AW16" s="73">
        <f t="shared" si="26"/>
        <v>927800.41695071384</v>
      </c>
      <c r="AX16" s="73">
        <v>3896003.7512727524</v>
      </c>
      <c r="AY16" s="73">
        <f t="shared" si="27"/>
        <v>474533193.41018206</v>
      </c>
      <c r="AZ16" s="73">
        <f t="shared" si="28"/>
        <v>933473.21003553818</v>
      </c>
      <c r="BA16" s="73">
        <v>2161325.2812727368</v>
      </c>
      <c r="BB16" s="73">
        <f t="shared" si="29"/>
        <v>476694518.69145477</v>
      </c>
      <c r="BC16" s="73">
        <f t="shared" si="30"/>
        <v>939455.57520221977</v>
      </c>
      <c r="BD16" s="73">
        <v>2201429.1712727449</v>
      </c>
      <c r="BE16" s="73">
        <f t="shared" si="31"/>
        <v>478895947.86272752</v>
      </c>
      <c r="BF16" s="73">
        <f t="shared" si="32"/>
        <v>943764.33738559519</v>
      </c>
      <c r="BG16" s="73">
        <v>736434.54127275734</v>
      </c>
      <c r="BH16" s="73">
        <f t="shared" si="33"/>
        <v>479632382.40400028</v>
      </c>
      <c r="BI16" s="73">
        <f t="shared" si="34"/>
        <v>946665.84289139789</v>
      </c>
      <c r="BJ16" s="73">
        <v>9012421.3912727591</v>
      </c>
      <c r="BK16" s="73">
        <f t="shared" si="35"/>
        <v>488644803.79527307</v>
      </c>
      <c r="BL16" s="73">
        <f t="shared" si="36"/>
        <v>956294.04961956211</v>
      </c>
      <c r="BM16" s="73">
        <v>192370.15333176689</v>
      </c>
      <c r="BN16" s="73">
        <f t="shared" si="37"/>
        <v>488837173.94860482</v>
      </c>
      <c r="BO16" s="73">
        <f t="shared" si="38"/>
        <v>965384.92515350471</v>
      </c>
      <c r="BP16" s="73">
        <v>4133758.8933317764</v>
      </c>
      <c r="BQ16" s="73">
        <f t="shared" si="39"/>
        <v>492970932.84193659</v>
      </c>
      <c r="BR16" s="73">
        <f t="shared" si="40"/>
        <v>969657.5151971156</v>
      </c>
      <c r="BS16" s="73">
        <v>-96669.786668230721</v>
      </c>
      <c r="BT16" s="73">
        <f t="shared" si="41"/>
        <v>492874263.05526835</v>
      </c>
      <c r="BU16" s="73">
        <f t="shared" si="42"/>
        <v>973644.64238085132</v>
      </c>
      <c r="BV16" s="73">
        <v>-96669.426668216416</v>
      </c>
      <c r="BW16" s="73">
        <f t="shared" si="43"/>
        <v>492777593.62860012</v>
      </c>
      <c r="BX16" s="73">
        <f t="shared" si="44"/>
        <v>973453.69588132936</v>
      </c>
      <c r="BY16" s="73">
        <v>-118698.78666823072</v>
      </c>
      <c r="BZ16" s="73">
        <f t="shared" si="45"/>
        <v>492658894.84193188</v>
      </c>
      <c r="CA16" s="73">
        <f t="shared" si="46"/>
        <v>973240.99300675339</v>
      </c>
      <c r="CC16" s="104">
        <f t="shared" si="49"/>
        <v>11380950.314367807</v>
      </c>
      <c r="CD16" s="92"/>
    </row>
    <row r="17" spans="1:82">
      <c r="A17" t="s">
        <v>139</v>
      </c>
      <c r="B17" t="s">
        <v>15</v>
      </c>
      <c r="C17" t="s">
        <v>18</v>
      </c>
      <c r="D17" s="117" t="s">
        <v>80</v>
      </c>
      <c r="E17" s="117" t="s">
        <v>140</v>
      </c>
      <c r="F17" s="117" t="str">
        <f t="shared" ref="F17:F18" si="50">D17&amp;E17&amp;C17</f>
        <v>DSTMPPCSSGCH</v>
      </c>
      <c r="G17" s="117" t="str">
        <f t="shared" ref="G17:G18" si="51">E17&amp;C17</f>
        <v>STMPPCSSGCH</v>
      </c>
      <c r="H17" s="103">
        <v>1.5078399802771619E-2</v>
      </c>
      <c r="I17" s="105">
        <v>0</v>
      </c>
      <c r="J17" s="105">
        <f t="shared" si="48"/>
        <v>0</v>
      </c>
      <c r="K17" s="73">
        <v>0</v>
      </c>
      <c r="L17" s="73">
        <f t="shared" si="1"/>
        <v>0</v>
      </c>
      <c r="M17" s="73">
        <f t="shared" si="2"/>
        <v>0</v>
      </c>
      <c r="N17" s="73">
        <v>0</v>
      </c>
      <c r="O17" s="73">
        <f t="shared" si="3"/>
        <v>0</v>
      </c>
      <c r="P17" s="73">
        <f t="shared" si="4"/>
        <v>0</v>
      </c>
      <c r="Q17" s="73">
        <v>0</v>
      </c>
      <c r="R17" s="73">
        <f t="shared" si="5"/>
        <v>0</v>
      </c>
      <c r="S17" s="73">
        <f t="shared" si="6"/>
        <v>0</v>
      </c>
      <c r="T17" s="73">
        <v>0</v>
      </c>
      <c r="U17" s="73">
        <f t="shared" si="7"/>
        <v>0</v>
      </c>
      <c r="V17" s="73">
        <f t="shared" si="8"/>
        <v>0</v>
      </c>
      <c r="W17" s="73">
        <v>0</v>
      </c>
      <c r="X17" s="73">
        <f t="shared" si="9"/>
        <v>0</v>
      </c>
      <c r="Y17" s="73">
        <f t="shared" si="10"/>
        <v>0</v>
      </c>
      <c r="Z17" s="73">
        <v>0</v>
      </c>
      <c r="AA17" s="73">
        <f t="shared" si="11"/>
        <v>0</v>
      </c>
      <c r="AB17" s="73">
        <f t="shared" si="12"/>
        <v>0</v>
      </c>
      <c r="AC17" s="73">
        <v>0</v>
      </c>
      <c r="AD17" s="73">
        <f t="shared" si="13"/>
        <v>0</v>
      </c>
      <c r="AE17" s="73">
        <f t="shared" si="14"/>
        <v>0</v>
      </c>
      <c r="AF17" s="73">
        <v>0</v>
      </c>
      <c r="AG17" s="73">
        <f t="shared" si="15"/>
        <v>0</v>
      </c>
      <c r="AH17" s="73">
        <f t="shared" si="16"/>
        <v>0</v>
      </c>
      <c r="AI17" s="73">
        <v>0</v>
      </c>
      <c r="AJ17" s="73">
        <f t="shared" si="17"/>
        <v>0</v>
      </c>
      <c r="AK17" s="73">
        <f t="shared" si="18"/>
        <v>0</v>
      </c>
      <c r="AL17" s="73">
        <v>0</v>
      </c>
      <c r="AM17" s="73">
        <f t="shared" si="19"/>
        <v>0</v>
      </c>
      <c r="AN17" s="73">
        <f t="shared" si="20"/>
        <v>0</v>
      </c>
      <c r="AO17" s="73">
        <v>0</v>
      </c>
      <c r="AP17" s="73">
        <f t="shared" si="21"/>
        <v>0</v>
      </c>
      <c r="AQ17" s="73">
        <f t="shared" si="22"/>
        <v>0</v>
      </c>
      <c r="AR17" s="73">
        <v>0</v>
      </c>
      <c r="AS17" s="73">
        <f t="shared" si="23"/>
        <v>0</v>
      </c>
      <c r="AT17" s="73">
        <f t="shared" si="24"/>
        <v>0</v>
      </c>
      <c r="AU17" s="73">
        <v>0</v>
      </c>
      <c r="AV17" s="73">
        <f t="shared" si="25"/>
        <v>0</v>
      </c>
      <c r="AW17" s="73">
        <f t="shared" si="26"/>
        <v>0</v>
      </c>
      <c r="AX17" s="73">
        <v>0</v>
      </c>
      <c r="AY17" s="73">
        <f t="shared" si="27"/>
        <v>0</v>
      </c>
      <c r="AZ17" s="73">
        <f t="shared" si="28"/>
        <v>0</v>
      </c>
      <c r="BA17" s="73">
        <v>0</v>
      </c>
      <c r="BB17" s="73">
        <f t="shared" si="29"/>
        <v>0</v>
      </c>
      <c r="BC17" s="73">
        <f t="shared" si="30"/>
        <v>0</v>
      </c>
      <c r="BD17" s="73">
        <v>0</v>
      </c>
      <c r="BE17" s="73">
        <f t="shared" si="31"/>
        <v>0</v>
      </c>
      <c r="BF17" s="73">
        <f t="shared" si="32"/>
        <v>0</v>
      </c>
      <c r="BG17" s="73">
        <v>0</v>
      </c>
      <c r="BH17" s="73">
        <f t="shared" si="33"/>
        <v>0</v>
      </c>
      <c r="BI17" s="73">
        <f t="shared" si="34"/>
        <v>0</v>
      </c>
      <c r="BJ17" s="73">
        <v>0</v>
      </c>
      <c r="BK17" s="73">
        <f t="shared" si="35"/>
        <v>0</v>
      </c>
      <c r="BL17" s="73">
        <f t="shared" si="36"/>
        <v>0</v>
      </c>
      <c r="BM17" s="73">
        <v>0</v>
      </c>
      <c r="BN17" s="73">
        <f t="shared" si="37"/>
        <v>0</v>
      </c>
      <c r="BO17" s="73">
        <f t="shared" si="38"/>
        <v>0</v>
      </c>
      <c r="BP17" s="73">
        <v>0</v>
      </c>
      <c r="BQ17" s="73">
        <f t="shared" si="39"/>
        <v>0</v>
      </c>
      <c r="BR17" s="73">
        <f t="shared" si="40"/>
        <v>0</v>
      </c>
      <c r="BS17" s="73">
        <v>0</v>
      </c>
      <c r="BT17" s="73">
        <f t="shared" si="41"/>
        <v>0</v>
      </c>
      <c r="BU17" s="73">
        <f t="shared" si="42"/>
        <v>0</v>
      </c>
      <c r="BV17" s="73">
        <v>0</v>
      </c>
      <c r="BW17" s="73">
        <f t="shared" si="43"/>
        <v>0</v>
      </c>
      <c r="BX17" s="73">
        <f t="shared" si="44"/>
        <v>0</v>
      </c>
      <c r="BY17" s="73">
        <v>0</v>
      </c>
      <c r="BZ17" s="73">
        <f t="shared" si="45"/>
        <v>0</v>
      </c>
      <c r="CA17" s="73">
        <f t="shared" si="46"/>
        <v>0</v>
      </c>
      <c r="CC17" s="104">
        <f t="shared" si="49"/>
        <v>0</v>
      </c>
      <c r="CD17" s="92"/>
    </row>
    <row r="18" spans="1:82">
      <c r="A18" t="s">
        <v>83</v>
      </c>
      <c r="B18" t="s">
        <v>15</v>
      </c>
      <c r="C18" t="s">
        <v>18</v>
      </c>
      <c r="D18" s="117" t="s">
        <v>80</v>
      </c>
      <c r="E18" s="117" t="s">
        <v>81</v>
      </c>
      <c r="F18" s="117" t="str">
        <f t="shared" si="50"/>
        <v>DSTMPSSGCH</v>
      </c>
      <c r="G18" s="117" t="str">
        <f t="shared" si="51"/>
        <v>STMPSSGCH</v>
      </c>
      <c r="H18" s="103">
        <v>1.5078399802771619E-2</v>
      </c>
      <c r="I18" s="105">
        <v>520843160.47000003</v>
      </c>
      <c r="J18" s="105">
        <f t="shared" si="48"/>
        <v>654456.78400881623</v>
      </c>
      <c r="K18" s="73">
        <v>-1807429.326779627</v>
      </c>
      <c r="L18" s="73">
        <f t="shared" si="1"/>
        <v>519035731.14322042</v>
      </c>
      <c r="M18" s="73">
        <f t="shared" si="2"/>
        <v>653321.23642529803</v>
      </c>
      <c r="N18" s="73">
        <v>-1807429.326779627</v>
      </c>
      <c r="O18" s="73">
        <f t="shared" si="3"/>
        <v>517228301.81644082</v>
      </c>
      <c r="P18" s="73">
        <f t="shared" si="4"/>
        <v>651050.14125826163</v>
      </c>
      <c r="Q18" s="73">
        <v>-1807429.326779627</v>
      </c>
      <c r="R18" s="73">
        <f t="shared" si="5"/>
        <v>515420872.48966122</v>
      </c>
      <c r="S18" s="73">
        <f t="shared" si="6"/>
        <v>648779.04609122511</v>
      </c>
      <c r="T18" s="73">
        <v>152054.96322037303</v>
      </c>
      <c r="U18" s="73">
        <f t="shared" si="7"/>
        <v>515572927.45288157</v>
      </c>
      <c r="V18" s="73">
        <f t="shared" si="8"/>
        <v>647739.02957134997</v>
      </c>
      <c r="W18" s="73">
        <v>946195.14322037273</v>
      </c>
      <c r="X18" s="73">
        <f t="shared" si="9"/>
        <v>516519122.59610194</v>
      </c>
      <c r="Y18" s="73">
        <f t="shared" si="10"/>
        <v>648429.02349586459</v>
      </c>
      <c r="Z18" s="73">
        <v>2769874.9732203726</v>
      </c>
      <c r="AA18" s="73">
        <f t="shared" si="11"/>
        <v>519288997.56932229</v>
      </c>
      <c r="AB18" s="73">
        <f t="shared" si="12"/>
        <v>650763.70645048225</v>
      </c>
      <c r="AC18" s="73">
        <v>-1802036.0724979683</v>
      </c>
      <c r="AD18" s="73">
        <f t="shared" si="13"/>
        <v>517486961.49682432</v>
      </c>
      <c r="AE18" s="73">
        <f t="shared" si="14"/>
        <v>651371.76736255584</v>
      </c>
      <c r="AF18" s="73">
        <v>-1802036.0724979683</v>
      </c>
      <c r="AG18" s="73">
        <f t="shared" si="15"/>
        <v>515684925.42432636</v>
      </c>
      <c r="AH18" s="73">
        <f t="shared" si="16"/>
        <v>649107.44899921084</v>
      </c>
      <c r="AI18" s="73">
        <v>-1802036.0724979683</v>
      </c>
      <c r="AJ18" s="73">
        <f t="shared" si="17"/>
        <v>513882889.3518284</v>
      </c>
      <c r="AK18" s="73">
        <f t="shared" si="18"/>
        <v>646843.13063586585</v>
      </c>
      <c r="AL18" s="73">
        <v>-1802036.0724979683</v>
      </c>
      <c r="AM18" s="73">
        <f t="shared" si="19"/>
        <v>512080853.27933043</v>
      </c>
      <c r="AN18" s="73">
        <f t="shared" si="20"/>
        <v>644578.81227252074</v>
      </c>
      <c r="AO18" s="73">
        <v>-1802036.0724979683</v>
      </c>
      <c r="AP18" s="73">
        <f t="shared" si="21"/>
        <v>510278817.20683247</v>
      </c>
      <c r="AQ18" s="73">
        <f t="shared" si="22"/>
        <v>642314.49390917562</v>
      </c>
      <c r="AR18" s="73">
        <v>-1485093.3224979683</v>
      </c>
      <c r="AS18" s="73">
        <f t="shared" si="23"/>
        <v>508793723.8843345</v>
      </c>
      <c r="AT18" s="73">
        <f t="shared" si="24"/>
        <v>640249.30010829272</v>
      </c>
      <c r="AU18" s="73">
        <v>-1749549.3924979684</v>
      </c>
      <c r="AV18" s="73">
        <f t="shared" si="25"/>
        <v>507044174.49183655</v>
      </c>
      <c r="AW18" s="73">
        <f t="shared" si="26"/>
        <v>638217.08193846641</v>
      </c>
      <c r="AX18" s="73">
        <v>-1743381.3924979684</v>
      </c>
      <c r="AY18" s="73">
        <f t="shared" si="27"/>
        <v>505300793.09933859</v>
      </c>
      <c r="AZ18" s="73">
        <f t="shared" si="28"/>
        <v>636022.58998598403</v>
      </c>
      <c r="BA18" s="73">
        <v>-1742353.3924979684</v>
      </c>
      <c r="BB18" s="73">
        <f t="shared" si="29"/>
        <v>503558439.70684063</v>
      </c>
      <c r="BC18" s="73">
        <f t="shared" si="30"/>
        <v>633832.61904037592</v>
      </c>
      <c r="BD18" s="73">
        <v>-1741325.3924979684</v>
      </c>
      <c r="BE18" s="73">
        <f t="shared" si="31"/>
        <v>501817114.31434268</v>
      </c>
      <c r="BF18" s="73">
        <f t="shared" si="32"/>
        <v>631643.93981101736</v>
      </c>
      <c r="BG18" s="73">
        <v>-1747493.3924979684</v>
      </c>
      <c r="BH18" s="73">
        <f t="shared" si="33"/>
        <v>500069620.92184472</v>
      </c>
      <c r="BI18" s="73">
        <f t="shared" si="34"/>
        <v>629452.03129103465</v>
      </c>
      <c r="BJ18" s="73">
        <v>1685077.9075020317</v>
      </c>
      <c r="BK18" s="73">
        <f t="shared" si="35"/>
        <v>501754698.82934678</v>
      </c>
      <c r="BL18" s="73">
        <f t="shared" si="36"/>
        <v>629412.8177228407</v>
      </c>
      <c r="BM18" s="73">
        <v>-1741188.5695019637</v>
      </c>
      <c r="BN18" s="73">
        <f t="shared" si="37"/>
        <v>500013510.25984484</v>
      </c>
      <c r="BO18" s="73">
        <f t="shared" si="38"/>
        <v>629377.56526472268</v>
      </c>
      <c r="BP18" s="73">
        <v>-1741188.5695019637</v>
      </c>
      <c r="BQ18" s="73">
        <f t="shared" si="39"/>
        <v>498272321.6903429</v>
      </c>
      <c r="BR18" s="73">
        <f t="shared" si="40"/>
        <v>627189.70381614217</v>
      </c>
      <c r="BS18" s="73">
        <v>-1741188.5695019637</v>
      </c>
      <c r="BT18" s="73">
        <f t="shared" si="41"/>
        <v>496531133.12084097</v>
      </c>
      <c r="BU18" s="73">
        <f t="shared" si="42"/>
        <v>625001.84236756165</v>
      </c>
      <c r="BV18" s="73">
        <v>-1741188.5695019637</v>
      </c>
      <c r="BW18" s="73">
        <f t="shared" si="43"/>
        <v>494789944.55133903</v>
      </c>
      <c r="BX18" s="73">
        <f t="shared" si="44"/>
        <v>622813.98091898113</v>
      </c>
      <c r="BY18" s="73">
        <v>6648783.7404980371</v>
      </c>
      <c r="BZ18" s="73">
        <f t="shared" si="45"/>
        <v>501438728.2918371</v>
      </c>
      <c r="CA18" s="73">
        <f t="shared" si="46"/>
        <v>625897.2593380824</v>
      </c>
      <c r="CC18" s="104">
        <f t="shared" si="49"/>
        <v>7569110.7316035014</v>
      </c>
      <c r="CD18" s="92"/>
    </row>
    <row r="19" spans="1:82">
      <c r="A19" t="s">
        <v>84</v>
      </c>
      <c r="H19" s="103"/>
      <c r="I19" s="106">
        <f t="shared" ref="I19:BT19" si="52">SUBTOTAL(9,I12:I18)</f>
        <v>6076962382.4400015</v>
      </c>
      <c r="J19" s="106">
        <f t="shared" si="52"/>
        <v>10805710.42407693</v>
      </c>
      <c r="K19" s="107">
        <f t="shared" si="52"/>
        <v>7584222.4989785822</v>
      </c>
      <c r="L19" s="107">
        <f t="shared" si="52"/>
        <v>6084546604.9389782</v>
      </c>
      <c r="M19" s="108">
        <f t="shared" si="52"/>
        <v>10814372.682581408</v>
      </c>
      <c r="N19" s="107">
        <f t="shared" si="52"/>
        <v>11156214.238978582</v>
      </c>
      <c r="O19" s="107">
        <f t="shared" si="52"/>
        <v>6095702819.1779566</v>
      </c>
      <c r="P19" s="108">
        <f t="shared" si="52"/>
        <v>10835224.985326663</v>
      </c>
      <c r="Q19" s="107">
        <f t="shared" si="52"/>
        <v>-2874073.7110214215</v>
      </c>
      <c r="R19" s="107">
        <f t="shared" si="52"/>
        <v>6092828745.4669361</v>
      </c>
      <c r="S19" s="108">
        <f t="shared" si="52"/>
        <v>10845748.420907298</v>
      </c>
      <c r="T19" s="107">
        <f t="shared" si="52"/>
        <v>13277399.488978578</v>
      </c>
      <c r="U19" s="107">
        <f t="shared" si="52"/>
        <v>6106106144.9559155</v>
      </c>
      <c r="V19" s="108">
        <f t="shared" si="52"/>
        <v>10857662.634927746</v>
      </c>
      <c r="W19" s="107">
        <f t="shared" si="52"/>
        <v>185262935.3589786</v>
      </c>
      <c r="X19" s="107">
        <f t="shared" si="52"/>
        <v>6291369080.3148937</v>
      </c>
      <c r="Y19" s="108">
        <f t="shared" si="52"/>
        <v>11054395.989362884</v>
      </c>
      <c r="Z19" s="107">
        <f t="shared" si="52"/>
        <v>27204095.668978587</v>
      </c>
      <c r="AA19" s="107">
        <f t="shared" si="52"/>
        <v>6318573175.9838724</v>
      </c>
      <c r="AB19" s="108">
        <f t="shared" si="52"/>
        <v>11263942.953405203</v>
      </c>
      <c r="AC19" s="107">
        <f t="shared" si="52"/>
        <v>-4848129.7261804724</v>
      </c>
      <c r="AD19" s="107">
        <f t="shared" si="52"/>
        <v>6313725046.2576914</v>
      </c>
      <c r="AE19" s="108">
        <f t="shared" si="52"/>
        <v>11286715.052417777</v>
      </c>
      <c r="AF19" s="107">
        <f t="shared" si="52"/>
        <v>-3803241.8661804693</v>
      </c>
      <c r="AG19" s="107">
        <f t="shared" si="52"/>
        <v>6309921804.3915119</v>
      </c>
      <c r="AH19" s="108">
        <f t="shared" si="52"/>
        <v>11280502.342477838</v>
      </c>
      <c r="AI19" s="107">
        <f t="shared" si="52"/>
        <v>11984187.103819542</v>
      </c>
      <c r="AJ19" s="107">
        <f t="shared" si="52"/>
        <v>6321905991.4953318</v>
      </c>
      <c r="AK19" s="108">
        <f t="shared" si="52"/>
        <v>11290913.637167213</v>
      </c>
      <c r="AL19" s="107">
        <f t="shared" si="52"/>
        <v>150784560.18381953</v>
      </c>
      <c r="AM19" s="107">
        <f t="shared" si="52"/>
        <v>6472690551.6791506</v>
      </c>
      <c r="AN19" s="108">
        <f t="shared" si="52"/>
        <v>11453999.597077668</v>
      </c>
      <c r="AO19" s="107">
        <f t="shared" si="52"/>
        <v>139118340.12381953</v>
      </c>
      <c r="AP19" s="107">
        <f t="shared" si="52"/>
        <v>6611808891.8029718</v>
      </c>
      <c r="AQ19" s="108">
        <f t="shared" si="52"/>
        <v>11742646.332114585</v>
      </c>
      <c r="AR19" s="107">
        <f t="shared" si="52"/>
        <v>63702432.123819545</v>
      </c>
      <c r="AS19" s="107">
        <f t="shared" si="52"/>
        <v>6675511323.9267912</v>
      </c>
      <c r="AT19" s="108">
        <f t="shared" si="52"/>
        <v>11945174.748166677</v>
      </c>
      <c r="AU19" s="107">
        <f t="shared" si="52"/>
        <v>13831966.373819534</v>
      </c>
      <c r="AV19" s="107">
        <f t="shared" si="52"/>
        <v>6689343290.3006096</v>
      </c>
      <c r="AW19" s="108">
        <f t="shared" si="52"/>
        <v>12023948.439257815</v>
      </c>
      <c r="AX19" s="107">
        <f t="shared" si="52"/>
        <v>4614407.753819529</v>
      </c>
      <c r="AY19" s="107">
        <f t="shared" si="52"/>
        <v>6693957698.0544291</v>
      </c>
      <c r="AZ19" s="108">
        <f t="shared" si="52"/>
        <v>12044458.181171874</v>
      </c>
      <c r="BA19" s="107">
        <f t="shared" si="52"/>
        <v>-1295607.8261804886</v>
      </c>
      <c r="BB19" s="107">
        <f t="shared" si="52"/>
        <v>6692662090.2282495</v>
      </c>
      <c r="BC19" s="108">
        <f t="shared" si="52"/>
        <v>12050024.977715505</v>
      </c>
      <c r="BD19" s="107">
        <f t="shared" si="52"/>
        <v>3228874.9038195214</v>
      </c>
      <c r="BE19" s="107">
        <f t="shared" si="52"/>
        <v>6695890965.1320677</v>
      </c>
      <c r="BF19" s="108">
        <f t="shared" si="52"/>
        <v>12054222.649549717</v>
      </c>
      <c r="BG19" s="107">
        <f t="shared" si="52"/>
        <v>4529994.4638195354</v>
      </c>
      <c r="BH19" s="107">
        <f t="shared" si="52"/>
        <v>6700420959.5958881</v>
      </c>
      <c r="BI19" s="108">
        <f t="shared" si="52"/>
        <v>12064175.674693681</v>
      </c>
      <c r="BJ19" s="107">
        <f t="shared" si="52"/>
        <v>38574017.413819537</v>
      </c>
      <c r="BK19" s="107">
        <f t="shared" si="52"/>
        <v>6738994977.0097075</v>
      </c>
      <c r="BL19" s="108">
        <f t="shared" si="52"/>
        <v>12107805.1163156</v>
      </c>
      <c r="BM19" s="107">
        <f t="shared" si="52"/>
        <v>-6701620.7057170598</v>
      </c>
      <c r="BN19" s="107">
        <f t="shared" si="52"/>
        <v>6732293356.3039904</v>
      </c>
      <c r="BO19" s="108">
        <f t="shared" si="52"/>
        <v>12140331.423748439</v>
      </c>
      <c r="BP19" s="107">
        <f t="shared" si="52"/>
        <v>-2760231.9657170502</v>
      </c>
      <c r="BQ19" s="107">
        <f t="shared" si="52"/>
        <v>6729533124.338273</v>
      </c>
      <c r="BR19" s="108">
        <f t="shared" si="52"/>
        <v>12133258.025467159</v>
      </c>
      <c r="BS19" s="107">
        <f t="shared" si="52"/>
        <v>-6990660.6457170574</v>
      </c>
      <c r="BT19" s="107">
        <f t="shared" si="52"/>
        <v>6722542463.6925564</v>
      </c>
      <c r="BU19" s="108">
        <f t="shared" ref="BU19:CA19" si="53">SUBTOTAL(9,BU12:BU18)</f>
        <v>12125899.164326003</v>
      </c>
      <c r="BV19" s="107">
        <f t="shared" si="53"/>
        <v>8649027.6542829573</v>
      </c>
      <c r="BW19" s="107">
        <f t="shared" si="53"/>
        <v>6731191491.3468399</v>
      </c>
      <c r="BX19" s="108">
        <f t="shared" si="53"/>
        <v>12129808.364893496</v>
      </c>
      <c r="BY19" s="107">
        <f t="shared" si="53"/>
        <v>54424119.824282944</v>
      </c>
      <c r="BZ19" s="107">
        <f t="shared" si="53"/>
        <v>6785615611.1711226</v>
      </c>
      <c r="CA19" s="108">
        <f t="shared" si="53"/>
        <v>12191357.292803774</v>
      </c>
      <c r="CC19" s="109">
        <f>SUBTOTAL(9,CC12:CC18)</f>
        <v>145010464.05810973</v>
      </c>
    </row>
    <row r="20" spans="1:82">
      <c r="H20" s="103"/>
      <c r="I20" s="105"/>
      <c r="J20" s="105"/>
      <c r="K20" s="110"/>
      <c r="L20" s="110"/>
      <c r="N20" s="110"/>
      <c r="O20" s="110"/>
      <c r="Q20" s="110"/>
      <c r="R20" s="110"/>
      <c r="T20" s="110"/>
      <c r="U20" s="110"/>
      <c r="W20" s="110"/>
      <c r="X20" s="110"/>
      <c r="Z20" s="110"/>
      <c r="AA20" s="110"/>
      <c r="AC20" s="110"/>
      <c r="AD20" s="110"/>
      <c r="AF20" s="110"/>
      <c r="AG20" s="110"/>
      <c r="AI20" s="110"/>
      <c r="AJ20" s="110"/>
      <c r="AL20" s="110"/>
      <c r="AM20" s="110"/>
      <c r="AO20" s="110"/>
      <c r="AP20" s="110"/>
      <c r="AR20" s="110"/>
      <c r="AS20" s="110"/>
      <c r="AU20" s="110"/>
      <c r="AV20" s="110"/>
      <c r="AX20" s="110"/>
      <c r="AY20" s="110"/>
      <c r="BA20" s="110"/>
      <c r="BB20" s="110"/>
      <c r="BD20" s="110"/>
      <c r="BE20" s="110"/>
      <c r="BG20" s="110"/>
      <c r="BH20" s="110"/>
      <c r="BJ20" s="110"/>
      <c r="BK20" s="110"/>
      <c r="BM20" s="110"/>
      <c r="BN20" s="110"/>
      <c r="BP20" s="110"/>
      <c r="BQ20" s="110"/>
      <c r="BS20" s="110"/>
      <c r="BT20" s="110"/>
      <c r="BV20" s="110"/>
      <c r="BW20" s="110"/>
      <c r="BY20" s="110"/>
      <c r="BZ20" s="110"/>
      <c r="CC20" s="104"/>
    </row>
    <row r="21" spans="1:82">
      <c r="A21" s="91" t="s">
        <v>85</v>
      </c>
      <c r="H21" s="103"/>
      <c r="I21" s="105"/>
      <c r="J21" s="105"/>
      <c r="K21" s="110"/>
      <c r="L21" s="110"/>
      <c r="N21" s="110"/>
      <c r="O21" s="110"/>
      <c r="Q21" s="110"/>
      <c r="R21" s="110"/>
      <c r="T21" s="110"/>
      <c r="U21" s="110"/>
      <c r="W21" s="110"/>
      <c r="X21" s="110"/>
      <c r="Z21" s="110"/>
      <c r="AA21" s="110"/>
      <c r="AC21" s="110"/>
      <c r="AD21" s="110"/>
      <c r="AF21" s="110"/>
      <c r="AG21" s="110"/>
      <c r="AI21" s="110"/>
      <c r="AJ21" s="110"/>
      <c r="AL21" s="110"/>
      <c r="AM21" s="110"/>
      <c r="AO21" s="110"/>
      <c r="AP21" s="110"/>
      <c r="AR21" s="110"/>
      <c r="AS21" s="110"/>
      <c r="AU21" s="110"/>
      <c r="AV21" s="110"/>
      <c r="AX21" s="110"/>
      <c r="AY21" s="110"/>
      <c r="BA21" s="110"/>
      <c r="BB21" s="110"/>
      <c r="BD21" s="110"/>
      <c r="BE21" s="110"/>
      <c r="BG21" s="110"/>
      <c r="BH21" s="110"/>
      <c r="BJ21" s="110"/>
      <c r="BK21" s="110"/>
      <c r="BM21" s="110"/>
      <c r="BN21" s="110"/>
      <c r="BP21" s="110"/>
      <c r="BQ21" s="110"/>
      <c r="BS21" s="110"/>
      <c r="BT21" s="110"/>
      <c r="BV21" s="110"/>
      <c r="BW21" s="110"/>
      <c r="BY21" s="110"/>
      <c r="BZ21" s="110"/>
      <c r="CC21" s="104"/>
    </row>
    <row r="22" spans="1:82">
      <c r="A22" t="s">
        <v>79</v>
      </c>
      <c r="B22" t="s">
        <v>15</v>
      </c>
      <c r="C22" t="s">
        <v>16</v>
      </c>
      <c r="D22" s="117" t="s">
        <v>80</v>
      </c>
      <c r="E22" s="117" t="s">
        <v>86</v>
      </c>
      <c r="F22" s="117" t="str">
        <f>D22&amp;E22&amp;C22</f>
        <v>DHYDPDGP</v>
      </c>
      <c r="G22" s="117" t="str">
        <f>E22&amp;C22</f>
        <v>HYDPDGP</v>
      </c>
      <c r="H22" s="103">
        <v>1.5461057946175921E-2</v>
      </c>
      <c r="I22" s="105">
        <v>193652145.31</v>
      </c>
      <c r="J22" s="105">
        <f>(I22*H22)/12</f>
        <v>249505.58666993247</v>
      </c>
      <c r="K22" s="73">
        <v>-163299.70639526736</v>
      </c>
      <c r="L22" s="73">
        <f>I22+K22</f>
        <v>193488845.60360473</v>
      </c>
      <c r="M22" s="73">
        <f>(((I22+L22)/2)*$H22)/12</f>
        <v>249400.38724396704</v>
      </c>
      <c r="N22" s="73">
        <v>-163299.70639526736</v>
      </c>
      <c r="O22" s="73">
        <f t="shared" ref="O22:O25" si="54">L22+N22</f>
        <v>193325545.89720947</v>
      </c>
      <c r="P22" s="73">
        <f>(((L22+O22)/2)*$H22)/12</f>
        <v>249189.98839203615</v>
      </c>
      <c r="Q22" s="73">
        <v>-163299.70639526736</v>
      </c>
      <c r="R22" s="73">
        <f t="shared" ref="R22:R25" si="55">O22+Q22</f>
        <v>193162246.1908142</v>
      </c>
      <c r="S22" s="73">
        <f>(((O22+R22)/2)*$H22)/12</f>
        <v>248979.58954010523</v>
      </c>
      <c r="T22" s="73">
        <v>-163299.70639526736</v>
      </c>
      <c r="U22" s="73">
        <f t="shared" ref="U22:U25" si="56">R22+T22</f>
        <v>192998946.48441893</v>
      </c>
      <c r="V22" s="73">
        <f>(((R22+U22)/2)*$H22)/12</f>
        <v>248769.19068817433</v>
      </c>
      <c r="W22" s="73">
        <v>-3772979.0763952676</v>
      </c>
      <c r="X22" s="73">
        <f t="shared" ref="X22:X25" si="57">U22+W22</f>
        <v>189225967.40802366</v>
      </c>
      <c r="Y22" s="73">
        <f>(((U22+X22)/2)*$H22)/12</f>
        <v>246233.39759013153</v>
      </c>
      <c r="Z22" s="73">
        <v>-163299.70639526736</v>
      </c>
      <c r="AA22" s="73">
        <f t="shared" ref="AA22:AA25" si="58">X22+Z22</f>
        <v>189062667.70162839</v>
      </c>
      <c r="AB22" s="73">
        <f>(((X22+AA22)/2)*$H22)/12</f>
        <v>243697.60449208869</v>
      </c>
      <c r="AC22" s="73">
        <v>-159429.56932678822</v>
      </c>
      <c r="AD22" s="73">
        <f t="shared" ref="AD22:AD25" si="59">AA22+AC22</f>
        <v>188903238.1323016</v>
      </c>
      <c r="AE22" s="73">
        <f>(((AA22+AD22)/2)*$H22)/12</f>
        <v>243489.69882405267</v>
      </c>
      <c r="AF22" s="73">
        <v>-159429.56932678822</v>
      </c>
      <c r="AG22" s="73">
        <f t="shared" ref="AG22:AG25" si="60">AD22+AF22</f>
        <v>188743808.56297481</v>
      </c>
      <c r="AH22" s="73">
        <f>(((AD22+AG22)/2)*$H22)/12</f>
        <v>243284.28633991131</v>
      </c>
      <c r="AI22" s="73">
        <v>-159429.56932678822</v>
      </c>
      <c r="AJ22" s="73">
        <f t="shared" ref="AJ22:AJ25" si="61">AG22+AI22</f>
        <v>188584378.99364802</v>
      </c>
      <c r="AK22" s="73">
        <f>(((AG22+AJ22)/2)*$H22)/12</f>
        <v>243078.8738557701</v>
      </c>
      <c r="AL22" s="73">
        <v>-159429.56932678822</v>
      </c>
      <c r="AM22" s="73">
        <f t="shared" ref="AM22:AM25" si="62">AJ22+AL22</f>
        <v>188424949.42432123</v>
      </c>
      <c r="AN22" s="73">
        <f>(((AJ22+AM22)/2)*$H22)/12</f>
        <v>242873.46137162877</v>
      </c>
      <c r="AO22" s="73">
        <v>-159429.56932678822</v>
      </c>
      <c r="AP22" s="73">
        <f t="shared" ref="AP22:AP25" si="63">AM22+AO22</f>
        <v>188265519.85499445</v>
      </c>
      <c r="AQ22" s="73">
        <f>(((AM22+AP22)/2)*$H22)/12</f>
        <v>242668.04888748753</v>
      </c>
      <c r="AR22" s="73">
        <v>-159429.56932678822</v>
      </c>
      <c r="AS22" s="73">
        <f t="shared" ref="AS22:AS25" si="64">AP22+AR22</f>
        <v>188106090.28566766</v>
      </c>
      <c r="AT22" s="73">
        <f>(((AP22+AS22)/2)*$H22)/12</f>
        <v>242462.6364033462</v>
      </c>
      <c r="AU22" s="73">
        <v>-159429.56932678822</v>
      </c>
      <c r="AV22" s="73">
        <f t="shared" ref="AV22:AV25" si="65">AS22+AU22</f>
        <v>187946660.71634087</v>
      </c>
      <c r="AW22" s="73">
        <f>(((AS22+AV22)/2)*$H22)/12</f>
        <v>242257.22391920499</v>
      </c>
      <c r="AX22" s="73">
        <v>-159429.56932678822</v>
      </c>
      <c r="AY22" s="73">
        <f t="shared" ref="AY22:AY25" si="66">AV22+AX22</f>
        <v>187787231.14701408</v>
      </c>
      <c r="AZ22" s="73">
        <f>(((AV22+AY22)/2)*$H22)/12</f>
        <v>242051.81143506363</v>
      </c>
      <c r="BA22" s="73">
        <v>-159429.56932678822</v>
      </c>
      <c r="BB22" s="73">
        <f t="shared" ref="BB22:BB25" si="67">AY22+BA22</f>
        <v>187627801.57768729</v>
      </c>
      <c r="BC22" s="73">
        <f>(((AY22+BB22)/2)*$H22)/12</f>
        <v>241846.39895092242</v>
      </c>
      <c r="BD22" s="73">
        <v>-159429.56932678822</v>
      </c>
      <c r="BE22" s="73">
        <f t="shared" ref="BE22:BE25" si="68">BB22+BD22</f>
        <v>187468372.00836051</v>
      </c>
      <c r="BF22" s="73">
        <f>(((BB22+BE22)/2)*$H22)/12</f>
        <v>241640.98646678112</v>
      </c>
      <c r="BG22" s="73">
        <v>-159429.56932678822</v>
      </c>
      <c r="BH22" s="73">
        <f t="shared" ref="BH22:BH25" si="69">BE22+BG22</f>
        <v>187308942.43903372</v>
      </c>
      <c r="BI22" s="73">
        <f>(((BE22+BH22)/2)*$H22)/12</f>
        <v>241435.57398263985</v>
      </c>
      <c r="BJ22" s="73">
        <v>-159429.56932678822</v>
      </c>
      <c r="BK22" s="73">
        <f t="shared" ref="BK22:BK25" si="70">BH22+BJ22</f>
        <v>187149512.86970693</v>
      </c>
      <c r="BL22" s="73">
        <f>(((BH22+BK22)/2)*$H22)/12</f>
        <v>241230.16149849855</v>
      </c>
      <c r="BM22" s="73">
        <v>-157816.27647200812</v>
      </c>
      <c r="BN22" s="73">
        <f t="shared" ref="BN22:BN25" si="71">BK22+BM22</f>
        <v>186991696.59323493</v>
      </c>
      <c r="BO22" s="73">
        <f>(((BK22+BN22)/2)*$H22)/12</f>
        <v>241025.78831495365</v>
      </c>
      <c r="BP22" s="73">
        <v>-157816.27647200812</v>
      </c>
      <c r="BQ22" s="73">
        <f t="shared" ref="BQ22:BQ25" si="72">BN22+BP22</f>
        <v>186833880.31676292</v>
      </c>
      <c r="BR22" s="73">
        <f>(((BN22+BQ22)/2)*$H22)/12</f>
        <v>240822.45443200498</v>
      </c>
      <c r="BS22" s="73">
        <v>-157816.27647200812</v>
      </c>
      <c r="BT22" s="73">
        <f t="shared" ref="BT22:BT25" si="73">BQ22+BS22</f>
        <v>186676064.04029092</v>
      </c>
      <c r="BU22" s="73">
        <f>(((BQ22+BT22)/2)*$H22)/12</f>
        <v>240619.12054905642</v>
      </c>
      <c r="BV22" s="73">
        <v>-157816.27647200812</v>
      </c>
      <c r="BW22" s="73">
        <f t="shared" ref="BW22:BW25" si="74">BT22+BV22</f>
        <v>186518247.76381892</v>
      </c>
      <c r="BX22" s="73">
        <f>(((BT22+BW22)/2)*$H22)/12</f>
        <v>240415.78666610774</v>
      </c>
      <c r="BY22" s="73">
        <v>-157816.27647200812</v>
      </c>
      <c r="BZ22" s="73">
        <f t="shared" ref="BZ22:BZ25" si="75">BW22+BY22</f>
        <v>186360431.48734692</v>
      </c>
      <c r="CA22" s="73">
        <f>(((BW22+BZ22)/2)*$H22)/12</f>
        <v>240212.45278315918</v>
      </c>
      <c r="CC22" s="104">
        <f>SUMIF($AR$6:$CA$6,"Depreciation Expense",$AR22:$CA22)</f>
        <v>2896020.3954017386</v>
      </c>
      <c r="CD22" s="92"/>
    </row>
    <row r="23" spans="1:82">
      <c r="A23" t="s">
        <v>82</v>
      </c>
      <c r="B23" t="s">
        <v>15</v>
      </c>
      <c r="C23" t="s">
        <v>17</v>
      </c>
      <c r="D23" s="117" t="s">
        <v>80</v>
      </c>
      <c r="E23" s="117" t="s">
        <v>86</v>
      </c>
      <c r="F23" s="117" t="str">
        <f>D23&amp;E23&amp;C23</f>
        <v>DHYDPDGU</v>
      </c>
      <c r="G23" s="117" t="str">
        <f>E23&amp;C23</f>
        <v>HYDPDGU</v>
      </c>
      <c r="H23" s="103">
        <v>2.2298770008384719E-2</v>
      </c>
      <c r="I23" s="105">
        <v>43721884.589999996</v>
      </c>
      <c r="J23" s="105">
        <f>(I23*H23)/12</f>
        <v>81245.354067129156</v>
      </c>
      <c r="K23" s="73">
        <v>-72500.232937546287</v>
      </c>
      <c r="L23" s="73">
        <f>I23+K23</f>
        <v>43649384.357062452</v>
      </c>
      <c r="M23" s="73">
        <f>(((I23+L23)/2)*$H23)/12</f>
        <v>81177.992982969634</v>
      </c>
      <c r="N23" s="73">
        <v>-72500.232937546287</v>
      </c>
      <c r="O23" s="73">
        <f t="shared" si="54"/>
        <v>43576884.124124907</v>
      </c>
      <c r="P23" s="73">
        <f>(((L23+O23)/2)*$H23)/12</f>
        <v>81043.27081465059</v>
      </c>
      <c r="Q23" s="73">
        <v>-72500.232937546287</v>
      </c>
      <c r="R23" s="73">
        <f t="shared" si="55"/>
        <v>43504383.891187362</v>
      </c>
      <c r="S23" s="73">
        <f>(((O23+R23)/2)*$H23)/12</f>
        <v>80908.548646331532</v>
      </c>
      <c r="T23" s="73">
        <v>-747432.79293754627</v>
      </c>
      <c r="U23" s="73">
        <f t="shared" si="56"/>
        <v>42756951.098249815</v>
      </c>
      <c r="V23" s="73">
        <f>(((R23+U23)/2)*$H23)/12</f>
        <v>80146.736231070376</v>
      </c>
      <c r="W23" s="73">
        <v>-72500.232937546287</v>
      </c>
      <c r="X23" s="73">
        <f t="shared" si="57"/>
        <v>42684450.865312271</v>
      </c>
      <c r="Y23" s="73">
        <f>(((U23+X23)/2)*$H23)/12</f>
        <v>79384.923815809234</v>
      </c>
      <c r="Z23" s="73">
        <v>-72500.232937546287</v>
      </c>
      <c r="AA23" s="73">
        <f t="shared" si="58"/>
        <v>42611950.632374726</v>
      </c>
      <c r="AB23" s="73">
        <f>(((X23+AA23)/2)*$H23)/12</f>
        <v>79250.201647490176</v>
      </c>
      <c r="AC23" s="73">
        <v>-70659.725118001603</v>
      </c>
      <c r="AD23" s="73">
        <f t="shared" si="59"/>
        <v>42541290.907256722</v>
      </c>
      <c r="AE23" s="73">
        <f>(((AA23+AD23)/2)*$H23)/12</f>
        <v>79117.189523361405</v>
      </c>
      <c r="AF23" s="73">
        <v>-70659.725118001603</v>
      </c>
      <c r="AG23" s="73">
        <f t="shared" si="60"/>
        <v>42470631.182138719</v>
      </c>
      <c r="AH23" s="73">
        <f>(((AD23+AG23)/2)*$H23)/12</f>
        <v>78985.887443422878</v>
      </c>
      <c r="AI23" s="73">
        <v>-70659.725118001603</v>
      </c>
      <c r="AJ23" s="73">
        <f t="shared" si="61"/>
        <v>42399971.457020715</v>
      </c>
      <c r="AK23" s="73">
        <f>(((AG23+AJ23)/2)*$H23)/12</f>
        <v>78854.585363484395</v>
      </c>
      <c r="AL23" s="73">
        <v>-70659.725118001603</v>
      </c>
      <c r="AM23" s="73">
        <f t="shared" si="62"/>
        <v>42329311.731902711</v>
      </c>
      <c r="AN23" s="73">
        <f>(((AJ23+AM23)/2)*$H23)/12</f>
        <v>78723.283283545883</v>
      </c>
      <c r="AO23" s="73">
        <v>-70659.725118001603</v>
      </c>
      <c r="AP23" s="73">
        <f t="shared" si="63"/>
        <v>42258652.006784707</v>
      </c>
      <c r="AQ23" s="73">
        <f>(((AM23+AP23)/2)*$H23)/12</f>
        <v>78591.981203607385</v>
      </c>
      <c r="AR23" s="73">
        <v>-70659.725118001603</v>
      </c>
      <c r="AS23" s="73">
        <f t="shared" si="64"/>
        <v>42187992.281666704</v>
      </c>
      <c r="AT23" s="73">
        <f>(((AP23+AS23)/2)*$H23)/12</f>
        <v>78460.679123668873</v>
      </c>
      <c r="AU23" s="73">
        <v>-70659.725118001603</v>
      </c>
      <c r="AV23" s="73">
        <f t="shared" si="65"/>
        <v>42117332.5565487</v>
      </c>
      <c r="AW23" s="73">
        <f>(((AS23+AV23)/2)*$H23)/12</f>
        <v>78329.377043730376</v>
      </c>
      <c r="AX23" s="73">
        <v>-70659.725118001603</v>
      </c>
      <c r="AY23" s="73">
        <f t="shared" si="66"/>
        <v>42046672.831430696</v>
      </c>
      <c r="AZ23" s="73">
        <f>(((AV23+AY23)/2)*$H23)/12</f>
        <v>78198.074963791863</v>
      </c>
      <c r="BA23" s="73">
        <v>-70659.725118001603</v>
      </c>
      <c r="BB23" s="73">
        <f t="shared" si="67"/>
        <v>41976013.106312692</v>
      </c>
      <c r="BC23" s="73">
        <f>(((AY23+BB23)/2)*$H23)/12</f>
        <v>78066.772883853366</v>
      </c>
      <c r="BD23" s="73">
        <v>-70659.725118001603</v>
      </c>
      <c r="BE23" s="73">
        <f t="shared" si="68"/>
        <v>41905353.381194688</v>
      </c>
      <c r="BF23" s="73">
        <f>(((BB23+BE23)/2)*$H23)/12</f>
        <v>77935.470803914854</v>
      </c>
      <c r="BG23" s="73">
        <v>-70659.725118001603</v>
      </c>
      <c r="BH23" s="73">
        <f t="shared" si="69"/>
        <v>41834693.656076685</v>
      </c>
      <c r="BI23" s="73">
        <f>(((BE23+BH23)/2)*$H23)/12</f>
        <v>77804.168723976371</v>
      </c>
      <c r="BJ23" s="73">
        <v>-70659.725118001603</v>
      </c>
      <c r="BK23" s="73">
        <f t="shared" si="70"/>
        <v>41764033.930958681</v>
      </c>
      <c r="BL23" s="73">
        <f>(((BH23+BK23)/2)*$H23)/12</f>
        <v>77672.866644037844</v>
      </c>
      <c r="BM23" s="73">
        <v>-69253.697931827672</v>
      </c>
      <c r="BN23" s="73">
        <f t="shared" si="71"/>
        <v>41694780.233026855</v>
      </c>
      <c r="BO23" s="73">
        <f>(((BK23+BN23)/2)*$H23)/12</f>
        <v>77542.870925634765</v>
      </c>
      <c r="BP23" s="73">
        <v>-69253.697931827672</v>
      </c>
      <c r="BQ23" s="73">
        <f t="shared" si="72"/>
        <v>41625526.535095029</v>
      </c>
      <c r="BR23" s="73">
        <f>(((BN23+BQ23)/2)*$H23)/12</f>
        <v>77414.181568767104</v>
      </c>
      <c r="BS23" s="73">
        <v>-69253.697931827672</v>
      </c>
      <c r="BT23" s="73">
        <f t="shared" si="73"/>
        <v>41556272.837163202</v>
      </c>
      <c r="BU23" s="73">
        <f>(((BQ23+BT23)/2)*$H23)/12</f>
        <v>77285.492211899444</v>
      </c>
      <c r="BV23" s="73">
        <v>-69253.697931827672</v>
      </c>
      <c r="BW23" s="73">
        <f t="shared" si="74"/>
        <v>41487019.139231376</v>
      </c>
      <c r="BX23" s="73">
        <f>(((BT23+BW23)/2)*$H23)/12</f>
        <v>77156.802855031783</v>
      </c>
      <c r="BY23" s="73">
        <v>-69253.697931827672</v>
      </c>
      <c r="BZ23" s="73">
        <f t="shared" si="75"/>
        <v>41417765.44129955</v>
      </c>
      <c r="CA23" s="73">
        <f>(((BW23+BZ23)/2)*$H23)/12</f>
        <v>77028.113498164123</v>
      </c>
      <c r="CC23" s="104">
        <f t="shared" ref="CC23:CC25" si="76">SUMIF($AR$6:$CA$6,"Depreciation Expense",$AR23:$CA23)</f>
        <v>932894.87124647072</v>
      </c>
      <c r="CD23" s="92"/>
    </row>
    <row r="24" spans="1:82">
      <c r="A24" t="s">
        <v>83</v>
      </c>
      <c r="B24" t="s">
        <v>21</v>
      </c>
      <c r="C24" t="s">
        <v>21</v>
      </c>
      <c r="D24" s="117" t="s">
        <v>80</v>
      </c>
      <c r="E24" s="117" t="s">
        <v>86</v>
      </c>
      <c r="F24" s="117" t="str">
        <f>D24&amp;E24&amp;C24</f>
        <v>DHYDPSG-P</v>
      </c>
      <c r="G24" s="117" t="str">
        <f>E24&amp;C24</f>
        <v>HYDPSG-P</v>
      </c>
      <c r="H24" s="103">
        <v>1.9641842810825601E-2</v>
      </c>
      <c r="I24" s="105">
        <v>244748314.35999998</v>
      </c>
      <c r="J24" s="105">
        <f>(I24*H24)/12</f>
        <v>400608.99323947082</v>
      </c>
      <c r="K24" s="73">
        <v>156811.8913010461</v>
      </c>
      <c r="L24" s="73">
        <f>I24+K24</f>
        <v>244905126.25130102</v>
      </c>
      <c r="M24" s="73">
        <f>(((I24+L24)/2)*$H24)/12</f>
        <v>400737.32967779599</v>
      </c>
      <c r="N24" s="73">
        <v>28784.291301046091</v>
      </c>
      <c r="O24" s="73">
        <f t="shared" si="54"/>
        <v>244933910.54260206</v>
      </c>
      <c r="P24" s="73">
        <f>(((L24+O24)/2)*$H24)/12</f>
        <v>400889.22347133589</v>
      </c>
      <c r="Q24" s="73">
        <v>176422.87130104602</v>
      </c>
      <c r="R24" s="73">
        <f t="shared" si="55"/>
        <v>245110333.41390312</v>
      </c>
      <c r="S24" s="73">
        <f>(((O24+R24)/2)*$H24)/12</f>
        <v>401057.16708931449</v>
      </c>
      <c r="T24" s="73">
        <v>-195847.17869895391</v>
      </c>
      <c r="U24" s="73">
        <f t="shared" si="56"/>
        <v>244914486.23520416</v>
      </c>
      <c r="V24" s="73">
        <f>(((R24+U24)/2)*$H24)/12</f>
        <v>401041.27003962203</v>
      </c>
      <c r="W24" s="73">
        <v>15617742.801301042</v>
      </c>
      <c r="X24" s="73">
        <f t="shared" si="57"/>
        <v>260532229.03650519</v>
      </c>
      <c r="Y24" s="73">
        <f>(((U24+X24)/2)*$H24)/12</f>
        <v>413662.70544229326</v>
      </c>
      <c r="Z24" s="73">
        <v>25578446.351301052</v>
      </c>
      <c r="AA24" s="73">
        <f t="shared" si="58"/>
        <v>286110675.38780624</v>
      </c>
      <c r="AB24" s="73">
        <f>(((X24+AA24)/2)*$H24)/12</f>
        <v>447378.08343147859</v>
      </c>
      <c r="AC24" s="73">
        <v>160353.90235157058</v>
      </c>
      <c r="AD24" s="73">
        <f t="shared" si="59"/>
        <v>286271029.29015779</v>
      </c>
      <c r="AE24" s="73">
        <f>(((AA24+AD24)/2)*$H24)/12</f>
        <v>468442.9779615404</v>
      </c>
      <c r="AF24" s="73">
        <v>2934961.6923515694</v>
      </c>
      <c r="AG24" s="73">
        <f t="shared" si="60"/>
        <v>289205990.98250937</v>
      </c>
      <c r="AH24" s="73">
        <f>(((AD24+AG24)/2)*$H24)/12</f>
        <v>470976.21555991773</v>
      </c>
      <c r="AI24" s="73">
        <v>67343.902351569646</v>
      </c>
      <c r="AJ24" s="73">
        <f t="shared" si="61"/>
        <v>289273334.88486093</v>
      </c>
      <c r="AK24" s="73">
        <f>(((AG24+AJ24)/2)*$H24)/12</f>
        <v>473433.33283330203</v>
      </c>
      <c r="AL24" s="73">
        <v>-182976.09764843038</v>
      </c>
      <c r="AM24" s="73">
        <f t="shared" si="62"/>
        <v>289090358.78721249</v>
      </c>
      <c r="AN24" s="73">
        <f>(((AJ24+AM24)/2)*$H24)/12</f>
        <v>473338.69827480643</v>
      </c>
      <c r="AO24" s="73">
        <v>680675.88235156983</v>
      </c>
      <c r="AP24" s="73">
        <f t="shared" si="63"/>
        <v>289771034.66956407</v>
      </c>
      <c r="AQ24" s="73">
        <f>(((AM24+AP24)/2)*$H24)/12</f>
        <v>473746.02081389492</v>
      </c>
      <c r="AR24" s="73">
        <v>566575.48235156958</v>
      </c>
      <c r="AS24" s="73">
        <f t="shared" si="64"/>
        <v>290337610.15191561</v>
      </c>
      <c r="AT24" s="73">
        <f>(((AP24+AS24)/2)*$H24)/12</f>
        <v>474766.78394935676</v>
      </c>
      <c r="AU24" s="73">
        <v>856349.59235156944</v>
      </c>
      <c r="AV24" s="73">
        <f t="shared" si="65"/>
        <v>291193959.74426717</v>
      </c>
      <c r="AW24" s="73">
        <f>(((AS24+AV24)/2)*$H24)/12</f>
        <v>475931.32022639428</v>
      </c>
      <c r="AX24" s="73">
        <v>183967.2323515696</v>
      </c>
      <c r="AY24" s="73">
        <f t="shared" si="66"/>
        <v>291377926.97661871</v>
      </c>
      <c r="AZ24" s="73">
        <f>(((AV24+AY24)/2)*$H24)/12</f>
        <v>476782.7260407391</v>
      </c>
      <c r="BA24" s="73">
        <v>73001142.722351581</v>
      </c>
      <c r="BB24" s="73">
        <f t="shared" si="67"/>
        <v>364379069.69897032</v>
      </c>
      <c r="BC24" s="73">
        <f>(((AY24+BB24)/2)*$H24)/12</f>
        <v>536678.16045004188</v>
      </c>
      <c r="BD24" s="73">
        <v>5143439.5623515677</v>
      </c>
      <c r="BE24" s="73">
        <f t="shared" si="68"/>
        <v>369522509.2613219</v>
      </c>
      <c r="BF24" s="73">
        <f>(((BB24+BE24)/2)*$H24)/12</f>
        <v>600632.47718978219</v>
      </c>
      <c r="BG24" s="73">
        <v>23021509.202351566</v>
      </c>
      <c r="BH24" s="73">
        <f t="shared" si="69"/>
        <v>392544018.46367347</v>
      </c>
      <c r="BI24" s="73">
        <f>(((BE24+BH24)/2)*$H24)/12</f>
        <v>623682.95620691788</v>
      </c>
      <c r="BJ24" s="73">
        <v>118036259.30235155</v>
      </c>
      <c r="BK24" s="73">
        <f t="shared" si="70"/>
        <v>510580277.76602501</v>
      </c>
      <c r="BL24" s="73">
        <f>(((BH24+BK24)/2)*$H24)/12</f>
        <v>739126.06104921794</v>
      </c>
      <c r="BM24" s="73">
        <v>-7151.0401560792234</v>
      </c>
      <c r="BN24" s="73">
        <f t="shared" si="71"/>
        <v>510573126.72586894</v>
      </c>
      <c r="BO24" s="73">
        <f>(((BK24+BN24)/2)*$H24)/12</f>
        <v>835722.27736538311</v>
      </c>
      <c r="BP24" s="73">
        <v>-33874.870156079298</v>
      </c>
      <c r="BQ24" s="73">
        <f t="shared" si="72"/>
        <v>510539251.85571289</v>
      </c>
      <c r="BR24" s="73">
        <f>(((BN24+BQ24)/2)*$H24)/12</f>
        <v>835688.70134531974</v>
      </c>
      <c r="BS24" s="73">
        <v>-33740.970156078925</v>
      </c>
      <c r="BT24" s="73">
        <f t="shared" si="73"/>
        <v>510505510.88555682</v>
      </c>
      <c r="BU24" s="73">
        <f>(((BQ24+BT24)/2)*$H24)/12</f>
        <v>835633.36385753087</v>
      </c>
      <c r="BV24" s="73">
        <v>-320961.8701560793</v>
      </c>
      <c r="BW24" s="73">
        <f t="shared" si="74"/>
        <v>510184549.01540077</v>
      </c>
      <c r="BX24" s="73">
        <f>(((BT24+BW24)/2)*$H24)/12</f>
        <v>835343.07146444905</v>
      </c>
      <c r="BY24" s="73">
        <v>-298653.8701560793</v>
      </c>
      <c r="BZ24" s="73">
        <f t="shared" si="75"/>
        <v>509885895.14524472</v>
      </c>
      <c r="CA24" s="73">
        <f>(((BW24+BZ24)/2)*$H24)/12</f>
        <v>834835.97167385218</v>
      </c>
      <c r="CC24" s="104">
        <f t="shared" si="76"/>
        <v>8104823.8708189847</v>
      </c>
      <c r="CD24" s="92"/>
    </row>
    <row r="25" spans="1:82">
      <c r="A25" t="s">
        <v>83</v>
      </c>
      <c r="B25" t="s">
        <v>22</v>
      </c>
      <c r="C25" t="s">
        <v>22</v>
      </c>
      <c r="D25" s="117" t="s">
        <v>80</v>
      </c>
      <c r="E25" s="117" t="s">
        <v>86</v>
      </c>
      <c r="F25" s="117" t="str">
        <f>D25&amp;E25&amp;C25</f>
        <v>DHYDPSG-U</v>
      </c>
      <c r="G25" s="117" t="str">
        <f>E25&amp;C25</f>
        <v>HYDPSG-U</v>
      </c>
      <c r="H25" s="103">
        <v>2.7494235981839227E-2</v>
      </c>
      <c r="I25" s="105">
        <v>96382432.569999993</v>
      </c>
      <c r="J25" s="105">
        <f>(I25*H25)/12</f>
        <v>220830.11213194055</v>
      </c>
      <c r="K25" s="73">
        <v>951645.77932992112</v>
      </c>
      <c r="L25" s="73">
        <f>I25+K25</f>
        <v>97334078.349329919</v>
      </c>
      <c r="M25" s="73">
        <f>(((I25+L25)/2)*$H25)/12</f>
        <v>221920.31103310801</v>
      </c>
      <c r="N25" s="73">
        <v>229900.92932992126</v>
      </c>
      <c r="O25" s="73">
        <f t="shared" si="54"/>
        <v>97563979.278659835</v>
      </c>
      <c r="P25" s="73">
        <f>(((L25+O25)/2)*$H25)/12</f>
        <v>223273.88286775214</v>
      </c>
      <c r="Q25" s="73">
        <v>47183.149329921274</v>
      </c>
      <c r="R25" s="73">
        <f t="shared" si="55"/>
        <v>97611162.427989751</v>
      </c>
      <c r="S25" s="73">
        <f>(((O25+R25)/2)*$H25)/12</f>
        <v>223591.3084946473</v>
      </c>
      <c r="T25" s="73">
        <v>-431182.79067007871</v>
      </c>
      <c r="U25" s="73">
        <f t="shared" si="56"/>
        <v>97179979.637319669</v>
      </c>
      <c r="V25" s="73">
        <f>(((R25+U25)/2)*$H25)/12</f>
        <v>223151.40112981611</v>
      </c>
      <c r="W25" s="73">
        <v>-113492.60067007873</v>
      </c>
      <c r="X25" s="73">
        <f t="shared" si="57"/>
        <v>97066487.036649585</v>
      </c>
      <c r="Y25" s="73">
        <f>(((U25+X25)/2)*$H25)/12</f>
        <v>222527.42472385752</v>
      </c>
      <c r="Z25" s="73">
        <v>2850708.6593299215</v>
      </c>
      <c r="AA25" s="73">
        <f t="shared" si="58"/>
        <v>99917195.695979506</v>
      </c>
      <c r="AB25" s="73">
        <f>(((X25+AA25)/2)*$H25)/12</f>
        <v>225663.16073427722</v>
      </c>
      <c r="AC25" s="73">
        <v>-117624.25970822251</v>
      </c>
      <c r="AD25" s="73">
        <f t="shared" si="59"/>
        <v>99799571.43627128</v>
      </c>
      <c r="AE25" s="73">
        <f>(((AA25+AD25)/2)*$H25)/12</f>
        <v>228794.16354433898</v>
      </c>
      <c r="AF25" s="73">
        <v>-117624.25970822251</v>
      </c>
      <c r="AG25" s="73">
        <f t="shared" si="60"/>
        <v>99681947.176563054</v>
      </c>
      <c r="AH25" s="73">
        <f>(((AD25+AG25)/2)*$H25)/12</f>
        <v>228524.66444820503</v>
      </c>
      <c r="AI25" s="73">
        <v>-117624.25970822251</v>
      </c>
      <c r="AJ25" s="73">
        <f t="shared" si="61"/>
        <v>99564322.916854829</v>
      </c>
      <c r="AK25" s="73">
        <f>(((AG25+AJ25)/2)*$H25)/12</f>
        <v>228255.16535207114</v>
      </c>
      <c r="AL25" s="73">
        <v>52755.710291777519</v>
      </c>
      <c r="AM25" s="73">
        <f t="shared" si="62"/>
        <v>99617078.627146602</v>
      </c>
      <c r="AN25" s="73">
        <f>(((AJ25+AM25)/2)*$H25)/12</f>
        <v>228180.85238517716</v>
      </c>
      <c r="AO25" s="73">
        <v>-117624.25970822251</v>
      </c>
      <c r="AP25" s="73">
        <f t="shared" si="63"/>
        <v>99499454.367438376</v>
      </c>
      <c r="AQ25" s="73">
        <f>(((AM25+AP25)/2)*$H25)/12</f>
        <v>228106.53941828315</v>
      </c>
      <c r="AR25" s="73">
        <v>-117624.25970822251</v>
      </c>
      <c r="AS25" s="73">
        <f t="shared" si="64"/>
        <v>99381830.10773015</v>
      </c>
      <c r="AT25" s="73">
        <f>(((AP25+AS25)/2)*$H25)/12</f>
        <v>227837.04032214926</v>
      </c>
      <c r="AU25" s="73">
        <v>-117624.25970822251</v>
      </c>
      <c r="AV25" s="73">
        <f t="shared" si="65"/>
        <v>99264205.848021924</v>
      </c>
      <c r="AW25" s="73">
        <f>(((AS25+AV25)/2)*$H25)/12</f>
        <v>227567.54122601531</v>
      </c>
      <c r="AX25" s="73">
        <v>-117624.25970822251</v>
      </c>
      <c r="AY25" s="73">
        <f t="shared" si="66"/>
        <v>99146581.588313699</v>
      </c>
      <c r="AZ25" s="73">
        <f>(((AV25+AY25)/2)*$H25)/12</f>
        <v>227298.04212988136</v>
      </c>
      <c r="BA25" s="73">
        <v>-117624.25970822251</v>
      </c>
      <c r="BB25" s="73">
        <f t="shared" si="67"/>
        <v>99028957.328605473</v>
      </c>
      <c r="BC25" s="73">
        <f>(((AY25+BB25)/2)*$H25)/12</f>
        <v>227028.54303374747</v>
      </c>
      <c r="BD25" s="73">
        <v>-117624.25970822251</v>
      </c>
      <c r="BE25" s="73">
        <f t="shared" si="68"/>
        <v>98911333.068897247</v>
      </c>
      <c r="BF25" s="73">
        <f>(((BB25+BE25)/2)*$H25)/12</f>
        <v>226759.04393761352</v>
      </c>
      <c r="BG25" s="73">
        <v>18326962.270291779</v>
      </c>
      <c r="BH25" s="73">
        <f t="shared" si="69"/>
        <v>117238295.33918902</v>
      </c>
      <c r="BI25" s="73">
        <f>(((BE25+BH25)/2)*$H25)/12</f>
        <v>247619.53711828266</v>
      </c>
      <c r="BJ25" s="73">
        <v>1054709.7502917773</v>
      </c>
      <c r="BK25" s="73">
        <f t="shared" si="70"/>
        <v>118293005.0894808</v>
      </c>
      <c r="BL25" s="73">
        <f>(((BH25+BK25)/2)*$H25)/12</f>
        <v>269823.0481289716</v>
      </c>
      <c r="BM25" s="73">
        <v>-139103.09046942898</v>
      </c>
      <c r="BN25" s="73">
        <f t="shared" si="71"/>
        <v>118153901.99901137</v>
      </c>
      <c r="BO25" s="73">
        <f>(((BK25+BN25)/2)*$H25)/12</f>
        <v>270871.96086112573</v>
      </c>
      <c r="BP25" s="73">
        <v>-139103.09046942898</v>
      </c>
      <c r="BQ25" s="73">
        <f t="shared" si="72"/>
        <v>118014798.90854193</v>
      </c>
      <c r="BR25" s="73">
        <f>(((BN25+BQ25)/2)*$H25)/12</f>
        <v>270553.24976152828</v>
      </c>
      <c r="BS25" s="73">
        <v>-139103.09046942898</v>
      </c>
      <c r="BT25" s="73">
        <f t="shared" si="73"/>
        <v>117875695.8180725</v>
      </c>
      <c r="BU25" s="73">
        <f>(((BQ25+BT25)/2)*$H25)/12</f>
        <v>270234.53866193077</v>
      </c>
      <c r="BV25" s="73">
        <v>-139103.09046942898</v>
      </c>
      <c r="BW25" s="73">
        <f t="shared" si="74"/>
        <v>117736592.72760306</v>
      </c>
      <c r="BX25" s="73">
        <f>(((BT25+BW25)/2)*$H25)/12</f>
        <v>269915.82756233332</v>
      </c>
      <c r="BY25" s="73">
        <v>-139103.09046942898</v>
      </c>
      <c r="BZ25" s="73">
        <f t="shared" si="75"/>
        <v>117597489.63713363</v>
      </c>
      <c r="CA25" s="73">
        <f>(((BW25+BZ25)/2)*$H25)/12</f>
        <v>269597.11646273581</v>
      </c>
      <c r="CC25" s="104">
        <f t="shared" si="76"/>
        <v>3005105.4892063155</v>
      </c>
      <c r="CD25" s="92"/>
    </row>
    <row r="26" spans="1:82" s="98" customFormat="1" hidden="1">
      <c r="A26" s="111"/>
      <c r="D26" s="111"/>
      <c r="E26" s="111"/>
      <c r="F26" s="111"/>
      <c r="G26" s="111"/>
      <c r="H26" s="103"/>
      <c r="I26" s="105"/>
      <c r="J26" s="10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C26" s="112"/>
      <c r="CD26" s="113"/>
    </row>
    <row r="27" spans="1:82">
      <c r="A27" t="s">
        <v>87</v>
      </c>
      <c r="H27" s="103"/>
      <c r="I27" s="106">
        <f>SUBTOTAL(9,I22:I26)</f>
        <v>578504776.82999992</v>
      </c>
      <c r="J27" s="106">
        <f t="shared" ref="J27:BU27" si="77">SUBTOTAL(9,J22:J26)</f>
        <v>952190.04610847298</v>
      </c>
      <c r="K27" s="106">
        <f t="shared" si="77"/>
        <v>872657.73129815352</v>
      </c>
      <c r="L27" s="106">
        <f t="shared" si="77"/>
        <v>579377434.56129813</v>
      </c>
      <c r="M27" s="106">
        <f t="shared" si="77"/>
        <v>953236.02093784069</v>
      </c>
      <c r="N27" s="106">
        <f t="shared" si="77"/>
        <v>22885.281298153684</v>
      </c>
      <c r="O27" s="106">
        <f t="shared" si="77"/>
        <v>579400319.84259629</v>
      </c>
      <c r="P27" s="106">
        <f t="shared" si="77"/>
        <v>954396.36554577481</v>
      </c>
      <c r="Q27" s="106">
        <f t="shared" si="77"/>
        <v>-12193.918701846371</v>
      </c>
      <c r="R27" s="106">
        <f t="shared" si="77"/>
        <v>579388125.92389441</v>
      </c>
      <c r="S27" s="106">
        <f t="shared" si="77"/>
        <v>954536.61377039854</v>
      </c>
      <c r="T27" s="106">
        <f t="shared" si="77"/>
        <v>-1537762.4687018462</v>
      </c>
      <c r="U27" s="106">
        <f t="shared" si="77"/>
        <v>577850363.45519257</v>
      </c>
      <c r="V27" s="106">
        <f t="shared" si="77"/>
        <v>953108.59808868275</v>
      </c>
      <c r="W27" s="106">
        <f t="shared" si="77"/>
        <v>11658770.891298149</v>
      </c>
      <c r="X27" s="106">
        <f t="shared" si="77"/>
        <v>589509134.34649074</v>
      </c>
      <c r="Y27" s="106">
        <f t="shared" si="77"/>
        <v>961808.45157209155</v>
      </c>
      <c r="Z27" s="106">
        <f t="shared" si="77"/>
        <v>28193355.07129816</v>
      </c>
      <c r="AA27" s="106">
        <f t="shared" si="77"/>
        <v>617702489.41778886</v>
      </c>
      <c r="AB27" s="106">
        <f t="shared" si="77"/>
        <v>995989.05030533462</v>
      </c>
      <c r="AC27" s="106">
        <f t="shared" si="77"/>
        <v>-187359.65180144174</v>
      </c>
      <c r="AD27" s="106">
        <f t="shared" si="77"/>
        <v>617515129.7659874</v>
      </c>
      <c r="AE27" s="106">
        <f t="shared" si="77"/>
        <v>1019844.0298532936</v>
      </c>
      <c r="AF27" s="106">
        <f t="shared" si="77"/>
        <v>2587248.1381985573</v>
      </c>
      <c r="AG27" s="106">
        <f t="shared" si="77"/>
        <v>620102377.90418589</v>
      </c>
      <c r="AH27" s="106">
        <f t="shared" si="77"/>
        <v>1021771.053791457</v>
      </c>
      <c r="AI27" s="106">
        <f t="shared" si="77"/>
        <v>-280369.65180144267</v>
      </c>
      <c r="AJ27" s="106">
        <f t="shared" si="77"/>
        <v>619822008.25238454</v>
      </c>
      <c r="AK27" s="106">
        <f t="shared" si="77"/>
        <v>1023621.9574046277</v>
      </c>
      <c r="AL27" s="106">
        <f t="shared" si="77"/>
        <v>-360309.6818014427</v>
      </c>
      <c r="AM27" s="106">
        <f t="shared" si="77"/>
        <v>619461698.57058311</v>
      </c>
      <c r="AN27" s="106">
        <f t="shared" si="77"/>
        <v>1023116.2953151582</v>
      </c>
      <c r="AO27" s="106">
        <f t="shared" si="77"/>
        <v>332962.32819855749</v>
      </c>
      <c r="AP27" s="106">
        <f t="shared" si="77"/>
        <v>619794660.89878154</v>
      </c>
      <c r="AQ27" s="106">
        <f t="shared" si="77"/>
        <v>1023112.590323273</v>
      </c>
      <c r="AR27" s="106">
        <f t="shared" si="77"/>
        <v>218861.92819855723</v>
      </c>
      <c r="AS27" s="106">
        <f t="shared" si="77"/>
        <v>620013522.82698011</v>
      </c>
      <c r="AT27" s="106">
        <f t="shared" si="77"/>
        <v>1023527.1397985212</v>
      </c>
      <c r="AU27" s="106">
        <f t="shared" si="77"/>
        <v>508636.03819855716</v>
      </c>
      <c r="AV27" s="106">
        <f t="shared" si="77"/>
        <v>620522158.86517859</v>
      </c>
      <c r="AW27" s="106">
        <f t="shared" si="77"/>
        <v>1024085.4624153449</v>
      </c>
      <c r="AX27" s="106">
        <f t="shared" si="77"/>
        <v>-163746.32180144271</v>
      </c>
      <c r="AY27" s="106">
        <f t="shared" si="77"/>
        <v>620358412.54337716</v>
      </c>
      <c r="AZ27" s="106">
        <f t="shared" si="77"/>
        <v>1024330.6545694759</v>
      </c>
      <c r="BA27" s="106">
        <f t="shared" si="77"/>
        <v>72653429.168198571</v>
      </c>
      <c r="BB27" s="106">
        <f t="shared" si="77"/>
        <v>693011841.71157575</v>
      </c>
      <c r="BC27" s="106">
        <f t="shared" si="77"/>
        <v>1083619.8753185652</v>
      </c>
      <c r="BD27" s="106">
        <f t="shared" si="77"/>
        <v>4795726.0081985546</v>
      </c>
      <c r="BE27" s="106">
        <f t="shared" si="77"/>
        <v>697807567.71977437</v>
      </c>
      <c r="BF27" s="106">
        <f t="shared" si="77"/>
        <v>1146967.9783980916</v>
      </c>
      <c r="BG27" s="106">
        <f t="shared" si="77"/>
        <v>41118382.178198561</v>
      </c>
      <c r="BH27" s="106">
        <f t="shared" si="77"/>
        <v>738925949.89797294</v>
      </c>
      <c r="BI27" s="106">
        <f t="shared" si="77"/>
        <v>1190542.2360318168</v>
      </c>
      <c r="BJ27" s="106">
        <f t="shared" si="77"/>
        <v>118860879.75819854</v>
      </c>
      <c r="BK27" s="106">
        <f t="shared" si="77"/>
        <v>857786829.65617144</v>
      </c>
      <c r="BL27" s="106">
        <f t="shared" si="77"/>
        <v>1327852.1373207259</v>
      </c>
      <c r="BM27" s="106">
        <f t="shared" si="77"/>
        <v>-373324.10502934398</v>
      </c>
      <c r="BN27" s="106">
        <f t="shared" si="77"/>
        <v>857413505.5511421</v>
      </c>
      <c r="BO27" s="106">
        <f t="shared" si="77"/>
        <v>1425162.8974670973</v>
      </c>
      <c r="BP27" s="106">
        <f t="shared" si="77"/>
        <v>-400047.93502934405</v>
      </c>
      <c r="BQ27" s="106">
        <f t="shared" si="77"/>
        <v>857013457.61611271</v>
      </c>
      <c r="BR27" s="106">
        <f t="shared" si="77"/>
        <v>1424478.5871076202</v>
      </c>
      <c r="BS27" s="106">
        <f t="shared" si="77"/>
        <v>-399914.03502934368</v>
      </c>
      <c r="BT27" s="106">
        <f t="shared" si="77"/>
        <v>856613543.58108354</v>
      </c>
      <c r="BU27" s="106">
        <f t="shared" si="77"/>
        <v>1423772.5152804174</v>
      </c>
      <c r="BV27" s="106">
        <f t="shared" ref="BV27:CA27" si="78">SUBTOTAL(9,BV22:BV26)</f>
        <v>-687134.93502934417</v>
      </c>
      <c r="BW27" s="106">
        <f t="shared" si="78"/>
        <v>855926408.64605415</v>
      </c>
      <c r="BX27" s="106">
        <f t="shared" si="78"/>
        <v>1422831.4885479219</v>
      </c>
      <c r="BY27" s="106">
        <f t="shared" si="78"/>
        <v>-664826.93502934417</v>
      </c>
      <c r="BZ27" s="106">
        <f t="shared" si="78"/>
        <v>855261581.71102476</v>
      </c>
      <c r="CA27" s="106">
        <f t="shared" si="78"/>
        <v>1421673.6544179115</v>
      </c>
      <c r="CC27" s="109">
        <f>SUBTOTAL(9,CC22:CC26)</f>
        <v>14938844.62667351</v>
      </c>
    </row>
    <row r="28" spans="1:82">
      <c r="H28" s="103"/>
      <c r="I28" s="105"/>
      <c r="J28" s="105"/>
      <c r="K28" s="110"/>
      <c r="L28" s="110"/>
      <c r="N28" s="110"/>
      <c r="O28" s="110"/>
      <c r="Q28" s="110"/>
      <c r="R28" s="110"/>
      <c r="T28" s="110"/>
      <c r="U28" s="110"/>
      <c r="W28" s="110"/>
      <c r="X28" s="110"/>
      <c r="Z28" s="110"/>
      <c r="AA28" s="110"/>
      <c r="AC28" s="110"/>
      <c r="AD28" s="110"/>
      <c r="AF28" s="110"/>
      <c r="AG28" s="110"/>
      <c r="AI28" s="110"/>
      <c r="AJ28" s="110"/>
      <c r="AL28" s="110"/>
      <c r="AM28" s="110"/>
      <c r="AO28" s="110"/>
      <c r="AP28" s="110"/>
      <c r="AR28" s="110"/>
      <c r="AS28" s="110"/>
      <c r="AU28" s="110"/>
      <c r="AV28" s="110"/>
      <c r="AX28" s="110"/>
      <c r="AY28" s="110"/>
      <c r="BA28" s="110"/>
      <c r="BB28" s="110"/>
      <c r="BD28" s="110"/>
      <c r="BE28" s="110"/>
      <c r="BG28" s="110"/>
      <c r="BH28" s="110"/>
      <c r="BJ28" s="110"/>
      <c r="BK28" s="110"/>
      <c r="BM28" s="110"/>
      <c r="BN28" s="110"/>
      <c r="BP28" s="110"/>
      <c r="BQ28" s="110"/>
      <c r="BS28" s="110"/>
      <c r="BT28" s="110"/>
      <c r="BV28" s="110"/>
      <c r="BW28" s="110"/>
      <c r="BY28" s="110"/>
      <c r="BZ28" s="110"/>
      <c r="CC28" s="104"/>
    </row>
    <row r="29" spans="1:82">
      <c r="A29" s="91" t="s">
        <v>88</v>
      </c>
      <c r="H29" s="103"/>
      <c r="I29" s="105"/>
      <c r="J29" s="105"/>
      <c r="K29" s="110"/>
      <c r="L29" s="110"/>
      <c r="N29" s="110"/>
      <c r="O29" s="110"/>
      <c r="Q29" s="110"/>
      <c r="R29" s="110"/>
      <c r="T29" s="110"/>
      <c r="U29" s="110"/>
      <c r="W29" s="110"/>
      <c r="X29" s="110"/>
      <c r="Z29" s="110"/>
      <c r="AA29" s="110"/>
      <c r="AC29" s="110"/>
      <c r="AD29" s="110"/>
      <c r="AF29" s="110"/>
      <c r="AG29" s="110"/>
      <c r="AI29" s="110"/>
      <c r="AJ29" s="110"/>
      <c r="AL29" s="110"/>
      <c r="AM29" s="110"/>
      <c r="AO29" s="110"/>
      <c r="AP29" s="110"/>
      <c r="AR29" s="110"/>
      <c r="AS29" s="110"/>
      <c r="AU29" s="110"/>
      <c r="AV29" s="110"/>
      <c r="AX29" s="110"/>
      <c r="AY29" s="110"/>
      <c r="BA29" s="110"/>
      <c r="BB29" s="110"/>
      <c r="BD29" s="110"/>
      <c r="BE29" s="110"/>
      <c r="BG29" s="110"/>
      <c r="BH29" s="110"/>
      <c r="BJ29" s="110"/>
      <c r="BK29" s="110"/>
      <c r="BM29" s="110"/>
      <c r="BN29" s="110"/>
      <c r="BP29" s="110"/>
      <c r="BQ29" s="110"/>
      <c r="BS29" s="110"/>
      <c r="BT29" s="110"/>
      <c r="BV29" s="110"/>
      <c r="BW29" s="110"/>
      <c r="BY29" s="110"/>
      <c r="BZ29" s="110"/>
      <c r="CC29" s="104"/>
    </row>
    <row r="30" spans="1:82">
      <c r="A30" t="s">
        <v>82</v>
      </c>
      <c r="B30" t="s">
        <v>15</v>
      </c>
      <c r="C30" t="s">
        <v>17</v>
      </c>
      <c r="D30" s="117" t="s">
        <v>80</v>
      </c>
      <c r="E30" s="117" t="s">
        <v>89</v>
      </c>
      <c r="F30" s="117" t="str">
        <f>D30&amp;E30&amp;C30</f>
        <v>DOTHPDGU</v>
      </c>
      <c r="G30" s="117" t="str">
        <f>E30&amp;C30</f>
        <v>OTHPDGU</v>
      </c>
      <c r="H30" s="103">
        <v>0.1023374150728809</v>
      </c>
      <c r="I30" s="105">
        <v>1207689.6100000001</v>
      </c>
      <c r="J30" s="105">
        <f>(I30*H30)/12</f>
        <v>10299.319408147972</v>
      </c>
      <c r="K30" s="73">
        <v>-1808.9655763780249</v>
      </c>
      <c r="L30" s="73">
        <f>I30+K30</f>
        <v>1205880.6444236222</v>
      </c>
      <c r="M30" s="73">
        <f>(((I30+L30)/2)*$H30)/12</f>
        <v>10291.605872271206</v>
      </c>
      <c r="N30" s="73">
        <v>-1808.9655763780249</v>
      </c>
      <c r="O30" s="73">
        <f t="shared" ref="O30:O33" si="79">L30+N30</f>
        <v>1204071.6788472442</v>
      </c>
      <c r="P30" s="73">
        <f>(((L30+O30)/2)*$H30)/12</f>
        <v>10276.17880051768</v>
      </c>
      <c r="Q30" s="73">
        <v>-1808.9655763780249</v>
      </c>
      <c r="R30" s="73">
        <f t="shared" ref="R30:R33" si="80">O30+Q30</f>
        <v>1202262.7132708663</v>
      </c>
      <c r="S30" s="73">
        <f>(((O30+R30)/2)*$H30)/12</f>
        <v>10260.751728764149</v>
      </c>
      <c r="T30" s="73">
        <v>-1808.9655763780249</v>
      </c>
      <c r="U30" s="73">
        <f t="shared" ref="U30:U33" si="81">R30+T30</f>
        <v>1200453.7476944884</v>
      </c>
      <c r="V30" s="73">
        <f>(((R30+U30)/2)*$H30)/12</f>
        <v>10245.324657010622</v>
      </c>
      <c r="W30" s="73">
        <v>-1808.9655763780249</v>
      </c>
      <c r="X30" s="73">
        <f t="shared" ref="X30:X33" si="82">U30+W30</f>
        <v>1198644.7821181105</v>
      </c>
      <c r="Y30" s="73">
        <f>(((U30+X30)/2)*$H30)/12</f>
        <v>10229.897585257093</v>
      </c>
      <c r="Z30" s="73">
        <v>-1808.9655763780249</v>
      </c>
      <c r="AA30" s="73">
        <f t="shared" ref="AA30:AA33" si="83">X30+Z30</f>
        <v>1196835.8165417325</v>
      </c>
      <c r="AB30" s="73">
        <f>(((X30+AA30)/2)*$H30)/12</f>
        <v>10214.470513503567</v>
      </c>
      <c r="AC30" s="73">
        <v>-1792.707972953646</v>
      </c>
      <c r="AD30" s="73">
        <f t="shared" ref="AD30:AD33" si="84">AA30+AC30</f>
        <v>1195043.108568779</v>
      </c>
      <c r="AE30" s="73">
        <f>(((AA30+AD30)/2)*$H30)/12</f>
        <v>10199.11276512961</v>
      </c>
      <c r="AF30" s="73">
        <v>-1792.707972953646</v>
      </c>
      <c r="AG30" s="73">
        <f t="shared" ref="AG30:AG33" si="85">AD30+AF30</f>
        <v>1193250.4005958254</v>
      </c>
      <c r="AH30" s="73">
        <f>(((AD30+AG30)/2)*$H30)/12</f>
        <v>10183.824340135225</v>
      </c>
      <c r="AI30" s="73">
        <v>-1792.707972953646</v>
      </c>
      <c r="AJ30" s="73">
        <f t="shared" ref="AJ30:AJ33" si="86">AG30+AI30</f>
        <v>1191457.6926228718</v>
      </c>
      <c r="AK30" s="73">
        <f>(((AG30+AJ30)/2)*$H30)/12</f>
        <v>10168.535915140839</v>
      </c>
      <c r="AL30" s="73">
        <v>-1792.707972953646</v>
      </c>
      <c r="AM30" s="73">
        <f t="shared" ref="AM30:AM33" si="87">AJ30+AL30</f>
        <v>1189664.9846499183</v>
      </c>
      <c r="AN30" s="73">
        <f>(((AJ30+AM30)/2)*$H30)/12</f>
        <v>10153.247490146456</v>
      </c>
      <c r="AO30" s="73">
        <v>-1792.707972953646</v>
      </c>
      <c r="AP30" s="73">
        <f t="shared" ref="AP30:AP33" si="88">AM30+AO30</f>
        <v>1187872.2766769647</v>
      </c>
      <c r="AQ30" s="73">
        <f>(((AM30+AP30)/2)*$H30)/12</f>
        <v>10137.959065152072</v>
      </c>
      <c r="AR30" s="73">
        <v>-1792.707972953646</v>
      </c>
      <c r="AS30" s="73">
        <f t="shared" ref="AS30:AS33" si="89">AP30+AR30</f>
        <v>1186079.5687040112</v>
      </c>
      <c r="AT30" s="73">
        <f>(((AP30+AS30)/2)*$H30)/12</f>
        <v>10122.670640157687</v>
      </c>
      <c r="AU30" s="73">
        <v>-1792.707972953646</v>
      </c>
      <c r="AV30" s="73">
        <f t="shared" ref="AV30:AV33" si="90">AS30+AU30</f>
        <v>1184286.8607310576</v>
      </c>
      <c r="AW30" s="73">
        <f>(((AS30+AV30)/2)*$H30)/12</f>
        <v>10107.382215163303</v>
      </c>
      <c r="AX30" s="73">
        <v>-1792.707972953646</v>
      </c>
      <c r="AY30" s="73">
        <f t="shared" ref="AY30:AY33" si="91">AV30+AX30</f>
        <v>1182494.152758104</v>
      </c>
      <c r="AZ30" s="73">
        <f>(((AV30+AY30)/2)*$H30)/12</f>
        <v>10092.093790168919</v>
      </c>
      <c r="BA30" s="73">
        <v>-1209482.3179729537</v>
      </c>
      <c r="BB30" s="73">
        <f t="shared" ref="BB30:BB33" si="92">AY30+BA30</f>
        <v>-26988.165214849636</v>
      </c>
      <c r="BC30" s="73">
        <f>(((AY30+BB30)/2)*$H30)/12</f>
        <v>4927.1456611005488</v>
      </c>
      <c r="BD30" s="73">
        <v>-1792.707972953646</v>
      </c>
      <c r="BE30" s="73">
        <f t="shared" ref="BE30:BE33" si="93">BB30+BD30</f>
        <v>-28780.873187803281</v>
      </c>
      <c r="BF30" s="73">
        <f>(((BB30+BE30)/2)*$H30)/12</f>
        <v>-237.80246796782194</v>
      </c>
      <c r="BG30" s="73">
        <v>-1792.707972953646</v>
      </c>
      <c r="BH30" s="73">
        <f t="shared" ref="BH30:BH33" si="94">BE30+BG30</f>
        <v>-30573.581160756927</v>
      </c>
      <c r="BI30" s="73">
        <f>(((BE30+BH30)/2)*$H30)/12</f>
        <v>-253.09089296220691</v>
      </c>
      <c r="BJ30" s="73">
        <v>-1792.707972953646</v>
      </c>
      <c r="BK30" s="73">
        <f t="shared" ref="BK30:BK33" si="95">BH30+BJ30</f>
        <v>-32366.289133710572</v>
      </c>
      <c r="BL30" s="73">
        <f>(((BH30+BK30)/2)*$H30)/12</f>
        <v>-268.37931795659193</v>
      </c>
      <c r="BM30" s="73">
        <v>48.480588383947882</v>
      </c>
      <c r="BN30" s="73">
        <f t="shared" ref="BN30:BN33" si="96">BK30+BM30</f>
        <v>-32317.808545326625</v>
      </c>
      <c r="BO30" s="73">
        <f>(((BK30+BN30)/2)*$H30)/12</f>
        <v>-275.81680636643335</v>
      </c>
      <c r="BP30" s="73">
        <v>48.480588383947882</v>
      </c>
      <c r="BQ30" s="73">
        <f t="shared" ref="BQ30:BQ33" si="97">BN30+BP30</f>
        <v>-32269.327956942678</v>
      </c>
      <c r="BR30" s="73">
        <f>(((BN30+BQ30)/2)*$H30)/12</f>
        <v>-275.40335819173129</v>
      </c>
      <c r="BS30" s="73">
        <v>48.480588383947882</v>
      </c>
      <c r="BT30" s="73">
        <f t="shared" ref="BT30:BT33" si="98">BQ30+BS30</f>
        <v>-32220.847368558731</v>
      </c>
      <c r="BU30" s="73">
        <f>(((BQ30+BT30)/2)*$H30)/12</f>
        <v>-274.9899100170291</v>
      </c>
      <c r="BV30" s="73">
        <v>48.480588383947882</v>
      </c>
      <c r="BW30" s="73">
        <f t="shared" ref="BW30:BW33" si="99">BT30+BV30</f>
        <v>-32172.366780174783</v>
      </c>
      <c r="BX30" s="73">
        <f>(((BT30+BW30)/2)*$H30)/12</f>
        <v>-274.57646184232703</v>
      </c>
      <c r="BY30" s="73">
        <v>48.480588383947882</v>
      </c>
      <c r="BZ30" s="73">
        <f t="shared" ref="BZ30:BZ33" si="100">BW30+BY30</f>
        <v>-32123.886191790836</v>
      </c>
      <c r="CA30" s="73">
        <f>(((BW30+BZ30)/2)*$H30)/12</f>
        <v>-274.16301366762485</v>
      </c>
      <c r="CC30" s="104">
        <f>SUMIF($AR$6:$CA$6,"Depreciation Expense",$AR30:$CA30)</f>
        <v>33115.070077618686</v>
      </c>
      <c r="CD30" s="92"/>
    </row>
    <row r="31" spans="1:82">
      <c r="A31" t="s">
        <v>83</v>
      </c>
      <c r="B31" t="s">
        <v>15</v>
      </c>
      <c r="C31" t="s">
        <v>15</v>
      </c>
      <c r="D31" s="117" t="s">
        <v>80</v>
      </c>
      <c r="E31" s="117" t="s">
        <v>89</v>
      </c>
      <c r="F31" s="117" t="str">
        <f>D31&amp;E31&amp;C31</f>
        <v>DOTHPSG</v>
      </c>
      <c r="G31" s="117" t="str">
        <f>E31&amp;C31</f>
        <v>OTHPSG</v>
      </c>
      <c r="H31" s="103">
        <v>2.6017563160336508E-2</v>
      </c>
      <c r="I31" s="105">
        <v>1230406793.0699999</v>
      </c>
      <c r="J31" s="105">
        <f>(I31*H31)/12</f>
        <v>2667682.2043004846</v>
      </c>
      <c r="K31" s="73">
        <v>754423.41584634315</v>
      </c>
      <c r="L31" s="73">
        <f>I31+K31</f>
        <v>1231161216.4858463</v>
      </c>
      <c r="M31" s="73">
        <f>(((I31+L31)/2)*$H31)/12</f>
        <v>2668500.048420127</v>
      </c>
      <c r="N31" s="73">
        <v>-2278397.3041536575</v>
      </c>
      <c r="O31" s="73">
        <f t="shared" si="79"/>
        <v>1228882819.1816926</v>
      </c>
      <c r="P31" s="73">
        <f>(((L31+O31)/2)*$H31)/12</f>
        <v>2666847.9614662211</v>
      </c>
      <c r="Q31" s="73">
        <v>-2166554.4641536572</v>
      </c>
      <c r="R31" s="73">
        <f t="shared" si="80"/>
        <v>1226716264.7175388</v>
      </c>
      <c r="S31" s="73">
        <f>(((O31+R31)/2)*$H31)/12</f>
        <v>2662029.344242197</v>
      </c>
      <c r="T31" s="73">
        <v>-1197477.3441536571</v>
      </c>
      <c r="U31" s="73">
        <f t="shared" si="81"/>
        <v>1225518787.3733852</v>
      </c>
      <c r="V31" s="73">
        <f>(((R31+U31)/2)*$H31)/12</f>
        <v>2658382.5146569465</v>
      </c>
      <c r="W31" s="73">
        <v>-1988229.4641536572</v>
      </c>
      <c r="X31" s="73">
        <f t="shared" si="82"/>
        <v>1223530557.9092314</v>
      </c>
      <c r="Y31" s="73">
        <f>(((U31+X31)/2)*$H31)/12</f>
        <v>2654929.0009863023</v>
      </c>
      <c r="Z31" s="73">
        <v>-1430329.494153657</v>
      </c>
      <c r="AA31" s="73">
        <f t="shared" si="83"/>
        <v>1222100228.4150777</v>
      </c>
      <c r="AB31" s="73">
        <f>(((X31+AA31)/2)*$H31)/12</f>
        <v>2651223.0604190067</v>
      </c>
      <c r="AC31" s="73">
        <v>-5977281.1893165112</v>
      </c>
      <c r="AD31" s="73">
        <f t="shared" si="84"/>
        <v>1216122947.2257612</v>
      </c>
      <c r="AE31" s="73">
        <f>(((AA31+AD31)/2)*$H31)/12</f>
        <v>2643192.7279679906</v>
      </c>
      <c r="AF31" s="73">
        <v>-2151927.8993165111</v>
      </c>
      <c r="AG31" s="73">
        <f t="shared" si="85"/>
        <v>1213971019.3264446</v>
      </c>
      <c r="AH31" s="73">
        <f>(((AD31+AG31)/2)*$H31)/12</f>
        <v>2634380.1358468621</v>
      </c>
      <c r="AI31" s="73">
        <v>-2151927.8993165111</v>
      </c>
      <c r="AJ31" s="73">
        <f t="shared" si="86"/>
        <v>1211819091.4271281</v>
      </c>
      <c r="AK31" s="73">
        <f>(((AG31+AJ31)/2)*$H31)/12</f>
        <v>2629714.4758437821</v>
      </c>
      <c r="AL31" s="73">
        <v>-2151927.8993165111</v>
      </c>
      <c r="AM31" s="73">
        <f t="shared" si="87"/>
        <v>1209667163.5278115</v>
      </c>
      <c r="AN31" s="73">
        <f>(((AJ31+AM31)/2)*$H31)/12</f>
        <v>2625048.8158407025</v>
      </c>
      <c r="AO31" s="73">
        <v>-1897668.6393165111</v>
      </c>
      <c r="AP31" s="73">
        <f t="shared" si="88"/>
        <v>1207769494.888495</v>
      </c>
      <c r="AQ31" s="73">
        <f>(((AM31+AP31)/2)*$H31)/12</f>
        <v>2620658.789435795</v>
      </c>
      <c r="AR31" s="73">
        <v>-1479645.8793165111</v>
      </c>
      <c r="AS31" s="73">
        <f t="shared" si="89"/>
        <v>1206289849.0091784</v>
      </c>
      <c r="AT31" s="73">
        <f>(((AP31+AS31)/2)*$H31)/12</f>
        <v>2616997.5605274267</v>
      </c>
      <c r="AU31" s="73">
        <v>-1580215.0193165112</v>
      </c>
      <c r="AV31" s="73">
        <f t="shared" si="90"/>
        <v>1204709633.989862</v>
      </c>
      <c r="AW31" s="73">
        <f>(((AS31+AV31)/2)*$H31)/12</f>
        <v>2613680.4720194251</v>
      </c>
      <c r="AX31" s="73">
        <v>-2151927.8993165111</v>
      </c>
      <c r="AY31" s="73">
        <f t="shared" si="91"/>
        <v>1202557706.0905454</v>
      </c>
      <c r="AZ31" s="73">
        <f>(((AV31+AY31)/2)*$H31)/12</f>
        <v>2609634.5860148859</v>
      </c>
      <c r="BA31" s="73">
        <v>-2676535.3293165099</v>
      </c>
      <c r="BB31" s="73">
        <f t="shared" si="92"/>
        <v>1199881170.7612288</v>
      </c>
      <c r="BC31" s="73">
        <f>(((AY31+BB31)/2)*$H31)/12</f>
        <v>2604400.2173891226</v>
      </c>
      <c r="BD31" s="73">
        <v>15489144.080683488</v>
      </c>
      <c r="BE31" s="73">
        <f t="shared" si="93"/>
        <v>1215370314.8419123</v>
      </c>
      <c r="BF31" s="73">
        <f>(((BB31+BE31)/2)*$H31)/12</f>
        <v>2618289.9197823456</v>
      </c>
      <c r="BG31" s="73">
        <v>-2151927.8993165111</v>
      </c>
      <c r="BH31" s="73">
        <f t="shared" si="94"/>
        <v>1213218386.9425957</v>
      </c>
      <c r="BI31" s="73">
        <f>(((BE31+BH31)/2)*$H31)/12</f>
        <v>2632748.330798253</v>
      </c>
      <c r="BJ31" s="73">
        <v>1838483.1206834884</v>
      </c>
      <c r="BK31" s="73">
        <f t="shared" si="95"/>
        <v>1215056870.0632792</v>
      </c>
      <c r="BL31" s="73">
        <f>(((BH31+BK31)/2)*$H31)/12</f>
        <v>2632408.5362430294</v>
      </c>
      <c r="BM31" s="73">
        <v>-2139525.6437652004</v>
      </c>
      <c r="BN31" s="73">
        <f t="shared" si="96"/>
        <v>1212917344.4195139</v>
      </c>
      <c r="BO31" s="73">
        <f>(((BK31+BN31)/2)*$H31)/12</f>
        <v>2632082.1865406036</v>
      </c>
      <c r="BP31" s="73">
        <v>-2139525.6437652004</v>
      </c>
      <c r="BQ31" s="73">
        <f t="shared" si="97"/>
        <v>1210777818.7757487</v>
      </c>
      <c r="BR31" s="73">
        <f>(((BN31+BQ31)/2)*$H31)/12</f>
        <v>2627443.4162431187</v>
      </c>
      <c r="BS31" s="73">
        <v>781781.05623479979</v>
      </c>
      <c r="BT31" s="73">
        <f t="shared" si="98"/>
        <v>1211559599.8319836</v>
      </c>
      <c r="BU31" s="73">
        <f>(((BQ31+BT31)/2)*$H31)/12</f>
        <v>2625971.5326780486</v>
      </c>
      <c r="BV31" s="73">
        <v>762760.06623479957</v>
      </c>
      <c r="BW31" s="73">
        <f t="shared" si="99"/>
        <v>1212322359.8982184</v>
      </c>
      <c r="BX31" s="73">
        <f>(((BT31+BW31)/2)*$H31)/12</f>
        <v>2627645.9158533649</v>
      </c>
      <c r="BY31" s="73">
        <v>-1982638.3937652004</v>
      </c>
      <c r="BZ31" s="73">
        <f t="shared" si="100"/>
        <v>1210339721.5044532</v>
      </c>
      <c r="CA31" s="73">
        <f>(((BW31+BZ31)/2)*$H31)/12</f>
        <v>2626323.488293597</v>
      </c>
      <c r="CC31" s="104">
        <f t="shared" ref="CC31:CC33" si="101">SUMIF($AR$6:$CA$6,"Depreciation Expense",$AR31:$CA31)</f>
        <v>31467626.162383221</v>
      </c>
      <c r="CD31" s="92"/>
    </row>
    <row r="32" spans="1:82">
      <c r="A32" s="98" t="s">
        <v>90</v>
      </c>
      <c r="B32" s="98" t="s">
        <v>25</v>
      </c>
      <c r="C32" s="98" t="s">
        <v>25</v>
      </c>
      <c r="D32" s="111" t="s">
        <v>80</v>
      </c>
      <c r="E32" s="111" t="s">
        <v>89</v>
      </c>
      <c r="F32" s="111" t="s">
        <v>141</v>
      </c>
      <c r="G32" s="117" t="str">
        <f>E32&amp;C32</f>
        <v>OTHPSG-W</v>
      </c>
      <c r="H32" s="103">
        <v>4.0416844605133478E-2</v>
      </c>
      <c r="I32" s="105">
        <v>1998989689.4300001</v>
      </c>
      <c r="J32" s="105">
        <f>(I32*H32)/12</f>
        <v>6732737.9704130292</v>
      </c>
      <c r="K32" s="73">
        <v>84124.978671282457</v>
      </c>
      <c r="L32" s="73">
        <f>I32+K32</f>
        <v>1999073814.4086714</v>
      </c>
      <c r="M32" s="73">
        <f>(((I32+L32)/2)*$H32)/12</f>
        <v>6732879.6398376273</v>
      </c>
      <c r="N32" s="73">
        <v>-556111.13132871746</v>
      </c>
      <c r="O32" s="73">
        <f t="shared" si="79"/>
        <v>1998517703.2773426</v>
      </c>
      <c r="P32" s="73">
        <f>(((L32+O32)/2)*$H32)/12</f>
        <v>6732084.7985464716</v>
      </c>
      <c r="Q32" s="73">
        <v>999937.83867128252</v>
      </c>
      <c r="R32" s="73">
        <f t="shared" si="80"/>
        <v>1999517641.1160138</v>
      </c>
      <c r="S32" s="73">
        <f>(((O32+R32)/2)*$H32)/12</f>
        <v>6732832.2183407331</v>
      </c>
      <c r="T32" s="73">
        <v>1773591.5786712824</v>
      </c>
      <c r="U32" s="73">
        <f t="shared" si="81"/>
        <v>2001291232.694685</v>
      </c>
      <c r="V32" s="73">
        <f>(((R32+U32)/2)*$H32)/12</f>
        <v>6737502.9394852528</v>
      </c>
      <c r="W32" s="73">
        <v>1216371.1586712822</v>
      </c>
      <c r="X32" s="73">
        <f t="shared" si="82"/>
        <v>2002507603.8533564</v>
      </c>
      <c r="Y32" s="73">
        <f>(((U32+X32)/2)*$H32)/12</f>
        <v>6742538.1419573501</v>
      </c>
      <c r="Z32" s="73">
        <v>404330.49867128243</v>
      </c>
      <c r="AA32" s="73">
        <f t="shared" si="83"/>
        <v>2002911934.3520277</v>
      </c>
      <c r="AB32" s="73">
        <f>(((X32+AA32)/2)*$H32)/12</f>
        <v>6745267.4605838545</v>
      </c>
      <c r="AC32" s="73">
        <v>-65843.046679903331</v>
      </c>
      <c r="AD32" s="73">
        <f t="shared" si="84"/>
        <v>2002846091.3053477</v>
      </c>
      <c r="AE32" s="73">
        <f>(((AA32+AD32)/2)*$H32)/12</f>
        <v>6745837.4853650182</v>
      </c>
      <c r="AF32" s="73">
        <v>776479.03332009679</v>
      </c>
      <c r="AG32" s="73">
        <f t="shared" si="85"/>
        <v>2003622570.3386679</v>
      </c>
      <c r="AH32" s="73">
        <f>(((AD32+AG32)/2)*$H32)/12</f>
        <v>6747034.2213751366</v>
      </c>
      <c r="AI32" s="73">
        <v>-65843.046679903331</v>
      </c>
      <c r="AJ32" s="73">
        <f t="shared" si="86"/>
        <v>2003556727.2919879</v>
      </c>
      <c r="AK32" s="73">
        <f>(((AG32+AJ32)/2)*$H32)/12</f>
        <v>6748230.957385256</v>
      </c>
      <c r="AL32" s="73">
        <v>-65843.046679903331</v>
      </c>
      <c r="AM32" s="73">
        <f t="shared" si="87"/>
        <v>2003490884.2453079</v>
      </c>
      <c r="AN32" s="73">
        <f>(((AJ32+AM32)/2)*$H32)/12</f>
        <v>6748009.1933697565</v>
      </c>
      <c r="AO32" s="73">
        <v>-65843.046679903331</v>
      </c>
      <c r="AP32" s="73">
        <f t="shared" si="88"/>
        <v>2003425041.1986279</v>
      </c>
      <c r="AQ32" s="73">
        <f>(((AM32+AP32)/2)*$H32)/12</f>
        <v>6747787.429354257</v>
      </c>
      <c r="AR32" s="73">
        <v>-65843.046679903331</v>
      </c>
      <c r="AS32" s="73">
        <f t="shared" si="89"/>
        <v>2003359198.151948</v>
      </c>
      <c r="AT32" s="73">
        <f>(((AP32+AS32)/2)*$H32)/12</f>
        <v>6747565.6653387574</v>
      </c>
      <c r="AU32" s="73">
        <v>-65843.046679903331</v>
      </c>
      <c r="AV32" s="73">
        <f t="shared" si="90"/>
        <v>2003293355.105268</v>
      </c>
      <c r="AW32" s="73">
        <f>(((AS32+AV32)/2)*$H32)/12</f>
        <v>6747343.9013232579</v>
      </c>
      <c r="AX32" s="73">
        <v>-65843.046679903331</v>
      </c>
      <c r="AY32" s="73">
        <f t="shared" si="91"/>
        <v>2003227512.058588</v>
      </c>
      <c r="AZ32" s="73">
        <f>(((AV32+AY32)/2)*$H32)/12</f>
        <v>6747122.1373077584</v>
      </c>
      <c r="BA32" s="73">
        <v>-65843.046679903331</v>
      </c>
      <c r="BB32" s="73">
        <f t="shared" si="92"/>
        <v>2003161669.0119081</v>
      </c>
      <c r="BC32" s="73">
        <f>(((AY32+BB32)/2)*$H32)/12</f>
        <v>6746900.3732922589</v>
      </c>
      <c r="BD32" s="73">
        <v>-65843.046679903331</v>
      </c>
      <c r="BE32" s="73">
        <f t="shared" si="93"/>
        <v>2003095825.9652281</v>
      </c>
      <c r="BF32" s="73">
        <f>(((BB32+BE32)/2)*$H32)/12</f>
        <v>6746678.6092767594</v>
      </c>
      <c r="BG32" s="73">
        <v>-65843.046679903331</v>
      </c>
      <c r="BH32" s="73">
        <f t="shared" si="94"/>
        <v>2003029982.9185481</v>
      </c>
      <c r="BI32" s="73">
        <f>(((BE32+BH32)/2)*$H32)/12</f>
        <v>6746456.8452612599</v>
      </c>
      <c r="BJ32" s="73">
        <v>2485781.0233200965</v>
      </c>
      <c r="BK32" s="73">
        <f t="shared" si="95"/>
        <v>2005515763.9418683</v>
      </c>
      <c r="BL32" s="73">
        <f>(((BH32+BK32)/2)*$H32)/12</f>
        <v>6750532.1059760908</v>
      </c>
      <c r="BM32" s="73">
        <v>-65958.137358900814</v>
      </c>
      <c r="BN32" s="73">
        <f t="shared" si="96"/>
        <v>2005449805.8045094</v>
      </c>
      <c r="BO32" s="73">
        <f>(((BK32+BN32)/2)*$H32)/12</f>
        <v>6754607.1728741676</v>
      </c>
      <c r="BP32" s="73">
        <v>783755.09264109959</v>
      </c>
      <c r="BQ32" s="73">
        <f t="shared" si="97"/>
        <v>2006233560.8971505</v>
      </c>
      <c r="BR32" s="73">
        <f>(((BN32+BQ32)/2)*$H32)/12</f>
        <v>6755815.9682074869</v>
      </c>
      <c r="BS32" s="73">
        <v>309295.40264109918</v>
      </c>
      <c r="BT32" s="73">
        <f t="shared" si="98"/>
        <v>2006542856.2997916</v>
      </c>
      <c r="BU32" s="73">
        <f>(((BQ32+BT32)/2)*$H32)/12</f>
        <v>6757656.7037080452</v>
      </c>
      <c r="BV32" s="73">
        <v>-65958.137358900814</v>
      </c>
      <c r="BW32" s="73">
        <f t="shared" si="99"/>
        <v>2006476898.1624327</v>
      </c>
      <c r="BX32" s="73">
        <f>(((BT32+BW32)/2)*$H32)/12</f>
        <v>6758066.4922262756</v>
      </c>
      <c r="BY32" s="73">
        <v>-65958.137358900814</v>
      </c>
      <c r="BZ32" s="73">
        <f t="shared" si="100"/>
        <v>2006410940.0250738</v>
      </c>
      <c r="CA32" s="73">
        <f>(((BW32+BZ32)/2)*$H32)/12</f>
        <v>6757844.3405772699</v>
      </c>
      <c r="CC32" s="104">
        <f t="shared" si="101"/>
        <v>81016590.315369397</v>
      </c>
      <c r="CD32" s="92"/>
    </row>
    <row r="33" spans="1:82">
      <c r="A33" t="s">
        <v>83</v>
      </c>
      <c r="B33" t="s">
        <v>15</v>
      </c>
      <c r="C33" t="s">
        <v>26</v>
      </c>
      <c r="D33" s="117" t="s">
        <v>80</v>
      </c>
      <c r="E33" s="117" t="s">
        <v>89</v>
      </c>
      <c r="F33" s="117" t="str">
        <f>D33&amp;E33&amp;C33</f>
        <v>DOTHPSSGCT</v>
      </c>
      <c r="G33" s="117" t="str">
        <f>E33&amp;C33</f>
        <v>OTHPSSGCT</v>
      </c>
      <c r="H33" s="103">
        <v>3.320603176197811E-2</v>
      </c>
      <c r="I33" s="105">
        <v>78966674.829999998</v>
      </c>
      <c r="J33" s="105">
        <f>(I33*H33)/12</f>
        <v>218514.15937856477</v>
      </c>
      <c r="K33" s="73">
        <v>-68760.453792010972</v>
      </c>
      <c r="L33" s="73">
        <f>I33+K33</f>
        <v>78897914.376207992</v>
      </c>
      <c r="M33" s="73">
        <f>(((I33+L33)/2)*$H33)/12</f>
        <v>218419.02346970703</v>
      </c>
      <c r="N33" s="73">
        <v>-68760.453792010972</v>
      </c>
      <c r="O33" s="73">
        <f t="shared" si="79"/>
        <v>78829153.922415987</v>
      </c>
      <c r="P33" s="73">
        <f>(((L33+O33)/2)*$H33)/12</f>
        <v>218228.7516519916</v>
      </c>
      <c r="Q33" s="73">
        <v>-68760.453792010972</v>
      </c>
      <c r="R33" s="73">
        <f t="shared" si="80"/>
        <v>78760393.468623981</v>
      </c>
      <c r="S33" s="73">
        <f>(((O33+R33)/2)*$H33)/12</f>
        <v>218038.47983427614</v>
      </c>
      <c r="T33" s="73">
        <v>94221.836207989036</v>
      </c>
      <c r="U33" s="73">
        <f t="shared" si="81"/>
        <v>78854615.304831967</v>
      </c>
      <c r="V33" s="73">
        <f>(((R33+U33)/2)*$H33)/12</f>
        <v>218073.70781232652</v>
      </c>
      <c r="W33" s="73">
        <v>-34676.703792010972</v>
      </c>
      <c r="X33" s="73">
        <f t="shared" si="82"/>
        <v>78819938.601039961</v>
      </c>
      <c r="Y33" s="73">
        <f>(((U33+X33)/2)*$H33)/12</f>
        <v>218156.09354392136</v>
      </c>
      <c r="Z33" s="73">
        <v>2483733.5462079891</v>
      </c>
      <c r="AA33" s="73">
        <f t="shared" si="83"/>
        <v>81303672.147247955</v>
      </c>
      <c r="AB33" s="73">
        <f>(((X33+AA33)/2)*$H33)/12</f>
        <v>221544.57101459449</v>
      </c>
      <c r="AC33" s="73">
        <v>-70795.400766676219</v>
      </c>
      <c r="AD33" s="73">
        <f t="shared" si="84"/>
        <v>81232876.746481284</v>
      </c>
      <c r="AE33" s="73">
        <f>(((AA33+AD33)/2)*$H33)/12</f>
        <v>224883.07521031171</v>
      </c>
      <c r="AF33" s="73">
        <v>-70795.400766676219</v>
      </c>
      <c r="AG33" s="73">
        <f t="shared" si="85"/>
        <v>81162081.345714614</v>
      </c>
      <c r="AH33" s="73">
        <f>(((AD33+AG33)/2)*$H33)/12</f>
        <v>224687.17234977338</v>
      </c>
      <c r="AI33" s="73">
        <v>-70795.400766676219</v>
      </c>
      <c r="AJ33" s="73">
        <f t="shared" si="86"/>
        <v>81091285.944947943</v>
      </c>
      <c r="AK33" s="73">
        <f>(((AG33+AJ33)/2)*$H33)/12</f>
        <v>224491.26948923504</v>
      </c>
      <c r="AL33" s="73">
        <v>-70795.400766676219</v>
      </c>
      <c r="AM33" s="73">
        <f t="shared" si="87"/>
        <v>81020490.544181272</v>
      </c>
      <c r="AN33" s="73">
        <f>(((AJ33+AM33)/2)*$H33)/12</f>
        <v>224295.36662869671</v>
      </c>
      <c r="AO33" s="73">
        <v>-70795.400766676219</v>
      </c>
      <c r="AP33" s="73">
        <f t="shared" si="88"/>
        <v>80949695.143414602</v>
      </c>
      <c r="AQ33" s="73">
        <f>(((AM33+AP33)/2)*$H33)/12</f>
        <v>224099.46376815837</v>
      </c>
      <c r="AR33" s="73">
        <v>-70795.400766676219</v>
      </c>
      <c r="AS33" s="73">
        <f t="shared" si="89"/>
        <v>80878899.742647931</v>
      </c>
      <c r="AT33" s="73">
        <f>(((AP33+AS33)/2)*$H33)/12</f>
        <v>223903.56090762003</v>
      </c>
      <c r="AU33" s="73">
        <v>-70795.400766676219</v>
      </c>
      <c r="AV33" s="73">
        <f t="shared" si="90"/>
        <v>80808104.34188126</v>
      </c>
      <c r="AW33" s="73">
        <f>(((AS33+AV33)/2)*$H33)/12</f>
        <v>223707.6580470817</v>
      </c>
      <c r="AX33" s="73">
        <v>-70795.400766676219</v>
      </c>
      <c r="AY33" s="73">
        <f t="shared" si="91"/>
        <v>80737308.94111459</v>
      </c>
      <c r="AZ33" s="73">
        <f>(((AV33+AY33)/2)*$H33)/12</f>
        <v>223511.75518654336</v>
      </c>
      <c r="BA33" s="73">
        <v>-70795.400766676219</v>
      </c>
      <c r="BB33" s="73">
        <f t="shared" si="92"/>
        <v>80666513.540347919</v>
      </c>
      <c r="BC33" s="73">
        <f>(((AY33+BB33)/2)*$H33)/12</f>
        <v>223315.85232600503</v>
      </c>
      <c r="BD33" s="73">
        <v>-70795.400766676219</v>
      </c>
      <c r="BE33" s="73">
        <f t="shared" si="93"/>
        <v>80595718.139581248</v>
      </c>
      <c r="BF33" s="73">
        <f>(((BB33+BE33)/2)*$H33)/12</f>
        <v>223119.94946546669</v>
      </c>
      <c r="BG33" s="73">
        <v>-70795.400766676219</v>
      </c>
      <c r="BH33" s="73">
        <f t="shared" si="94"/>
        <v>80524922.738814577</v>
      </c>
      <c r="BI33" s="73">
        <f>(((BE33+BH33)/2)*$H33)/12</f>
        <v>222924.04660492836</v>
      </c>
      <c r="BJ33" s="73">
        <v>35451.189233323792</v>
      </c>
      <c r="BK33" s="73">
        <f t="shared" si="95"/>
        <v>80560373.928047895</v>
      </c>
      <c r="BL33" s="73">
        <f>(((BH33+BK33)/2)*$H33)/12</f>
        <v>222875.14489614591</v>
      </c>
      <c r="BM33" s="73">
        <v>-70148.171755640651</v>
      </c>
      <c r="BN33" s="73">
        <f t="shared" si="96"/>
        <v>80490225.756292254</v>
      </c>
      <c r="BO33" s="73">
        <f>(((BK33+BN33)/2)*$H33)/12</f>
        <v>222827.13868349252</v>
      </c>
      <c r="BP33" s="73">
        <v>-70148.171755640651</v>
      </c>
      <c r="BQ33" s="73">
        <f t="shared" si="97"/>
        <v>80420077.584536612</v>
      </c>
      <c r="BR33" s="73">
        <f>(((BN33+BQ33)/2)*$H33)/12</f>
        <v>222633.02681521233</v>
      </c>
      <c r="BS33" s="73">
        <v>-70148.171755640651</v>
      </c>
      <c r="BT33" s="73">
        <f t="shared" si="98"/>
        <v>80349929.41278097</v>
      </c>
      <c r="BU33" s="73">
        <f>(((BQ33+BT33)/2)*$H33)/12</f>
        <v>222438.91494693211</v>
      </c>
      <c r="BV33" s="73">
        <v>-70148.171755640651</v>
      </c>
      <c r="BW33" s="73">
        <f t="shared" si="99"/>
        <v>80279781.241025329</v>
      </c>
      <c r="BX33" s="73">
        <f>(((BT33+BW33)/2)*$H33)/12</f>
        <v>222244.80307865189</v>
      </c>
      <c r="BY33" s="73">
        <v>-70148.171755640651</v>
      </c>
      <c r="BZ33" s="73">
        <f t="shared" si="100"/>
        <v>80209633.069269687</v>
      </c>
      <c r="CA33" s="73">
        <f>(((BW33+BZ33)/2)*$H33)/12</f>
        <v>222050.69121037167</v>
      </c>
      <c r="CC33" s="104">
        <f t="shared" si="101"/>
        <v>2675552.5421684515</v>
      </c>
      <c r="CD33" s="92"/>
    </row>
    <row r="34" spans="1:82">
      <c r="A34" t="s">
        <v>119</v>
      </c>
      <c r="H34" s="103"/>
      <c r="I34" s="106">
        <f>SUBTOTAL(9,I30:I33)</f>
        <v>3309570846.9399996</v>
      </c>
      <c r="J34" s="106">
        <f t="shared" ref="J34:BU34" si="102">SUBTOTAL(9,J30:J33)</f>
        <v>9629233.6535002254</v>
      </c>
      <c r="K34" s="107">
        <f t="shared" si="102"/>
        <v>767978.9751492365</v>
      </c>
      <c r="L34" s="107">
        <f t="shared" si="102"/>
        <v>3310338825.9151492</v>
      </c>
      <c r="M34" s="108">
        <f t="shared" si="102"/>
        <v>9630090.3175997324</v>
      </c>
      <c r="N34" s="107">
        <f t="shared" si="102"/>
        <v>-2905077.8548507639</v>
      </c>
      <c r="O34" s="107">
        <f t="shared" si="102"/>
        <v>3307433748.0602984</v>
      </c>
      <c r="P34" s="108">
        <f t="shared" si="102"/>
        <v>9627437.6904652007</v>
      </c>
      <c r="Q34" s="107">
        <f t="shared" si="102"/>
        <v>-1237186.0448507639</v>
      </c>
      <c r="R34" s="107">
        <f t="shared" si="102"/>
        <v>3306196562.0154476</v>
      </c>
      <c r="S34" s="108">
        <f t="shared" si="102"/>
        <v>9623160.7941459697</v>
      </c>
      <c r="T34" s="107">
        <f t="shared" si="102"/>
        <v>668527.10514923639</v>
      </c>
      <c r="U34" s="107">
        <f t="shared" si="102"/>
        <v>3306865089.1205964</v>
      </c>
      <c r="V34" s="108">
        <f t="shared" si="102"/>
        <v>9624204.4866115358</v>
      </c>
      <c r="W34" s="107">
        <f t="shared" si="102"/>
        <v>-808343.97485076392</v>
      </c>
      <c r="X34" s="107">
        <f t="shared" si="102"/>
        <v>3306056745.1457458</v>
      </c>
      <c r="Y34" s="108">
        <f t="shared" si="102"/>
        <v>9625853.134072829</v>
      </c>
      <c r="Z34" s="107">
        <f t="shared" si="102"/>
        <v>1455925.5851492365</v>
      </c>
      <c r="AA34" s="107">
        <f t="shared" si="102"/>
        <v>3307512670.7308946</v>
      </c>
      <c r="AB34" s="108">
        <f t="shared" si="102"/>
        <v>9628249.562530959</v>
      </c>
      <c r="AC34" s="107">
        <f t="shared" si="102"/>
        <v>-6115712.3447360452</v>
      </c>
      <c r="AD34" s="107">
        <f t="shared" si="102"/>
        <v>3301396958.3861589</v>
      </c>
      <c r="AE34" s="108">
        <f t="shared" si="102"/>
        <v>9624112.4013084508</v>
      </c>
      <c r="AF34" s="107">
        <f t="shared" si="102"/>
        <v>-1448036.9747360442</v>
      </c>
      <c r="AG34" s="107">
        <f t="shared" si="102"/>
        <v>3299948921.4114227</v>
      </c>
      <c r="AH34" s="108">
        <f t="shared" si="102"/>
        <v>9616285.3539119065</v>
      </c>
      <c r="AI34" s="107">
        <f t="shared" si="102"/>
        <v>-2290359.0547360443</v>
      </c>
      <c r="AJ34" s="107">
        <f t="shared" si="102"/>
        <v>3297658562.3566866</v>
      </c>
      <c r="AK34" s="108">
        <f t="shared" si="102"/>
        <v>9612605.2386334129</v>
      </c>
      <c r="AL34" s="107">
        <f t="shared" si="102"/>
        <v>-2290359.0547360443</v>
      </c>
      <c r="AM34" s="107">
        <f t="shared" si="102"/>
        <v>3295368203.3019509</v>
      </c>
      <c r="AN34" s="108">
        <f t="shared" si="102"/>
        <v>9607506.6233293023</v>
      </c>
      <c r="AO34" s="107">
        <f t="shared" si="102"/>
        <v>-2036099.7947360442</v>
      </c>
      <c r="AP34" s="107">
        <f t="shared" si="102"/>
        <v>3293332103.5072145</v>
      </c>
      <c r="AQ34" s="108">
        <f t="shared" si="102"/>
        <v>9602683.6416233629</v>
      </c>
      <c r="AR34" s="107">
        <f t="shared" si="102"/>
        <v>-1618077.0347360442</v>
      </c>
      <c r="AS34" s="107">
        <f t="shared" si="102"/>
        <v>3291714026.4724789</v>
      </c>
      <c r="AT34" s="108">
        <f t="shared" si="102"/>
        <v>9598589.4574139621</v>
      </c>
      <c r="AU34" s="107">
        <f t="shared" si="102"/>
        <v>-1718646.1747360444</v>
      </c>
      <c r="AV34" s="107">
        <f t="shared" si="102"/>
        <v>3289995380.2977424</v>
      </c>
      <c r="AW34" s="108">
        <f t="shared" si="102"/>
        <v>9594839.4136049282</v>
      </c>
      <c r="AX34" s="107">
        <f t="shared" si="102"/>
        <v>-2290359.0547360443</v>
      </c>
      <c r="AY34" s="107">
        <f t="shared" si="102"/>
        <v>3287705021.2430058</v>
      </c>
      <c r="AZ34" s="108">
        <f t="shared" si="102"/>
        <v>9590360.5722993556</v>
      </c>
      <c r="BA34" s="107">
        <f t="shared" si="102"/>
        <v>-4022656.0947360429</v>
      </c>
      <c r="BB34" s="107">
        <f t="shared" si="102"/>
        <v>3283682365.1482701</v>
      </c>
      <c r="BC34" s="108">
        <f t="shared" si="102"/>
        <v>9579543.588668488</v>
      </c>
      <c r="BD34" s="107">
        <f t="shared" si="102"/>
        <v>15350712.925263956</v>
      </c>
      <c r="BE34" s="107">
        <f t="shared" si="102"/>
        <v>3299033078.0735335</v>
      </c>
      <c r="BF34" s="108">
        <f t="shared" si="102"/>
        <v>9587850.676056603</v>
      </c>
      <c r="BG34" s="107">
        <f t="shared" si="102"/>
        <v>-2290359.0547360443</v>
      </c>
      <c r="BH34" s="107">
        <f t="shared" si="102"/>
        <v>3296742719.0187974</v>
      </c>
      <c r="BI34" s="108">
        <f t="shared" si="102"/>
        <v>9601876.1317714788</v>
      </c>
      <c r="BJ34" s="107">
        <f t="shared" si="102"/>
        <v>4357922.6252639554</v>
      </c>
      <c r="BK34" s="107">
        <f t="shared" si="102"/>
        <v>3301100641.644062</v>
      </c>
      <c r="BL34" s="108">
        <f t="shared" si="102"/>
        <v>9605547.4077973105</v>
      </c>
      <c r="BM34" s="107">
        <f t="shared" si="102"/>
        <v>-2275583.4722913578</v>
      </c>
      <c r="BN34" s="107">
        <f t="shared" si="102"/>
        <v>3298825058.1717701</v>
      </c>
      <c r="BO34" s="108">
        <f t="shared" si="102"/>
        <v>9609240.6812918968</v>
      </c>
      <c r="BP34" s="107">
        <f t="shared" si="102"/>
        <v>-1425870.2422913574</v>
      </c>
      <c r="BQ34" s="107">
        <f t="shared" si="102"/>
        <v>3297399187.9294786</v>
      </c>
      <c r="BR34" s="108">
        <f t="shared" si="102"/>
        <v>9605617.0079076253</v>
      </c>
      <c r="BS34" s="107">
        <f t="shared" si="102"/>
        <v>1020976.7677086423</v>
      </c>
      <c r="BT34" s="107">
        <f t="shared" si="102"/>
        <v>3298420164.6971874</v>
      </c>
      <c r="BU34" s="108">
        <f t="shared" si="102"/>
        <v>9605792.1614230089</v>
      </c>
      <c r="BV34" s="107">
        <f t="shared" ref="BV34:CA34" si="103">SUBTOTAL(9,BV30:BV33)</f>
        <v>626702.23770864203</v>
      </c>
      <c r="BW34" s="107">
        <f t="shared" si="103"/>
        <v>3299046866.934896</v>
      </c>
      <c r="BX34" s="108">
        <f t="shared" si="103"/>
        <v>9607682.6346964501</v>
      </c>
      <c r="BY34" s="107">
        <f t="shared" si="103"/>
        <v>-2118696.2222913578</v>
      </c>
      <c r="BZ34" s="107">
        <f t="shared" si="103"/>
        <v>3296928170.712605</v>
      </c>
      <c r="CA34" s="108">
        <f t="shared" si="103"/>
        <v>9605944.357067572</v>
      </c>
      <c r="CC34" s="109">
        <f>SUBTOTAL(9,CC30:CC33)</f>
        <v>115192884.08999869</v>
      </c>
    </row>
    <row r="35" spans="1:82">
      <c r="H35" s="103"/>
      <c r="I35" s="105"/>
      <c r="J35" s="114"/>
      <c r="K35" s="115"/>
      <c r="L35" s="115"/>
      <c r="M35" s="93"/>
      <c r="N35" s="115"/>
      <c r="O35" s="115"/>
      <c r="P35" s="93"/>
      <c r="Q35" s="115"/>
      <c r="R35" s="115"/>
      <c r="S35" s="93"/>
      <c r="T35" s="115"/>
      <c r="U35" s="115"/>
      <c r="V35" s="93"/>
      <c r="W35" s="115"/>
      <c r="X35" s="115"/>
      <c r="Y35" s="93"/>
      <c r="Z35" s="115"/>
      <c r="AA35" s="115"/>
      <c r="AB35" s="93"/>
      <c r="AC35" s="115"/>
      <c r="AD35" s="115"/>
      <c r="AE35" s="93"/>
      <c r="AF35" s="115"/>
      <c r="AG35" s="115"/>
      <c r="AH35" s="93"/>
      <c r="AI35" s="115"/>
      <c r="AJ35" s="115"/>
      <c r="AK35" s="93"/>
      <c r="AL35" s="115"/>
      <c r="AM35" s="115"/>
      <c r="AN35" s="93"/>
      <c r="AO35" s="115"/>
      <c r="AP35" s="115"/>
      <c r="AQ35" s="93"/>
      <c r="AR35" s="115"/>
      <c r="AS35" s="115"/>
      <c r="AT35" s="93"/>
      <c r="AU35" s="115"/>
      <c r="AV35" s="115"/>
      <c r="AW35" s="93"/>
      <c r="AX35" s="115"/>
      <c r="AY35" s="115"/>
      <c r="AZ35" s="93"/>
      <c r="BA35" s="115"/>
      <c r="BB35" s="115"/>
      <c r="BC35" s="93"/>
      <c r="BD35" s="115"/>
      <c r="BE35" s="115"/>
      <c r="BF35" s="93"/>
      <c r="BG35" s="115"/>
      <c r="BH35" s="115"/>
      <c r="BI35" s="93"/>
      <c r="BJ35" s="115"/>
      <c r="BK35" s="115"/>
      <c r="BL35" s="93"/>
      <c r="BM35" s="115"/>
      <c r="BN35" s="115"/>
      <c r="BO35" s="93"/>
      <c r="BP35" s="115"/>
      <c r="BQ35" s="115"/>
      <c r="BR35" s="93"/>
      <c r="BS35" s="115"/>
      <c r="BT35" s="115"/>
      <c r="BU35" s="93"/>
      <c r="BV35" s="115"/>
      <c r="BW35" s="115"/>
      <c r="BX35" s="93"/>
      <c r="BY35" s="115"/>
      <c r="BZ35" s="115"/>
      <c r="CA35" s="93"/>
      <c r="CC35" s="104"/>
    </row>
    <row r="36" spans="1:82">
      <c r="A36" s="91" t="s">
        <v>92</v>
      </c>
      <c r="H36" s="103"/>
      <c r="I36" s="105"/>
      <c r="J36" s="114"/>
      <c r="K36" s="115"/>
      <c r="L36" s="115"/>
      <c r="M36" s="93"/>
      <c r="N36" s="115"/>
      <c r="O36" s="115"/>
      <c r="P36" s="93"/>
      <c r="Q36" s="115"/>
      <c r="R36" s="115"/>
      <c r="S36" s="93"/>
      <c r="T36" s="115"/>
      <c r="U36" s="115"/>
      <c r="V36" s="93"/>
      <c r="W36" s="115"/>
      <c r="X36" s="115"/>
      <c r="Y36" s="93"/>
      <c r="Z36" s="115"/>
      <c r="AA36" s="115"/>
      <c r="AB36" s="93"/>
      <c r="AC36" s="115"/>
      <c r="AD36" s="115"/>
      <c r="AE36" s="93"/>
      <c r="AF36" s="115"/>
      <c r="AG36" s="115"/>
      <c r="AH36" s="93"/>
      <c r="AI36" s="115"/>
      <c r="AJ36" s="115"/>
      <c r="AK36" s="93"/>
      <c r="AL36" s="115"/>
      <c r="AM36" s="115"/>
      <c r="AN36" s="93"/>
      <c r="AO36" s="115"/>
      <c r="AP36" s="115"/>
      <c r="AQ36" s="93"/>
      <c r="AR36" s="115"/>
      <c r="AS36" s="115"/>
      <c r="AT36" s="93"/>
      <c r="AU36" s="115"/>
      <c r="AV36" s="115"/>
      <c r="AW36" s="93"/>
      <c r="AX36" s="115"/>
      <c r="AY36" s="115"/>
      <c r="AZ36" s="93"/>
      <c r="BA36" s="115"/>
      <c r="BB36" s="115"/>
      <c r="BC36" s="93"/>
      <c r="BD36" s="115"/>
      <c r="BE36" s="115"/>
      <c r="BF36" s="93"/>
      <c r="BG36" s="115"/>
      <c r="BH36" s="115"/>
      <c r="BI36" s="93"/>
      <c r="BJ36" s="115"/>
      <c r="BK36" s="115"/>
      <c r="BL36" s="93"/>
      <c r="BM36" s="115"/>
      <c r="BN36" s="115"/>
      <c r="BO36" s="93"/>
      <c r="BP36" s="115"/>
      <c r="BQ36" s="115"/>
      <c r="BR36" s="93"/>
      <c r="BS36" s="115"/>
      <c r="BT36" s="115"/>
      <c r="BU36" s="93"/>
      <c r="BV36" s="115"/>
      <c r="BW36" s="115"/>
      <c r="BX36" s="93"/>
      <c r="BY36" s="115"/>
      <c r="BZ36" s="115"/>
      <c r="CA36" s="93"/>
      <c r="CC36" s="104"/>
    </row>
    <row r="37" spans="1:82">
      <c r="A37" t="s">
        <v>79</v>
      </c>
      <c r="B37" t="s">
        <v>15</v>
      </c>
      <c r="C37" t="s">
        <v>16</v>
      </c>
      <c r="D37" s="117" t="s">
        <v>80</v>
      </c>
      <c r="E37" s="117" t="s">
        <v>93</v>
      </c>
      <c r="F37" s="117" t="str">
        <f>D37&amp;E37&amp;C37</f>
        <v>DTRNPDGP</v>
      </c>
      <c r="G37" s="117" t="str">
        <f>E37&amp;C37</f>
        <v>TRNPDGP</v>
      </c>
      <c r="H37" s="103">
        <v>1.9435598088034144E-2</v>
      </c>
      <c r="I37" s="105">
        <v>562508283.15999997</v>
      </c>
      <c r="J37" s="105">
        <f>(I37*H37)/12</f>
        <v>911057.07605732197</v>
      </c>
      <c r="K37" s="73">
        <v>-402614.02981927554</v>
      </c>
      <c r="L37" s="73">
        <f>I37+K37</f>
        <v>562105669.13018072</v>
      </c>
      <c r="M37" s="73">
        <f>(((I37+L37)/2)*$H37)/12</f>
        <v>910731.03253781481</v>
      </c>
      <c r="N37" s="73">
        <v>-402614.02981927554</v>
      </c>
      <c r="O37" s="73">
        <f t="shared" ref="O37:O39" si="104">L37+N37</f>
        <v>561703055.10036147</v>
      </c>
      <c r="P37" s="73">
        <f>(((L37+O37)/2)*$H37)/12</f>
        <v>910078.94549880072</v>
      </c>
      <c r="Q37" s="73">
        <v>-402614.02981927554</v>
      </c>
      <c r="R37" s="73">
        <f t="shared" ref="R37:R39" si="105">O37+Q37</f>
        <v>561300441.07054222</v>
      </c>
      <c r="S37" s="73">
        <f>(((O37+R37)/2)*$H37)/12</f>
        <v>909426.85845978651</v>
      </c>
      <c r="T37" s="73">
        <v>-402614.02981927554</v>
      </c>
      <c r="U37" s="73">
        <f t="shared" ref="U37:U39" si="106">R37+T37</f>
        <v>560897827.04072297</v>
      </c>
      <c r="V37" s="73">
        <f>(((R37+U37)/2)*$H37)/12</f>
        <v>908774.77142077219</v>
      </c>
      <c r="W37" s="73">
        <v>-607830.66981927562</v>
      </c>
      <c r="X37" s="73">
        <f t="shared" ref="X37:X39" si="107">U37+W37</f>
        <v>560289996.37090373</v>
      </c>
      <c r="Y37" s="73">
        <f>(((U37+X37)/2)*$H37)/12</f>
        <v>907956.49654275738</v>
      </c>
      <c r="Z37" s="73">
        <v>-402614.02981927554</v>
      </c>
      <c r="AA37" s="73">
        <f t="shared" ref="AA37:AA39" si="108">X37+Z37</f>
        <v>559887382.34108448</v>
      </c>
      <c r="AB37" s="73">
        <f>(((X37+AA37)/2)*$H37)/12</f>
        <v>907138.22166474245</v>
      </c>
      <c r="AC37" s="73">
        <v>-400738.12599341123</v>
      </c>
      <c r="AD37" s="73">
        <f t="shared" ref="AD37:AD39" si="109">AA37+AC37</f>
        <v>559486644.21509111</v>
      </c>
      <c r="AE37" s="73">
        <f>(((AA37+AD37)/2)*$H37)/12</f>
        <v>906487.65376376209</v>
      </c>
      <c r="AF37" s="73">
        <v>-400738.12599341123</v>
      </c>
      <c r="AG37" s="73">
        <f t="shared" ref="AG37:AG39" si="110">AD37+AF37</f>
        <v>559085906.08909774</v>
      </c>
      <c r="AH37" s="73">
        <f>(((AD37+AG37)/2)*$H37)/12</f>
        <v>905838.60500081535</v>
      </c>
      <c r="AI37" s="73">
        <v>-400738.12599341123</v>
      </c>
      <c r="AJ37" s="73">
        <f t="shared" ref="AJ37:AJ39" si="111">AG37+AI37</f>
        <v>558685167.96310437</v>
      </c>
      <c r="AK37" s="73">
        <f>(((AG37+AJ37)/2)*$H37)/12</f>
        <v>905189.55623786896</v>
      </c>
      <c r="AL37" s="73">
        <v>-400738.12599341123</v>
      </c>
      <c r="AM37" s="73">
        <f t="shared" ref="AM37:AM39" si="112">AJ37+AL37</f>
        <v>558284429.837111</v>
      </c>
      <c r="AN37" s="73">
        <f>(((AJ37+AM37)/2)*$H37)/12</f>
        <v>904540.50747492211</v>
      </c>
      <c r="AO37" s="73">
        <v>-400738.12599341123</v>
      </c>
      <c r="AP37" s="73">
        <f t="shared" ref="AP37:AP39" si="113">AM37+AO37</f>
        <v>557883691.71111763</v>
      </c>
      <c r="AQ37" s="73">
        <f>(((AM37+AP37)/2)*$H37)/12</f>
        <v>903891.45871197572</v>
      </c>
      <c r="AR37" s="73">
        <v>-400738.12599341123</v>
      </c>
      <c r="AS37" s="73">
        <f t="shared" ref="AS37:AS39" si="114">AP37+AR37</f>
        <v>557482953.58512425</v>
      </c>
      <c r="AT37" s="73">
        <f>(((AP37+AS37)/2)*$H37)/12</f>
        <v>903242.40994902886</v>
      </c>
      <c r="AU37" s="73">
        <v>-400738.12599341123</v>
      </c>
      <c r="AV37" s="73">
        <f t="shared" ref="AV37:AV39" si="115">AS37+AU37</f>
        <v>557082215.45913088</v>
      </c>
      <c r="AW37" s="73">
        <f>(((AS37+AV37)/2)*$H37)/12</f>
        <v>902593.36118608247</v>
      </c>
      <c r="AX37" s="73">
        <v>-400738.12599341123</v>
      </c>
      <c r="AY37" s="73">
        <f t="shared" ref="AY37:AY39" si="116">AV37+AX37</f>
        <v>556681477.33313751</v>
      </c>
      <c r="AZ37" s="73">
        <f>(((AV37+AY37)/2)*$H37)/12</f>
        <v>901944.31242313574</v>
      </c>
      <c r="BA37" s="73">
        <v>-400738.12599341123</v>
      </c>
      <c r="BB37" s="73">
        <f t="shared" ref="BB37:BB39" si="117">AY37+BA37</f>
        <v>556280739.20714414</v>
      </c>
      <c r="BC37" s="73">
        <f>(((AY37+BB37)/2)*$H37)/12</f>
        <v>901295.26366018935</v>
      </c>
      <c r="BD37" s="73">
        <v>-400738.12599341123</v>
      </c>
      <c r="BE37" s="73">
        <f t="shared" ref="BE37:BE39" si="118">BB37+BD37</f>
        <v>555880001.08115077</v>
      </c>
      <c r="BF37" s="73">
        <f>(((BB37+BE37)/2)*$H37)/12</f>
        <v>900646.21489724249</v>
      </c>
      <c r="BG37" s="73">
        <v>-400738.12599341123</v>
      </c>
      <c r="BH37" s="73">
        <f t="shared" ref="BH37:BH39" si="119">BE37+BG37</f>
        <v>555479262.9551574</v>
      </c>
      <c r="BI37" s="73">
        <f>(((BE37+BH37)/2)*$H37)/12</f>
        <v>899997.1661342961</v>
      </c>
      <c r="BJ37" s="73">
        <v>-400738.12599341123</v>
      </c>
      <c r="BK37" s="73">
        <f t="shared" ref="BK37:BK39" si="120">BH37+BJ37</f>
        <v>555078524.82916403</v>
      </c>
      <c r="BL37" s="73">
        <f>(((BH37+BK37)/2)*$H37)/12</f>
        <v>899348.11737134925</v>
      </c>
      <c r="BM37" s="73">
        <v>-397296.19711936073</v>
      </c>
      <c r="BN37" s="73">
        <f t="shared" ref="BN37:BN39" si="121">BK37+BM37</f>
        <v>554681228.63204467</v>
      </c>
      <c r="BO37" s="73">
        <f>(((BK37+BN37)/2)*$H37)/12</f>
        <v>898701.85593949642</v>
      </c>
      <c r="BP37" s="73">
        <v>-397296.19711936073</v>
      </c>
      <c r="BQ37" s="73">
        <f t="shared" ref="BQ37:BQ39" si="122">BN37+BP37</f>
        <v>554283932.43492532</v>
      </c>
      <c r="BR37" s="73">
        <f>(((BN37+BQ37)/2)*$H37)/12</f>
        <v>898058.38183873659</v>
      </c>
      <c r="BS37" s="73">
        <v>-397296.19711936073</v>
      </c>
      <c r="BT37" s="73">
        <f t="shared" ref="BT37:BT39" si="123">BQ37+BS37</f>
        <v>553886636.23780596</v>
      </c>
      <c r="BU37" s="73">
        <f>(((BQ37+BT37)/2)*$H37)/12</f>
        <v>897414.90773797699</v>
      </c>
      <c r="BV37" s="73">
        <v>-397296.19711936073</v>
      </c>
      <c r="BW37" s="73">
        <f t="shared" ref="BW37:BW39" si="124">BT37+BV37</f>
        <v>553489340.04068661</v>
      </c>
      <c r="BX37" s="73">
        <f>(((BT37+BW37)/2)*$H37)/12</f>
        <v>896771.43363721715</v>
      </c>
      <c r="BY37" s="73">
        <v>-397296.19711936073</v>
      </c>
      <c r="BZ37" s="73">
        <f t="shared" ref="BZ37:BZ39" si="125">BW37+BY37</f>
        <v>553092043.84356725</v>
      </c>
      <c r="CA37" s="73">
        <f>(((BW37+BZ37)/2)*$H37)/12</f>
        <v>896127.95953645778</v>
      </c>
      <c r="CC37" s="104">
        <f>SUMIF($AR$6:$CA$6,"Depreciation Expense",$AR37:$CA37)</f>
        <v>10796141.384311209</v>
      </c>
      <c r="CD37" s="92"/>
    </row>
    <row r="38" spans="1:82">
      <c r="A38" t="s">
        <v>82</v>
      </c>
      <c r="B38" t="s">
        <v>15</v>
      </c>
      <c r="C38" t="s">
        <v>17</v>
      </c>
      <c r="D38" s="117" t="s">
        <v>80</v>
      </c>
      <c r="E38" s="117" t="s">
        <v>93</v>
      </c>
      <c r="F38" s="117" t="str">
        <f>D38&amp;E38&amp;C38</f>
        <v>DTRNPDGU</v>
      </c>
      <c r="G38" s="117" t="str">
        <f>E38&amp;C38</f>
        <v>TRNPDGU</v>
      </c>
      <c r="H38" s="103">
        <v>1.8967889497817299E-2</v>
      </c>
      <c r="I38" s="105">
        <v>659011430.26999998</v>
      </c>
      <c r="J38" s="105">
        <f>(I38*H38)/12</f>
        <v>1041671.3322633243</v>
      </c>
      <c r="K38" s="73">
        <v>-297993.47370437562</v>
      </c>
      <c r="L38" s="73">
        <f>I38+K38</f>
        <v>658713436.79629564</v>
      </c>
      <c r="M38" s="73">
        <f>(((I38+L38)/2)*$H38)/12</f>
        <v>1041435.8194599786</v>
      </c>
      <c r="N38" s="73">
        <v>-297993.47370437562</v>
      </c>
      <c r="O38" s="73">
        <f t="shared" si="104"/>
        <v>658415443.3225913</v>
      </c>
      <c r="P38" s="73">
        <f>(((L38+O38)/2)*$H38)/12</f>
        <v>1040964.7938532875</v>
      </c>
      <c r="Q38" s="73">
        <v>-297993.47370437562</v>
      </c>
      <c r="R38" s="73">
        <f t="shared" si="105"/>
        <v>658117449.84888697</v>
      </c>
      <c r="S38" s="73">
        <f>(((O38+R38)/2)*$H38)/12</f>
        <v>1040493.7682465962</v>
      </c>
      <c r="T38" s="73">
        <v>-297993.47370437562</v>
      </c>
      <c r="U38" s="73">
        <f t="shared" si="106"/>
        <v>657819456.37518263</v>
      </c>
      <c r="V38" s="73">
        <f>(((R38+U38)/2)*$H38)/12</f>
        <v>1040022.742639905</v>
      </c>
      <c r="W38" s="73">
        <v>-297993.47370437562</v>
      </c>
      <c r="X38" s="73">
        <f t="shared" si="107"/>
        <v>657521462.90147829</v>
      </c>
      <c r="Y38" s="73">
        <f>(((U38+X38)/2)*$H38)/12</f>
        <v>1039551.7170332138</v>
      </c>
      <c r="Z38" s="73">
        <v>-297993.47370437562</v>
      </c>
      <c r="AA38" s="73">
        <f t="shared" si="108"/>
        <v>657223469.42777395</v>
      </c>
      <c r="AB38" s="73">
        <f>(((X38+AA38)/2)*$H38)/12</f>
        <v>1039080.6914265226</v>
      </c>
      <c r="AC38" s="73">
        <v>-297184.98899872479</v>
      </c>
      <c r="AD38" s="73">
        <f t="shared" si="109"/>
        <v>656926284.43877518</v>
      </c>
      <c r="AE38" s="73">
        <f>(((AA38+AD38)/2)*$H38)/12</f>
        <v>1038610.304788521</v>
      </c>
      <c r="AF38" s="73">
        <v>-297184.98899872479</v>
      </c>
      <c r="AG38" s="73">
        <f t="shared" si="110"/>
        <v>656629099.44977641</v>
      </c>
      <c r="AH38" s="73">
        <f>(((AD38+AG38)/2)*$H38)/12</f>
        <v>1038140.5571192097</v>
      </c>
      <c r="AI38" s="73">
        <v>-297184.98899872479</v>
      </c>
      <c r="AJ38" s="73">
        <f t="shared" si="111"/>
        <v>656331914.46077764</v>
      </c>
      <c r="AK38" s="73">
        <f>(((AG38+AJ38)/2)*$H38)/12</f>
        <v>1037670.809449898</v>
      </c>
      <c r="AL38" s="73">
        <v>-297184.98899872479</v>
      </c>
      <c r="AM38" s="73">
        <f t="shared" si="112"/>
        <v>656034729.47177887</v>
      </c>
      <c r="AN38" s="73">
        <f>(((AJ38+AM38)/2)*$H38)/12</f>
        <v>1037201.0617805865</v>
      </c>
      <c r="AO38" s="73">
        <v>-297184.98899872479</v>
      </c>
      <c r="AP38" s="73">
        <f t="shared" si="113"/>
        <v>655737544.4827801</v>
      </c>
      <c r="AQ38" s="73">
        <f>(((AM38+AP38)/2)*$H38)/12</f>
        <v>1036731.3141112748</v>
      </c>
      <c r="AR38" s="73">
        <v>-297184.98899872479</v>
      </c>
      <c r="AS38" s="73">
        <f t="shared" si="114"/>
        <v>655440359.49378133</v>
      </c>
      <c r="AT38" s="73">
        <f>(((AP38+AS38)/2)*$H38)/12</f>
        <v>1036261.5664419634</v>
      </c>
      <c r="AU38" s="73">
        <v>-297184.98899872479</v>
      </c>
      <c r="AV38" s="73">
        <f t="shared" si="115"/>
        <v>655143174.50478256</v>
      </c>
      <c r="AW38" s="73">
        <f>(((AS38+AV38)/2)*$H38)/12</f>
        <v>1035791.8187726516</v>
      </c>
      <c r="AX38" s="73">
        <v>-297184.98899872479</v>
      </c>
      <c r="AY38" s="73">
        <f t="shared" si="116"/>
        <v>654845989.51578379</v>
      </c>
      <c r="AZ38" s="73">
        <f>(((AV38+AY38)/2)*$H38)/12</f>
        <v>1035322.0711033404</v>
      </c>
      <c r="BA38" s="73">
        <v>-297184.98899872479</v>
      </c>
      <c r="BB38" s="73">
        <f t="shared" si="117"/>
        <v>654548804.52678502</v>
      </c>
      <c r="BC38" s="73">
        <f>(((AY38+BB38)/2)*$H38)/12</f>
        <v>1034852.3234340284</v>
      </c>
      <c r="BD38" s="73">
        <v>-297184.98899872479</v>
      </c>
      <c r="BE38" s="73">
        <f t="shared" si="118"/>
        <v>654251619.53778625</v>
      </c>
      <c r="BF38" s="73">
        <f>(((BB38+BE38)/2)*$H38)/12</f>
        <v>1034382.5757647171</v>
      </c>
      <c r="BG38" s="73">
        <v>-297184.98899872479</v>
      </c>
      <c r="BH38" s="73">
        <f t="shared" si="119"/>
        <v>653954434.54878747</v>
      </c>
      <c r="BI38" s="73">
        <f>(((BE38+BH38)/2)*$H38)/12</f>
        <v>1033912.8280954054</v>
      </c>
      <c r="BJ38" s="73">
        <v>-297184.98899872479</v>
      </c>
      <c r="BK38" s="73">
        <f t="shared" si="120"/>
        <v>653657249.5597887</v>
      </c>
      <c r="BL38" s="73">
        <f>(((BH38+BK38)/2)*$H38)/12</f>
        <v>1033443.080426094</v>
      </c>
      <c r="BM38" s="73">
        <v>-295572.40657960187</v>
      </c>
      <c r="BN38" s="73">
        <f t="shared" si="121"/>
        <v>653361677.15320909</v>
      </c>
      <c r="BO38" s="73">
        <f>(((BK38+BN38)/2)*$H38)/12</f>
        <v>1032974.6072269963</v>
      </c>
      <c r="BP38" s="73">
        <v>-295572.40657960187</v>
      </c>
      <c r="BQ38" s="73">
        <f t="shared" si="122"/>
        <v>653066104.74662948</v>
      </c>
      <c r="BR38" s="73">
        <f>(((BN38+BQ38)/2)*$H38)/12</f>
        <v>1032507.4084981122</v>
      </c>
      <c r="BS38" s="73">
        <v>-295572.40657960187</v>
      </c>
      <c r="BT38" s="73">
        <f t="shared" si="123"/>
        <v>652770532.34004986</v>
      </c>
      <c r="BU38" s="73">
        <f>(((BQ38+BT38)/2)*$H38)/12</f>
        <v>1032040.2097692286</v>
      </c>
      <c r="BV38" s="73">
        <v>-295572.40657960187</v>
      </c>
      <c r="BW38" s="73">
        <f t="shared" si="124"/>
        <v>652474959.93347025</v>
      </c>
      <c r="BX38" s="73">
        <f>(((BT38+BW38)/2)*$H38)/12</f>
        <v>1031573.0110403447</v>
      </c>
      <c r="BY38" s="73">
        <v>-295572.40657960187</v>
      </c>
      <c r="BZ38" s="73">
        <f t="shared" si="125"/>
        <v>652179387.52689064</v>
      </c>
      <c r="CA38" s="73">
        <f>(((BW38+BZ38)/2)*$H38)/12</f>
        <v>1031105.8123114611</v>
      </c>
      <c r="CC38" s="104">
        <f t="shared" ref="CC38:CC39" si="126">SUMIF($AR$6:$CA$6,"Depreciation Expense",$AR38:$CA38)</f>
        <v>12404167.312884344</v>
      </c>
      <c r="CD38" s="92"/>
    </row>
    <row r="39" spans="1:82">
      <c r="A39" t="s">
        <v>83</v>
      </c>
      <c r="B39" t="s">
        <v>15</v>
      </c>
      <c r="C39" t="s">
        <v>15</v>
      </c>
      <c r="D39" s="117" t="s">
        <v>80</v>
      </c>
      <c r="E39" s="117" t="s">
        <v>93</v>
      </c>
      <c r="F39" s="117" t="str">
        <f>D39&amp;E39&amp;C39</f>
        <v>DTRNPSG</v>
      </c>
      <c r="G39" s="117" t="str">
        <f>E39&amp;C39</f>
        <v>TRNPSG</v>
      </c>
      <c r="H39" s="103">
        <v>1.8901600515895678E-2</v>
      </c>
      <c r="I39" s="105">
        <v>3233142263.04</v>
      </c>
      <c r="J39" s="105">
        <f>(I39*H39)/12</f>
        <v>5092630.2889200822</v>
      </c>
      <c r="K39" s="73">
        <v>7660236.4735094104</v>
      </c>
      <c r="L39" s="73">
        <f>I39+K39</f>
        <v>3240802499.5135093</v>
      </c>
      <c r="M39" s="73">
        <f>(((I39+L39)/2)*$H39)/12</f>
        <v>5098663.2359900633</v>
      </c>
      <c r="N39" s="73">
        <v>12579794.74350941</v>
      </c>
      <c r="O39" s="73">
        <f t="shared" si="104"/>
        <v>3253382294.2570186</v>
      </c>
      <c r="P39" s="73">
        <f>(((L39+O39)/2)*$H39)/12</f>
        <v>5114603.6103439527</v>
      </c>
      <c r="Q39" s="73">
        <v>6394481.9335094085</v>
      </c>
      <c r="R39" s="73">
        <f t="shared" si="105"/>
        <v>3259776776.1905279</v>
      </c>
      <c r="S39" s="73">
        <f>(((O39+R39)/2)*$H39)/12</f>
        <v>5129547.1185867479</v>
      </c>
      <c r="T39" s="73">
        <v>5488701.4035094101</v>
      </c>
      <c r="U39" s="73">
        <f t="shared" si="106"/>
        <v>3265265477.5940375</v>
      </c>
      <c r="V39" s="73">
        <f>(((R39+U39)/2)*$H39)/12</f>
        <v>5138905.9179323101</v>
      </c>
      <c r="W39" s="73">
        <v>11696055.653509408</v>
      </c>
      <c r="X39" s="73">
        <f t="shared" si="107"/>
        <v>3276961533.2475471</v>
      </c>
      <c r="Y39" s="73">
        <f>(((U39+X39)/2)*$H39)/12</f>
        <v>5152440.0601345813</v>
      </c>
      <c r="Z39" s="73">
        <v>21117498.663509402</v>
      </c>
      <c r="AA39" s="73">
        <f t="shared" si="108"/>
        <v>3298079031.9110565</v>
      </c>
      <c r="AB39" s="73">
        <f>(((X39+AA39)/2)*$H39)/12</f>
        <v>5178282.9224348692</v>
      </c>
      <c r="AC39" s="73">
        <v>2032745.5017658167</v>
      </c>
      <c r="AD39" s="73">
        <f t="shared" si="109"/>
        <v>3300111777.4128222</v>
      </c>
      <c r="AE39" s="73">
        <f>(((AA39+AD39)/2)*$H39)/12</f>
        <v>5196515.2835622644</v>
      </c>
      <c r="AF39" s="73">
        <v>2141814.4967658166</v>
      </c>
      <c r="AG39" s="73">
        <f t="shared" si="110"/>
        <v>3302253591.9095879</v>
      </c>
      <c r="AH39" s="73">
        <f>(((AD39+AG39)/2)*$H39)/12</f>
        <v>5199803.0279548429</v>
      </c>
      <c r="AI39" s="73">
        <v>4190877.1692658151</v>
      </c>
      <c r="AJ39" s="73">
        <f t="shared" si="111"/>
        <v>3306444469.0788536</v>
      </c>
      <c r="AK39" s="73">
        <f>(((AG39+AJ39)/2)*$H39)/12</f>
        <v>5204790.4449574118</v>
      </c>
      <c r="AL39" s="73">
        <v>6130978.0327658169</v>
      </c>
      <c r="AM39" s="73">
        <f t="shared" si="112"/>
        <v>3312575447.1116195</v>
      </c>
      <c r="AN39" s="73">
        <f>(((AJ39+AM39)/2)*$H39)/12</f>
        <v>5212919.5942745674</v>
      </c>
      <c r="AO39" s="73">
        <v>57246457.367765822</v>
      </c>
      <c r="AP39" s="73">
        <f t="shared" si="113"/>
        <v>3369821904.4793854</v>
      </c>
      <c r="AQ39" s="73">
        <f>(((AM39+AP39)/2)*$H39)/12</f>
        <v>5262833.551177186</v>
      </c>
      <c r="AR39" s="73">
        <v>26319880.359265819</v>
      </c>
      <c r="AS39" s="73">
        <f t="shared" si="114"/>
        <v>3396141784.8386512</v>
      </c>
      <c r="AT39" s="73">
        <f>(((AP39+AS39)/2)*$H39)/12</f>
        <v>5328647.615022718</v>
      </c>
      <c r="AU39" s="73">
        <v>4854295.9217658145</v>
      </c>
      <c r="AV39" s="73">
        <f t="shared" si="115"/>
        <v>3400996080.760417</v>
      </c>
      <c r="AW39" s="73">
        <f>(((AS39+AV39)/2)*$H39)/12</f>
        <v>5353199.3577925572</v>
      </c>
      <c r="AX39" s="73">
        <v>24976484.822765812</v>
      </c>
      <c r="AY39" s="73">
        <f t="shared" si="116"/>
        <v>3425972565.5831828</v>
      </c>
      <c r="AZ39" s="73">
        <f>(((AV39+AY39)/2)*$H39)/12</f>
        <v>5376693.0869888244</v>
      </c>
      <c r="BA39" s="73">
        <v>3954877.5582658146</v>
      </c>
      <c r="BB39" s="73">
        <f t="shared" si="117"/>
        <v>3429927443.1414485</v>
      </c>
      <c r="BC39" s="73">
        <f>(((AY39+BB39)/2)*$H39)/12</f>
        <v>5399478.4642432779</v>
      </c>
      <c r="BD39" s="73">
        <v>8419770.4137658142</v>
      </c>
      <c r="BE39" s="73">
        <f t="shared" si="118"/>
        <v>3438347213.5552144</v>
      </c>
      <c r="BF39" s="73">
        <f>(((BB39+BE39)/2)*$H39)/12</f>
        <v>5409224.3247637851</v>
      </c>
      <c r="BG39" s="73">
        <v>6923494.0487658158</v>
      </c>
      <c r="BH39" s="73">
        <f t="shared" si="119"/>
        <v>3445270707.6039801</v>
      </c>
      <c r="BI39" s="73">
        <f>(((BE39+BH39)/2)*$H39)/12</f>
        <v>5421308.1687421408</v>
      </c>
      <c r="BJ39" s="73">
        <v>72338149.23226583</v>
      </c>
      <c r="BK39" s="73">
        <f t="shared" si="120"/>
        <v>3517608856.836246</v>
      </c>
      <c r="BL39" s="73">
        <f>(((BH39+BK39)/2)*$H39)/12</f>
        <v>5483731.9986392846</v>
      </c>
      <c r="BM39" s="73">
        <v>5622039.7053267844</v>
      </c>
      <c r="BN39" s="73">
        <f t="shared" si="121"/>
        <v>3523230896.5415726</v>
      </c>
      <c r="BO39" s="73">
        <f>(((BK39+BN39)/2)*$H39)/12</f>
        <v>5545130.8464493742</v>
      </c>
      <c r="BP39" s="73">
        <v>3834294.0707087852</v>
      </c>
      <c r="BQ39" s="73">
        <f t="shared" si="122"/>
        <v>3527065190.6122813</v>
      </c>
      <c r="BR39" s="73">
        <f>(((BN39+BQ39)/2)*$H39)/12</f>
        <v>5552578.3399235243</v>
      </c>
      <c r="BS39" s="73">
        <v>21523497.588414788</v>
      </c>
      <c r="BT39" s="73">
        <f t="shared" si="123"/>
        <v>3548588688.200696</v>
      </c>
      <c r="BU39" s="73">
        <f>(((BQ39+BT39)/2)*$H39)/12</f>
        <v>5572549.2919196086</v>
      </c>
      <c r="BV39" s="73">
        <v>4066918.0050467858</v>
      </c>
      <c r="BW39" s="73">
        <f t="shared" si="124"/>
        <v>3552655606.2057428</v>
      </c>
      <c r="BX39" s="73">
        <f>(((BT39+BW39)/2)*$H39)/12</f>
        <v>5592703.4507772485</v>
      </c>
      <c r="BY39" s="73">
        <v>412973998.87541878</v>
      </c>
      <c r="BZ39" s="73">
        <f t="shared" si="125"/>
        <v>3965629605.0811615</v>
      </c>
      <c r="CA39" s="73">
        <f>(((BW39+BZ39)/2)*$H39)/12</f>
        <v>5921150.9845129745</v>
      </c>
      <c r="CC39" s="104">
        <f t="shared" si="126"/>
        <v>65956395.929775327</v>
      </c>
      <c r="CD39" s="92"/>
    </row>
    <row r="40" spans="1:82">
      <c r="A40" t="s">
        <v>94</v>
      </c>
      <c r="H40" s="103"/>
      <c r="I40" s="106">
        <f>SUBTOTAL(9,I37:I39)</f>
        <v>4454661976.4699993</v>
      </c>
      <c r="J40" s="106">
        <f t="shared" ref="J40:BU40" si="127">SUBTOTAL(9,J37:J39)</f>
        <v>7045358.6972407289</v>
      </c>
      <c r="K40" s="107">
        <f t="shared" si="127"/>
        <v>6959628.9699857589</v>
      </c>
      <c r="L40" s="107">
        <f t="shared" si="127"/>
        <v>4461621605.4399853</v>
      </c>
      <c r="M40" s="108">
        <f t="shared" si="127"/>
        <v>7050830.0879878569</v>
      </c>
      <c r="N40" s="107">
        <f t="shared" si="127"/>
        <v>11879187.239985758</v>
      </c>
      <c r="O40" s="107">
        <f t="shared" si="127"/>
        <v>4473500792.6799717</v>
      </c>
      <c r="P40" s="108">
        <f t="shared" si="127"/>
        <v>7065647.3496960411</v>
      </c>
      <c r="Q40" s="107">
        <f t="shared" si="127"/>
        <v>5693874.429985757</v>
      </c>
      <c r="R40" s="107">
        <f t="shared" si="127"/>
        <v>4479194667.1099567</v>
      </c>
      <c r="S40" s="108">
        <f t="shared" si="127"/>
        <v>7079467.7452931311</v>
      </c>
      <c r="T40" s="107">
        <f t="shared" si="127"/>
        <v>4788093.8999857586</v>
      </c>
      <c r="U40" s="107">
        <f t="shared" si="127"/>
        <v>4483982761.009943</v>
      </c>
      <c r="V40" s="108">
        <f t="shared" si="127"/>
        <v>7087703.4319929872</v>
      </c>
      <c r="W40" s="107">
        <f t="shared" si="127"/>
        <v>10790231.509985756</v>
      </c>
      <c r="X40" s="107">
        <f t="shared" si="127"/>
        <v>4494772992.5199289</v>
      </c>
      <c r="Y40" s="108">
        <f t="shared" si="127"/>
        <v>7099948.2737105526</v>
      </c>
      <c r="Z40" s="107">
        <f t="shared" si="127"/>
        <v>20416891.159985751</v>
      </c>
      <c r="AA40" s="107">
        <f t="shared" si="127"/>
        <v>4515189883.6799145</v>
      </c>
      <c r="AB40" s="108">
        <f t="shared" si="127"/>
        <v>7124501.8355261348</v>
      </c>
      <c r="AC40" s="107">
        <f t="shared" si="127"/>
        <v>1334822.3867736808</v>
      </c>
      <c r="AD40" s="107">
        <f t="shared" si="127"/>
        <v>4516524706.0666885</v>
      </c>
      <c r="AE40" s="108">
        <f t="shared" si="127"/>
        <v>7141613.2421145476</v>
      </c>
      <c r="AF40" s="107">
        <f t="shared" si="127"/>
        <v>1443891.3817736804</v>
      </c>
      <c r="AG40" s="107">
        <f t="shared" si="127"/>
        <v>4517968597.4484615</v>
      </c>
      <c r="AH40" s="108">
        <f t="shared" si="127"/>
        <v>7143782.1900748685</v>
      </c>
      <c r="AI40" s="107">
        <f t="shared" si="127"/>
        <v>3492954.0542736789</v>
      </c>
      <c r="AJ40" s="107">
        <f t="shared" si="127"/>
        <v>4521461551.5027351</v>
      </c>
      <c r="AK40" s="108">
        <f t="shared" si="127"/>
        <v>7147650.8106451789</v>
      </c>
      <c r="AL40" s="107">
        <f t="shared" si="127"/>
        <v>5433054.9177736808</v>
      </c>
      <c r="AM40" s="107">
        <f t="shared" si="127"/>
        <v>4526894606.4205093</v>
      </c>
      <c r="AN40" s="108">
        <f t="shared" si="127"/>
        <v>7154661.1635300759</v>
      </c>
      <c r="AO40" s="107">
        <f t="shared" si="127"/>
        <v>56548534.252773687</v>
      </c>
      <c r="AP40" s="107">
        <f t="shared" si="127"/>
        <v>4583443140.6732826</v>
      </c>
      <c r="AQ40" s="108">
        <f t="shared" si="127"/>
        <v>7203456.3240004368</v>
      </c>
      <c r="AR40" s="107">
        <f t="shared" si="127"/>
        <v>25621957.244273685</v>
      </c>
      <c r="AS40" s="107">
        <f t="shared" si="127"/>
        <v>4609065097.9175568</v>
      </c>
      <c r="AT40" s="108">
        <f t="shared" si="127"/>
        <v>7268151.5914137103</v>
      </c>
      <c r="AU40" s="107">
        <f t="shared" si="127"/>
        <v>4156372.8067736784</v>
      </c>
      <c r="AV40" s="107">
        <f t="shared" si="127"/>
        <v>4613221470.7243309</v>
      </c>
      <c r="AW40" s="108">
        <f t="shared" si="127"/>
        <v>7291584.5377512909</v>
      </c>
      <c r="AX40" s="107">
        <f t="shared" si="127"/>
        <v>24278561.707773678</v>
      </c>
      <c r="AY40" s="107">
        <f t="shared" si="127"/>
        <v>4637500032.4321041</v>
      </c>
      <c r="AZ40" s="108">
        <f t="shared" si="127"/>
        <v>7313959.4705153005</v>
      </c>
      <c r="BA40" s="107">
        <f t="shared" si="127"/>
        <v>3256954.4432736784</v>
      </c>
      <c r="BB40" s="107">
        <f t="shared" si="127"/>
        <v>4640756986.8753777</v>
      </c>
      <c r="BC40" s="108">
        <f t="shared" si="127"/>
        <v>7335626.0513374954</v>
      </c>
      <c r="BD40" s="107">
        <f t="shared" si="127"/>
        <v>7721847.298773678</v>
      </c>
      <c r="BE40" s="107">
        <f t="shared" si="127"/>
        <v>4648478834.1741514</v>
      </c>
      <c r="BF40" s="108">
        <f t="shared" si="127"/>
        <v>7344253.115425745</v>
      </c>
      <c r="BG40" s="107">
        <f t="shared" si="127"/>
        <v>6225570.9337736797</v>
      </c>
      <c r="BH40" s="107">
        <f t="shared" si="127"/>
        <v>4654704405.1079254</v>
      </c>
      <c r="BI40" s="108">
        <f t="shared" si="127"/>
        <v>7355218.1629718421</v>
      </c>
      <c r="BJ40" s="107">
        <f t="shared" si="127"/>
        <v>71640226.117273688</v>
      </c>
      <c r="BK40" s="107">
        <f t="shared" si="127"/>
        <v>4726344631.2251987</v>
      </c>
      <c r="BL40" s="108">
        <f t="shared" si="127"/>
        <v>7416523.1964367274</v>
      </c>
      <c r="BM40" s="107">
        <f t="shared" si="127"/>
        <v>4929171.101627822</v>
      </c>
      <c r="BN40" s="107">
        <f t="shared" si="127"/>
        <v>4731273802.3268261</v>
      </c>
      <c r="BO40" s="108">
        <f t="shared" si="127"/>
        <v>7476807.3096158672</v>
      </c>
      <c r="BP40" s="107">
        <f t="shared" si="127"/>
        <v>3141425.4670098228</v>
      </c>
      <c r="BQ40" s="107">
        <f t="shared" si="127"/>
        <v>4734415227.7938366</v>
      </c>
      <c r="BR40" s="108">
        <f t="shared" si="127"/>
        <v>7483144.1302603725</v>
      </c>
      <c r="BS40" s="107">
        <f t="shared" si="127"/>
        <v>20830628.984715827</v>
      </c>
      <c r="BT40" s="107">
        <f t="shared" si="127"/>
        <v>4755245856.7785521</v>
      </c>
      <c r="BU40" s="108">
        <f t="shared" si="127"/>
        <v>7502004.4094268139</v>
      </c>
      <c r="BV40" s="107">
        <f t="shared" ref="BV40:CA40" si="128">SUBTOTAL(9,BV37:BV39)</f>
        <v>3374049.4013478234</v>
      </c>
      <c r="BW40" s="107">
        <f t="shared" si="128"/>
        <v>4758619906.1798992</v>
      </c>
      <c r="BX40" s="108">
        <f t="shared" si="128"/>
        <v>7521047.8954548109</v>
      </c>
      <c r="BY40" s="107">
        <f t="shared" si="128"/>
        <v>412281130.27171981</v>
      </c>
      <c r="BZ40" s="107">
        <f t="shared" si="128"/>
        <v>5170901036.4516191</v>
      </c>
      <c r="CA40" s="108">
        <f t="shared" si="128"/>
        <v>7848384.7563608931</v>
      </c>
      <c r="CC40" s="109">
        <f>SUBTOTAL(9,CC37:CC39)</f>
        <v>89156704.626970887</v>
      </c>
    </row>
    <row r="41" spans="1:82">
      <c r="H41" s="103"/>
      <c r="I41" s="105"/>
      <c r="J41" s="114"/>
      <c r="K41" s="115"/>
      <c r="L41" s="115"/>
      <c r="M41" s="93"/>
      <c r="N41" s="115"/>
      <c r="O41" s="115"/>
      <c r="P41" s="93"/>
      <c r="Q41" s="115"/>
      <c r="R41" s="115"/>
      <c r="S41" s="93"/>
      <c r="T41" s="115"/>
      <c r="U41" s="115"/>
      <c r="V41" s="93"/>
      <c r="W41" s="115"/>
      <c r="X41" s="115"/>
      <c r="Y41" s="93"/>
      <c r="Z41" s="115"/>
      <c r="AA41" s="115"/>
      <c r="AB41" s="93"/>
      <c r="AC41" s="115"/>
      <c r="AD41" s="115"/>
      <c r="AE41" s="93"/>
      <c r="AF41" s="115"/>
      <c r="AG41" s="115"/>
      <c r="AH41" s="93"/>
      <c r="AI41" s="115"/>
      <c r="AJ41" s="115"/>
      <c r="AK41" s="93"/>
      <c r="AL41" s="115"/>
      <c r="AM41" s="115"/>
      <c r="AN41" s="93"/>
      <c r="AO41" s="115"/>
      <c r="AP41" s="115"/>
      <c r="AQ41" s="93"/>
      <c r="AR41" s="115"/>
      <c r="AS41" s="115"/>
      <c r="AT41" s="93"/>
      <c r="AU41" s="115"/>
      <c r="AV41" s="115"/>
      <c r="AW41" s="93"/>
      <c r="AX41" s="115"/>
      <c r="AY41" s="115"/>
      <c r="AZ41" s="93"/>
      <c r="BA41" s="115"/>
      <c r="BB41" s="115"/>
      <c r="BC41" s="93"/>
      <c r="BD41" s="115"/>
      <c r="BE41" s="115"/>
      <c r="BF41" s="93"/>
      <c r="BG41" s="115"/>
      <c r="BH41" s="115"/>
      <c r="BI41" s="93"/>
      <c r="BJ41" s="115"/>
      <c r="BK41" s="115"/>
      <c r="BL41" s="93"/>
      <c r="BM41" s="115"/>
      <c r="BN41" s="115"/>
      <c r="BO41" s="93"/>
      <c r="BP41" s="115"/>
      <c r="BQ41" s="115"/>
      <c r="BR41" s="93"/>
      <c r="BS41" s="115"/>
      <c r="BT41" s="115"/>
      <c r="BU41" s="93"/>
      <c r="BV41" s="115"/>
      <c r="BW41" s="115"/>
      <c r="BX41" s="93"/>
      <c r="BY41" s="115"/>
      <c r="BZ41" s="115"/>
      <c r="CA41" s="93"/>
      <c r="CC41" s="104"/>
    </row>
    <row r="42" spans="1:82">
      <c r="A42" s="91" t="s">
        <v>95</v>
      </c>
      <c r="H42" s="103"/>
      <c r="I42" s="105"/>
      <c r="J42" s="114"/>
      <c r="K42" s="115"/>
      <c r="L42" s="115"/>
      <c r="M42" s="93"/>
      <c r="N42" s="115"/>
      <c r="O42" s="115"/>
      <c r="P42" s="93"/>
      <c r="Q42" s="115"/>
      <c r="R42" s="115"/>
      <c r="S42" s="93"/>
      <c r="T42" s="115"/>
      <c r="U42" s="115"/>
      <c r="V42" s="93"/>
      <c r="W42" s="115"/>
      <c r="X42" s="115"/>
      <c r="Y42" s="93"/>
      <c r="Z42" s="115"/>
      <c r="AA42" s="115"/>
      <c r="AB42" s="93"/>
      <c r="AC42" s="115"/>
      <c r="AD42" s="115"/>
      <c r="AE42" s="93"/>
      <c r="AF42" s="115"/>
      <c r="AG42" s="115"/>
      <c r="AH42" s="93"/>
      <c r="AI42" s="115"/>
      <c r="AJ42" s="115"/>
      <c r="AK42" s="93"/>
      <c r="AL42" s="115"/>
      <c r="AM42" s="115"/>
      <c r="AN42" s="93"/>
      <c r="AO42" s="115"/>
      <c r="AP42" s="115"/>
      <c r="AQ42" s="93"/>
      <c r="AR42" s="115"/>
      <c r="AS42" s="115"/>
      <c r="AT42" s="93"/>
      <c r="AU42" s="115"/>
      <c r="AV42" s="115"/>
      <c r="AW42" s="93"/>
      <c r="AX42" s="115"/>
      <c r="AY42" s="115"/>
      <c r="AZ42" s="93"/>
      <c r="BA42" s="115"/>
      <c r="BB42" s="115"/>
      <c r="BC42" s="93"/>
      <c r="BD42" s="115"/>
      <c r="BE42" s="115"/>
      <c r="BF42" s="93"/>
      <c r="BG42" s="115"/>
      <c r="BH42" s="115"/>
      <c r="BI42" s="93"/>
      <c r="BJ42" s="115"/>
      <c r="BK42" s="115"/>
      <c r="BL42" s="93"/>
      <c r="BM42" s="115"/>
      <c r="BN42" s="115"/>
      <c r="BO42" s="93"/>
      <c r="BP42" s="115"/>
      <c r="BQ42" s="115"/>
      <c r="BR42" s="93"/>
      <c r="BS42" s="115"/>
      <c r="BT42" s="115"/>
      <c r="BU42" s="93"/>
      <c r="BV42" s="115"/>
      <c r="BW42" s="115"/>
      <c r="BX42" s="93"/>
      <c r="BY42" s="115"/>
      <c r="BZ42" s="115"/>
      <c r="CA42" s="93"/>
      <c r="CC42" s="104"/>
    </row>
    <row r="43" spans="1:82">
      <c r="A43" t="s">
        <v>96</v>
      </c>
      <c r="B43" t="s">
        <v>30</v>
      </c>
      <c r="C43" t="s">
        <v>30</v>
      </c>
      <c r="D43" s="117" t="s">
        <v>80</v>
      </c>
      <c r="E43" s="117" t="s">
        <v>98</v>
      </c>
      <c r="F43" s="117" t="str">
        <f t="shared" ref="F43:F49" si="129">D43&amp;E43&amp;C43</f>
        <v>DDSTPCA</v>
      </c>
      <c r="G43" s="117" t="str">
        <f t="shared" ref="G43:G49" si="130">E43&amp;C43</f>
        <v>DSTPCA</v>
      </c>
      <c r="H43" s="103">
        <v>2.8807478674566383E-2</v>
      </c>
      <c r="I43" s="105">
        <v>219979420.56000003</v>
      </c>
      <c r="J43" s="105">
        <f t="shared" ref="J43:J49" si="131">(I43*H43)/12</f>
        <v>528087.7055521392</v>
      </c>
      <c r="K43" s="73">
        <v>389697.24612021662</v>
      </c>
      <c r="L43" s="73">
        <f t="shared" ref="L43:L49" si="132">I43+K43</f>
        <v>220369117.80612025</v>
      </c>
      <c r="M43" s="73">
        <f t="shared" ref="M43:M49" si="133">(((I43+L43)/2)*$H43)/12</f>
        <v>528555.46368160367</v>
      </c>
      <c r="N43" s="73">
        <v>543897.90612021682</v>
      </c>
      <c r="O43" s="73">
        <f t="shared" ref="O43:O49" si="134">L43+N43</f>
        <v>220913015.71224046</v>
      </c>
      <c r="P43" s="73">
        <f t="shared" ref="P43:P49" si="135">(((L43+O43)/2)*$H43)/12</f>
        <v>529676.06878322212</v>
      </c>
      <c r="Q43" s="73">
        <v>1770956.1161202167</v>
      </c>
      <c r="R43" s="73">
        <f t="shared" ref="R43:R49" si="136">O43+Q43</f>
        <v>222683971.82836068</v>
      </c>
      <c r="S43" s="73">
        <f t="shared" ref="S43:S49" si="137">(((O43+R43)/2)*$H43)/12</f>
        <v>532454.61494490656</v>
      </c>
      <c r="T43" s="73">
        <v>688206.07868421648</v>
      </c>
      <c r="U43" s="73">
        <f t="shared" ref="U43:U49" si="138">R43+T43</f>
        <v>223372177.90704489</v>
      </c>
      <c r="V43" s="73">
        <f t="shared" ref="V43:V49" si="139">(((R43+U43)/2)*$H43)/12</f>
        <v>535406.37588174525</v>
      </c>
      <c r="W43" s="73">
        <v>911841.77068421652</v>
      </c>
      <c r="X43" s="73">
        <f t="shared" ref="X43:X49" si="140">U43+W43</f>
        <v>224284019.6777291</v>
      </c>
      <c r="Y43" s="73">
        <f t="shared" ref="Y43:Y49" si="141">(((U43+X43)/2)*$H43)/12</f>
        <v>537326.93189420213</v>
      </c>
      <c r="Z43" s="73">
        <v>2439097.5563962162</v>
      </c>
      <c r="AA43" s="73">
        <f t="shared" ref="AA43:AA49" si="142">X43+Z43</f>
        <v>226723117.23412532</v>
      </c>
      <c r="AB43" s="73">
        <f t="shared" ref="AB43:AB49" si="143">(((X43+AA43)/2)*$H43)/12</f>
        <v>541349.10327772854</v>
      </c>
      <c r="AC43" s="73">
        <v>449240.87846225919</v>
      </c>
      <c r="AD43" s="73">
        <f t="shared" ref="AD43:AD49" si="144">AA43+AC43</f>
        <v>227172358.11258757</v>
      </c>
      <c r="AE43" s="73">
        <f t="shared" ref="AE43:AE49" si="145">(((AA43+AD43)/2)*$H43)/12</f>
        <v>544816.00943885848</v>
      </c>
      <c r="AF43" s="73">
        <v>478146.74846225919</v>
      </c>
      <c r="AG43" s="73">
        <f t="shared" ref="AG43:AG49" si="146">AD43+AF43</f>
        <v>227650504.86104983</v>
      </c>
      <c r="AH43" s="73">
        <f t="shared" ref="AH43:AH49" si="147">(((AD43+AG43)/2)*$H43)/12</f>
        <v>545929.16357576195</v>
      </c>
      <c r="AI43" s="73">
        <v>569590.44946225919</v>
      </c>
      <c r="AJ43" s="73">
        <f t="shared" ref="AJ43:AJ49" si="148">AG43+AI43</f>
        <v>228220095.3105121</v>
      </c>
      <c r="AK43" s="73">
        <f t="shared" ref="AK43:AK49" si="149">(((AG43+AJ43)/2)*$H43)/12</f>
        <v>547186.77470016864</v>
      </c>
      <c r="AL43" s="73">
        <v>479524.95246225921</v>
      </c>
      <c r="AM43" s="73">
        <f t="shared" ref="AM43:AM49" si="150">AJ43+AL43</f>
        <v>228699620.26297435</v>
      </c>
      <c r="AN43" s="73">
        <f t="shared" ref="AN43:AN49" si="151">(((AJ43+AM43)/2)*$H43)/12</f>
        <v>548446.04009883956</v>
      </c>
      <c r="AO43" s="73">
        <v>478901.38446225924</v>
      </c>
      <c r="AP43" s="73">
        <f t="shared" ref="AP43:AP49" si="152">AM43+AO43</f>
        <v>229178521.64743662</v>
      </c>
      <c r="AQ43" s="73">
        <f t="shared" ref="AQ43:AQ49" si="153">(((AM43+AP43)/2)*$H43)/12</f>
        <v>549596.4503597602</v>
      </c>
      <c r="AR43" s="73">
        <v>499753.0354622592</v>
      </c>
      <c r="AS43" s="73">
        <f t="shared" ref="AS43:AS49" si="154">AP43+AR43</f>
        <v>229678274.68289888</v>
      </c>
      <c r="AT43" s="73">
        <f t="shared" ref="AT43:AT49" si="155">(((AP43+AS43)/2)*$H43)/12</f>
        <v>550771.14062358288</v>
      </c>
      <c r="AU43" s="73">
        <v>474887.27046225918</v>
      </c>
      <c r="AV43" s="73">
        <f t="shared" ref="AV43:AV49" si="156">AS43+AU43</f>
        <v>230153161.95336112</v>
      </c>
      <c r="AW43" s="73">
        <f t="shared" ref="AW43:AW49" si="157">(((AS43+AV43)/2)*$H43)/12</f>
        <v>551941.01269976178</v>
      </c>
      <c r="AX43" s="73">
        <v>579945.35246225912</v>
      </c>
      <c r="AY43" s="73">
        <f t="shared" ref="AY43:AY49" si="158">AV43+AX43</f>
        <v>230733107.30582339</v>
      </c>
      <c r="AZ43" s="73">
        <f t="shared" ref="AZ43:AZ49" si="159">(((AV43+AY43)/2)*$H43)/12</f>
        <v>553207.14054518403</v>
      </c>
      <c r="BA43" s="73">
        <v>492013.18946225918</v>
      </c>
      <c r="BB43" s="73">
        <f t="shared" ref="BB43:BB49" si="160">AY43+BA43</f>
        <v>231225120.49528563</v>
      </c>
      <c r="BC43" s="73">
        <f t="shared" ref="BC43:BC49" si="161">(((AY43+BB43)/2)*$H43)/12</f>
        <v>554493.82483003859</v>
      </c>
      <c r="BD43" s="73">
        <v>442381.68146225926</v>
      </c>
      <c r="BE43" s="73">
        <f t="shared" ref="BE43:BE49" si="162">BB43+BD43</f>
        <v>231667502.17674789</v>
      </c>
      <c r="BF43" s="73">
        <f t="shared" ref="BF43:BF49" si="163">(((BB43+BE43)/2)*$H43)/12</f>
        <v>555615.38984327961</v>
      </c>
      <c r="BG43" s="73">
        <v>406599.36346225918</v>
      </c>
      <c r="BH43" s="73">
        <f t="shared" ref="BH43:BH49" si="164">BE43+BG43</f>
        <v>232074101.54021016</v>
      </c>
      <c r="BI43" s="73">
        <f t="shared" ref="BI43:BI49" si="165">(((BE43+BH43)/2)*$H43)/12</f>
        <v>556634.43164939515</v>
      </c>
      <c r="BJ43" s="73">
        <v>527725.03946225927</v>
      </c>
      <c r="BK43" s="73">
        <f t="shared" ref="BK43:BK49" si="166">BH43+BJ43</f>
        <v>232601826.57967243</v>
      </c>
      <c r="BL43" s="73">
        <f t="shared" ref="BL43:BL49" si="167">(((BH43+BK43)/2)*$H43)/12</f>
        <v>557755.91207907745</v>
      </c>
      <c r="BM43" s="73">
        <v>389833.19771823601</v>
      </c>
      <c r="BN43" s="73">
        <f t="shared" ref="BN43:BN49" si="168">BK43+BM43</f>
        <v>232991659.77739066</v>
      </c>
      <c r="BO43" s="73">
        <f t="shared" ref="BO43:BO49" si="169">(((BK43+BN43)/2)*$H43)/12</f>
        <v>558857.26788533782</v>
      </c>
      <c r="BP43" s="73">
        <v>393658.23397223605</v>
      </c>
      <c r="BQ43" s="73">
        <f t="shared" ref="BQ43:BQ49" si="170">BN43+BP43</f>
        <v>233385318.01136288</v>
      </c>
      <c r="BR43" s="73">
        <f t="shared" ref="BR43:BR49" si="171">(((BN43+BQ43)/2)*$H43)/12</f>
        <v>559797.70174825983</v>
      </c>
      <c r="BS43" s="73">
        <v>441746.71546423604</v>
      </c>
      <c r="BT43" s="73">
        <f t="shared" ref="BT43:BT49" si="172">BQ43+BS43</f>
        <v>233827064.72682711</v>
      </c>
      <c r="BU43" s="73">
        <f t="shared" ref="BU43:BU49" si="173">(((BQ43+BT43)/2)*$H43)/12</f>
        <v>560800.4480093231</v>
      </c>
      <c r="BV43" s="73">
        <v>372613.35818423604</v>
      </c>
      <c r="BW43" s="73">
        <f t="shared" ref="BW43:BW49" si="174">BT43+BV43</f>
        <v>234199678.08501136</v>
      </c>
      <c r="BX43" s="73">
        <f t="shared" ref="BX43:BX49" si="175">(((BT43+BW43)/2)*$H43)/12</f>
        <v>561777.93386161677</v>
      </c>
      <c r="BY43" s="73">
        <v>383203.25588423602</v>
      </c>
      <c r="BZ43" s="73">
        <f t="shared" ref="BZ43:BZ49" si="176">BW43+BY43</f>
        <v>234582881.34089559</v>
      </c>
      <c r="CA43" s="73">
        <f t="shared" ref="CA43:CA49" si="177">(((BW43+BZ43)/2)*$H43)/12</f>
        <v>562685.14931960264</v>
      </c>
      <c r="CC43" s="104">
        <f>SUMIF($AR$6:$CA$6,"Depreciation Expense",$AR43:$CA43)</f>
        <v>6684337.3530944586</v>
      </c>
      <c r="CD43" s="92"/>
    </row>
    <row r="44" spans="1:82">
      <c r="A44" t="s">
        <v>99</v>
      </c>
      <c r="B44" t="s">
        <v>32</v>
      </c>
      <c r="C44" t="s">
        <v>32</v>
      </c>
      <c r="D44" s="117" t="s">
        <v>80</v>
      </c>
      <c r="E44" s="117" t="s">
        <v>98</v>
      </c>
      <c r="F44" s="117" t="str">
        <f t="shared" si="129"/>
        <v>DDSTPOR</v>
      </c>
      <c r="G44" s="117" t="str">
        <f t="shared" si="130"/>
        <v>DSTPOR</v>
      </c>
      <c r="H44" s="103">
        <v>2.8472056188706085E-2</v>
      </c>
      <c r="I44" s="105">
        <v>1723708872.29</v>
      </c>
      <c r="J44" s="105">
        <f t="shared" si="131"/>
        <v>4089794.6554010063</v>
      </c>
      <c r="K44" s="73">
        <v>4918884.9713081867</v>
      </c>
      <c r="L44" s="73">
        <f t="shared" si="132"/>
        <v>1728627757.2613082</v>
      </c>
      <c r="M44" s="73">
        <f t="shared" si="133"/>
        <v>4095630.1041213763</v>
      </c>
      <c r="N44" s="73">
        <v>7279641.2113081841</v>
      </c>
      <c r="O44" s="73">
        <f t="shared" si="134"/>
        <v>1735907398.4726164</v>
      </c>
      <c r="P44" s="73">
        <f t="shared" si="135"/>
        <v>4110101.6509084958</v>
      </c>
      <c r="Q44" s="73">
        <v>3085956.0513081839</v>
      </c>
      <c r="R44" s="73">
        <f t="shared" si="136"/>
        <v>1738993354.5239246</v>
      </c>
      <c r="S44" s="73">
        <f t="shared" si="137"/>
        <v>4122398.7287289412</v>
      </c>
      <c r="T44" s="73">
        <v>6000418.8033341868</v>
      </c>
      <c r="U44" s="73">
        <f t="shared" si="138"/>
        <v>1744993773.3272588</v>
      </c>
      <c r="V44" s="73">
        <f t="shared" si="139"/>
        <v>4133178.2193711512</v>
      </c>
      <c r="W44" s="73">
        <v>8051376.8813341856</v>
      </c>
      <c r="X44" s="73">
        <f t="shared" si="140"/>
        <v>1753045150.2085929</v>
      </c>
      <c r="Y44" s="73">
        <f t="shared" si="141"/>
        <v>4149848.365883071</v>
      </c>
      <c r="Z44" s="73">
        <v>10858287.169342184</v>
      </c>
      <c r="AA44" s="73">
        <f t="shared" si="142"/>
        <v>1763903437.3779352</v>
      </c>
      <c r="AB44" s="73">
        <f t="shared" si="143"/>
        <v>4172281.5749397553</v>
      </c>
      <c r="AC44" s="73">
        <v>1839502.3571099364</v>
      </c>
      <c r="AD44" s="73">
        <f t="shared" si="144"/>
        <v>1765742939.7350452</v>
      </c>
      <c r="AE44" s="73">
        <f t="shared" si="145"/>
        <v>4187345.4156426522</v>
      </c>
      <c r="AF44" s="73">
        <v>1908123.6051099361</v>
      </c>
      <c r="AG44" s="73">
        <f t="shared" si="146"/>
        <v>1767651063.3401551</v>
      </c>
      <c r="AH44" s="73">
        <f t="shared" si="147"/>
        <v>4191791.3580164257</v>
      </c>
      <c r="AI44" s="73">
        <v>2260833.4461099361</v>
      </c>
      <c r="AJ44" s="73">
        <f t="shared" si="148"/>
        <v>1769911896.7862651</v>
      </c>
      <c r="AK44" s="73">
        <f t="shared" si="149"/>
        <v>4196737.1404918684</v>
      </c>
      <c r="AL44" s="73">
        <v>2082757.9101099358</v>
      </c>
      <c r="AM44" s="73">
        <f t="shared" si="150"/>
        <v>1771994654.6963751</v>
      </c>
      <c r="AN44" s="73">
        <f t="shared" si="151"/>
        <v>4201890.097873331</v>
      </c>
      <c r="AO44" s="73">
        <v>1967013.1701099365</v>
      </c>
      <c r="AP44" s="73">
        <f t="shared" si="152"/>
        <v>1773961667.8664851</v>
      </c>
      <c r="AQ44" s="73">
        <f t="shared" si="153"/>
        <v>4206694.4857794736</v>
      </c>
      <c r="AR44" s="73">
        <v>2160814.2511099363</v>
      </c>
      <c r="AS44" s="73">
        <f t="shared" si="154"/>
        <v>1776122482.117595</v>
      </c>
      <c r="AT44" s="73">
        <f t="shared" si="155"/>
        <v>4211591.4747075671</v>
      </c>
      <c r="AU44" s="73">
        <v>1876432.0921099363</v>
      </c>
      <c r="AV44" s="73">
        <f t="shared" si="156"/>
        <v>1777998914.2097049</v>
      </c>
      <c r="AW44" s="73">
        <f t="shared" si="157"/>
        <v>4216381.0040713921</v>
      </c>
      <c r="AX44" s="73">
        <v>2213602.184109936</v>
      </c>
      <c r="AY44" s="73">
        <f t="shared" si="158"/>
        <v>1780212516.3938148</v>
      </c>
      <c r="AZ44" s="73">
        <f t="shared" si="159"/>
        <v>4221233.1576433191</v>
      </c>
      <c r="BA44" s="73">
        <v>1713033.1691099359</v>
      </c>
      <c r="BB44" s="73">
        <f t="shared" si="160"/>
        <v>1781925549.5629246</v>
      </c>
      <c r="BC44" s="73">
        <f t="shared" si="161"/>
        <v>4225891.465243713</v>
      </c>
      <c r="BD44" s="73">
        <v>1650368.2561099357</v>
      </c>
      <c r="BE44" s="73">
        <f t="shared" si="162"/>
        <v>1783575917.8190346</v>
      </c>
      <c r="BF44" s="73">
        <f t="shared" si="163"/>
        <v>4229881.588342214</v>
      </c>
      <c r="BG44" s="73">
        <v>1567952.9011099362</v>
      </c>
      <c r="BH44" s="73">
        <f t="shared" si="164"/>
        <v>1785143870.7201445</v>
      </c>
      <c r="BI44" s="73">
        <f t="shared" si="165"/>
        <v>4233699.5975431167</v>
      </c>
      <c r="BJ44" s="73">
        <v>2111250.6511099366</v>
      </c>
      <c r="BK44" s="73">
        <f t="shared" si="166"/>
        <v>1787255121.3712544</v>
      </c>
      <c r="BL44" s="73">
        <f t="shared" si="167"/>
        <v>4238064.3679709705</v>
      </c>
      <c r="BM44" s="73">
        <v>2362260.8573433287</v>
      </c>
      <c r="BN44" s="73">
        <f t="shared" si="168"/>
        <v>1789617382.2285979</v>
      </c>
      <c r="BO44" s="73">
        <f t="shared" si="169"/>
        <v>4243371.4542638669</v>
      </c>
      <c r="BP44" s="73">
        <v>5080195.3147653295</v>
      </c>
      <c r="BQ44" s="73">
        <f t="shared" si="170"/>
        <v>1794697577.5433631</v>
      </c>
      <c r="BR44" s="73">
        <f t="shared" si="171"/>
        <v>4252200.705526961</v>
      </c>
      <c r="BS44" s="73">
        <v>2823779.8592073293</v>
      </c>
      <c r="BT44" s="73">
        <f t="shared" si="172"/>
        <v>1797521357.4025705</v>
      </c>
      <c r="BU44" s="73">
        <f t="shared" si="173"/>
        <v>4261577.4732464394</v>
      </c>
      <c r="BV44" s="73">
        <v>2592329.4202973293</v>
      </c>
      <c r="BW44" s="73">
        <f t="shared" si="174"/>
        <v>1800113686.8228679</v>
      </c>
      <c r="BX44" s="73">
        <f t="shared" si="175"/>
        <v>4268002.7969018659</v>
      </c>
      <c r="BY44" s="73">
        <v>2491853.0330593297</v>
      </c>
      <c r="BZ44" s="73">
        <f t="shared" si="176"/>
        <v>1802605539.8559272</v>
      </c>
      <c r="CA44" s="73">
        <f t="shared" si="177"/>
        <v>4274034.3439220991</v>
      </c>
      <c r="CC44" s="104">
        <f t="shared" ref="CC44:CC49" si="178">SUMIF($AR$6:$CA$6,"Depreciation Expense",$AR44:$CA44)</f>
        <v>50875929.429383524</v>
      </c>
      <c r="CD44" s="92"/>
    </row>
    <row r="45" spans="1:82">
      <c r="A45" t="s">
        <v>100</v>
      </c>
      <c r="B45" t="s">
        <v>34</v>
      </c>
      <c r="C45" t="s">
        <v>34</v>
      </c>
      <c r="D45" s="117" t="s">
        <v>80</v>
      </c>
      <c r="E45" s="117" t="s">
        <v>98</v>
      </c>
      <c r="F45" s="117" t="str">
        <f t="shared" si="129"/>
        <v>DDSTPWA</v>
      </c>
      <c r="G45" s="117" t="str">
        <f t="shared" si="130"/>
        <v>DSTPWA</v>
      </c>
      <c r="H45" s="103">
        <v>3.1207698316638614E-2</v>
      </c>
      <c r="I45" s="105">
        <v>401662068.95999992</v>
      </c>
      <c r="J45" s="105">
        <f t="shared" si="131"/>
        <v>1044579.0561117143</v>
      </c>
      <c r="K45" s="73">
        <v>793991.72336640744</v>
      </c>
      <c r="L45" s="73">
        <f t="shared" si="132"/>
        <v>402456060.6833663</v>
      </c>
      <c r="M45" s="73">
        <f t="shared" si="133"/>
        <v>1045611.5000354112</v>
      </c>
      <c r="N45" s="73">
        <v>311917.42336640734</v>
      </c>
      <c r="O45" s="73">
        <f t="shared" si="134"/>
        <v>402767978.10673273</v>
      </c>
      <c r="P45" s="73">
        <f t="shared" si="135"/>
        <v>1047049.5366611133</v>
      </c>
      <c r="Q45" s="73">
        <v>714231.87336640689</v>
      </c>
      <c r="R45" s="73">
        <f t="shared" si="136"/>
        <v>403482209.98009914</v>
      </c>
      <c r="S45" s="73">
        <f t="shared" si="137"/>
        <v>1048383.8598977911</v>
      </c>
      <c r="T45" s="73">
        <v>701567.67877640738</v>
      </c>
      <c r="U45" s="73">
        <f t="shared" si="138"/>
        <v>404183777.65887552</v>
      </c>
      <c r="V45" s="73">
        <f t="shared" si="139"/>
        <v>1050224.8534519623</v>
      </c>
      <c r="W45" s="73">
        <v>1015978.9087764071</v>
      </c>
      <c r="X45" s="73">
        <f t="shared" si="140"/>
        <v>405199756.56765193</v>
      </c>
      <c r="Y45" s="73">
        <f t="shared" si="141"/>
        <v>1052458.2149415088</v>
      </c>
      <c r="Z45" s="73">
        <v>1189692.4150564075</v>
      </c>
      <c r="AA45" s="73">
        <f t="shared" si="142"/>
        <v>406389448.98270833</v>
      </c>
      <c r="AB45" s="73">
        <f t="shared" si="143"/>
        <v>1055326.2951606687</v>
      </c>
      <c r="AC45" s="73">
        <v>358308.03891339444</v>
      </c>
      <c r="AD45" s="73">
        <f t="shared" si="144"/>
        <v>406747757.0216217</v>
      </c>
      <c r="AE45" s="73">
        <f t="shared" si="145"/>
        <v>1057339.1922923981</v>
      </c>
      <c r="AF45" s="73">
        <v>400295.81891339459</v>
      </c>
      <c r="AG45" s="73">
        <f t="shared" si="146"/>
        <v>407148052.8405351</v>
      </c>
      <c r="AH45" s="73">
        <f t="shared" si="147"/>
        <v>1058325.6206397689</v>
      </c>
      <c r="AI45" s="73">
        <v>528112.92391339433</v>
      </c>
      <c r="AJ45" s="73">
        <f t="shared" si="148"/>
        <v>407676165.76444852</v>
      </c>
      <c r="AK45" s="73">
        <f t="shared" si="149"/>
        <v>1059532.8498047965</v>
      </c>
      <c r="AL45" s="73">
        <v>452055.01591339451</v>
      </c>
      <c r="AM45" s="73">
        <f t="shared" si="150"/>
        <v>408128220.78036189</v>
      </c>
      <c r="AN45" s="73">
        <f t="shared" si="151"/>
        <v>1060807.38252837</v>
      </c>
      <c r="AO45" s="73">
        <v>449076.42891339445</v>
      </c>
      <c r="AP45" s="73">
        <f t="shared" si="152"/>
        <v>408577297.20927531</v>
      </c>
      <c r="AQ45" s="73">
        <f t="shared" si="153"/>
        <v>1061979.1424564444</v>
      </c>
      <c r="AR45" s="73">
        <v>481472.31791339454</v>
      </c>
      <c r="AS45" s="73">
        <f t="shared" si="154"/>
        <v>409058769.52718872</v>
      </c>
      <c r="AT45" s="73">
        <f t="shared" si="155"/>
        <v>1063189.1543131068</v>
      </c>
      <c r="AU45" s="73">
        <v>427852.22091339459</v>
      </c>
      <c r="AV45" s="73">
        <f t="shared" si="156"/>
        <v>409486621.74810213</v>
      </c>
      <c r="AW45" s="73">
        <f t="shared" si="157"/>
        <v>1064371.5678914245</v>
      </c>
      <c r="AX45" s="73">
        <v>524875.64691339445</v>
      </c>
      <c r="AY45" s="73">
        <f t="shared" si="158"/>
        <v>410011497.39501554</v>
      </c>
      <c r="AZ45" s="73">
        <f t="shared" si="159"/>
        <v>1065610.4197196325</v>
      </c>
      <c r="BA45" s="73">
        <v>398986.22691339441</v>
      </c>
      <c r="BB45" s="73">
        <f t="shared" si="160"/>
        <v>410410483.62192893</v>
      </c>
      <c r="BC45" s="73">
        <f t="shared" si="161"/>
        <v>1066811.7364964921</v>
      </c>
      <c r="BD45" s="73">
        <v>353721.08391339448</v>
      </c>
      <c r="BE45" s="73">
        <f t="shared" si="162"/>
        <v>410764204.70584232</v>
      </c>
      <c r="BF45" s="73">
        <f t="shared" si="163"/>
        <v>1067790.4974413675</v>
      </c>
      <c r="BG45" s="73">
        <v>221917.36291339446</v>
      </c>
      <c r="BH45" s="73">
        <f t="shared" si="164"/>
        <v>410986122.06875569</v>
      </c>
      <c r="BI45" s="73">
        <f t="shared" si="165"/>
        <v>1068539.0120658688</v>
      </c>
      <c r="BJ45" s="73">
        <v>415635.3809133945</v>
      </c>
      <c r="BK45" s="73">
        <f t="shared" si="166"/>
        <v>411401757.44966906</v>
      </c>
      <c r="BL45" s="73">
        <f t="shared" si="167"/>
        <v>1069368.0351362976</v>
      </c>
      <c r="BM45" s="73">
        <v>340345.78660599858</v>
      </c>
      <c r="BN45" s="73">
        <f t="shared" si="168"/>
        <v>411742103.23627508</v>
      </c>
      <c r="BO45" s="73">
        <f t="shared" si="169"/>
        <v>1070351.0531450061</v>
      </c>
      <c r="BP45" s="73">
        <v>364862.09329399857</v>
      </c>
      <c r="BQ45" s="73">
        <f t="shared" si="170"/>
        <v>412106965.3295691</v>
      </c>
      <c r="BR45" s="73">
        <f t="shared" si="171"/>
        <v>1071268.0495936077</v>
      </c>
      <c r="BS45" s="73">
        <v>496420.12168399844</v>
      </c>
      <c r="BT45" s="73">
        <f t="shared" si="172"/>
        <v>412603385.45125312</v>
      </c>
      <c r="BU45" s="73">
        <f t="shared" si="173"/>
        <v>1072387.9927407128</v>
      </c>
      <c r="BV45" s="73">
        <v>402602.94683399849</v>
      </c>
      <c r="BW45" s="73">
        <f t="shared" si="174"/>
        <v>413005988.39808714</v>
      </c>
      <c r="BX45" s="73">
        <f t="shared" si="175"/>
        <v>1073557.0111032964</v>
      </c>
      <c r="BY45" s="73">
        <v>1416110.7166619988</v>
      </c>
      <c r="BZ45" s="73">
        <f t="shared" si="176"/>
        <v>414422099.11474913</v>
      </c>
      <c r="CA45" s="73">
        <f t="shared" si="177"/>
        <v>1075921.9222422435</v>
      </c>
      <c r="CC45" s="104">
        <f t="shared" si="178"/>
        <v>12829166.451889055</v>
      </c>
      <c r="CD45" s="92"/>
    </row>
    <row r="46" spans="1:82">
      <c r="A46" t="s">
        <v>101</v>
      </c>
      <c r="B46" t="s">
        <v>35</v>
      </c>
      <c r="C46" t="s">
        <v>35</v>
      </c>
      <c r="D46" s="117" t="s">
        <v>80</v>
      </c>
      <c r="E46" s="117" t="s">
        <v>98</v>
      </c>
      <c r="F46" s="117" t="str">
        <f t="shared" si="129"/>
        <v>DDSTPWYP</v>
      </c>
      <c r="G46" s="117" t="str">
        <f t="shared" si="130"/>
        <v>DSTPWYP</v>
      </c>
      <c r="H46" s="103">
        <v>2.8272708810753083E-2</v>
      </c>
      <c r="I46" s="105">
        <v>477607666.39999998</v>
      </c>
      <c r="J46" s="105">
        <f t="shared" si="131"/>
        <v>1125271.8731592081</v>
      </c>
      <c r="K46" s="73">
        <v>3977329.0558780828</v>
      </c>
      <c r="L46" s="73">
        <f t="shared" si="132"/>
        <v>481584995.45587808</v>
      </c>
      <c r="M46" s="73">
        <f t="shared" si="133"/>
        <v>1129957.2842525996</v>
      </c>
      <c r="N46" s="73">
        <v>3139167.1413326282</v>
      </c>
      <c r="O46" s="73">
        <f t="shared" si="134"/>
        <v>484724162.59721071</v>
      </c>
      <c r="P46" s="73">
        <f t="shared" si="135"/>
        <v>1138340.7269499565</v>
      </c>
      <c r="Q46" s="73">
        <v>1914827.5913326268</v>
      </c>
      <c r="R46" s="73">
        <f t="shared" si="136"/>
        <v>486638990.18854332</v>
      </c>
      <c r="S46" s="73">
        <f t="shared" si="137"/>
        <v>1144294.4820086116</v>
      </c>
      <c r="T46" s="73">
        <v>7315616.0558400815</v>
      </c>
      <c r="U46" s="73">
        <f t="shared" si="138"/>
        <v>493954606.24438339</v>
      </c>
      <c r="V46" s="73">
        <f t="shared" si="139"/>
        <v>1155168.2172348858</v>
      </c>
      <c r="W46" s="73">
        <v>2579071.0985526275</v>
      </c>
      <c r="X46" s="73">
        <f t="shared" si="140"/>
        <v>496533677.34293604</v>
      </c>
      <c r="Y46" s="73">
        <f t="shared" si="141"/>
        <v>1166824.4509302876</v>
      </c>
      <c r="Z46" s="73">
        <v>2808453.1078100819</v>
      </c>
      <c r="AA46" s="73">
        <f t="shared" si="142"/>
        <v>499342130.45074612</v>
      </c>
      <c r="AB46" s="73">
        <f t="shared" si="143"/>
        <v>1173171.113559345</v>
      </c>
      <c r="AC46" s="73">
        <v>935254.50597370137</v>
      </c>
      <c r="AD46" s="73">
        <f t="shared" si="144"/>
        <v>500277384.95671982</v>
      </c>
      <c r="AE46" s="73">
        <f t="shared" si="145"/>
        <v>1177581.3116942246</v>
      </c>
      <c r="AF46" s="73">
        <v>898537.33697370114</v>
      </c>
      <c r="AG46" s="73">
        <f t="shared" si="146"/>
        <v>501175922.29369354</v>
      </c>
      <c r="AH46" s="73">
        <f t="shared" si="147"/>
        <v>1179741.5726440242</v>
      </c>
      <c r="AI46" s="73">
        <v>949635.08597370121</v>
      </c>
      <c r="AJ46" s="73">
        <f t="shared" si="148"/>
        <v>502125557.37966722</v>
      </c>
      <c r="AK46" s="73">
        <f t="shared" si="149"/>
        <v>1181918.7743417763</v>
      </c>
      <c r="AL46" s="73">
        <v>1021204.716973701</v>
      </c>
      <c r="AM46" s="73">
        <f t="shared" si="150"/>
        <v>503146762.09664094</v>
      </c>
      <c r="AN46" s="73">
        <f t="shared" si="151"/>
        <v>1184240.4818360002</v>
      </c>
      <c r="AO46" s="73">
        <v>1017659.0459737012</v>
      </c>
      <c r="AP46" s="73">
        <f t="shared" si="152"/>
        <v>504164421.14261466</v>
      </c>
      <c r="AQ46" s="73">
        <f t="shared" si="153"/>
        <v>1186642.3235641092</v>
      </c>
      <c r="AR46" s="73">
        <v>1071667.4009737012</v>
      </c>
      <c r="AS46" s="73">
        <f t="shared" si="154"/>
        <v>505236088.54358834</v>
      </c>
      <c r="AT46" s="73">
        <f t="shared" si="155"/>
        <v>1189103.6118243237</v>
      </c>
      <c r="AU46" s="73">
        <v>1184167.0259737014</v>
      </c>
      <c r="AV46" s="73">
        <f t="shared" si="156"/>
        <v>506420255.56956202</v>
      </c>
      <c r="AW46" s="73">
        <f t="shared" si="157"/>
        <v>1191761.0514025884</v>
      </c>
      <c r="AX46" s="73">
        <v>1293169.460973701</v>
      </c>
      <c r="AY46" s="73">
        <f t="shared" si="158"/>
        <v>507713425.0305357</v>
      </c>
      <c r="AZ46" s="73">
        <f t="shared" si="159"/>
        <v>1194679.4269493264</v>
      </c>
      <c r="BA46" s="73">
        <v>1133322.8569737012</v>
      </c>
      <c r="BB46" s="73">
        <f t="shared" si="160"/>
        <v>508846747.88750941</v>
      </c>
      <c r="BC46" s="73">
        <f t="shared" si="161"/>
        <v>1197537.9065633621</v>
      </c>
      <c r="BD46" s="73">
        <v>1078167.6209737011</v>
      </c>
      <c r="BE46" s="73">
        <f t="shared" si="162"/>
        <v>509924915.50848311</v>
      </c>
      <c r="BF46" s="73">
        <f t="shared" si="163"/>
        <v>1200143.1076600605</v>
      </c>
      <c r="BG46" s="73">
        <v>990466.69697370101</v>
      </c>
      <c r="BH46" s="73">
        <f t="shared" si="164"/>
        <v>510915382.20545679</v>
      </c>
      <c r="BI46" s="73">
        <f t="shared" si="165"/>
        <v>1202580.0199811962</v>
      </c>
      <c r="BJ46" s="73">
        <v>2213136.8209737008</v>
      </c>
      <c r="BK46" s="73">
        <f t="shared" si="166"/>
        <v>513128519.02643049</v>
      </c>
      <c r="BL46" s="73">
        <f t="shared" si="167"/>
        <v>1206353.9595398642</v>
      </c>
      <c r="BM46" s="73">
        <v>741141.01149201347</v>
      </c>
      <c r="BN46" s="73">
        <f t="shared" si="168"/>
        <v>513869660.0379225</v>
      </c>
      <c r="BO46" s="73">
        <f t="shared" si="169"/>
        <v>1209834.1860775044</v>
      </c>
      <c r="BP46" s="73">
        <v>783822.54886401328</v>
      </c>
      <c r="BQ46" s="73">
        <f t="shared" si="170"/>
        <v>514653482.58678651</v>
      </c>
      <c r="BR46" s="73">
        <f t="shared" si="171"/>
        <v>1211630.6381895442</v>
      </c>
      <c r="BS46" s="73">
        <v>837254.04611201352</v>
      </c>
      <c r="BT46" s="73">
        <f t="shared" si="172"/>
        <v>515490736.63289851</v>
      </c>
      <c r="BU46" s="73">
        <f t="shared" si="173"/>
        <v>1213540.3142949478</v>
      </c>
      <c r="BV46" s="73">
        <v>964220.2725040135</v>
      </c>
      <c r="BW46" s="73">
        <f t="shared" si="174"/>
        <v>516454956.90540254</v>
      </c>
      <c r="BX46" s="73">
        <f t="shared" si="175"/>
        <v>1215662.504246626</v>
      </c>
      <c r="BY46" s="73">
        <v>1020723.0248520132</v>
      </c>
      <c r="BZ46" s="73">
        <f t="shared" si="176"/>
        <v>517475679.93025458</v>
      </c>
      <c r="CA46" s="73">
        <f t="shared" si="177"/>
        <v>1218000.826073793</v>
      </c>
      <c r="CC46" s="104">
        <f t="shared" si="178"/>
        <v>14450827.552803138</v>
      </c>
      <c r="CD46" s="92"/>
    </row>
    <row r="47" spans="1:82">
      <c r="A47" t="s">
        <v>102</v>
      </c>
      <c r="B47" t="s">
        <v>33</v>
      </c>
      <c r="C47" t="s">
        <v>33</v>
      </c>
      <c r="D47" s="117" t="s">
        <v>80</v>
      </c>
      <c r="E47" s="117" t="s">
        <v>98</v>
      </c>
      <c r="F47" s="117" t="str">
        <f t="shared" si="129"/>
        <v>DDSTPUT</v>
      </c>
      <c r="G47" s="117" t="str">
        <f t="shared" si="130"/>
        <v>DSTPUT</v>
      </c>
      <c r="H47" s="103">
        <v>2.4824839294823705E-2</v>
      </c>
      <c r="I47" s="105">
        <v>2363965358.3599997</v>
      </c>
      <c r="J47" s="105">
        <f t="shared" si="131"/>
        <v>4890421.6766514434</v>
      </c>
      <c r="K47" s="73">
        <v>5153790.2634890946</v>
      </c>
      <c r="L47" s="73">
        <f t="shared" si="132"/>
        <v>2369119148.6234889</v>
      </c>
      <c r="M47" s="73">
        <f t="shared" si="133"/>
        <v>4895752.593945208</v>
      </c>
      <c r="N47" s="73">
        <v>5971289.3434890993</v>
      </c>
      <c r="O47" s="73">
        <f t="shared" si="134"/>
        <v>2375090437.9669781</v>
      </c>
      <c r="P47" s="73">
        <f t="shared" si="135"/>
        <v>4907260.0236695986</v>
      </c>
      <c r="Q47" s="73">
        <v>6673534.6334890965</v>
      </c>
      <c r="R47" s="73">
        <f t="shared" si="136"/>
        <v>2381763972.6004672</v>
      </c>
      <c r="S47" s="73">
        <f t="shared" si="137"/>
        <v>4920339.4288004236</v>
      </c>
      <c r="T47" s="73">
        <v>7393107.1660710927</v>
      </c>
      <c r="U47" s="73">
        <f t="shared" si="138"/>
        <v>2389157079.7665381</v>
      </c>
      <c r="V47" s="73">
        <f t="shared" si="139"/>
        <v>4934889.5172209209</v>
      </c>
      <c r="W47" s="73">
        <v>11831884.030909091</v>
      </c>
      <c r="X47" s="73">
        <f t="shared" si="140"/>
        <v>2400988963.7974472</v>
      </c>
      <c r="Y47" s="73">
        <f t="shared" si="141"/>
        <v>4954775.2387588145</v>
      </c>
      <c r="Z47" s="73">
        <v>12265965.334741097</v>
      </c>
      <c r="AA47" s="73">
        <f t="shared" si="142"/>
        <v>2413254929.1321883</v>
      </c>
      <c r="AB47" s="73">
        <f t="shared" si="143"/>
        <v>4979701.2903360277</v>
      </c>
      <c r="AC47" s="73">
        <v>929064.55411055917</v>
      </c>
      <c r="AD47" s="73">
        <f t="shared" si="144"/>
        <v>2414183993.6862988</v>
      </c>
      <c r="AE47" s="73">
        <f t="shared" si="145"/>
        <v>4993349.8110227417</v>
      </c>
      <c r="AF47" s="73">
        <v>737435.68011055887</v>
      </c>
      <c r="AG47" s="73">
        <f t="shared" si="146"/>
        <v>2414921429.3664093</v>
      </c>
      <c r="AH47" s="73">
        <f t="shared" si="147"/>
        <v>4995073.586043546</v>
      </c>
      <c r="AI47" s="73">
        <v>2964390.5216105585</v>
      </c>
      <c r="AJ47" s="73">
        <f t="shared" si="148"/>
        <v>2417885819.88802</v>
      </c>
      <c r="AK47" s="73">
        <f t="shared" si="149"/>
        <v>4998902.6377333421</v>
      </c>
      <c r="AL47" s="73">
        <v>1193242.2901105592</v>
      </c>
      <c r="AM47" s="73">
        <f t="shared" si="150"/>
        <v>2419079062.1781306</v>
      </c>
      <c r="AN47" s="73">
        <f t="shared" si="151"/>
        <v>5003203.1613332536</v>
      </c>
      <c r="AO47" s="73">
        <v>31104606.134110563</v>
      </c>
      <c r="AP47" s="73">
        <f t="shared" si="152"/>
        <v>2450183668.3122411</v>
      </c>
      <c r="AQ47" s="73">
        <f t="shared" si="153"/>
        <v>5036611.0320290811</v>
      </c>
      <c r="AR47" s="73">
        <v>8935119.311610559</v>
      </c>
      <c r="AS47" s="73">
        <f t="shared" si="154"/>
        <v>2459118787.6238518</v>
      </c>
      <c r="AT47" s="73">
        <f t="shared" si="155"/>
        <v>5078026.8549290346</v>
      </c>
      <c r="AU47" s="73">
        <v>2064019.6641105586</v>
      </c>
      <c r="AV47" s="73">
        <f t="shared" si="156"/>
        <v>2461182807.2879624</v>
      </c>
      <c r="AW47" s="73">
        <f t="shared" si="157"/>
        <v>5089404.0156562729</v>
      </c>
      <c r="AX47" s="73">
        <v>2476606.9141105604</v>
      </c>
      <c r="AY47" s="73">
        <f t="shared" si="158"/>
        <v>2463659414.2020731</v>
      </c>
      <c r="AZ47" s="73">
        <f t="shared" si="159"/>
        <v>5094100.6958688628</v>
      </c>
      <c r="BA47" s="73">
        <v>1692689.3876105584</v>
      </c>
      <c r="BB47" s="73">
        <f t="shared" si="160"/>
        <v>2465352103.5896835</v>
      </c>
      <c r="BC47" s="73">
        <f t="shared" si="161"/>
        <v>5098413.2838131431</v>
      </c>
      <c r="BD47" s="73">
        <v>1712075.2541105584</v>
      </c>
      <c r="BE47" s="73">
        <f t="shared" si="162"/>
        <v>2467064178.8437939</v>
      </c>
      <c r="BF47" s="73">
        <f t="shared" si="163"/>
        <v>5101935.0644409517</v>
      </c>
      <c r="BG47" s="73">
        <v>1324090.2301105587</v>
      </c>
      <c r="BH47" s="73">
        <f t="shared" si="164"/>
        <v>2468388269.0739045</v>
      </c>
      <c r="BI47" s="73">
        <f t="shared" si="165"/>
        <v>5105075.5777833797</v>
      </c>
      <c r="BJ47" s="73">
        <v>1984833.1216105581</v>
      </c>
      <c r="BK47" s="73">
        <f t="shared" si="166"/>
        <v>2470373102.1955152</v>
      </c>
      <c r="BL47" s="73">
        <f t="shared" si="167"/>
        <v>5108498.223218604</v>
      </c>
      <c r="BM47" s="73">
        <v>922912.37499619136</v>
      </c>
      <c r="BN47" s="73">
        <f t="shared" si="168"/>
        <v>2471296014.5705113</v>
      </c>
      <c r="BO47" s="73">
        <f t="shared" si="169"/>
        <v>5111505.9029962504</v>
      </c>
      <c r="BP47" s="73">
        <v>748613.84158419073</v>
      </c>
      <c r="BQ47" s="73">
        <f t="shared" si="170"/>
        <v>2472044628.4120955</v>
      </c>
      <c r="BR47" s="73">
        <f t="shared" si="171"/>
        <v>5113234.8767339038</v>
      </c>
      <c r="BS47" s="73">
        <v>974016.07679619081</v>
      </c>
      <c r="BT47" s="73">
        <f t="shared" si="172"/>
        <v>2473018644.4888916</v>
      </c>
      <c r="BU47" s="73">
        <f t="shared" si="173"/>
        <v>5115016.7105209148</v>
      </c>
      <c r="BV47" s="73">
        <v>1219436.7037841901</v>
      </c>
      <c r="BW47" s="73">
        <f t="shared" si="174"/>
        <v>2474238081.1926756</v>
      </c>
      <c r="BX47" s="73">
        <f t="shared" si="175"/>
        <v>5117285.5485533597</v>
      </c>
      <c r="BY47" s="73">
        <v>8300610.2125961902</v>
      </c>
      <c r="BZ47" s="73">
        <f t="shared" si="176"/>
        <v>2482538691.405272</v>
      </c>
      <c r="CA47" s="73">
        <f t="shared" si="177"/>
        <v>5127132.78333579</v>
      </c>
      <c r="CC47" s="104">
        <f t="shared" si="178"/>
        <v>61259629.537850469</v>
      </c>
      <c r="CD47" s="92"/>
    </row>
    <row r="48" spans="1:82">
      <c r="A48" t="s">
        <v>103</v>
      </c>
      <c r="B48" t="s">
        <v>31</v>
      </c>
      <c r="C48" t="s">
        <v>31</v>
      </c>
      <c r="D48" s="117" t="s">
        <v>80</v>
      </c>
      <c r="E48" s="117" t="s">
        <v>98</v>
      </c>
      <c r="F48" s="117" t="str">
        <f t="shared" si="129"/>
        <v>DDSTPID</v>
      </c>
      <c r="G48" s="117" t="str">
        <f t="shared" si="130"/>
        <v>DSTPID</v>
      </c>
      <c r="H48" s="103">
        <v>2.5704388912336354E-2</v>
      </c>
      <c r="I48" s="105">
        <v>279009730.01000005</v>
      </c>
      <c r="J48" s="105">
        <f t="shared" si="131"/>
        <v>597647.88420858374</v>
      </c>
      <c r="K48" s="73">
        <v>422990.15166496881</v>
      </c>
      <c r="L48" s="73">
        <f t="shared" si="132"/>
        <v>279432720.16166502</v>
      </c>
      <c r="M48" s="73">
        <f t="shared" si="133"/>
        <v>598100.91351543728</v>
      </c>
      <c r="N48" s="73">
        <v>608520.57166496885</v>
      </c>
      <c r="O48" s="73">
        <f t="shared" si="134"/>
        <v>280041240.73333001</v>
      </c>
      <c r="P48" s="73">
        <f t="shared" si="135"/>
        <v>599205.67821542546</v>
      </c>
      <c r="Q48" s="73">
        <v>752262.2616649688</v>
      </c>
      <c r="R48" s="73">
        <f t="shared" si="136"/>
        <v>280793502.994995</v>
      </c>
      <c r="S48" s="73">
        <f t="shared" si="137"/>
        <v>600663.09868097317</v>
      </c>
      <c r="T48" s="73">
        <v>790554.41712096904</v>
      </c>
      <c r="U48" s="73">
        <f t="shared" si="138"/>
        <v>281584057.41211599</v>
      </c>
      <c r="V48" s="73">
        <f t="shared" si="139"/>
        <v>602315.48034480459</v>
      </c>
      <c r="W48" s="73">
        <v>794072.31502496905</v>
      </c>
      <c r="X48" s="73">
        <f t="shared" si="140"/>
        <v>282378129.72714096</v>
      </c>
      <c r="Y48" s="73">
        <f t="shared" si="141"/>
        <v>604012.64125330315</v>
      </c>
      <c r="Z48" s="73">
        <v>824890.43848096894</v>
      </c>
      <c r="AA48" s="73">
        <f t="shared" si="142"/>
        <v>283203020.16562194</v>
      </c>
      <c r="AB48" s="73">
        <f t="shared" si="143"/>
        <v>605746.57659708255</v>
      </c>
      <c r="AC48" s="73">
        <v>891634.20764753746</v>
      </c>
      <c r="AD48" s="73">
        <f t="shared" si="144"/>
        <v>284094654.3732695</v>
      </c>
      <c r="AE48" s="73">
        <f t="shared" si="145"/>
        <v>607585.00230881991</v>
      </c>
      <c r="AF48" s="73">
        <v>868319.29764753731</v>
      </c>
      <c r="AG48" s="73">
        <f t="shared" si="146"/>
        <v>284962973.67091703</v>
      </c>
      <c r="AH48" s="73">
        <f t="shared" si="147"/>
        <v>609469.94103247568</v>
      </c>
      <c r="AI48" s="73">
        <v>936810.31364753738</v>
      </c>
      <c r="AJ48" s="73">
        <f t="shared" si="148"/>
        <v>285899783.98456454</v>
      </c>
      <c r="AK48" s="73">
        <f t="shared" si="149"/>
        <v>611403.26409772143</v>
      </c>
      <c r="AL48" s="73">
        <v>1024514.8836475374</v>
      </c>
      <c r="AM48" s="73">
        <f t="shared" si="150"/>
        <v>286924298.8682121</v>
      </c>
      <c r="AN48" s="73">
        <f t="shared" si="151"/>
        <v>613503.8751666731</v>
      </c>
      <c r="AO48" s="73">
        <v>1003337.5876475374</v>
      </c>
      <c r="AP48" s="73">
        <f t="shared" si="152"/>
        <v>287927636.45585966</v>
      </c>
      <c r="AQ48" s="73">
        <f t="shared" si="153"/>
        <v>615675.73802413186</v>
      </c>
      <c r="AR48" s="73">
        <v>1053814.4146475373</v>
      </c>
      <c r="AS48" s="73">
        <f t="shared" si="154"/>
        <v>288981450.87050718</v>
      </c>
      <c r="AT48" s="73">
        <f t="shared" si="155"/>
        <v>617878.9811540813</v>
      </c>
      <c r="AU48" s="73">
        <v>1053769.9876475376</v>
      </c>
      <c r="AV48" s="73">
        <f t="shared" si="156"/>
        <v>290035220.85815471</v>
      </c>
      <c r="AW48" s="73">
        <f t="shared" si="157"/>
        <v>620136.2382016714</v>
      </c>
      <c r="AX48" s="73">
        <v>1125069.6186475374</v>
      </c>
      <c r="AY48" s="73">
        <f t="shared" si="158"/>
        <v>291160290.47680223</v>
      </c>
      <c r="AZ48" s="73">
        <f t="shared" si="159"/>
        <v>622469.81072741351</v>
      </c>
      <c r="BA48" s="73">
        <v>1036040.1336475374</v>
      </c>
      <c r="BB48" s="73">
        <f t="shared" si="160"/>
        <v>292196330.61044979</v>
      </c>
      <c r="BC48" s="73">
        <f t="shared" si="161"/>
        <v>624784.394292215</v>
      </c>
      <c r="BD48" s="73">
        <v>967199.87864753732</v>
      </c>
      <c r="BE48" s="73">
        <f t="shared" si="162"/>
        <v>293163530.48909736</v>
      </c>
      <c r="BF48" s="73">
        <f t="shared" si="163"/>
        <v>626929.89680724789</v>
      </c>
      <c r="BG48" s="73">
        <v>929802.37764753739</v>
      </c>
      <c r="BH48" s="73">
        <f t="shared" si="164"/>
        <v>294093332.86674488</v>
      </c>
      <c r="BI48" s="73">
        <f t="shared" si="165"/>
        <v>628961.61696405569</v>
      </c>
      <c r="BJ48" s="73">
        <v>993832.13864753733</v>
      </c>
      <c r="BK48" s="73">
        <f t="shared" si="166"/>
        <v>295087165.00539243</v>
      </c>
      <c r="BL48" s="73">
        <f t="shared" si="167"/>
        <v>631021.86070289079</v>
      </c>
      <c r="BM48" s="73">
        <v>336579.38045903132</v>
      </c>
      <c r="BN48" s="73">
        <f t="shared" si="168"/>
        <v>295423744.38585144</v>
      </c>
      <c r="BO48" s="73">
        <f t="shared" si="169"/>
        <v>632446.75299874786</v>
      </c>
      <c r="BP48" s="73">
        <v>312459.02079903125</v>
      </c>
      <c r="BQ48" s="73">
        <f t="shared" si="170"/>
        <v>295736203.40665048</v>
      </c>
      <c r="BR48" s="73">
        <f t="shared" si="171"/>
        <v>633141.88364395511</v>
      </c>
      <c r="BS48" s="73">
        <v>383856.09551703127</v>
      </c>
      <c r="BT48" s="73">
        <f t="shared" si="172"/>
        <v>296120059.50216752</v>
      </c>
      <c r="BU48" s="73">
        <f t="shared" si="173"/>
        <v>633887.64841709379</v>
      </c>
      <c r="BV48" s="73">
        <v>473651.77334703121</v>
      </c>
      <c r="BW48" s="73">
        <f t="shared" si="174"/>
        <v>296593711.27551454</v>
      </c>
      <c r="BX48" s="73">
        <f t="shared" si="175"/>
        <v>634806.0532402884</v>
      </c>
      <c r="BY48" s="73">
        <v>453372.25031903142</v>
      </c>
      <c r="BZ48" s="73">
        <f t="shared" si="176"/>
        <v>297047083.52583355</v>
      </c>
      <c r="CA48" s="73">
        <f t="shared" si="177"/>
        <v>635798.910991763</v>
      </c>
      <c r="CC48" s="104">
        <f t="shared" si="178"/>
        <v>7542264.0481414227</v>
      </c>
      <c r="CD48" s="92"/>
    </row>
    <row r="49" spans="1:82">
      <c r="A49" t="s">
        <v>104</v>
      </c>
      <c r="B49" t="s">
        <v>40</v>
      </c>
      <c r="C49" t="s">
        <v>40</v>
      </c>
      <c r="D49" s="117" t="s">
        <v>80</v>
      </c>
      <c r="E49" s="117" t="s">
        <v>98</v>
      </c>
      <c r="F49" s="117" t="str">
        <f t="shared" si="129"/>
        <v>DDSTPWYU</v>
      </c>
      <c r="G49" s="117" t="str">
        <f t="shared" si="130"/>
        <v>DSTPWYU</v>
      </c>
      <c r="H49" s="103">
        <v>2.9904363242890954E-2</v>
      </c>
      <c r="I49" s="105">
        <v>96464758.050000012</v>
      </c>
      <c r="J49" s="105">
        <f t="shared" si="131"/>
        <v>240393.09707206581</v>
      </c>
      <c r="K49" s="73">
        <v>-68438.665231800886</v>
      </c>
      <c r="L49" s="73">
        <f t="shared" si="132"/>
        <v>96396319.384768218</v>
      </c>
      <c r="M49" s="73">
        <f t="shared" si="133"/>
        <v>240307.82145935952</v>
      </c>
      <c r="N49" s="73">
        <v>-68438.665231800886</v>
      </c>
      <c r="O49" s="73">
        <f t="shared" si="134"/>
        <v>96327880.719536424</v>
      </c>
      <c r="P49" s="73">
        <f t="shared" si="135"/>
        <v>240137.270233947</v>
      </c>
      <c r="Q49" s="73">
        <v>-68438.665231800886</v>
      </c>
      <c r="R49" s="73">
        <f t="shared" si="136"/>
        <v>96259442.05430463</v>
      </c>
      <c r="S49" s="73">
        <f t="shared" si="137"/>
        <v>239966.71900853454</v>
      </c>
      <c r="T49" s="73">
        <v>-68438.665231800886</v>
      </c>
      <c r="U49" s="73">
        <f t="shared" si="138"/>
        <v>96191003.389072835</v>
      </c>
      <c r="V49" s="73">
        <f t="shared" si="139"/>
        <v>239796.16778312201</v>
      </c>
      <c r="W49" s="73">
        <v>-68438.665231800886</v>
      </c>
      <c r="X49" s="73">
        <f t="shared" si="140"/>
        <v>96122564.723841041</v>
      </c>
      <c r="Y49" s="73">
        <f t="shared" si="141"/>
        <v>239625.61655770949</v>
      </c>
      <c r="Z49" s="73">
        <v>-68438.665231800886</v>
      </c>
      <c r="AA49" s="73">
        <f t="shared" si="142"/>
        <v>96054126.058609247</v>
      </c>
      <c r="AB49" s="73">
        <f t="shared" si="143"/>
        <v>239455.06533229697</v>
      </c>
      <c r="AC49" s="73">
        <v>-68147.334947452953</v>
      </c>
      <c r="AD49" s="73">
        <f t="shared" si="144"/>
        <v>95985978.723661795</v>
      </c>
      <c r="AE49" s="73">
        <f t="shared" si="145"/>
        <v>239284.87710882805</v>
      </c>
      <c r="AF49" s="73">
        <v>-68147.334947452953</v>
      </c>
      <c r="AG49" s="73">
        <f t="shared" si="146"/>
        <v>95917831.388714343</v>
      </c>
      <c r="AH49" s="73">
        <f t="shared" si="147"/>
        <v>239115.05188730278</v>
      </c>
      <c r="AI49" s="73">
        <v>-68147.334947452953</v>
      </c>
      <c r="AJ49" s="73">
        <f t="shared" si="148"/>
        <v>95849684.053766891</v>
      </c>
      <c r="AK49" s="73">
        <f t="shared" si="149"/>
        <v>238945.22666577747</v>
      </c>
      <c r="AL49" s="73">
        <v>-68147.334947452953</v>
      </c>
      <c r="AM49" s="73">
        <f t="shared" si="150"/>
        <v>95781536.718819439</v>
      </c>
      <c r="AN49" s="73">
        <f t="shared" si="151"/>
        <v>238775.4014442522</v>
      </c>
      <c r="AO49" s="73">
        <v>-68147.334947452953</v>
      </c>
      <c r="AP49" s="73">
        <f t="shared" si="152"/>
        <v>95713389.383871987</v>
      </c>
      <c r="AQ49" s="73">
        <f t="shared" si="153"/>
        <v>238605.57622272684</v>
      </c>
      <c r="AR49" s="73">
        <v>-68147.334947452953</v>
      </c>
      <c r="AS49" s="73">
        <f t="shared" si="154"/>
        <v>95645242.048924536</v>
      </c>
      <c r="AT49" s="73">
        <f t="shared" si="155"/>
        <v>238435.7510012016</v>
      </c>
      <c r="AU49" s="73">
        <v>-68147.334947452953</v>
      </c>
      <c r="AV49" s="73">
        <f t="shared" si="156"/>
        <v>95577094.713977084</v>
      </c>
      <c r="AW49" s="73">
        <f t="shared" si="157"/>
        <v>238265.92577967627</v>
      </c>
      <c r="AX49" s="73">
        <v>-68147.334947452953</v>
      </c>
      <c r="AY49" s="73">
        <f t="shared" si="158"/>
        <v>95508947.379029632</v>
      </c>
      <c r="AZ49" s="73">
        <f t="shared" si="159"/>
        <v>238096.100558151</v>
      </c>
      <c r="BA49" s="73">
        <v>-68147.334947452953</v>
      </c>
      <c r="BB49" s="73">
        <f t="shared" si="160"/>
        <v>95440800.04408218</v>
      </c>
      <c r="BC49" s="73">
        <f t="shared" si="161"/>
        <v>237926.27533662567</v>
      </c>
      <c r="BD49" s="73">
        <v>-68147.334947452953</v>
      </c>
      <c r="BE49" s="73">
        <f t="shared" si="162"/>
        <v>95372652.709134728</v>
      </c>
      <c r="BF49" s="73">
        <f t="shared" si="163"/>
        <v>237756.45011510039</v>
      </c>
      <c r="BG49" s="73">
        <v>-68147.334947452953</v>
      </c>
      <c r="BH49" s="73">
        <f t="shared" si="164"/>
        <v>95304505.374187276</v>
      </c>
      <c r="BI49" s="73">
        <f t="shared" si="165"/>
        <v>237586.62489357509</v>
      </c>
      <c r="BJ49" s="73">
        <v>-68147.334947452953</v>
      </c>
      <c r="BK49" s="73">
        <f t="shared" si="166"/>
        <v>95236358.039239824</v>
      </c>
      <c r="BL49" s="73">
        <f t="shared" si="167"/>
        <v>237416.79967204982</v>
      </c>
      <c r="BM49" s="73">
        <v>-67567.154653154314</v>
      </c>
      <c r="BN49" s="73">
        <f t="shared" si="168"/>
        <v>95168790.884586662</v>
      </c>
      <c r="BO49" s="73">
        <f t="shared" si="169"/>
        <v>237247.69736395229</v>
      </c>
      <c r="BP49" s="73">
        <v>-67567.154653154314</v>
      </c>
      <c r="BQ49" s="73">
        <f t="shared" si="170"/>
        <v>95101223.7299335</v>
      </c>
      <c r="BR49" s="73">
        <f t="shared" si="171"/>
        <v>237079.31796928254</v>
      </c>
      <c r="BS49" s="73">
        <v>-67567.154653154314</v>
      </c>
      <c r="BT49" s="73">
        <f t="shared" si="172"/>
        <v>95033656.575280339</v>
      </c>
      <c r="BU49" s="73">
        <f t="shared" si="173"/>
        <v>236910.93857461284</v>
      </c>
      <c r="BV49" s="73">
        <v>-67567.154653154314</v>
      </c>
      <c r="BW49" s="73">
        <f t="shared" si="174"/>
        <v>94966089.420627177</v>
      </c>
      <c r="BX49" s="73">
        <f t="shared" si="175"/>
        <v>236742.55917994308</v>
      </c>
      <c r="BY49" s="73">
        <v>-67567.154653154314</v>
      </c>
      <c r="BZ49" s="73">
        <f t="shared" si="176"/>
        <v>94898522.265974015</v>
      </c>
      <c r="CA49" s="73">
        <f t="shared" si="177"/>
        <v>236574.17978527339</v>
      </c>
      <c r="CC49" s="104">
        <f t="shared" si="178"/>
        <v>2850038.620229444</v>
      </c>
      <c r="CD49" s="92"/>
    </row>
    <row r="50" spans="1:82">
      <c r="A50" t="s">
        <v>105</v>
      </c>
      <c r="H50" s="103"/>
      <c r="I50" s="106">
        <f>SUBTOTAL(9,I43:I49)</f>
        <v>5562397874.6300001</v>
      </c>
      <c r="J50" s="106">
        <f t="shared" ref="J50:BU50" si="179">SUBTOTAL(9,J43:J49)</f>
        <v>12516195.948156163</v>
      </c>
      <c r="K50" s="107">
        <f t="shared" si="179"/>
        <v>15588244.746595155</v>
      </c>
      <c r="L50" s="107">
        <f t="shared" si="179"/>
        <v>5577986119.3765955</v>
      </c>
      <c r="M50" s="108">
        <f t="shared" si="179"/>
        <v>12533915.681010997</v>
      </c>
      <c r="N50" s="107">
        <f t="shared" si="179"/>
        <v>17785994.932049703</v>
      </c>
      <c r="O50" s="107">
        <f t="shared" si="179"/>
        <v>5595772114.3086452</v>
      </c>
      <c r="P50" s="108">
        <f t="shared" si="179"/>
        <v>12571770.955421761</v>
      </c>
      <c r="Q50" s="107">
        <f t="shared" si="179"/>
        <v>14843329.862049697</v>
      </c>
      <c r="R50" s="107">
        <f t="shared" si="179"/>
        <v>5610615444.1706953</v>
      </c>
      <c r="S50" s="108">
        <f t="shared" si="179"/>
        <v>12608500.932070183</v>
      </c>
      <c r="T50" s="107">
        <f t="shared" si="179"/>
        <v>22821031.534595154</v>
      </c>
      <c r="U50" s="107">
        <f t="shared" si="179"/>
        <v>5633436475.7052889</v>
      </c>
      <c r="V50" s="108">
        <f t="shared" si="179"/>
        <v>12650978.831288593</v>
      </c>
      <c r="W50" s="107">
        <f t="shared" si="179"/>
        <v>25115786.340049695</v>
      </c>
      <c r="X50" s="107">
        <f t="shared" si="179"/>
        <v>5658552262.0453386</v>
      </c>
      <c r="Y50" s="108">
        <f t="shared" si="179"/>
        <v>12704871.460218899</v>
      </c>
      <c r="Z50" s="107">
        <f t="shared" si="179"/>
        <v>30317947.356595155</v>
      </c>
      <c r="AA50" s="107">
        <f t="shared" si="179"/>
        <v>5688870209.4019346</v>
      </c>
      <c r="AB50" s="108">
        <f t="shared" si="179"/>
        <v>12767031.019202907</v>
      </c>
      <c r="AC50" s="107">
        <f t="shared" si="179"/>
        <v>5334857.2072699359</v>
      </c>
      <c r="AD50" s="107">
        <f t="shared" si="179"/>
        <v>5694205066.6092043</v>
      </c>
      <c r="AE50" s="108">
        <f t="shared" si="179"/>
        <v>12807301.619508522</v>
      </c>
      <c r="AF50" s="107">
        <f t="shared" si="179"/>
        <v>5222711.1522699343</v>
      </c>
      <c r="AG50" s="107">
        <f t="shared" si="179"/>
        <v>5699427777.7614756</v>
      </c>
      <c r="AH50" s="108">
        <f t="shared" si="179"/>
        <v>12819446.293839304</v>
      </c>
      <c r="AI50" s="107">
        <f t="shared" si="179"/>
        <v>8141225.4057699349</v>
      </c>
      <c r="AJ50" s="107">
        <f t="shared" si="179"/>
        <v>5707569003.1672449</v>
      </c>
      <c r="AK50" s="108">
        <f t="shared" si="179"/>
        <v>12834626.667835452</v>
      </c>
      <c r="AL50" s="107">
        <f t="shared" si="179"/>
        <v>6185152.4342699349</v>
      </c>
      <c r="AM50" s="107">
        <f t="shared" si="179"/>
        <v>5713754155.6015139</v>
      </c>
      <c r="AN50" s="108">
        <f t="shared" si="179"/>
        <v>12850866.440280721</v>
      </c>
      <c r="AO50" s="107">
        <f t="shared" si="179"/>
        <v>35952446.416269936</v>
      </c>
      <c r="AP50" s="107">
        <f t="shared" si="179"/>
        <v>5749706602.0177851</v>
      </c>
      <c r="AQ50" s="108">
        <f t="shared" si="179"/>
        <v>12895804.748435728</v>
      </c>
      <c r="AR50" s="107">
        <f t="shared" si="179"/>
        <v>14134493.396769935</v>
      </c>
      <c r="AS50" s="107">
        <f t="shared" si="179"/>
        <v>5763841095.4145546</v>
      </c>
      <c r="AT50" s="108">
        <f t="shared" si="179"/>
        <v>12948996.968552897</v>
      </c>
      <c r="AU50" s="107">
        <f t="shared" si="179"/>
        <v>7012980.9262699345</v>
      </c>
      <c r="AV50" s="107">
        <f t="shared" si="179"/>
        <v>5770854076.3408232</v>
      </c>
      <c r="AW50" s="108">
        <f t="shared" si="179"/>
        <v>12972260.815702789</v>
      </c>
      <c r="AX50" s="107">
        <f t="shared" si="179"/>
        <v>8145121.8422699347</v>
      </c>
      <c r="AY50" s="107">
        <f t="shared" si="179"/>
        <v>5778999198.183094</v>
      </c>
      <c r="AZ50" s="108">
        <f t="shared" si="179"/>
        <v>12989396.75201189</v>
      </c>
      <c r="BA50" s="107">
        <f t="shared" si="179"/>
        <v>6397937.6287699342</v>
      </c>
      <c r="BB50" s="107">
        <f t="shared" si="179"/>
        <v>5785397135.8118649</v>
      </c>
      <c r="BC50" s="108">
        <f t="shared" si="179"/>
        <v>13005858.886575589</v>
      </c>
      <c r="BD50" s="107">
        <f t="shared" si="179"/>
        <v>6135766.4402699331</v>
      </c>
      <c r="BE50" s="107">
        <f t="shared" si="179"/>
        <v>5791532902.2521343</v>
      </c>
      <c r="BF50" s="108">
        <f t="shared" si="179"/>
        <v>13020051.99465022</v>
      </c>
      <c r="BG50" s="107">
        <f t="shared" si="179"/>
        <v>5372681.5972699346</v>
      </c>
      <c r="BH50" s="107">
        <f t="shared" si="179"/>
        <v>5796905583.8494043</v>
      </c>
      <c r="BI50" s="108">
        <f t="shared" si="179"/>
        <v>13033076.880880589</v>
      </c>
      <c r="BJ50" s="107">
        <f t="shared" si="179"/>
        <v>8178265.8177699344</v>
      </c>
      <c r="BK50" s="107">
        <f t="shared" si="179"/>
        <v>5805083849.6671734</v>
      </c>
      <c r="BL50" s="108">
        <f t="shared" si="179"/>
        <v>13048479.158319755</v>
      </c>
      <c r="BM50" s="107">
        <f t="shared" si="179"/>
        <v>5025505.4539616443</v>
      </c>
      <c r="BN50" s="107">
        <f t="shared" si="179"/>
        <v>5810109355.1211357</v>
      </c>
      <c r="BO50" s="108">
        <f t="shared" si="179"/>
        <v>13063614.314730665</v>
      </c>
      <c r="BP50" s="107">
        <f t="shared" si="179"/>
        <v>7616043.8986256449</v>
      </c>
      <c r="BQ50" s="107">
        <f t="shared" si="179"/>
        <v>5817725399.0197611</v>
      </c>
      <c r="BR50" s="108">
        <f t="shared" si="179"/>
        <v>13078353.173405515</v>
      </c>
      <c r="BS50" s="107">
        <f t="shared" si="179"/>
        <v>5889505.760127645</v>
      </c>
      <c r="BT50" s="107">
        <f t="shared" si="179"/>
        <v>5823614904.7798882</v>
      </c>
      <c r="BU50" s="108">
        <f t="shared" si="179"/>
        <v>13094121.525804043</v>
      </c>
      <c r="BV50" s="107">
        <f t="shared" ref="BV50:CA50" si="180">SUBTOTAL(9,BV43:BV49)</f>
        <v>5957287.3202976445</v>
      </c>
      <c r="BW50" s="107">
        <f t="shared" si="180"/>
        <v>5829572192.1001873</v>
      </c>
      <c r="BX50" s="108">
        <f t="shared" si="180"/>
        <v>13107834.407086996</v>
      </c>
      <c r="BY50" s="107">
        <f t="shared" si="180"/>
        <v>13998305.338719646</v>
      </c>
      <c r="BZ50" s="107">
        <f t="shared" si="180"/>
        <v>5843570497.4389057</v>
      </c>
      <c r="CA50" s="108">
        <f t="shared" si="180"/>
        <v>13130148.115670566</v>
      </c>
      <c r="CC50" s="109">
        <f>SUBTOTAL(9,CC43:CC49)</f>
        <v>156492192.99339154</v>
      </c>
    </row>
    <row r="51" spans="1:82">
      <c r="H51" s="103"/>
      <c r="I51" s="105"/>
      <c r="J51" s="114"/>
      <c r="K51" s="115"/>
      <c r="L51" s="115"/>
      <c r="M51" s="93"/>
      <c r="N51" s="115"/>
      <c r="O51" s="115"/>
      <c r="P51" s="93"/>
      <c r="Q51" s="115"/>
      <c r="R51" s="115"/>
      <c r="S51" s="93"/>
      <c r="T51" s="115"/>
      <c r="U51" s="115"/>
      <c r="V51" s="93"/>
      <c r="W51" s="115"/>
      <c r="X51" s="115"/>
      <c r="Y51" s="93"/>
      <c r="Z51" s="115"/>
      <c r="AA51" s="115"/>
      <c r="AB51" s="93"/>
      <c r="AC51" s="115"/>
      <c r="AD51" s="115"/>
      <c r="AE51" s="93"/>
      <c r="AF51" s="115"/>
      <c r="AG51" s="115"/>
      <c r="AH51" s="93"/>
      <c r="AI51" s="115"/>
      <c r="AJ51" s="115"/>
      <c r="AK51" s="93"/>
      <c r="AL51" s="115"/>
      <c r="AM51" s="115"/>
      <c r="AN51" s="93"/>
      <c r="AO51" s="115"/>
      <c r="AP51" s="115"/>
      <c r="AQ51" s="93"/>
      <c r="AR51" s="115"/>
      <c r="AS51" s="115"/>
      <c r="AT51" s="93"/>
      <c r="AU51" s="115"/>
      <c r="AV51" s="115"/>
      <c r="AW51" s="93"/>
      <c r="AX51" s="115"/>
      <c r="AY51" s="115"/>
      <c r="AZ51" s="93"/>
      <c r="BA51" s="115"/>
      <c r="BB51" s="115"/>
      <c r="BC51" s="93"/>
      <c r="BD51" s="115"/>
      <c r="BE51" s="115"/>
      <c r="BF51" s="93"/>
      <c r="BG51" s="115"/>
      <c r="BH51" s="115"/>
      <c r="BI51" s="93"/>
      <c r="BJ51" s="115"/>
      <c r="BK51" s="115"/>
      <c r="BL51" s="93"/>
      <c r="BM51" s="115"/>
      <c r="BN51" s="115"/>
      <c r="BO51" s="93"/>
      <c r="BP51" s="115"/>
      <c r="BQ51" s="115"/>
      <c r="BR51" s="93"/>
      <c r="BS51" s="115"/>
      <c r="BT51" s="115"/>
      <c r="BU51" s="93"/>
      <c r="BV51" s="115"/>
      <c r="BW51" s="115"/>
      <c r="BX51" s="93"/>
      <c r="BY51" s="115"/>
      <c r="BZ51" s="115"/>
      <c r="CA51" s="93"/>
      <c r="CC51" s="104"/>
    </row>
    <row r="52" spans="1:82">
      <c r="A52" s="91" t="s">
        <v>106</v>
      </c>
      <c r="H52" s="103"/>
      <c r="I52" s="105"/>
      <c r="J52" s="114"/>
      <c r="K52" s="115"/>
      <c r="L52" s="115"/>
      <c r="M52" s="93"/>
      <c r="N52" s="115"/>
      <c r="O52" s="115"/>
      <c r="P52" s="93"/>
      <c r="Q52" s="115"/>
      <c r="R52" s="115"/>
      <c r="S52" s="93"/>
      <c r="T52" s="115"/>
      <c r="U52" s="115"/>
      <c r="V52" s="93"/>
      <c r="W52" s="115"/>
      <c r="X52" s="115"/>
      <c r="Y52" s="93"/>
      <c r="Z52" s="115"/>
      <c r="AA52" s="115"/>
      <c r="AB52" s="93"/>
      <c r="AC52" s="115"/>
      <c r="AD52" s="115"/>
      <c r="AE52" s="93"/>
      <c r="AF52" s="115"/>
      <c r="AG52" s="115"/>
      <c r="AH52" s="93"/>
      <c r="AI52" s="115"/>
      <c r="AJ52" s="115"/>
      <c r="AK52" s="93"/>
      <c r="AL52" s="115"/>
      <c r="AM52" s="115"/>
      <c r="AN52" s="93"/>
      <c r="AO52" s="115"/>
      <c r="AP52" s="115"/>
      <c r="AQ52" s="93"/>
      <c r="AR52" s="115"/>
      <c r="AS52" s="115"/>
      <c r="AT52" s="93"/>
      <c r="AU52" s="115"/>
      <c r="AV52" s="115"/>
      <c r="AW52" s="93"/>
      <c r="AX52" s="115"/>
      <c r="AY52" s="115"/>
      <c r="AZ52" s="93"/>
      <c r="BA52" s="115"/>
      <c r="BB52" s="115"/>
      <c r="BC52" s="93"/>
      <c r="BD52" s="115"/>
      <c r="BE52" s="115"/>
      <c r="BF52" s="93"/>
      <c r="BG52" s="115"/>
      <c r="BH52" s="115"/>
      <c r="BI52" s="93"/>
      <c r="BJ52" s="115"/>
      <c r="BK52" s="115"/>
      <c r="BL52" s="93"/>
      <c r="BM52" s="115"/>
      <c r="BN52" s="115"/>
      <c r="BO52" s="93"/>
      <c r="BP52" s="115"/>
      <c r="BQ52" s="115"/>
      <c r="BR52" s="93"/>
      <c r="BS52" s="115"/>
      <c r="BT52" s="115"/>
      <c r="BU52" s="93"/>
      <c r="BV52" s="115"/>
      <c r="BW52" s="115"/>
      <c r="BX52" s="93"/>
      <c r="BY52" s="115"/>
      <c r="BZ52" s="115"/>
      <c r="CA52" s="93"/>
      <c r="CC52" s="104"/>
    </row>
    <row r="53" spans="1:82">
      <c r="A53" t="s">
        <v>96</v>
      </c>
      <c r="B53" t="s">
        <v>30</v>
      </c>
      <c r="C53" t="s">
        <v>30</v>
      </c>
      <c r="D53" s="117" t="s">
        <v>80</v>
      </c>
      <c r="E53" s="117" t="s">
        <v>107</v>
      </c>
      <c r="F53" s="117" t="str">
        <f t="shared" ref="F53:F67" si="181">D53&amp;E53&amp;C53</f>
        <v>DGNLPCA</v>
      </c>
      <c r="G53" s="117" t="str">
        <f t="shared" ref="G53:G67" si="182">E53&amp;C53</f>
        <v>GNLPCA</v>
      </c>
      <c r="H53" s="103">
        <v>2.1924465494319489E-2</v>
      </c>
      <c r="I53" s="105">
        <v>11931434.180000002</v>
      </c>
      <c r="J53" s="105">
        <f t="shared" ref="J53:J67" si="183">(I53*H53)/12</f>
        <v>21799.193081429516</v>
      </c>
      <c r="K53" s="73">
        <v>-39228.771285815681</v>
      </c>
      <c r="L53" s="73">
        <f t="shared" ref="L53:L67" si="184">I53+K53</f>
        <v>11892205.408714186</v>
      </c>
      <c r="M53" s="73">
        <f t="shared" ref="M53:M67" si="185">(((I53+L53)/2)*$H53)/12</f>
        <v>21763.356837994499</v>
      </c>
      <c r="N53" s="73">
        <v>-21103.941285815683</v>
      </c>
      <c r="O53" s="73">
        <f t="shared" ref="O53:O67" si="186">L53+N53</f>
        <v>11871101.467428371</v>
      </c>
      <c r="P53" s="73">
        <f t="shared" ref="P53:P67" si="187">(((L53+O53)/2)*$H53)/12</f>
        <v>21708.241734871357</v>
      </c>
      <c r="Q53" s="73">
        <v>192006.7787141843</v>
      </c>
      <c r="R53" s="73">
        <f t="shared" ref="R53:R67" si="188">O53+Q53</f>
        <v>12063108.246142555</v>
      </c>
      <c r="S53" s="73">
        <f t="shared" ref="S53:S67" si="189">(((O53+R53)/2)*$H53)/12</f>
        <v>21864.36479162467</v>
      </c>
      <c r="T53" s="73">
        <v>234554.07324418431</v>
      </c>
      <c r="U53" s="73">
        <f t="shared" ref="U53:U67" si="190">R53+T53</f>
        <v>12297662.319386739</v>
      </c>
      <c r="V53" s="73">
        <f t="shared" ref="V53:V67" si="191">(((R53+U53)/2)*$H53)/12</f>
        <v>22254.036403290869</v>
      </c>
      <c r="W53" s="73">
        <v>224171.94724418432</v>
      </c>
      <c r="X53" s="73">
        <f t="shared" ref="X53:X67" si="192">U53+W53</f>
        <v>12521834.266630923</v>
      </c>
      <c r="Y53" s="73">
        <f t="shared" ref="Y53:Y67" si="193">(((U53+X53)/2)*$H53)/12</f>
        <v>22673.091520271857</v>
      </c>
      <c r="Z53" s="73">
        <v>2273511.8223281843</v>
      </c>
      <c r="AA53" s="73">
        <f t="shared" ref="AA53:AA67" si="194">X53+Z53</f>
        <v>14795346.088959107</v>
      </c>
      <c r="AB53" s="73">
        <f t="shared" ref="AB53:AB67" si="195">(((X53+AA53)/2)*$H53)/12</f>
        <v>24954.774087843161</v>
      </c>
      <c r="AC53" s="73">
        <v>7170.462188902784</v>
      </c>
      <c r="AD53" s="73">
        <f t="shared" ref="AD53:AD67" si="196">AA53+AC53</f>
        <v>14802516.55114801</v>
      </c>
      <c r="AE53" s="73">
        <f t="shared" ref="AE53:AE67" si="197">(((AA53+AD53)/2)*$H53)/12</f>
        <v>27038.221589943187</v>
      </c>
      <c r="AF53" s="73">
        <v>45521.249188902781</v>
      </c>
      <c r="AG53" s="73">
        <f t="shared" ref="AG53:AG67" si="198">AD53+AF53</f>
        <v>14848037.800336912</v>
      </c>
      <c r="AH53" s="73">
        <f t="shared" ref="AH53:AH67" si="199">(((AD53+AG53)/2)*$H53)/12</f>
        <v>27086.356490273989</v>
      </c>
      <c r="AI53" s="73">
        <v>-10439.097811097214</v>
      </c>
      <c r="AJ53" s="73">
        <f t="shared" ref="AJ53:AJ67" si="200">AG53+AI53</f>
        <v>14837598.702525815</v>
      </c>
      <c r="AK53" s="73">
        <f t="shared" ref="AK53:AK67" si="201">(((AG53+AJ53)/2)*$H53)/12</f>
        <v>27118.404715996876</v>
      </c>
      <c r="AL53" s="73">
        <v>223318.18818890277</v>
      </c>
      <c r="AM53" s="73">
        <f t="shared" ref="AM53:AM67" si="202">AJ53+AL53</f>
        <v>15060916.890714718</v>
      </c>
      <c r="AN53" s="73">
        <f t="shared" ref="AN53:AN67" si="203">(((AJ53+AM53)/2)*$H53)/12</f>
        <v>27312.873893973971</v>
      </c>
      <c r="AO53" s="73">
        <v>-11070.817811097215</v>
      </c>
      <c r="AP53" s="73">
        <f t="shared" ref="AP53:AP67" si="204">AM53+AO53</f>
        <v>15049846.07290362</v>
      </c>
      <c r="AQ53" s="73">
        <f t="shared" ref="AQ53:AQ67" si="205">(((AM53+AP53)/2)*$H53)/12</f>
        <v>27506.765983478475</v>
      </c>
      <c r="AR53" s="73">
        <v>544570.80330890277</v>
      </c>
      <c r="AS53" s="73">
        <f t="shared" ref="AS53:AS67" si="206">AP53+AR53</f>
        <v>15594416.876212522</v>
      </c>
      <c r="AT53" s="73">
        <f t="shared" ref="AT53:AT67" si="207">(((AP53+AS53)/2)*$H53)/12</f>
        <v>27994.128567781252</v>
      </c>
      <c r="AU53" s="73">
        <v>-11386.677811097215</v>
      </c>
      <c r="AV53" s="73">
        <f t="shared" ref="AV53:AV67" si="208">AS53+AU53</f>
        <v>15583030.198401425</v>
      </c>
      <c r="AW53" s="73">
        <f t="shared" ref="AW53:AW67" si="209">(((AS53+AV53)/2)*$H53)/12</f>
        <v>28481.202607847732</v>
      </c>
      <c r="AX53" s="73">
        <v>-10780.21681109722</v>
      </c>
      <c r="AY53" s="73">
        <f t="shared" ref="AY53:AY67" si="210">AV53+AX53</f>
        <v>15572249.981590329</v>
      </c>
      <c r="AZ53" s="73">
        <f t="shared" ref="AZ53:AZ67" si="211">(((AV53+AY53)/2)*$H53)/12</f>
        <v>28460.952719670211</v>
      </c>
      <c r="BA53" s="73">
        <v>393166.79318890278</v>
      </c>
      <c r="BB53" s="73">
        <f t="shared" ref="BB53:BB67" si="212">AY53+BA53</f>
        <v>15965416.774779232</v>
      </c>
      <c r="BC53" s="73">
        <f t="shared" ref="BC53:BC67" si="213">(((AY53+BB53)/2)*$H53)/12</f>
        <v>28810.270273807138</v>
      </c>
      <c r="BD53" s="73">
        <v>17748.063188902779</v>
      </c>
      <c r="BE53" s="73">
        <f t="shared" ref="BE53:BE67" si="214">BB53+BD53</f>
        <v>15983164.837968135</v>
      </c>
      <c r="BF53" s="73">
        <f t="shared" ref="BF53:BF67" si="215">(((BB53+BE53)/2)*$H53)/12</f>
        <v>29185.648965047072</v>
      </c>
      <c r="BG53" s="73">
        <v>-11555.747811097222</v>
      </c>
      <c r="BH53" s="73">
        <f t="shared" ref="BH53:BH67" si="216">BE53+BG53</f>
        <v>15971609.090157038</v>
      </c>
      <c r="BI53" s="73">
        <f t="shared" ref="BI53:BI67" si="217">(((BE53+BH53)/2)*$H53)/12</f>
        <v>29191.305765248351</v>
      </c>
      <c r="BJ53" s="73">
        <v>-12122.621811097219</v>
      </c>
      <c r="BK53" s="73">
        <f t="shared" ref="BK53:BK67" si="218">BH53+BJ53</f>
        <v>15959486.46834594</v>
      </c>
      <c r="BL53" s="73">
        <f t="shared" ref="BL53:BL67" si="219">(((BH53+BK53)/2)*$H53)/12</f>
        <v>29169.675115342368</v>
      </c>
      <c r="BM53" s="73">
        <v>32935.071707171068</v>
      </c>
      <c r="BN53" s="73">
        <f t="shared" ref="BN53:BN67" si="220">BK53+BM53</f>
        <v>15992421.540053111</v>
      </c>
      <c r="BO53" s="73">
        <f t="shared" ref="BO53:BO67" si="221">(((BK53+BN53)/2)*$H53)/12</f>
        <v>29188.687691992312</v>
      </c>
      <c r="BP53" s="73">
        <v>39073.759317171076</v>
      </c>
      <c r="BQ53" s="73">
        <f t="shared" ref="BQ53:BQ67" si="222">BN53+BP53</f>
        <v>16031495.299370281</v>
      </c>
      <c r="BR53" s="73">
        <f t="shared" ref="BR53:BR67" si="223">(((BN53+BQ53)/2)*$H53)/12</f>
        <v>29254.46915578729</v>
      </c>
      <c r="BS53" s="73">
        <v>84097.797147171092</v>
      </c>
      <c r="BT53" s="73">
        <f t="shared" ref="BT53:BT67" si="224">BQ53+BS53</f>
        <v>16115593.096517453</v>
      </c>
      <c r="BU53" s="73">
        <f t="shared" ref="BU53:BU67" si="225">(((BQ53+BT53)/2)*$H53)/12</f>
        <v>29366.988761603294</v>
      </c>
      <c r="BV53" s="73">
        <v>63962.386271171083</v>
      </c>
      <c r="BW53" s="73">
        <f t="shared" ref="BW53:BW67" si="226">BT53+BV53</f>
        <v>16179555.482788624</v>
      </c>
      <c r="BX53" s="73">
        <f t="shared" ref="BX53:BX67" si="227">(((BT53+BW53)/2)*$H53)/12</f>
        <v>29502.244610871549</v>
      </c>
      <c r="BY53" s="73">
        <v>58030.604107171064</v>
      </c>
      <c r="BZ53" s="73">
        <f t="shared" ref="BZ53:BZ67" si="228">BW53+BY53</f>
        <v>16237586.086895796</v>
      </c>
      <c r="CA53" s="73">
        <f t="shared" ref="CA53:CA67" si="229">(((BW53+BZ53)/2)*$H53)/12</f>
        <v>29613.687573708998</v>
      </c>
      <c r="CC53" s="104">
        <f>SUMIF($AR$6:$CA$6,"Depreciation Expense",$AR53:$CA53)</f>
        <v>348219.26180870755</v>
      </c>
      <c r="CD53" s="92"/>
    </row>
    <row r="54" spans="1:82">
      <c r="A54" t="s">
        <v>99</v>
      </c>
      <c r="B54" t="s">
        <v>32</v>
      </c>
      <c r="C54" t="s">
        <v>32</v>
      </c>
      <c r="D54" s="117" t="s">
        <v>80</v>
      </c>
      <c r="E54" s="117" t="s">
        <v>107</v>
      </c>
      <c r="F54" s="117" t="str">
        <f t="shared" si="181"/>
        <v>DGNLPOR</v>
      </c>
      <c r="G54" s="117" t="str">
        <f t="shared" si="182"/>
        <v>GNLPOR</v>
      </c>
      <c r="H54" s="103">
        <v>2.4719386251540222E-2</v>
      </c>
      <c r="I54" s="105">
        <v>142070133.31</v>
      </c>
      <c r="J54" s="105">
        <f t="shared" si="183"/>
        <v>292657.20834147505</v>
      </c>
      <c r="K54" s="73">
        <v>-268805.83209197433</v>
      </c>
      <c r="L54" s="73">
        <f t="shared" si="184"/>
        <v>141801327.47790802</v>
      </c>
      <c r="M54" s="73">
        <f t="shared" si="185"/>
        <v>292380.3452085522</v>
      </c>
      <c r="N54" s="73">
        <v>-377469.45209197432</v>
      </c>
      <c r="O54" s="73">
        <f t="shared" si="186"/>
        <v>141423858.02581605</v>
      </c>
      <c r="P54" s="73">
        <f t="shared" si="187"/>
        <v>291714.69819294527</v>
      </c>
      <c r="Q54" s="73">
        <v>3048597.9079080261</v>
      </c>
      <c r="R54" s="73">
        <f t="shared" si="188"/>
        <v>144472455.93372408</v>
      </c>
      <c r="S54" s="73">
        <f t="shared" si="189"/>
        <v>294465.89219406183</v>
      </c>
      <c r="T54" s="73">
        <v>3023947.8920530248</v>
      </c>
      <c r="U54" s="73">
        <f t="shared" si="190"/>
        <v>147496403.82577711</v>
      </c>
      <c r="V54" s="73">
        <f t="shared" si="191"/>
        <v>300720.45907570375</v>
      </c>
      <c r="W54" s="73">
        <v>3382232.6130530252</v>
      </c>
      <c r="X54" s="73">
        <f t="shared" si="192"/>
        <v>150878636.43883014</v>
      </c>
      <c r="Y54" s="73">
        <f t="shared" si="193"/>
        <v>307318.66117165383</v>
      </c>
      <c r="Z54" s="73">
        <v>6896628.7762590256</v>
      </c>
      <c r="AA54" s="73">
        <f t="shared" si="194"/>
        <v>157775265.21508917</v>
      </c>
      <c r="AB54" s="73">
        <f t="shared" si="195"/>
        <v>317905.62554283923</v>
      </c>
      <c r="AC54" s="73">
        <v>699175.01046172343</v>
      </c>
      <c r="AD54" s="73">
        <f t="shared" si="196"/>
        <v>158474440.22555089</v>
      </c>
      <c r="AE54" s="73">
        <f t="shared" si="197"/>
        <v>325729.10919679183</v>
      </c>
      <c r="AF54" s="73">
        <v>2585227.6494617234</v>
      </c>
      <c r="AG54" s="73">
        <f t="shared" si="198"/>
        <v>161059667.87501261</v>
      </c>
      <c r="AH54" s="73">
        <f t="shared" si="199"/>
        <v>329111.95994496823</v>
      </c>
      <c r="AI54" s="73">
        <v>-105185.76953827671</v>
      </c>
      <c r="AJ54" s="73">
        <f t="shared" si="200"/>
        <v>160954482.10547432</v>
      </c>
      <c r="AK54" s="73">
        <f t="shared" si="201"/>
        <v>331666.33965954412</v>
      </c>
      <c r="AL54" s="73">
        <v>204791.50346172322</v>
      </c>
      <c r="AM54" s="73">
        <f t="shared" si="202"/>
        <v>161159273.60893604</v>
      </c>
      <c r="AN54" s="73">
        <f t="shared" si="203"/>
        <v>331768.93101828254</v>
      </c>
      <c r="AO54" s="73">
        <v>1335323.4304617234</v>
      </c>
      <c r="AP54" s="73">
        <f t="shared" si="204"/>
        <v>162494597.03939778</v>
      </c>
      <c r="AQ54" s="73">
        <f t="shared" si="205"/>
        <v>333355.21001509164</v>
      </c>
      <c r="AR54" s="73">
        <v>2455970.0161217237</v>
      </c>
      <c r="AS54" s="73">
        <f t="shared" si="206"/>
        <v>164950567.05551949</v>
      </c>
      <c r="AT54" s="73">
        <f t="shared" si="207"/>
        <v>337260.14531088463</v>
      </c>
      <c r="AU54" s="73">
        <v>-394306.68953827675</v>
      </c>
      <c r="AV54" s="73">
        <f t="shared" si="208"/>
        <v>164556260.36598122</v>
      </c>
      <c r="AW54" s="73">
        <f t="shared" si="209"/>
        <v>339383.60581465339</v>
      </c>
      <c r="AX54" s="73">
        <v>342354.60546172317</v>
      </c>
      <c r="AY54" s="73">
        <f t="shared" si="210"/>
        <v>164898614.97144294</v>
      </c>
      <c r="AZ54" s="73">
        <f t="shared" si="211"/>
        <v>339330.09649661754</v>
      </c>
      <c r="BA54" s="73">
        <v>1517490.0334617235</v>
      </c>
      <c r="BB54" s="73">
        <f t="shared" si="212"/>
        <v>166416105.00490466</v>
      </c>
      <c r="BC54" s="73">
        <f t="shared" si="213"/>
        <v>341245.68891317601</v>
      </c>
      <c r="BD54" s="73">
        <v>-414417.67453827674</v>
      </c>
      <c r="BE54" s="73">
        <f t="shared" si="214"/>
        <v>166001687.33036637</v>
      </c>
      <c r="BF54" s="73">
        <f t="shared" si="215"/>
        <v>342381.82523416047</v>
      </c>
      <c r="BG54" s="73">
        <v>-214016.79653827671</v>
      </c>
      <c r="BH54" s="73">
        <f t="shared" si="216"/>
        <v>165787670.53382811</v>
      </c>
      <c r="BI54" s="73">
        <f t="shared" si="217"/>
        <v>341734.55379981367</v>
      </c>
      <c r="BJ54" s="73">
        <v>82008.07546172326</v>
      </c>
      <c r="BK54" s="73">
        <f t="shared" si="218"/>
        <v>165869678.60928982</v>
      </c>
      <c r="BL54" s="73">
        <f t="shared" si="219"/>
        <v>341598.58819294436</v>
      </c>
      <c r="BM54" s="73">
        <v>-62742.434417656274</v>
      </c>
      <c r="BN54" s="73">
        <f t="shared" si="220"/>
        <v>165806936.17487216</v>
      </c>
      <c r="BO54" s="73">
        <f t="shared" si="221"/>
        <v>341618.43131054234</v>
      </c>
      <c r="BP54" s="73">
        <v>-55234.530699656229</v>
      </c>
      <c r="BQ54" s="73">
        <f t="shared" si="222"/>
        <v>165751701.64417249</v>
      </c>
      <c r="BR54" s="73">
        <f t="shared" si="223"/>
        <v>341496.91805347899</v>
      </c>
      <c r="BS54" s="73">
        <v>-44308.571857656236</v>
      </c>
      <c r="BT54" s="73">
        <f t="shared" si="224"/>
        <v>165707393.07231483</v>
      </c>
      <c r="BU54" s="73">
        <f t="shared" si="225"/>
        <v>341394.39120344602</v>
      </c>
      <c r="BV54" s="73">
        <v>-48074.929573656293</v>
      </c>
      <c r="BW54" s="73">
        <f t="shared" si="226"/>
        <v>165659318.14274117</v>
      </c>
      <c r="BX54" s="73">
        <f t="shared" si="227"/>
        <v>341299.23855948146</v>
      </c>
      <c r="BY54" s="73">
        <v>-52711.103137656231</v>
      </c>
      <c r="BZ54" s="73">
        <f t="shared" si="228"/>
        <v>165606607.03960353</v>
      </c>
      <c r="CA54" s="73">
        <f t="shared" si="229"/>
        <v>341195.43152317515</v>
      </c>
      <c r="CC54" s="104">
        <f t="shared" ref="CC54:CC66" si="230">SUMIF($AR$6:$CA$6,"Depreciation Expense",$AR54:$CA54)</f>
        <v>4089938.9144123737</v>
      </c>
      <c r="CD54" s="92"/>
    </row>
    <row r="55" spans="1:82">
      <c r="A55" t="s">
        <v>100</v>
      </c>
      <c r="B55" t="s">
        <v>34</v>
      </c>
      <c r="C55" t="s">
        <v>34</v>
      </c>
      <c r="D55" s="117" t="s">
        <v>80</v>
      </c>
      <c r="E55" s="117" t="s">
        <v>107</v>
      </c>
      <c r="F55" s="117" t="str">
        <f t="shared" si="181"/>
        <v>DGNLPWA</v>
      </c>
      <c r="G55" s="117" t="str">
        <f t="shared" si="182"/>
        <v>GNLPWA</v>
      </c>
      <c r="H55" s="103">
        <v>3.4362428948909139E-2</v>
      </c>
      <c r="I55" s="105">
        <v>39405786.249999993</v>
      </c>
      <c r="J55" s="105">
        <f t="shared" si="183"/>
        <v>112839.87751596044</v>
      </c>
      <c r="K55" s="73">
        <v>485576.04022277874</v>
      </c>
      <c r="L55" s="73">
        <f t="shared" si="184"/>
        <v>39891362.290222771</v>
      </c>
      <c r="M55" s="73">
        <f t="shared" si="185"/>
        <v>113535.10969018744</v>
      </c>
      <c r="N55" s="73">
        <v>317319.45022277877</v>
      </c>
      <c r="O55" s="73">
        <f t="shared" si="186"/>
        <v>40208681.740445547</v>
      </c>
      <c r="P55" s="73">
        <f t="shared" si="187"/>
        <v>114684.66965868056</v>
      </c>
      <c r="Q55" s="73">
        <v>1227700.7102227788</v>
      </c>
      <c r="R55" s="73">
        <f t="shared" si="188"/>
        <v>41436382.450668328</v>
      </c>
      <c r="S55" s="73">
        <f t="shared" si="189"/>
        <v>116896.77988734485</v>
      </c>
      <c r="T55" s="73">
        <v>644511.72154777881</v>
      </c>
      <c r="U55" s="73">
        <f t="shared" si="190"/>
        <v>42080894.17221611</v>
      </c>
      <c r="V55" s="73">
        <f t="shared" si="191"/>
        <v>119577.35349834403</v>
      </c>
      <c r="W55" s="73">
        <v>534005.88654777873</v>
      </c>
      <c r="X55" s="73">
        <f t="shared" si="192"/>
        <v>42614900.058763891</v>
      </c>
      <c r="Y55" s="73">
        <f t="shared" si="193"/>
        <v>121264.71714722829</v>
      </c>
      <c r="Z55" s="73">
        <v>659095.12825777882</v>
      </c>
      <c r="AA55" s="73">
        <f t="shared" si="194"/>
        <v>43273995.187021673</v>
      </c>
      <c r="AB55" s="73">
        <f t="shared" si="195"/>
        <v>122972.96084931692</v>
      </c>
      <c r="AC55" s="73">
        <v>-75546.223790308053</v>
      </c>
      <c r="AD55" s="73">
        <f t="shared" si="196"/>
        <v>43198448.963231362</v>
      </c>
      <c r="AE55" s="73">
        <f t="shared" si="197"/>
        <v>123808.46742298263</v>
      </c>
      <c r="AF55" s="73">
        <v>445940.45620969194</v>
      </c>
      <c r="AG55" s="73">
        <f t="shared" si="198"/>
        <v>43644389.419441052</v>
      </c>
      <c r="AH55" s="73">
        <f t="shared" si="199"/>
        <v>124338.78598525752</v>
      </c>
      <c r="AI55" s="73">
        <v>71133.496209691948</v>
      </c>
      <c r="AJ55" s="73">
        <f t="shared" si="200"/>
        <v>43715522.91565074</v>
      </c>
      <c r="AK55" s="73">
        <f t="shared" si="201"/>
        <v>125079.11585823011</v>
      </c>
      <c r="AL55" s="73">
        <v>-72242.419790308064</v>
      </c>
      <c r="AM55" s="73">
        <f t="shared" si="202"/>
        <v>43643280.495860435</v>
      </c>
      <c r="AN55" s="73">
        <f t="shared" si="203"/>
        <v>125077.52813707392</v>
      </c>
      <c r="AO55" s="73">
        <v>-72072.843790308048</v>
      </c>
      <c r="AP55" s="73">
        <f t="shared" si="204"/>
        <v>43571207.652070127</v>
      </c>
      <c r="AQ55" s="73">
        <f t="shared" si="205"/>
        <v>124870.90217911424</v>
      </c>
      <c r="AR55" s="73">
        <v>264709.13942969195</v>
      </c>
      <c r="AS55" s="73">
        <f t="shared" si="206"/>
        <v>43835916.791499816</v>
      </c>
      <c r="AT55" s="73">
        <f t="shared" si="207"/>
        <v>125146.71263835965</v>
      </c>
      <c r="AU55" s="73">
        <v>-71722.443790308054</v>
      </c>
      <c r="AV55" s="73">
        <f t="shared" si="208"/>
        <v>43764194.347709507</v>
      </c>
      <c r="AW55" s="73">
        <f t="shared" si="209"/>
        <v>125423.02478906768</v>
      </c>
      <c r="AX55" s="73">
        <v>-71518.464790308062</v>
      </c>
      <c r="AY55" s="73">
        <f t="shared" si="210"/>
        <v>43692675.8829192</v>
      </c>
      <c r="AZ55" s="73">
        <f t="shared" si="211"/>
        <v>125217.93705808105</v>
      </c>
      <c r="BA55" s="73">
        <v>-73979.75979030806</v>
      </c>
      <c r="BB55" s="73">
        <f t="shared" si="212"/>
        <v>43618696.123128891</v>
      </c>
      <c r="BC55" s="73">
        <f t="shared" si="213"/>
        <v>125009.61737456673</v>
      </c>
      <c r="BD55" s="73">
        <v>-74255.224790308057</v>
      </c>
      <c r="BE55" s="73">
        <f t="shared" si="214"/>
        <v>43544440.898338586</v>
      </c>
      <c r="BF55" s="73">
        <f t="shared" si="215"/>
        <v>124797.37928600867</v>
      </c>
      <c r="BG55" s="73">
        <v>162727.16420969192</v>
      </c>
      <c r="BH55" s="73">
        <f t="shared" si="216"/>
        <v>43707168.06254828</v>
      </c>
      <c r="BI55" s="73">
        <f t="shared" si="217"/>
        <v>124924.05056651996</v>
      </c>
      <c r="BJ55" s="73">
        <v>-75922.224790308057</v>
      </c>
      <c r="BK55" s="73">
        <f t="shared" si="218"/>
        <v>43631245.837757975</v>
      </c>
      <c r="BL55" s="73">
        <f t="shared" si="219"/>
        <v>125048.33508998716</v>
      </c>
      <c r="BM55" s="73">
        <v>-14865.833887942645</v>
      </c>
      <c r="BN55" s="73">
        <f t="shared" si="220"/>
        <v>43616380.003870033</v>
      </c>
      <c r="BO55" s="73">
        <f t="shared" si="221"/>
        <v>124918.34766433132</v>
      </c>
      <c r="BP55" s="73">
        <v>-13354.208741942668</v>
      </c>
      <c r="BQ55" s="73">
        <f t="shared" si="222"/>
        <v>43603025.795128092</v>
      </c>
      <c r="BR55" s="73">
        <f t="shared" si="223"/>
        <v>124877.94311392278</v>
      </c>
      <c r="BS55" s="73">
        <v>-9720.9433279426303</v>
      </c>
      <c r="BT55" s="73">
        <f t="shared" si="224"/>
        <v>43593304.851800151</v>
      </c>
      <c r="BU55" s="73">
        <f t="shared" si="225"/>
        <v>124844.90485252753</v>
      </c>
      <c r="BV55" s="73">
        <v>-10588.83006594266</v>
      </c>
      <c r="BW55" s="73">
        <f t="shared" si="226"/>
        <v>43582716.021734208</v>
      </c>
      <c r="BX55" s="73">
        <f t="shared" si="227"/>
        <v>124815.82597147685</v>
      </c>
      <c r="BY55" s="73">
        <v>-12293.38860794263</v>
      </c>
      <c r="BZ55" s="73">
        <f t="shared" si="228"/>
        <v>43570422.633126266</v>
      </c>
      <c r="CA55" s="73">
        <f t="shared" si="229"/>
        <v>124783.06394591957</v>
      </c>
      <c r="CC55" s="104">
        <f t="shared" si="230"/>
        <v>1499807.1423507689</v>
      </c>
      <c r="CD55" s="92"/>
    </row>
    <row r="56" spans="1:82">
      <c r="A56" t="s">
        <v>101</v>
      </c>
      <c r="B56" t="s">
        <v>35</v>
      </c>
      <c r="C56" t="s">
        <v>35</v>
      </c>
      <c r="D56" s="117" t="s">
        <v>80</v>
      </c>
      <c r="E56" s="117" t="s">
        <v>107</v>
      </c>
      <c r="F56" s="117" t="str">
        <f t="shared" si="181"/>
        <v>DGNLPWYP</v>
      </c>
      <c r="G56" s="117" t="str">
        <f t="shared" si="182"/>
        <v>GNLPWYP</v>
      </c>
      <c r="H56" s="103">
        <v>3.8318338319872559E-2</v>
      </c>
      <c r="I56" s="105">
        <v>49730091.410000011</v>
      </c>
      <c r="J56" s="105">
        <f t="shared" si="183"/>
        <v>158797.87227721405</v>
      </c>
      <c r="K56" s="73">
        <v>1339006.1789858015</v>
      </c>
      <c r="L56" s="73">
        <f t="shared" si="184"/>
        <v>51069097.588985816</v>
      </c>
      <c r="M56" s="73">
        <f t="shared" si="185"/>
        <v>160935.72610132981</v>
      </c>
      <c r="N56" s="73">
        <v>37032.268985801318</v>
      </c>
      <c r="O56" s="73">
        <f t="shared" si="186"/>
        <v>51106129.857971616</v>
      </c>
      <c r="P56" s="73">
        <f t="shared" si="187"/>
        <v>163132.70555093515</v>
      </c>
      <c r="Q56" s="73">
        <v>1808438.0489858012</v>
      </c>
      <c r="R56" s="73">
        <f t="shared" si="188"/>
        <v>52914567.906957418</v>
      </c>
      <c r="S56" s="73">
        <f t="shared" si="189"/>
        <v>166079.17871774008</v>
      </c>
      <c r="T56" s="73">
        <v>475159.22738180123</v>
      </c>
      <c r="U56" s="73">
        <f t="shared" si="190"/>
        <v>53389727.134339221</v>
      </c>
      <c r="V56" s="73">
        <f t="shared" si="191"/>
        <v>169725.16426033145</v>
      </c>
      <c r="W56" s="73">
        <v>2873131.2935858015</v>
      </c>
      <c r="X56" s="73">
        <f t="shared" si="192"/>
        <v>56262858.42792502</v>
      </c>
      <c r="Y56" s="73">
        <f t="shared" si="193"/>
        <v>175071.03630098395</v>
      </c>
      <c r="Z56" s="73">
        <v>866984.40106580127</v>
      </c>
      <c r="AA56" s="73">
        <f t="shared" si="194"/>
        <v>57129842.828990825</v>
      </c>
      <c r="AB56" s="73">
        <f t="shared" si="195"/>
        <v>181042.49540694748</v>
      </c>
      <c r="AC56" s="73">
        <v>818078.62567004201</v>
      </c>
      <c r="AD56" s="73">
        <f t="shared" si="196"/>
        <v>57947921.45466087</v>
      </c>
      <c r="AE56" s="73">
        <f t="shared" si="197"/>
        <v>183732.86270481301</v>
      </c>
      <c r="AF56" s="73">
        <v>440971.22867004212</v>
      </c>
      <c r="AG56" s="73">
        <f t="shared" si="198"/>
        <v>58388892.683330916</v>
      </c>
      <c r="AH56" s="73">
        <f t="shared" si="199"/>
        <v>185743.05846648759</v>
      </c>
      <c r="AI56" s="73">
        <v>617959.24567004212</v>
      </c>
      <c r="AJ56" s="73">
        <f t="shared" si="200"/>
        <v>59006851.929000959</v>
      </c>
      <c r="AK56" s="73">
        <f t="shared" si="201"/>
        <v>187433.74414036202</v>
      </c>
      <c r="AL56" s="73">
        <v>-16444.571329957835</v>
      </c>
      <c r="AM56" s="73">
        <f t="shared" si="202"/>
        <v>58990407.357671</v>
      </c>
      <c r="AN56" s="73">
        <f t="shared" si="203"/>
        <v>188394.12092351753</v>
      </c>
      <c r="AO56" s="73">
        <v>-12682.194329957827</v>
      </c>
      <c r="AP56" s="73">
        <f t="shared" si="204"/>
        <v>58977725.163341045</v>
      </c>
      <c r="AQ56" s="73">
        <f t="shared" si="205"/>
        <v>188347.61720432082</v>
      </c>
      <c r="AR56" s="73">
        <v>215919.87367004217</v>
      </c>
      <c r="AS56" s="73">
        <f t="shared" si="206"/>
        <v>59193645.037011087</v>
      </c>
      <c r="AT56" s="73">
        <f t="shared" si="207"/>
        <v>188672.10596083329</v>
      </c>
      <c r="AU56" s="73">
        <v>263840.80567004217</v>
      </c>
      <c r="AV56" s="73">
        <f t="shared" si="208"/>
        <v>59457485.842681132</v>
      </c>
      <c r="AW56" s="73">
        <f t="shared" si="209"/>
        <v>189438.09062848019</v>
      </c>
      <c r="AX56" s="73">
        <v>45226.373670042172</v>
      </c>
      <c r="AY56" s="73">
        <f t="shared" si="210"/>
        <v>59502712.216351174</v>
      </c>
      <c r="AZ56" s="73">
        <f t="shared" si="211"/>
        <v>189931.54649271027</v>
      </c>
      <c r="BA56" s="73">
        <v>374319.86867004214</v>
      </c>
      <c r="BB56" s="73">
        <f t="shared" si="212"/>
        <v>59877032.085021213</v>
      </c>
      <c r="BC56" s="73">
        <f t="shared" si="213"/>
        <v>190601.39294499438</v>
      </c>
      <c r="BD56" s="73">
        <v>166696.41367004209</v>
      </c>
      <c r="BE56" s="73">
        <f t="shared" si="214"/>
        <v>60043728.498691253</v>
      </c>
      <c r="BF56" s="73">
        <f t="shared" si="215"/>
        <v>191465.17815096382</v>
      </c>
      <c r="BG56" s="73">
        <v>381575.02867004217</v>
      </c>
      <c r="BH56" s="73">
        <f t="shared" si="216"/>
        <v>60425303.527361296</v>
      </c>
      <c r="BI56" s="73">
        <f t="shared" si="217"/>
        <v>192340.5469267435</v>
      </c>
      <c r="BJ56" s="73">
        <v>418180.37367004214</v>
      </c>
      <c r="BK56" s="73">
        <f t="shared" si="218"/>
        <v>60843483.901031338</v>
      </c>
      <c r="BL56" s="73">
        <f t="shared" si="219"/>
        <v>193617.43434674406</v>
      </c>
      <c r="BM56" s="73">
        <v>16801.813749734894</v>
      </c>
      <c r="BN56" s="73">
        <f t="shared" si="220"/>
        <v>60860285.714781076</v>
      </c>
      <c r="BO56" s="73">
        <f t="shared" si="221"/>
        <v>194311.92578927195</v>
      </c>
      <c r="BP56" s="73">
        <v>39760.568221734895</v>
      </c>
      <c r="BQ56" s="73">
        <f t="shared" si="222"/>
        <v>60900046.283002809</v>
      </c>
      <c r="BR56" s="73">
        <f t="shared" si="223"/>
        <v>194402.23314296198</v>
      </c>
      <c r="BS56" s="73">
        <v>-2201.4060302650905</v>
      </c>
      <c r="BT56" s="73">
        <f t="shared" si="224"/>
        <v>60897844.876972541</v>
      </c>
      <c r="BU56" s="73">
        <f t="shared" si="225"/>
        <v>194462.20000478963</v>
      </c>
      <c r="BV56" s="73">
        <v>-4526.3714382650796</v>
      </c>
      <c r="BW56" s="73">
        <f t="shared" si="226"/>
        <v>60893318.505534276</v>
      </c>
      <c r="BX56" s="73">
        <f t="shared" si="227"/>
        <v>194451.45845257377</v>
      </c>
      <c r="BY56" s="73">
        <v>-641.24977026507258</v>
      </c>
      <c r="BZ56" s="73">
        <f t="shared" si="228"/>
        <v>60892677.255764008</v>
      </c>
      <c r="CA56" s="73">
        <f t="shared" si="229"/>
        <v>194443.20784183303</v>
      </c>
      <c r="CC56" s="104">
        <f t="shared" si="230"/>
        <v>2308137.3206829</v>
      </c>
      <c r="CD56" s="92"/>
    </row>
    <row r="57" spans="1:82">
      <c r="A57" t="s">
        <v>102</v>
      </c>
      <c r="B57" t="s">
        <v>33</v>
      </c>
      <c r="C57" t="s">
        <v>33</v>
      </c>
      <c r="D57" s="117" t="s">
        <v>80</v>
      </c>
      <c r="E57" s="117" t="s">
        <v>107</v>
      </c>
      <c r="F57" s="117" t="str">
        <f t="shared" si="181"/>
        <v>DGNLPUT</v>
      </c>
      <c r="G57" s="117" t="str">
        <f t="shared" si="182"/>
        <v>GNLPUT</v>
      </c>
      <c r="H57" s="103">
        <v>2.2184974936272757E-2</v>
      </c>
      <c r="I57" s="105">
        <v>167649574.95000002</v>
      </c>
      <c r="J57" s="105">
        <f t="shared" si="183"/>
        <v>309941.80152854428</v>
      </c>
      <c r="K57" s="73">
        <v>5667116.6094954005</v>
      </c>
      <c r="L57" s="73">
        <f t="shared" si="184"/>
        <v>173316691.55949542</v>
      </c>
      <c r="M57" s="73">
        <f t="shared" si="185"/>
        <v>315180.33652615221</v>
      </c>
      <c r="N57" s="73">
        <v>-34468.260504601873</v>
      </c>
      <c r="O57" s="73">
        <f t="shared" si="186"/>
        <v>173282223.29899082</v>
      </c>
      <c r="P57" s="73">
        <f t="shared" si="187"/>
        <v>320387.00996145216</v>
      </c>
      <c r="Q57" s="73">
        <v>710468.34949539811</v>
      </c>
      <c r="R57" s="73">
        <f t="shared" si="188"/>
        <v>173992691.64848623</v>
      </c>
      <c r="S57" s="73">
        <f t="shared" si="189"/>
        <v>321011.88683775131</v>
      </c>
      <c r="T57" s="73">
        <v>2125155.6218513986</v>
      </c>
      <c r="U57" s="73">
        <f t="shared" si="190"/>
        <v>176117847.27033761</v>
      </c>
      <c r="V57" s="73">
        <f t="shared" si="191"/>
        <v>323633.0637849606</v>
      </c>
      <c r="W57" s="73">
        <v>5040228.5100953979</v>
      </c>
      <c r="X57" s="73">
        <f t="shared" si="192"/>
        <v>181158075.780433</v>
      </c>
      <c r="Y57" s="73">
        <f t="shared" si="193"/>
        <v>330256.5582589609</v>
      </c>
      <c r="Z57" s="73">
        <v>4373455.8323753979</v>
      </c>
      <c r="AA57" s="73">
        <f t="shared" si="194"/>
        <v>185531531.61280841</v>
      </c>
      <c r="AB57" s="73">
        <f t="shared" si="195"/>
        <v>338958.32289211493</v>
      </c>
      <c r="AC57" s="73">
        <v>65010.229517610511</v>
      </c>
      <c r="AD57" s="73">
        <f t="shared" si="196"/>
        <v>185596541.84232602</v>
      </c>
      <c r="AE57" s="73">
        <f t="shared" si="197"/>
        <v>343061.12532288959</v>
      </c>
      <c r="AF57" s="73">
        <v>1517712.5305176103</v>
      </c>
      <c r="AG57" s="73">
        <f t="shared" si="198"/>
        <v>187114254.37284362</v>
      </c>
      <c r="AH57" s="73">
        <f t="shared" si="199"/>
        <v>344524.15302132507</v>
      </c>
      <c r="AI57" s="73">
        <v>851240.40951761056</v>
      </c>
      <c r="AJ57" s="73">
        <f t="shared" si="200"/>
        <v>187965494.78236124</v>
      </c>
      <c r="AK57" s="73">
        <f t="shared" si="201"/>
        <v>346713.95142132055</v>
      </c>
      <c r="AL57" s="73">
        <v>687148.43051761074</v>
      </c>
      <c r="AM57" s="73">
        <f t="shared" si="202"/>
        <v>188652643.21287885</v>
      </c>
      <c r="AN57" s="73">
        <f t="shared" si="203"/>
        <v>348135.99799875484</v>
      </c>
      <c r="AO57" s="73">
        <v>106116.12951761042</v>
      </c>
      <c r="AP57" s="73">
        <f t="shared" si="204"/>
        <v>188758759.34239647</v>
      </c>
      <c r="AQ57" s="73">
        <f t="shared" si="205"/>
        <v>348869.27109801379</v>
      </c>
      <c r="AR57" s="73">
        <v>2194629.0555176097</v>
      </c>
      <c r="AS57" s="73">
        <f t="shared" si="206"/>
        <v>190953388.39791408</v>
      </c>
      <c r="AT57" s="73">
        <f t="shared" si="207"/>
        <v>350996.02002571197</v>
      </c>
      <c r="AU57" s="73">
        <v>336364.98951761052</v>
      </c>
      <c r="AV57" s="73">
        <f t="shared" si="208"/>
        <v>191289753.38743168</v>
      </c>
      <c r="AW57" s="73">
        <f t="shared" si="209"/>
        <v>353335.60500291875</v>
      </c>
      <c r="AX57" s="73">
        <v>-10414.762482389458</v>
      </c>
      <c r="AY57" s="73">
        <f t="shared" si="210"/>
        <v>191279338.62494931</v>
      </c>
      <c r="AZ57" s="73">
        <f t="shared" si="211"/>
        <v>353636.90490363742</v>
      </c>
      <c r="BA57" s="73">
        <v>-28989.899482389446</v>
      </c>
      <c r="BB57" s="73">
        <f t="shared" si="212"/>
        <v>191250348.72546691</v>
      </c>
      <c r="BC57" s="73">
        <f t="shared" si="213"/>
        <v>353600.48026038491</v>
      </c>
      <c r="BD57" s="73">
        <v>559367.61751761043</v>
      </c>
      <c r="BE57" s="73">
        <f t="shared" si="214"/>
        <v>191809716.34298453</v>
      </c>
      <c r="BF57" s="73">
        <f t="shared" si="215"/>
        <v>354090.74760960857</v>
      </c>
      <c r="BG57" s="73">
        <v>12651.790517610614</v>
      </c>
      <c r="BH57" s="73">
        <f t="shared" si="216"/>
        <v>191822368.13350213</v>
      </c>
      <c r="BI57" s="73">
        <f t="shared" si="217"/>
        <v>354619.50745253876</v>
      </c>
      <c r="BJ57" s="73">
        <v>1301255.6575176106</v>
      </c>
      <c r="BK57" s="73">
        <f t="shared" si="218"/>
        <v>193123623.79101974</v>
      </c>
      <c r="BL57" s="73">
        <f t="shared" si="219"/>
        <v>355834.04927767388</v>
      </c>
      <c r="BM57" s="73">
        <v>263052.89776907628</v>
      </c>
      <c r="BN57" s="73">
        <f t="shared" si="220"/>
        <v>193386676.6887888</v>
      </c>
      <c r="BO57" s="73">
        <f t="shared" si="221"/>
        <v>357280.05536482524</v>
      </c>
      <c r="BP57" s="73">
        <v>-152377.16331692378</v>
      </c>
      <c r="BQ57" s="73">
        <f t="shared" si="222"/>
        <v>193234299.52547187</v>
      </c>
      <c r="BR57" s="73">
        <f t="shared" si="223"/>
        <v>357382.36113127833</v>
      </c>
      <c r="BS57" s="73">
        <v>-204328.01723092375</v>
      </c>
      <c r="BT57" s="73">
        <f t="shared" si="224"/>
        <v>193029971.50824094</v>
      </c>
      <c r="BU57" s="73">
        <f t="shared" si="225"/>
        <v>357052.63215252437</v>
      </c>
      <c r="BV57" s="73">
        <v>-213430.65459692373</v>
      </c>
      <c r="BW57" s="73">
        <f t="shared" si="226"/>
        <v>192816540.85364401</v>
      </c>
      <c r="BX57" s="73">
        <f t="shared" si="227"/>
        <v>356666.46691652806</v>
      </c>
      <c r="BY57" s="73">
        <v>-172902.66183092364</v>
      </c>
      <c r="BZ57" s="73">
        <f t="shared" si="228"/>
        <v>192643638.19181308</v>
      </c>
      <c r="CA57" s="73">
        <f t="shared" si="229"/>
        <v>356309.35046061152</v>
      </c>
      <c r="CC57" s="104">
        <f t="shared" si="230"/>
        <v>4260804.1805582419</v>
      </c>
      <c r="CD57" s="92"/>
    </row>
    <row r="58" spans="1:82">
      <c r="A58" t="s">
        <v>103</v>
      </c>
      <c r="B58" t="s">
        <v>31</v>
      </c>
      <c r="C58" t="s">
        <v>31</v>
      </c>
      <c r="D58" s="117" t="s">
        <v>80</v>
      </c>
      <c r="E58" s="117" t="s">
        <v>107</v>
      </c>
      <c r="F58" s="117" t="str">
        <f t="shared" si="181"/>
        <v>DGNLPID</v>
      </c>
      <c r="G58" s="117" t="str">
        <f t="shared" si="182"/>
        <v>GNLPID</v>
      </c>
      <c r="H58" s="103">
        <v>2.2833031606655972E-2</v>
      </c>
      <c r="I58" s="105">
        <v>33117527.960000005</v>
      </c>
      <c r="J58" s="105">
        <f t="shared" si="183"/>
        <v>63014.46355374941</v>
      </c>
      <c r="K58" s="73">
        <v>1399960.2431653952</v>
      </c>
      <c r="L58" s="73">
        <f t="shared" si="184"/>
        <v>34517488.203165397</v>
      </c>
      <c r="M58" s="73">
        <f t="shared" si="185"/>
        <v>64346.352573760138</v>
      </c>
      <c r="N58" s="73">
        <v>-71891.476834604895</v>
      </c>
      <c r="O58" s="73">
        <f t="shared" si="186"/>
        <v>34445596.726330794</v>
      </c>
      <c r="P58" s="73">
        <f t="shared" si="187"/>
        <v>65609.845745320286</v>
      </c>
      <c r="Q58" s="73">
        <v>38314.90316539511</v>
      </c>
      <c r="R58" s="73">
        <f t="shared" si="188"/>
        <v>34483911.629496187</v>
      </c>
      <c r="S58" s="73">
        <f t="shared" si="189"/>
        <v>65577.901788327261</v>
      </c>
      <c r="T58" s="73">
        <v>73413.202413395076</v>
      </c>
      <c r="U58" s="73">
        <f t="shared" si="190"/>
        <v>34557324.831909582</v>
      </c>
      <c r="V58" s="73">
        <f t="shared" si="191"/>
        <v>65684.197261911948</v>
      </c>
      <c r="W58" s="73">
        <v>296930.28796539508</v>
      </c>
      <c r="X58" s="73">
        <f t="shared" si="192"/>
        <v>34854255.119874977</v>
      </c>
      <c r="Y58" s="73">
        <f t="shared" si="193"/>
        <v>66036.533287792699</v>
      </c>
      <c r="Z58" s="73">
        <v>243249.99820539512</v>
      </c>
      <c r="AA58" s="73">
        <f t="shared" si="194"/>
        <v>35097505.11808037</v>
      </c>
      <c r="AB58" s="73">
        <f t="shared" si="195"/>
        <v>66550.448018935625</v>
      </c>
      <c r="AC58" s="73">
        <v>-8249.1795776087383</v>
      </c>
      <c r="AD58" s="73">
        <f t="shared" si="196"/>
        <v>35089255.938502759</v>
      </c>
      <c r="AE58" s="73">
        <f t="shared" si="197"/>
        <v>66774.022232240546</v>
      </c>
      <c r="AF58" s="73">
        <v>404526.84642239125</v>
      </c>
      <c r="AG58" s="73">
        <f t="shared" si="198"/>
        <v>35493782.784925148</v>
      </c>
      <c r="AH58" s="73">
        <f t="shared" si="199"/>
        <v>67151.031419410487</v>
      </c>
      <c r="AI58" s="73">
        <v>-3576.2295776087267</v>
      </c>
      <c r="AJ58" s="73">
        <f t="shared" si="200"/>
        <v>35490206.555347539</v>
      </c>
      <c r="AK58" s="73">
        <f t="shared" si="201"/>
        <v>67532.486340540709</v>
      </c>
      <c r="AL58" s="73">
        <v>945505.85642239125</v>
      </c>
      <c r="AM58" s="73">
        <f t="shared" si="202"/>
        <v>36435712.411769934</v>
      </c>
      <c r="AN58" s="73">
        <f t="shared" si="203"/>
        <v>68428.61587974873</v>
      </c>
      <c r="AO58" s="73">
        <v>-1132.4395776087476</v>
      </c>
      <c r="AP58" s="73">
        <f t="shared" si="204"/>
        <v>36434579.972192325</v>
      </c>
      <c r="AQ58" s="73">
        <f t="shared" si="205"/>
        <v>69327.070382886348</v>
      </c>
      <c r="AR58" s="73">
        <v>291.5444223912491</v>
      </c>
      <c r="AS58" s="73">
        <f t="shared" si="206"/>
        <v>36434871.516614713</v>
      </c>
      <c r="AT58" s="73">
        <f t="shared" si="207"/>
        <v>69326.270375150634</v>
      </c>
      <c r="AU58" s="73">
        <v>90744.09042239128</v>
      </c>
      <c r="AV58" s="73">
        <f t="shared" si="208"/>
        <v>36525615.607037105</v>
      </c>
      <c r="AW58" s="73">
        <f t="shared" si="209"/>
        <v>69412.87952213992</v>
      </c>
      <c r="AX58" s="73">
        <v>223708.40442239129</v>
      </c>
      <c r="AY58" s="73">
        <f t="shared" si="210"/>
        <v>36749324.0114595</v>
      </c>
      <c r="AZ58" s="73">
        <f t="shared" si="211"/>
        <v>69712.042178539195</v>
      </c>
      <c r="BA58" s="73">
        <v>80597.666422391281</v>
      </c>
      <c r="BB58" s="73">
        <f t="shared" si="212"/>
        <v>36829921.677881889</v>
      </c>
      <c r="BC58" s="73">
        <f t="shared" si="213"/>
        <v>70001.551767443219</v>
      </c>
      <c r="BD58" s="73">
        <v>5495.8544223912468</v>
      </c>
      <c r="BE58" s="73">
        <f t="shared" si="214"/>
        <v>36835417.53230428</v>
      </c>
      <c r="BF58" s="73">
        <f t="shared" si="215"/>
        <v>70083.459104217254</v>
      </c>
      <c r="BG58" s="73">
        <v>179386.52642239127</v>
      </c>
      <c r="BH58" s="73">
        <f t="shared" si="216"/>
        <v>37014804.058726668</v>
      </c>
      <c r="BI58" s="73">
        <f t="shared" si="217"/>
        <v>70259.351822773213</v>
      </c>
      <c r="BJ58" s="73">
        <v>17106.804422391258</v>
      </c>
      <c r="BK58" s="73">
        <f t="shared" si="218"/>
        <v>37031910.863149062</v>
      </c>
      <c r="BL58" s="73">
        <f t="shared" si="219"/>
        <v>70446.29092417637</v>
      </c>
      <c r="BM58" s="73">
        <v>-11934.330270541861</v>
      </c>
      <c r="BN58" s="73">
        <f t="shared" si="220"/>
        <v>37019976.532878518</v>
      </c>
      <c r="BO58" s="73">
        <f t="shared" si="221"/>
        <v>70451.211893584448</v>
      </c>
      <c r="BP58" s="73">
        <v>-4635.4290785418707</v>
      </c>
      <c r="BQ58" s="73">
        <f t="shared" si="222"/>
        <v>37015341.103799976</v>
      </c>
      <c r="BR58" s="73">
        <f t="shared" si="223"/>
        <v>70435.44781696226</v>
      </c>
      <c r="BS58" s="73">
        <v>-13344.748910541879</v>
      </c>
      <c r="BT58" s="73">
        <f t="shared" si="224"/>
        <v>37001996.354889438</v>
      </c>
      <c r="BU58" s="73">
        <f t="shared" si="225"/>
        <v>70418.341901449021</v>
      </c>
      <c r="BV58" s="73">
        <v>-15296.963438541861</v>
      </c>
      <c r="BW58" s="73">
        <f t="shared" si="226"/>
        <v>36986699.391450897</v>
      </c>
      <c r="BX58" s="73">
        <f t="shared" si="227"/>
        <v>70391.092854643372</v>
      </c>
      <c r="BY58" s="73">
        <v>-11644.729630541871</v>
      </c>
      <c r="BZ58" s="73">
        <f t="shared" si="228"/>
        <v>36975054.661820352</v>
      </c>
      <c r="CA58" s="73">
        <f t="shared" si="229"/>
        <v>70365.46116591907</v>
      </c>
      <c r="CC58" s="104">
        <f t="shared" si="230"/>
        <v>841303.40132699802</v>
      </c>
      <c r="CD58" s="92"/>
    </row>
    <row r="59" spans="1:82">
      <c r="A59" t="s">
        <v>104</v>
      </c>
      <c r="B59" t="s">
        <v>40</v>
      </c>
      <c r="C59" t="s">
        <v>40</v>
      </c>
      <c r="D59" s="117" t="s">
        <v>80</v>
      </c>
      <c r="E59" s="117" t="s">
        <v>107</v>
      </c>
      <c r="F59" s="117" t="str">
        <f t="shared" si="181"/>
        <v>DGNLPWYU</v>
      </c>
      <c r="G59" s="117" t="str">
        <f t="shared" si="182"/>
        <v>GNLPWYU</v>
      </c>
      <c r="H59" s="103">
        <v>2.7300851256434132E-2</v>
      </c>
      <c r="I59" s="105">
        <v>11902959.450000001</v>
      </c>
      <c r="J59" s="105">
        <f t="shared" si="183"/>
        <v>27080.077121318089</v>
      </c>
      <c r="K59" s="73">
        <v>-48190.414855000185</v>
      </c>
      <c r="L59" s="73">
        <f t="shared" si="184"/>
        <v>11854769.035145001</v>
      </c>
      <c r="M59" s="73">
        <f t="shared" si="185"/>
        <v>27025.258815153833</v>
      </c>
      <c r="N59" s="73">
        <v>-48190.414855000185</v>
      </c>
      <c r="O59" s="73">
        <f t="shared" si="186"/>
        <v>11806578.620290002</v>
      </c>
      <c r="P59" s="73">
        <f t="shared" si="187"/>
        <v>26915.622202825314</v>
      </c>
      <c r="Q59" s="73">
        <v>-48190.414855000185</v>
      </c>
      <c r="R59" s="73">
        <f t="shared" si="188"/>
        <v>11758388.205435002</v>
      </c>
      <c r="S59" s="73">
        <f t="shared" si="189"/>
        <v>26805.985590496795</v>
      </c>
      <c r="T59" s="73">
        <v>-48190.414855000185</v>
      </c>
      <c r="U59" s="73">
        <f t="shared" si="190"/>
        <v>11710197.790580003</v>
      </c>
      <c r="V59" s="73">
        <f t="shared" si="191"/>
        <v>26696.348978168277</v>
      </c>
      <c r="W59" s="73">
        <v>-48190.414855000185</v>
      </c>
      <c r="X59" s="73">
        <f t="shared" si="192"/>
        <v>11662007.375725003</v>
      </c>
      <c r="Y59" s="73">
        <f t="shared" si="193"/>
        <v>26586.712365839761</v>
      </c>
      <c r="Z59" s="73">
        <v>-48190.414855000185</v>
      </c>
      <c r="AA59" s="73">
        <f t="shared" si="194"/>
        <v>11613816.960870003</v>
      </c>
      <c r="AB59" s="73">
        <f t="shared" si="195"/>
        <v>26477.075753511246</v>
      </c>
      <c r="AC59" s="73">
        <v>-47025.23826853597</v>
      </c>
      <c r="AD59" s="73">
        <f t="shared" si="196"/>
        <v>11566791.722601468</v>
      </c>
      <c r="AE59" s="73">
        <f t="shared" si="197"/>
        <v>26368.764570877505</v>
      </c>
      <c r="AF59" s="73">
        <v>-47025.23826853597</v>
      </c>
      <c r="AG59" s="73">
        <f t="shared" si="198"/>
        <v>11519766.484332932</v>
      </c>
      <c r="AH59" s="73">
        <f t="shared" si="199"/>
        <v>26261.778817938528</v>
      </c>
      <c r="AI59" s="73">
        <v>-47025.23826853597</v>
      </c>
      <c r="AJ59" s="73">
        <f t="shared" si="200"/>
        <v>11472741.246064397</v>
      </c>
      <c r="AK59" s="73">
        <f t="shared" si="201"/>
        <v>26154.793064999558</v>
      </c>
      <c r="AL59" s="73">
        <v>-47025.23826853597</v>
      </c>
      <c r="AM59" s="73">
        <f t="shared" si="202"/>
        <v>11425716.007795861</v>
      </c>
      <c r="AN59" s="73">
        <f t="shared" si="203"/>
        <v>26047.807312060584</v>
      </c>
      <c r="AO59" s="73">
        <v>-47025.23826853597</v>
      </c>
      <c r="AP59" s="73">
        <f t="shared" si="204"/>
        <v>11378690.769527325</v>
      </c>
      <c r="AQ59" s="73">
        <f t="shared" si="205"/>
        <v>25940.821559121614</v>
      </c>
      <c r="AR59" s="73">
        <v>-47025.23826853597</v>
      </c>
      <c r="AS59" s="73">
        <f t="shared" si="206"/>
        <v>11331665.53125879</v>
      </c>
      <c r="AT59" s="73">
        <f t="shared" si="207"/>
        <v>25833.835806182644</v>
      </c>
      <c r="AU59" s="73">
        <v>-47025.23826853597</v>
      </c>
      <c r="AV59" s="73">
        <f t="shared" si="208"/>
        <v>11284640.292990254</v>
      </c>
      <c r="AW59" s="73">
        <f t="shared" si="209"/>
        <v>25726.85005324367</v>
      </c>
      <c r="AX59" s="73">
        <v>-47025.23826853597</v>
      </c>
      <c r="AY59" s="73">
        <f t="shared" si="210"/>
        <v>11237615.054721719</v>
      </c>
      <c r="AZ59" s="73">
        <f t="shared" si="211"/>
        <v>25619.8643003047</v>
      </c>
      <c r="BA59" s="73">
        <v>-47025.23826853597</v>
      </c>
      <c r="BB59" s="73">
        <f t="shared" si="212"/>
        <v>11190589.816453183</v>
      </c>
      <c r="BC59" s="73">
        <f t="shared" si="213"/>
        <v>25512.87854736573</v>
      </c>
      <c r="BD59" s="73">
        <v>-47025.23826853597</v>
      </c>
      <c r="BE59" s="73">
        <f t="shared" si="214"/>
        <v>11143564.578184647</v>
      </c>
      <c r="BF59" s="73">
        <f t="shared" si="215"/>
        <v>25405.892794426753</v>
      </c>
      <c r="BG59" s="73">
        <v>-47025.23826853597</v>
      </c>
      <c r="BH59" s="73">
        <f t="shared" si="216"/>
        <v>11096539.339916112</v>
      </c>
      <c r="BI59" s="73">
        <f t="shared" si="217"/>
        <v>25298.907041487782</v>
      </c>
      <c r="BJ59" s="73">
        <v>-47025.23826853597</v>
      </c>
      <c r="BK59" s="73">
        <f t="shared" si="218"/>
        <v>11049514.101647576</v>
      </c>
      <c r="BL59" s="73">
        <f t="shared" si="219"/>
        <v>25191.921288548809</v>
      </c>
      <c r="BM59" s="73">
        <v>-44751.229764219715</v>
      </c>
      <c r="BN59" s="73">
        <f t="shared" si="220"/>
        <v>11004762.871883357</v>
      </c>
      <c r="BO59" s="73">
        <f t="shared" si="221"/>
        <v>25087.522300940345</v>
      </c>
      <c r="BP59" s="73">
        <v>-44751.229764219715</v>
      </c>
      <c r="BQ59" s="73">
        <f t="shared" si="222"/>
        <v>10960011.642119138</v>
      </c>
      <c r="BR59" s="73">
        <f t="shared" si="223"/>
        <v>24985.710078662392</v>
      </c>
      <c r="BS59" s="73">
        <v>-44751.229764219715</v>
      </c>
      <c r="BT59" s="73">
        <f t="shared" si="224"/>
        <v>10915260.412354918</v>
      </c>
      <c r="BU59" s="73">
        <f t="shared" si="225"/>
        <v>24883.897856384439</v>
      </c>
      <c r="BV59" s="73">
        <v>-44751.229764219715</v>
      </c>
      <c r="BW59" s="73">
        <f t="shared" si="226"/>
        <v>10870509.182590699</v>
      </c>
      <c r="BX59" s="73">
        <f t="shared" si="227"/>
        <v>24782.085634106479</v>
      </c>
      <c r="BY59" s="73">
        <v>-44751.229764219715</v>
      </c>
      <c r="BZ59" s="73">
        <f t="shared" si="228"/>
        <v>10825757.952826479</v>
      </c>
      <c r="CA59" s="73">
        <f t="shared" si="229"/>
        <v>24680.273411828526</v>
      </c>
      <c r="CC59" s="104">
        <f t="shared" si="230"/>
        <v>303009.63911348226</v>
      </c>
      <c r="CD59" s="92"/>
    </row>
    <row r="60" spans="1:82">
      <c r="A60" t="s">
        <v>79</v>
      </c>
      <c r="B60" t="s">
        <v>15</v>
      </c>
      <c r="C60" t="s">
        <v>16</v>
      </c>
      <c r="D60" s="117" t="s">
        <v>80</v>
      </c>
      <c r="E60" s="117" t="s">
        <v>107</v>
      </c>
      <c r="F60" s="117" t="str">
        <f t="shared" si="181"/>
        <v>DGNLPDGP</v>
      </c>
      <c r="G60" s="117" t="str">
        <f t="shared" si="182"/>
        <v>GNLPDGP</v>
      </c>
      <c r="H60" s="103">
        <v>3.1281306059259641E-2</v>
      </c>
      <c r="I60" s="105">
        <v>3823163.27</v>
      </c>
      <c r="J60" s="105">
        <f t="shared" si="183"/>
        <v>9966.1283636158241</v>
      </c>
      <c r="K60" s="73">
        <v>-53737.72886414879</v>
      </c>
      <c r="L60" s="73">
        <f t="shared" si="184"/>
        <v>3769425.5411358513</v>
      </c>
      <c r="M60" s="73">
        <f t="shared" si="185"/>
        <v>9896.0872659687848</v>
      </c>
      <c r="N60" s="73">
        <v>-53737.72886414879</v>
      </c>
      <c r="O60" s="73">
        <f t="shared" si="186"/>
        <v>3715687.8122717026</v>
      </c>
      <c r="P60" s="73">
        <f t="shared" si="187"/>
        <v>9756.0050706747079</v>
      </c>
      <c r="Q60" s="73">
        <v>-53737.72886414879</v>
      </c>
      <c r="R60" s="73">
        <f t="shared" si="188"/>
        <v>3661950.0834075538</v>
      </c>
      <c r="S60" s="73">
        <f t="shared" si="189"/>
        <v>9615.9228753806274</v>
      </c>
      <c r="T60" s="73">
        <v>-53737.72886414879</v>
      </c>
      <c r="U60" s="73">
        <f t="shared" si="190"/>
        <v>3608212.3545434051</v>
      </c>
      <c r="V60" s="73">
        <f t="shared" si="191"/>
        <v>9475.8406800865505</v>
      </c>
      <c r="W60" s="73">
        <v>-53737.72886414879</v>
      </c>
      <c r="X60" s="73">
        <f t="shared" si="192"/>
        <v>3554474.6256792564</v>
      </c>
      <c r="Y60" s="73">
        <f t="shared" si="193"/>
        <v>9335.75848479247</v>
      </c>
      <c r="Z60" s="73">
        <v>-53737.72886414879</v>
      </c>
      <c r="AA60" s="73">
        <f t="shared" si="194"/>
        <v>3500736.8968151077</v>
      </c>
      <c r="AB60" s="73">
        <f t="shared" si="195"/>
        <v>9195.6762894983913</v>
      </c>
      <c r="AC60" s="73">
        <v>-49205.758922707981</v>
      </c>
      <c r="AD60" s="73">
        <f t="shared" si="196"/>
        <v>3451531.1378923999</v>
      </c>
      <c r="AE60" s="73">
        <f t="shared" si="197"/>
        <v>9061.5010083205434</v>
      </c>
      <c r="AF60" s="73">
        <v>-49205.758922707981</v>
      </c>
      <c r="AG60" s="73">
        <f t="shared" si="198"/>
        <v>3402325.3789696922</v>
      </c>
      <c r="AH60" s="73">
        <f t="shared" si="199"/>
        <v>8933.2326412589318</v>
      </c>
      <c r="AI60" s="73">
        <v>-49205.758922707981</v>
      </c>
      <c r="AJ60" s="73">
        <f t="shared" si="200"/>
        <v>3353119.6200469844</v>
      </c>
      <c r="AK60" s="73">
        <f t="shared" si="201"/>
        <v>8804.9642741973166</v>
      </c>
      <c r="AL60" s="73">
        <v>-49205.758922707981</v>
      </c>
      <c r="AM60" s="73">
        <f t="shared" si="202"/>
        <v>3303913.8611242766</v>
      </c>
      <c r="AN60" s="73">
        <f t="shared" si="203"/>
        <v>8676.6959071357032</v>
      </c>
      <c r="AO60" s="73">
        <v>-49205.758922707981</v>
      </c>
      <c r="AP60" s="73">
        <f t="shared" si="204"/>
        <v>3254708.1022015689</v>
      </c>
      <c r="AQ60" s="73">
        <f t="shared" si="205"/>
        <v>8548.427540074088</v>
      </c>
      <c r="AR60" s="73">
        <v>-49205.758922707981</v>
      </c>
      <c r="AS60" s="73">
        <f t="shared" si="206"/>
        <v>3205502.3432788611</v>
      </c>
      <c r="AT60" s="73">
        <f t="shared" si="207"/>
        <v>8420.1591730124765</v>
      </c>
      <c r="AU60" s="73">
        <v>-49205.758922707981</v>
      </c>
      <c r="AV60" s="73">
        <f t="shared" si="208"/>
        <v>3156296.5843561534</v>
      </c>
      <c r="AW60" s="73">
        <f t="shared" si="209"/>
        <v>8291.8908059508594</v>
      </c>
      <c r="AX60" s="73">
        <v>-49205.758922707981</v>
      </c>
      <c r="AY60" s="73">
        <f t="shared" si="210"/>
        <v>3107090.8254334456</v>
      </c>
      <c r="AZ60" s="73">
        <f t="shared" si="211"/>
        <v>8163.6224388892479</v>
      </c>
      <c r="BA60" s="73">
        <v>-49205.758922707981</v>
      </c>
      <c r="BB60" s="73">
        <f t="shared" si="212"/>
        <v>3057885.0665107379</v>
      </c>
      <c r="BC60" s="73">
        <f t="shared" si="213"/>
        <v>8035.3540718276317</v>
      </c>
      <c r="BD60" s="73">
        <v>-49205.758922707981</v>
      </c>
      <c r="BE60" s="73">
        <f t="shared" si="214"/>
        <v>3008679.3075880301</v>
      </c>
      <c r="BF60" s="73">
        <f t="shared" si="215"/>
        <v>7907.0857047660202</v>
      </c>
      <c r="BG60" s="73">
        <v>-49205.758922707981</v>
      </c>
      <c r="BH60" s="73">
        <f t="shared" si="216"/>
        <v>2959473.5486653224</v>
      </c>
      <c r="BI60" s="73">
        <f t="shared" si="217"/>
        <v>7778.8173377044041</v>
      </c>
      <c r="BJ60" s="73">
        <v>-49205.758922707981</v>
      </c>
      <c r="BK60" s="73">
        <f t="shared" si="218"/>
        <v>2910267.7897426146</v>
      </c>
      <c r="BL60" s="73">
        <f t="shared" si="219"/>
        <v>7650.5489706427916</v>
      </c>
      <c r="BM60" s="73">
        <v>-40906.226169947018</v>
      </c>
      <c r="BN60" s="73">
        <f t="shared" si="220"/>
        <v>2869361.5635726675</v>
      </c>
      <c r="BO60" s="73">
        <f t="shared" si="221"/>
        <v>7533.0981129223428</v>
      </c>
      <c r="BP60" s="73">
        <v>-40906.226169947018</v>
      </c>
      <c r="BQ60" s="73">
        <f t="shared" si="222"/>
        <v>2828455.3374027205</v>
      </c>
      <c r="BR60" s="73">
        <f t="shared" si="223"/>
        <v>7426.4647645430568</v>
      </c>
      <c r="BS60" s="73">
        <v>-40906.226169947018</v>
      </c>
      <c r="BT60" s="73">
        <f t="shared" si="224"/>
        <v>2787549.1112327734</v>
      </c>
      <c r="BU60" s="73">
        <f t="shared" si="225"/>
        <v>7319.8314161637745</v>
      </c>
      <c r="BV60" s="73">
        <v>-40906.226169947018</v>
      </c>
      <c r="BW60" s="73">
        <f t="shared" si="226"/>
        <v>2746642.8850628263</v>
      </c>
      <c r="BX60" s="73">
        <f t="shared" si="227"/>
        <v>7213.1980677844886</v>
      </c>
      <c r="BY60" s="73">
        <v>-40906.226169947018</v>
      </c>
      <c r="BZ60" s="73">
        <f t="shared" si="228"/>
        <v>2705736.6588928793</v>
      </c>
      <c r="CA60" s="73">
        <f t="shared" si="229"/>
        <v>7106.5647194052062</v>
      </c>
      <c r="CC60" s="104">
        <f t="shared" si="230"/>
        <v>92846.635583612282</v>
      </c>
      <c r="CD60" s="92"/>
    </row>
    <row r="61" spans="1:82">
      <c r="A61" t="s">
        <v>82</v>
      </c>
      <c r="B61" t="s">
        <v>15</v>
      </c>
      <c r="C61" t="s">
        <v>17</v>
      </c>
      <c r="D61" s="117" t="s">
        <v>80</v>
      </c>
      <c r="E61" s="117" t="s">
        <v>107</v>
      </c>
      <c r="F61" s="117" t="str">
        <f t="shared" si="181"/>
        <v>DGNLPDGU</v>
      </c>
      <c r="G61" s="117" t="str">
        <f t="shared" si="182"/>
        <v>GNLPDGU</v>
      </c>
      <c r="H61" s="103">
        <v>2.4838299365672983E-2</v>
      </c>
      <c r="I61" s="105">
        <v>7619887.9700000007</v>
      </c>
      <c r="J61" s="105">
        <f t="shared" si="183"/>
        <v>15772.088210979184</v>
      </c>
      <c r="K61" s="73">
        <v>-119261.37493979203</v>
      </c>
      <c r="L61" s="73">
        <f t="shared" si="184"/>
        <v>7500626.5950602088</v>
      </c>
      <c r="M61" s="73">
        <f t="shared" si="185"/>
        <v>15648.661138749338</v>
      </c>
      <c r="N61" s="73">
        <v>-119261.37493979203</v>
      </c>
      <c r="O61" s="73">
        <f t="shared" si="186"/>
        <v>7381365.220120417</v>
      </c>
      <c r="P61" s="73">
        <f t="shared" si="187"/>
        <v>15401.806994289645</v>
      </c>
      <c r="Q61" s="73">
        <v>-119261.37493979203</v>
      </c>
      <c r="R61" s="73">
        <f t="shared" si="188"/>
        <v>7262103.8451806251</v>
      </c>
      <c r="S61" s="73">
        <f t="shared" si="189"/>
        <v>15154.95284982995</v>
      </c>
      <c r="T61" s="73">
        <v>-119261.37493979203</v>
      </c>
      <c r="U61" s="73">
        <f t="shared" si="190"/>
        <v>7142842.4702408332</v>
      </c>
      <c r="V61" s="73">
        <f t="shared" si="191"/>
        <v>14908.098705370257</v>
      </c>
      <c r="W61" s="73">
        <v>-119261.37493979203</v>
      </c>
      <c r="X61" s="73">
        <f t="shared" si="192"/>
        <v>7023581.0953010414</v>
      </c>
      <c r="Y61" s="73">
        <f t="shared" si="193"/>
        <v>14661.244560910563</v>
      </c>
      <c r="Z61" s="73">
        <v>-119261.37493979203</v>
      </c>
      <c r="AA61" s="73">
        <f t="shared" si="194"/>
        <v>6904319.7203612495</v>
      </c>
      <c r="AB61" s="73">
        <f t="shared" si="195"/>
        <v>14414.390416450871</v>
      </c>
      <c r="AC61" s="73">
        <v>-108061.78071331973</v>
      </c>
      <c r="AD61" s="73">
        <f t="shared" si="196"/>
        <v>6796257.9396479297</v>
      </c>
      <c r="AE61" s="73">
        <f t="shared" si="197"/>
        <v>14179.127058414977</v>
      </c>
      <c r="AF61" s="73">
        <v>-108061.78071331973</v>
      </c>
      <c r="AG61" s="73">
        <f t="shared" si="198"/>
        <v>6688196.15893461</v>
      </c>
      <c r="AH61" s="73">
        <f t="shared" si="199"/>
        <v>13955.454486802881</v>
      </c>
      <c r="AI61" s="73">
        <v>-108061.78071331973</v>
      </c>
      <c r="AJ61" s="73">
        <f t="shared" si="200"/>
        <v>6580134.3782212902</v>
      </c>
      <c r="AK61" s="73">
        <f t="shared" si="201"/>
        <v>13731.781915190784</v>
      </c>
      <c r="AL61" s="73">
        <v>-108061.78071331973</v>
      </c>
      <c r="AM61" s="73">
        <f t="shared" si="202"/>
        <v>6472072.5975079704</v>
      </c>
      <c r="AN61" s="73">
        <f t="shared" si="203"/>
        <v>13508.10934357869</v>
      </c>
      <c r="AO61" s="73">
        <v>-108061.78071331973</v>
      </c>
      <c r="AP61" s="73">
        <f t="shared" si="204"/>
        <v>6364010.8167946506</v>
      </c>
      <c r="AQ61" s="73">
        <f t="shared" si="205"/>
        <v>13284.436771966595</v>
      </c>
      <c r="AR61" s="73">
        <v>-108061.78071331973</v>
      </c>
      <c r="AS61" s="73">
        <f t="shared" si="206"/>
        <v>6255949.0360813309</v>
      </c>
      <c r="AT61" s="73">
        <f t="shared" si="207"/>
        <v>13060.764200354499</v>
      </c>
      <c r="AU61" s="73">
        <v>-108061.78071331973</v>
      </c>
      <c r="AV61" s="73">
        <f t="shared" si="208"/>
        <v>6147887.2553680111</v>
      </c>
      <c r="AW61" s="73">
        <f t="shared" si="209"/>
        <v>12837.091628742404</v>
      </c>
      <c r="AX61" s="73">
        <v>-108061.78071331973</v>
      </c>
      <c r="AY61" s="73">
        <f t="shared" si="210"/>
        <v>6039825.4746546913</v>
      </c>
      <c r="AZ61" s="73">
        <f t="shared" si="211"/>
        <v>12613.41905713031</v>
      </c>
      <c r="BA61" s="73">
        <v>-133688.60071331973</v>
      </c>
      <c r="BB61" s="73">
        <f t="shared" si="212"/>
        <v>5906136.8739413712</v>
      </c>
      <c r="BC61" s="73">
        <f t="shared" si="213"/>
        <v>12363.22454272862</v>
      </c>
      <c r="BD61" s="73">
        <v>-108061.78071331973</v>
      </c>
      <c r="BE61" s="73">
        <f t="shared" si="214"/>
        <v>5798075.0932280514</v>
      </c>
      <c r="BF61" s="73">
        <f t="shared" si="215"/>
        <v>12113.030028326933</v>
      </c>
      <c r="BG61" s="73">
        <v>-108061.78071331973</v>
      </c>
      <c r="BH61" s="73">
        <f t="shared" si="216"/>
        <v>5690013.3125147317</v>
      </c>
      <c r="BI61" s="73">
        <f t="shared" si="217"/>
        <v>11889.357456714839</v>
      </c>
      <c r="BJ61" s="73">
        <v>-108061.78071331973</v>
      </c>
      <c r="BK61" s="73">
        <f t="shared" si="218"/>
        <v>5581951.5318014119</v>
      </c>
      <c r="BL61" s="73">
        <f t="shared" si="219"/>
        <v>11665.684885102744</v>
      </c>
      <c r="BM61" s="73">
        <v>-87364.960895864016</v>
      </c>
      <c r="BN61" s="73">
        <f t="shared" si="220"/>
        <v>5494586.5709055476</v>
      </c>
      <c r="BO61" s="73">
        <f t="shared" si="221"/>
        <v>11463.432055429954</v>
      </c>
      <c r="BP61" s="73">
        <v>-87364.960895864016</v>
      </c>
      <c r="BQ61" s="73">
        <f t="shared" si="222"/>
        <v>5407221.6100096833</v>
      </c>
      <c r="BR61" s="73">
        <f t="shared" si="223"/>
        <v>11282.598967696473</v>
      </c>
      <c r="BS61" s="73">
        <v>-87364.960895864016</v>
      </c>
      <c r="BT61" s="73">
        <f t="shared" si="224"/>
        <v>5319856.649113819</v>
      </c>
      <c r="BU61" s="73">
        <f t="shared" si="225"/>
        <v>11101.765879962988</v>
      </c>
      <c r="BV61" s="73">
        <v>-87364.960895864016</v>
      </c>
      <c r="BW61" s="73">
        <f t="shared" si="226"/>
        <v>5232491.6882179547</v>
      </c>
      <c r="BX61" s="73">
        <f t="shared" si="227"/>
        <v>10920.932792229507</v>
      </c>
      <c r="BY61" s="73">
        <v>-87364.960895864016</v>
      </c>
      <c r="BZ61" s="73">
        <f t="shared" si="228"/>
        <v>5145126.7273220904</v>
      </c>
      <c r="CA61" s="73">
        <f t="shared" si="229"/>
        <v>10740.099704496024</v>
      </c>
      <c r="CC61" s="104">
        <f t="shared" si="230"/>
        <v>142051.40119891526</v>
      </c>
      <c r="CD61" s="92"/>
    </row>
    <row r="62" spans="1:82">
      <c r="A62" t="s">
        <v>83</v>
      </c>
      <c r="B62" t="s">
        <v>15</v>
      </c>
      <c r="C62" t="s">
        <v>15</v>
      </c>
      <c r="D62" s="117" t="s">
        <v>80</v>
      </c>
      <c r="E62" s="117" t="s">
        <v>107</v>
      </c>
      <c r="F62" s="117" t="str">
        <f t="shared" si="181"/>
        <v>DGNLPSG</v>
      </c>
      <c r="G62" s="117" t="str">
        <f t="shared" si="182"/>
        <v>GNLPSG</v>
      </c>
      <c r="H62" s="103">
        <v>3.3220677208109416E-2</v>
      </c>
      <c r="I62" s="105">
        <v>186207152.21000001</v>
      </c>
      <c r="J62" s="105">
        <f t="shared" si="183"/>
        <v>515493.97478414234</v>
      </c>
      <c r="K62" s="73">
        <v>-645081.3653991461</v>
      </c>
      <c r="L62" s="73">
        <f t="shared" si="184"/>
        <v>185562070.84460086</v>
      </c>
      <c r="M62" s="73">
        <f t="shared" si="185"/>
        <v>514601.05645860516</v>
      </c>
      <c r="N62" s="73">
        <v>1214705.2846008539</v>
      </c>
      <c r="O62" s="73">
        <f t="shared" si="186"/>
        <v>186776776.12920171</v>
      </c>
      <c r="P62" s="73">
        <f t="shared" si="187"/>
        <v>515389.52697318094</v>
      </c>
      <c r="Q62" s="73">
        <v>1009927.744600854</v>
      </c>
      <c r="R62" s="73">
        <f t="shared" si="188"/>
        <v>187786703.87380257</v>
      </c>
      <c r="S62" s="73">
        <f t="shared" si="189"/>
        <v>518468.852630248</v>
      </c>
      <c r="T62" s="73">
        <v>-47546.085399146075</v>
      </c>
      <c r="U62" s="73">
        <f t="shared" si="190"/>
        <v>187739157.78840342</v>
      </c>
      <c r="V62" s="73">
        <f t="shared" si="191"/>
        <v>519800.97639905399</v>
      </c>
      <c r="W62" s="73">
        <v>2919838.5946008535</v>
      </c>
      <c r="X62" s="73">
        <f t="shared" si="192"/>
        <v>190658996.38300428</v>
      </c>
      <c r="Y62" s="73">
        <f t="shared" si="193"/>
        <v>523776.78899469814</v>
      </c>
      <c r="Z62" s="73">
        <v>5799172.3886008542</v>
      </c>
      <c r="AA62" s="73">
        <f t="shared" si="194"/>
        <v>196458168.77160513</v>
      </c>
      <c r="AB62" s="73">
        <f t="shared" si="195"/>
        <v>535845.5993883193</v>
      </c>
      <c r="AC62" s="73">
        <v>-674506.88059048133</v>
      </c>
      <c r="AD62" s="73">
        <f t="shared" si="196"/>
        <v>195783661.89101467</v>
      </c>
      <c r="AE62" s="73">
        <f t="shared" si="197"/>
        <v>542939.13516503363</v>
      </c>
      <c r="AF62" s="73">
        <v>-157606.88059048133</v>
      </c>
      <c r="AG62" s="73">
        <f t="shared" si="198"/>
        <v>195626055.0104242</v>
      </c>
      <c r="AH62" s="73">
        <f t="shared" si="199"/>
        <v>541787.32755417447</v>
      </c>
      <c r="AI62" s="73">
        <v>931705.74940951902</v>
      </c>
      <c r="AJ62" s="73">
        <f t="shared" si="200"/>
        <v>196557760.75983372</v>
      </c>
      <c r="AK62" s="73">
        <f t="shared" si="201"/>
        <v>542858.83124784962</v>
      </c>
      <c r="AL62" s="73">
        <v>-681256.88059048133</v>
      </c>
      <c r="AM62" s="73">
        <f t="shared" si="202"/>
        <v>195876503.87924325</v>
      </c>
      <c r="AN62" s="73">
        <f t="shared" si="203"/>
        <v>543205.50129069004</v>
      </c>
      <c r="AO62" s="73">
        <v>-505571.12059048133</v>
      </c>
      <c r="AP62" s="73">
        <f t="shared" si="204"/>
        <v>195370932.75865278</v>
      </c>
      <c r="AQ62" s="73">
        <f t="shared" si="205"/>
        <v>541562.70004365779</v>
      </c>
      <c r="AR62" s="73">
        <v>-51591.75059048133</v>
      </c>
      <c r="AS62" s="73">
        <f t="shared" si="206"/>
        <v>195319341.0080623</v>
      </c>
      <c r="AT62" s="73">
        <f t="shared" si="207"/>
        <v>540791.47804799746</v>
      </c>
      <c r="AU62" s="73">
        <v>-456946.88059048133</v>
      </c>
      <c r="AV62" s="73">
        <f t="shared" si="208"/>
        <v>194862394.12747183</v>
      </c>
      <c r="AW62" s="73">
        <f t="shared" si="209"/>
        <v>540087.56147656764</v>
      </c>
      <c r="AX62" s="73">
        <v>276043.11940951867</v>
      </c>
      <c r="AY62" s="73">
        <f t="shared" si="210"/>
        <v>195138437.24688137</v>
      </c>
      <c r="AZ62" s="73">
        <f t="shared" si="211"/>
        <v>539837.15541590413</v>
      </c>
      <c r="BA62" s="73">
        <v>222014.48940951878</v>
      </c>
      <c r="BB62" s="73">
        <f t="shared" si="212"/>
        <v>195360451.73629087</v>
      </c>
      <c r="BC62" s="73">
        <f t="shared" si="213"/>
        <v>540526.56420980499</v>
      </c>
      <c r="BD62" s="73">
        <v>939497.11940951867</v>
      </c>
      <c r="BE62" s="73">
        <f t="shared" si="214"/>
        <v>196299948.8557004</v>
      </c>
      <c r="BF62" s="73">
        <f t="shared" si="215"/>
        <v>542134.32263605704</v>
      </c>
      <c r="BG62" s="73">
        <v>-671506.88059048133</v>
      </c>
      <c r="BH62" s="73">
        <f t="shared" si="216"/>
        <v>195628441.97510993</v>
      </c>
      <c r="BI62" s="73">
        <f t="shared" si="217"/>
        <v>542505.27335350413</v>
      </c>
      <c r="BJ62" s="73">
        <v>2987125.569409519</v>
      </c>
      <c r="BK62" s="73">
        <f t="shared" si="218"/>
        <v>198615567.54451945</v>
      </c>
      <c r="BL62" s="73">
        <f t="shared" si="219"/>
        <v>545710.54089510092</v>
      </c>
      <c r="BM62" s="73">
        <v>-684904.78841139108</v>
      </c>
      <c r="BN62" s="73">
        <f t="shared" si="220"/>
        <v>197930662.75610808</v>
      </c>
      <c r="BO62" s="73">
        <f t="shared" si="221"/>
        <v>548897.26312124019</v>
      </c>
      <c r="BP62" s="73">
        <v>-685922.78841139108</v>
      </c>
      <c r="BQ62" s="73">
        <f t="shared" si="222"/>
        <v>197244739.9676967</v>
      </c>
      <c r="BR62" s="73">
        <f t="shared" si="223"/>
        <v>546999.77060300671</v>
      </c>
      <c r="BS62" s="73">
        <v>-688976.78841139108</v>
      </c>
      <c r="BT62" s="73">
        <f t="shared" si="224"/>
        <v>196555763.17928532</v>
      </c>
      <c r="BU62" s="73">
        <f t="shared" si="225"/>
        <v>545096.64164320694</v>
      </c>
      <c r="BV62" s="73">
        <v>-689485.78841139108</v>
      </c>
      <c r="BW62" s="73">
        <f t="shared" si="226"/>
        <v>195866277.39087394</v>
      </c>
      <c r="BX62" s="73">
        <f t="shared" si="227"/>
        <v>543188.58079703653</v>
      </c>
      <c r="BY62" s="73">
        <v>-689485.78841139108</v>
      </c>
      <c r="BZ62" s="73">
        <f t="shared" si="228"/>
        <v>195176791.60246256</v>
      </c>
      <c r="CA62" s="73">
        <f t="shared" si="229"/>
        <v>541279.81539567048</v>
      </c>
      <c r="CC62" s="104">
        <f t="shared" si="230"/>
        <v>6517054.9675950967</v>
      </c>
      <c r="CD62" s="92"/>
    </row>
    <row r="63" spans="1:82">
      <c r="A63" t="s">
        <v>108</v>
      </c>
      <c r="B63" t="s">
        <v>41</v>
      </c>
      <c r="C63" t="s">
        <v>41</v>
      </c>
      <c r="D63" s="117" t="s">
        <v>80</v>
      </c>
      <c r="E63" s="117" t="s">
        <v>107</v>
      </c>
      <c r="F63" s="117" t="str">
        <f t="shared" si="181"/>
        <v>DGNLPSO</v>
      </c>
      <c r="G63" s="117" t="str">
        <f t="shared" si="182"/>
        <v>GNLPSO</v>
      </c>
      <c r="H63" s="103">
        <v>6.4396257324090253E-2</v>
      </c>
      <c r="I63" s="105">
        <v>228293763.43000001</v>
      </c>
      <c r="J63" s="105">
        <f t="shared" si="183"/>
        <v>1225105.3279436056</v>
      </c>
      <c r="K63" s="73">
        <v>-794201.31369732902</v>
      </c>
      <c r="L63" s="73">
        <f t="shared" si="184"/>
        <v>227499562.11630267</v>
      </c>
      <c r="M63" s="73">
        <f t="shared" si="185"/>
        <v>1222974.3449367727</v>
      </c>
      <c r="N63" s="73">
        <v>-1382201.313697329</v>
      </c>
      <c r="O63" s="73">
        <f t="shared" si="186"/>
        <v>226117360.80260533</v>
      </c>
      <c r="P63" s="73">
        <f t="shared" si="187"/>
        <v>1217134.6706186673</v>
      </c>
      <c r="Q63" s="73">
        <v>-778201.31369732902</v>
      </c>
      <c r="R63" s="73">
        <f t="shared" si="188"/>
        <v>225339159.48890799</v>
      </c>
      <c r="S63" s="73">
        <f t="shared" si="189"/>
        <v>1211337.9271387777</v>
      </c>
      <c r="T63" s="73">
        <v>-12962.120291668922</v>
      </c>
      <c r="U63" s="73">
        <f t="shared" si="190"/>
        <v>225326197.36861631</v>
      </c>
      <c r="V63" s="73">
        <f t="shared" si="191"/>
        <v>1209215.0953020873</v>
      </c>
      <c r="W63" s="73">
        <v>324759.20475398912</v>
      </c>
      <c r="X63" s="73">
        <f t="shared" si="192"/>
        <v>225650956.57337031</v>
      </c>
      <c r="Y63" s="73">
        <f t="shared" si="193"/>
        <v>1210051.7021889181</v>
      </c>
      <c r="Z63" s="73">
        <v>3739460.3010698333</v>
      </c>
      <c r="AA63" s="73">
        <f t="shared" si="194"/>
        <v>229390416.87444013</v>
      </c>
      <c r="AB63" s="73">
        <f t="shared" si="195"/>
        <v>1220956.7240688603</v>
      </c>
      <c r="AC63" s="73">
        <v>-339406.02291994053</v>
      </c>
      <c r="AD63" s="73">
        <f t="shared" si="196"/>
        <v>229051010.85152018</v>
      </c>
      <c r="AE63" s="73">
        <f t="shared" si="197"/>
        <v>1230079.6728276776</v>
      </c>
      <c r="AF63" s="73">
        <v>-1535318.1150929339</v>
      </c>
      <c r="AG63" s="73">
        <f t="shared" si="198"/>
        <v>227515692.73642725</v>
      </c>
      <c r="AH63" s="73">
        <f t="shared" si="199"/>
        <v>1225049.4554108793</v>
      </c>
      <c r="AI63" s="73">
        <v>-1589096.9101863867</v>
      </c>
      <c r="AJ63" s="73">
        <f t="shared" si="200"/>
        <v>225926595.82624087</v>
      </c>
      <c r="AK63" s="73">
        <f t="shared" si="201"/>
        <v>1216666.0956627482</v>
      </c>
      <c r="AL63" s="73">
        <v>-1579655.8679602356</v>
      </c>
      <c r="AM63" s="73">
        <f t="shared" si="202"/>
        <v>224346939.95828062</v>
      </c>
      <c r="AN63" s="73">
        <f t="shared" si="203"/>
        <v>1208163.7698586669</v>
      </c>
      <c r="AO63" s="73">
        <v>-1621801.1212708573</v>
      </c>
      <c r="AP63" s="73">
        <f t="shared" si="204"/>
        <v>222725138.83700976</v>
      </c>
      <c r="AQ63" s="73">
        <f t="shared" si="205"/>
        <v>1199573.6928548946</v>
      </c>
      <c r="AR63" s="73">
        <v>-1200695.7691219398</v>
      </c>
      <c r="AS63" s="73">
        <f t="shared" si="206"/>
        <v>221524443.06788781</v>
      </c>
      <c r="AT63" s="73">
        <f t="shared" si="207"/>
        <v>1192000.4330194707</v>
      </c>
      <c r="AU63" s="73">
        <v>-846540.72364382318</v>
      </c>
      <c r="AV63" s="73">
        <f t="shared" si="208"/>
        <v>220677902.344244</v>
      </c>
      <c r="AW63" s="73">
        <f t="shared" si="209"/>
        <v>1186507.3343531617</v>
      </c>
      <c r="AX63" s="73">
        <v>-1192544.3091034708</v>
      </c>
      <c r="AY63" s="73">
        <f t="shared" si="210"/>
        <v>219485358.03514054</v>
      </c>
      <c r="AZ63" s="73">
        <f t="shared" si="211"/>
        <v>1181036.1075000577</v>
      </c>
      <c r="BA63" s="73">
        <v>-979246.1687776777</v>
      </c>
      <c r="BB63" s="73">
        <f t="shared" si="212"/>
        <v>218506111.86636287</v>
      </c>
      <c r="BC63" s="73">
        <f t="shared" si="213"/>
        <v>1175208.8083972393</v>
      </c>
      <c r="BD63" s="73">
        <v>-233942.35425195843</v>
      </c>
      <c r="BE63" s="73">
        <f t="shared" si="214"/>
        <v>218272169.51211092</v>
      </c>
      <c r="BF63" s="73">
        <f t="shared" si="215"/>
        <v>1171953.6083842539</v>
      </c>
      <c r="BG63" s="73">
        <v>54356.265498892171</v>
      </c>
      <c r="BH63" s="73">
        <f t="shared" si="216"/>
        <v>218326525.77760983</v>
      </c>
      <c r="BI63" s="73">
        <f t="shared" si="217"/>
        <v>1171471.747051622</v>
      </c>
      <c r="BJ63" s="73">
        <v>440099.10574388411</v>
      </c>
      <c r="BK63" s="73">
        <f t="shared" si="218"/>
        <v>218766624.88335371</v>
      </c>
      <c r="BL63" s="73">
        <f t="shared" si="219"/>
        <v>1172798.458523365</v>
      </c>
      <c r="BM63" s="73">
        <v>-173544.26405404112</v>
      </c>
      <c r="BN63" s="73">
        <f t="shared" si="220"/>
        <v>218593080.61929968</v>
      </c>
      <c r="BO63" s="73">
        <f t="shared" si="221"/>
        <v>1173513.6724473832</v>
      </c>
      <c r="BP63" s="73">
        <v>-1404866.6475715449</v>
      </c>
      <c r="BQ63" s="73">
        <f t="shared" si="222"/>
        <v>217188213.97172815</v>
      </c>
      <c r="BR63" s="73">
        <f t="shared" si="223"/>
        <v>1169278.5159795422</v>
      </c>
      <c r="BS63" s="73">
        <v>-1468720.9282024857</v>
      </c>
      <c r="BT63" s="73">
        <f t="shared" si="224"/>
        <v>215719493.04352567</v>
      </c>
      <c r="BU63" s="73">
        <f t="shared" si="225"/>
        <v>1161568.1707723397</v>
      </c>
      <c r="BV63" s="73">
        <v>-1460627.2714218581</v>
      </c>
      <c r="BW63" s="73">
        <f t="shared" si="226"/>
        <v>214258865.77210382</v>
      </c>
      <c r="BX63" s="73">
        <f t="shared" si="227"/>
        <v>1153708.2099200536</v>
      </c>
      <c r="BY63" s="73">
        <v>-643083.45488099777</v>
      </c>
      <c r="BZ63" s="73">
        <f t="shared" si="228"/>
        <v>213615782.3172228</v>
      </c>
      <c r="CA63" s="73">
        <f t="shared" si="229"/>
        <v>1148063.5808672849</v>
      </c>
      <c r="CC63" s="104">
        <f t="shared" si="230"/>
        <v>14057108.647215772</v>
      </c>
      <c r="CD63" s="92"/>
    </row>
    <row r="64" spans="1:82">
      <c r="A64" t="s">
        <v>108</v>
      </c>
      <c r="B64" t="s">
        <v>15</v>
      </c>
      <c r="C64" t="s">
        <v>18</v>
      </c>
      <c r="D64" s="117" t="s">
        <v>80</v>
      </c>
      <c r="E64" s="117" t="s">
        <v>107</v>
      </c>
      <c r="F64" s="117" t="str">
        <f t="shared" si="181"/>
        <v>DGNLPSSGCH</v>
      </c>
      <c r="G64" s="117" t="str">
        <f t="shared" si="182"/>
        <v>GNLPSSGCH</v>
      </c>
      <c r="H64" s="103">
        <v>2.9149151406004329E-2</v>
      </c>
      <c r="I64" s="105">
        <v>4002876.34</v>
      </c>
      <c r="J64" s="105">
        <f t="shared" si="183"/>
        <v>9723.3707078477037</v>
      </c>
      <c r="K64" s="73">
        <v>-30868.973201369517</v>
      </c>
      <c r="L64" s="73">
        <f t="shared" si="184"/>
        <v>3972007.3667986304</v>
      </c>
      <c r="M64" s="73">
        <f t="shared" si="185"/>
        <v>9685.8788589479282</v>
      </c>
      <c r="N64" s="73">
        <v>-30868.973201369517</v>
      </c>
      <c r="O64" s="73">
        <f t="shared" si="186"/>
        <v>3941138.393597261</v>
      </c>
      <c r="P64" s="73">
        <f t="shared" si="187"/>
        <v>9610.895161148379</v>
      </c>
      <c r="Q64" s="73">
        <v>-30868.973201369517</v>
      </c>
      <c r="R64" s="73">
        <f t="shared" si="188"/>
        <v>3910269.4203958916</v>
      </c>
      <c r="S64" s="73">
        <f t="shared" si="189"/>
        <v>9535.911463348828</v>
      </c>
      <c r="T64" s="73">
        <v>-30868.973201369517</v>
      </c>
      <c r="U64" s="73">
        <f t="shared" si="190"/>
        <v>3879400.4471945222</v>
      </c>
      <c r="V64" s="73">
        <f t="shared" si="191"/>
        <v>9460.9277655492788</v>
      </c>
      <c r="W64" s="73">
        <v>-30868.973201369517</v>
      </c>
      <c r="X64" s="73">
        <f t="shared" si="192"/>
        <v>3848531.4739931528</v>
      </c>
      <c r="Y64" s="73">
        <f t="shared" si="193"/>
        <v>9385.9440677497278</v>
      </c>
      <c r="Z64" s="73">
        <v>-30868.973201369517</v>
      </c>
      <c r="AA64" s="73">
        <f t="shared" si="194"/>
        <v>3817662.5007917834</v>
      </c>
      <c r="AB64" s="73">
        <f t="shared" si="195"/>
        <v>9310.9603699501768</v>
      </c>
      <c r="AC64" s="73">
        <v>-29440.660020193103</v>
      </c>
      <c r="AD64" s="73">
        <f t="shared" si="196"/>
        <v>3788221.8407715904</v>
      </c>
      <c r="AE64" s="73">
        <f t="shared" si="197"/>
        <v>9237.7114270328475</v>
      </c>
      <c r="AF64" s="73">
        <v>-29440.660020193103</v>
      </c>
      <c r="AG64" s="73">
        <f t="shared" si="198"/>
        <v>3758781.1807513973</v>
      </c>
      <c r="AH64" s="73">
        <f t="shared" si="199"/>
        <v>9166.1972389977382</v>
      </c>
      <c r="AI64" s="73">
        <v>-29440.660020193103</v>
      </c>
      <c r="AJ64" s="73">
        <f t="shared" si="200"/>
        <v>3729340.5207312042</v>
      </c>
      <c r="AK64" s="73">
        <f t="shared" si="201"/>
        <v>9094.6830509626288</v>
      </c>
      <c r="AL64" s="73">
        <v>-29440.660020193103</v>
      </c>
      <c r="AM64" s="73">
        <f t="shared" si="202"/>
        <v>3699899.8607110111</v>
      </c>
      <c r="AN64" s="73">
        <f t="shared" si="203"/>
        <v>9023.1688629275213</v>
      </c>
      <c r="AO64" s="73">
        <v>-29440.660020193103</v>
      </c>
      <c r="AP64" s="73">
        <f t="shared" si="204"/>
        <v>3670459.200690818</v>
      </c>
      <c r="AQ64" s="73">
        <f t="shared" si="205"/>
        <v>8951.654674892412</v>
      </c>
      <c r="AR64" s="73">
        <v>-29440.660020193103</v>
      </c>
      <c r="AS64" s="73">
        <f t="shared" si="206"/>
        <v>3641018.5406706249</v>
      </c>
      <c r="AT64" s="73">
        <f t="shared" si="207"/>
        <v>8880.1404868573027</v>
      </c>
      <c r="AU64" s="73">
        <v>-29440.660020193103</v>
      </c>
      <c r="AV64" s="73">
        <f t="shared" si="208"/>
        <v>3611577.8806504318</v>
      </c>
      <c r="AW64" s="73">
        <f t="shared" si="209"/>
        <v>8808.6262988221933</v>
      </c>
      <c r="AX64" s="73">
        <v>-29440.660020193103</v>
      </c>
      <c r="AY64" s="73">
        <f t="shared" si="210"/>
        <v>3582137.2206302388</v>
      </c>
      <c r="AZ64" s="73">
        <f t="shared" si="211"/>
        <v>8737.112110787084</v>
      </c>
      <c r="BA64" s="73">
        <v>-29440.660020193103</v>
      </c>
      <c r="BB64" s="73">
        <f t="shared" si="212"/>
        <v>3552696.5606100457</v>
      </c>
      <c r="BC64" s="73">
        <f t="shared" si="213"/>
        <v>8665.5979227519765</v>
      </c>
      <c r="BD64" s="73">
        <v>-29440.660020193103</v>
      </c>
      <c r="BE64" s="73">
        <f t="shared" si="214"/>
        <v>3523255.9005898526</v>
      </c>
      <c r="BF64" s="73">
        <f t="shared" si="215"/>
        <v>8594.0837347168672</v>
      </c>
      <c r="BG64" s="73">
        <v>-29440.660020193103</v>
      </c>
      <c r="BH64" s="73">
        <f t="shared" si="216"/>
        <v>3493815.2405696595</v>
      </c>
      <c r="BI64" s="73">
        <f t="shared" si="217"/>
        <v>8522.5695466817579</v>
      </c>
      <c r="BJ64" s="73">
        <v>-29440.660020193103</v>
      </c>
      <c r="BK64" s="73">
        <f t="shared" si="218"/>
        <v>3464374.5805494664</v>
      </c>
      <c r="BL64" s="73">
        <f t="shared" si="219"/>
        <v>8451.0553586466503</v>
      </c>
      <c r="BM64" s="73">
        <v>-26716.210295541441</v>
      </c>
      <c r="BN64" s="73">
        <f t="shared" si="220"/>
        <v>3437658.3702539252</v>
      </c>
      <c r="BO64" s="73">
        <f t="shared" si="221"/>
        <v>8382.850145508286</v>
      </c>
      <c r="BP64" s="73">
        <v>-26716.210295541441</v>
      </c>
      <c r="BQ64" s="73">
        <f t="shared" si="222"/>
        <v>3410942.159958384</v>
      </c>
      <c r="BR64" s="73">
        <f t="shared" si="223"/>
        <v>8317.9539072666721</v>
      </c>
      <c r="BS64" s="73">
        <v>-26716.210295541441</v>
      </c>
      <c r="BT64" s="73">
        <f t="shared" si="224"/>
        <v>3384225.9496628428</v>
      </c>
      <c r="BU64" s="73">
        <f t="shared" si="225"/>
        <v>8253.0576690250564</v>
      </c>
      <c r="BV64" s="73">
        <v>-26716.210295541441</v>
      </c>
      <c r="BW64" s="73">
        <f t="shared" si="226"/>
        <v>3357509.7393673016</v>
      </c>
      <c r="BX64" s="73">
        <f t="shared" si="227"/>
        <v>8188.1614307834416</v>
      </c>
      <c r="BY64" s="73">
        <v>-26716.210295541441</v>
      </c>
      <c r="BZ64" s="73">
        <f t="shared" si="228"/>
        <v>3330793.5290717604</v>
      </c>
      <c r="CA64" s="73">
        <f t="shared" si="229"/>
        <v>8123.2651925418259</v>
      </c>
      <c r="CC64" s="104">
        <f t="shared" si="230"/>
        <v>101924.47380438911</v>
      </c>
      <c r="CD64" s="92"/>
    </row>
    <row r="65" spans="1:82">
      <c r="A65" t="s">
        <v>108</v>
      </c>
      <c r="B65" t="s">
        <v>15</v>
      </c>
      <c r="C65" t="s">
        <v>26</v>
      </c>
      <c r="D65" s="117" t="s">
        <v>80</v>
      </c>
      <c r="E65" s="117" t="s">
        <v>107</v>
      </c>
      <c r="F65" s="117" t="str">
        <f t="shared" si="181"/>
        <v>DGNLPSSGCT</v>
      </c>
      <c r="G65" s="117" t="str">
        <f t="shared" si="182"/>
        <v>GNLPSSGCT</v>
      </c>
      <c r="H65" s="103">
        <v>3.2872884607568674E-2</v>
      </c>
      <c r="I65" s="105">
        <v>204150.90000000002</v>
      </c>
      <c r="J65" s="105">
        <f t="shared" si="183"/>
        <v>559.25241485260767</v>
      </c>
      <c r="K65" s="73">
        <v>-655.74277895588841</v>
      </c>
      <c r="L65" s="73">
        <f t="shared" si="184"/>
        <v>203495.15722104412</v>
      </c>
      <c r="M65" s="73">
        <f t="shared" si="185"/>
        <v>558.35424165657173</v>
      </c>
      <c r="N65" s="73">
        <v>-655.74277895588841</v>
      </c>
      <c r="O65" s="73">
        <f t="shared" si="186"/>
        <v>202839.41444208822</v>
      </c>
      <c r="P65" s="73">
        <f t="shared" si="187"/>
        <v>556.55789526449973</v>
      </c>
      <c r="Q65" s="73">
        <v>-655.74277895588841</v>
      </c>
      <c r="R65" s="73">
        <f t="shared" si="188"/>
        <v>202183.67166313232</v>
      </c>
      <c r="S65" s="73">
        <f t="shared" si="189"/>
        <v>554.76154887242774</v>
      </c>
      <c r="T65" s="73">
        <v>-655.74277895588841</v>
      </c>
      <c r="U65" s="73">
        <f t="shared" si="190"/>
        <v>201527.92888417642</v>
      </c>
      <c r="V65" s="73">
        <f t="shared" si="191"/>
        <v>552.96520248035574</v>
      </c>
      <c r="W65" s="73">
        <v>-655.74277895588841</v>
      </c>
      <c r="X65" s="73">
        <f t="shared" si="192"/>
        <v>200872.18610522052</v>
      </c>
      <c r="Y65" s="73">
        <f t="shared" si="193"/>
        <v>551.16885608828386</v>
      </c>
      <c r="Z65" s="73">
        <v>-655.74277895588841</v>
      </c>
      <c r="AA65" s="73">
        <f t="shared" si="194"/>
        <v>200216.44332626462</v>
      </c>
      <c r="AB65" s="73">
        <f t="shared" si="195"/>
        <v>549.37250969621175</v>
      </c>
      <c r="AC65" s="73">
        <v>-643.10510969791892</v>
      </c>
      <c r="AD65" s="73">
        <f t="shared" si="196"/>
        <v>199573.33821656671</v>
      </c>
      <c r="AE65" s="73">
        <f t="shared" si="197"/>
        <v>547.59347316427431</v>
      </c>
      <c r="AF65" s="73">
        <v>-643.10510969791892</v>
      </c>
      <c r="AG65" s="73">
        <f t="shared" si="198"/>
        <v>198930.23310686881</v>
      </c>
      <c r="AH65" s="73">
        <f t="shared" si="199"/>
        <v>545.83174649247121</v>
      </c>
      <c r="AI65" s="73">
        <v>-643.10510969791892</v>
      </c>
      <c r="AJ65" s="73">
        <f t="shared" si="200"/>
        <v>198287.1279971709</v>
      </c>
      <c r="AK65" s="73">
        <f t="shared" si="201"/>
        <v>544.07001982066811</v>
      </c>
      <c r="AL65" s="73">
        <v>-643.10510969791892</v>
      </c>
      <c r="AM65" s="73">
        <f t="shared" si="202"/>
        <v>197644.02288747299</v>
      </c>
      <c r="AN65" s="73">
        <f t="shared" si="203"/>
        <v>542.308293148865</v>
      </c>
      <c r="AO65" s="73">
        <v>-643.10510969791892</v>
      </c>
      <c r="AP65" s="73">
        <f t="shared" si="204"/>
        <v>197000.91777777509</v>
      </c>
      <c r="AQ65" s="73">
        <f t="shared" si="205"/>
        <v>540.5465664770619</v>
      </c>
      <c r="AR65" s="73">
        <v>-643.10510969791892</v>
      </c>
      <c r="AS65" s="73">
        <f t="shared" si="206"/>
        <v>196357.81266807718</v>
      </c>
      <c r="AT65" s="73">
        <f t="shared" si="207"/>
        <v>538.78483980525891</v>
      </c>
      <c r="AU65" s="73">
        <v>-643.10510969791892</v>
      </c>
      <c r="AV65" s="73">
        <f t="shared" si="208"/>
        <v>195714.70755837928</v>
      </c>
      <c r="AW65" s="73">
        <f t="shared" si="209"/>
        <v>537.02311313345569</v>
      </c>
      <c r="AX65" s="73">
        <v>-643.10510969791892</v>
      </c>
      <c r="AY65" s="73">
        <f t="shared" si="210"/>
        <v>195071.60244868137</v>
      </c>
      <c r="AZ65" s="73">
        <f t="shared" si="211"/>
        <v>535.26138646165271</v>
      </c>
      <c r="BA65" s="73">
        <v>-643.10510969791892</v>
      </c>
      <c r="BB65" s="73">
        <f t="shared" si="212"/>
        <v>194428.49733898346</v>
      </c>
      <c r="BC65" s="73">
        <f t="shared" si="213"/>
        <v>533.4996597898496</v>
      </c>
      <c r="BD65" s="73">
        <v>-643.10510969791892</v>
      </c>
      <c r="BE65" s="73">
        <f t="shared" si="214"/>
        <v>193785.39222928556</v>
      </c>
      <c r="BF65" s="73">
        <f t="shared" si="215"/>
        <v>531.7379331180465</v>
      </c>
      <c r="BG65" s="73">
        <v>-643.10510969791892</v>
      </c>
      <c r="BH65" s="73">
        <f t="shared" si="216"/>
        <v>193142.28711958765</v>
      </c>
      <c r="BI65" s="73">
        <f t="shared" si="217"/>
        <v>529.9762064462434</v>
      </c>
      <c r="BJ65" s="73">
        <v>-643.10510969791892</v>
      </c>
      <c r="BK65" s="73">
        <f t="shared" si="218"/>
        <v>192499.18200988974</v>
      </c>
      <c r="BL65" s="73">
        <f t="shared" si="219"/>
        <v>528.21447977444029</v>
      </c>
      <c r="BM65" s="73">
        <v>-618.3168849997744</v>
      </c>
      <c r="BN65" s="73">
        <f t="shared" si="220"/>
        <v>191880.86512488997</v>
      </c>
      <c r="BO65" s="73">
        <f t="shared" si="221"/>
        <v>526.48670562139262</v>
      </c>
      <c r="BP65" s="73">
        <v>-618.3168849997744</v>
      </c>
      <c r="BQ65" s="73">
        <f t="shared" si="222"/>
        <v>191262.54823989019</v>
      </c>
      <c r="BR65" s="73">
        <f t="shared" si="223"/>
        <v>524.79288398710014</v>
      </c>
      <c r="BS65" s="73">
        <v>-618.3168849997744</v>
      </c>
      <c r="BT65" s="73">
        <f t="shared" si="224"/>
        <v>190644.23135489042</v>
      </c>
      <c r="BU65" s="73">
        <f t="shared" si="225"/>
        <v>523.09906235280778</v>
      </c>
      <c r="BV65" s="73">
        <v>-618.3168849997744</v>
      </c>
      <c r="BW65" s="73">
        <f t="shared" si="226"/>
        <v>190025.91446989065</v>
      </c>
      <c r="BX65" s="73">
        <f t="shared" si="227"/>
        <v>521.4052407185153</v>
      </c>
      <c r="BY65" s="73">
        <v>-618.3168849997744</v>
      </c>
      <c r="BZ65" s="73">
        <f t="shared" si="228"/>
        <v>189407.59758489087</v>
      </c>
      <c r="CA65" s="73">
        <f t="shared" si="229"/>
        <v>519.71141908422294</v>
      </c>
      <c r="CC65" s="104">
        <f t="shared" si="230"/>
        <v>6349.9929302929868</v>
      </c>
      <c r="CD65" s="92"/>
    </row>
    <row r="66" spans="1:82">
      <c r="A66" t="s">
        <v>109</v>
      </c>
      <c r="B66" t="s">
        <v>42</v>
      </c>
      <c r="C66" t="s">
        <v>42</v>
      </c>
      <c r="D66" s="117" t="s">
        <v>80</v>
      </c>
      <c r="E66" s="117" t="s">
        <v>107</v>
      </c>
      <c r="F66" s="117" t="str">
        <f t="shared" si="181"/>
        <v>DGNLPCN</v>
      </c>
      <c r="G66" s="117" t="str">
        <f t="shared" si="182"/>
        <v>GNLPCN</v>
      </c>
      <c r="H66" s="103">
        <v>8.0646195140174418E-2</v>
      </c>
      <c r="I66" s="105">
        <v>21425447.776599005</v>
      </c>
      <c r="J66" s="105">
        <f t="shared" si="183"/>
        <v>143990.07019643494</v>
      </c>
      <c r="K66" s="73">
        <v>-148991.88664668353</v>
      </c>
      <c r="L66" s="73">
        <f t="shared" si="184"/>
        <v>21276455.889952321</v>
      </c>
      <c r="M66" s="73">
        <f t="shared" si="185"/>
        <v>143489.41899790114</v>
      </c>
      <c r="N66" s="73">
        <v>-148991.88664668353</v>
      </c>
      <c r="O66" s="73">
        <f t="shared" si="186"/>
        <v>21127464.003305636</v>
      </c>
      <c r="P66" s="73">
        <f t="shared" si="187"/>
        <v>142488.11660083357</v>
      </c>
      <c r="Q66" s="73">
        <v>-148991.88664668353</v>
      </c>
      <c r="R66" s="73">
        <f t="shared" si="188"/>
        <v>20978472.116658952</v>
      </c>
      <c r="S66" s="73">
        <f t="shared" si="189"/>
        <v>141486.81420376591</v>
      </c>
      <c r="T66" s="73">
        <v>-148991.88664668353</v>
      </c>
      <c r="U66" s="73">
        <f t="shared" si="190"/>
        <v>20829480.230012268</v>
      </c>
      <c r="V66" s="73">
        <f t="shared" si="191"/>
        <v>140485.51180669837</v>
      </c>
      <c r="W66" s="73">
        <v>-148991.88664668353</v>
      </c>
      <c r="X66" s="73">
        <f t="shared" si="192"/>
        <v>20680488.343365584</v>
      </c>
      <c r="Y66" s="73">
        <f t="shared" si="193"/>
        <v>139484.20940963071</v>
      </c>
      <c r="Z66" s="73">
        <v>-148991.88664668353</v>
      </c>
      <c r="AA66" s="73">
        <f t="shared" si="194"/>
        <v>20531496.456718899</v>
      </c>
      <c r="AB66" s="73">
        <f t="shared" si="195"/>
        <v>138482.90701256314</v>
      </c>
      <c r="AC66" s="73">
        <v>-143626.95586538778</v>
      </c>
      <c r="AD66" s="73">
        <f t="shared" si="196"/>
        <v>20387869.500853512</v>
      </c>
      <c r="AE66" s="73">
        <f t="shared" si="197"/>
        <v>137499.63216777481</v>
      </c>
      <c r="AF66" s="73">
        <v>-143626.95586538778</v>
      </c>
      <c r="AG66" s="73">
        <f t="shared" si="198"/>
        <v>20244242.544988126</v>
      </c>
      <c r="AH66" s="73">
        <f t="shared" si="199"/>
        <v>136534.38487526568</v>
      </c>
      <c r="AI66" s="73">
        <v>-143626.95586538778</v>
      </c>
      <c r="AJ66" s="73">
        <f t="shared" si="200"/>
        <v>20100615.589122739</v>
      </c>
      <c r="AK66" s="73">
        <f t="shared" si="201"/>
        <v>135569.13758275661</v>
      </c>
      <c r="AL66" s="73">
        <v>-143626.95586538778</v>
      </c>
      <c r="AM66" s="73">
        <f t="shared" si="202"/>
        <v>19956988.633257352</v>
      </c>
      <c r="AN66" s="73">
        <f t="shared" si="203"/>
        <v>134603.89029024748</v>
      </c>
      <c r="AO66" s="73">
        <v>-143626.95586538778</v>
      </c>
      <c r="AP66" s="73">
        <f t="shared" si="204"/>
        <v>19813361.677391965</v>
      </c>
      <c r="AQ66" s="73">
        <f t="shared" si="205"/>
        <v>133638.64299773838</v>
      </c>
      <c r="AR66" s="73">
        <v>-143626.95586538778</v>
      </c>
      <c r="AS66" s="73">
        <f t="shared" si="206"/>
        <v>19669734.721526578</v>
      </c>
      <c r="AT66" s="73">
        <f t="shared" si="207"/>
        <v>132673.39570522928</v>
      </c>
      <c r="AU66" s="73">
        <v>-143626.95586538778</v>
      </c>
      <c r="AV66" s="73">
        <f t="shared" si="208"/>
        <v>19526107.765661191</v>
      </c>
      <c r="AW66" s="73">
        <f t="shared" si="209"/>
        <v>131708.14841272018</v>
      </c>
      <c r="AX66" s="73">
        <v>-143626.95586538778</v>
      </c>
      <c r="AY66" s="73">
        <f t="shared" si="210"/>
        <v>19382480.809795804</v>
      </c>
      <c r="AZ66" s="73">
        <f t="shared" si="211"/>
        <v>130742.90112021106</v>
      </c>
      <c r="BA66" s="73">
        <v>-143626.95586538778</v>
      </c>
      <c r="BB66" s="73">
        <f t="shared" si="212"/>
        <v>19238853.853930417</v>
      </c>
      <c r="BC66" s="73">
        <f t="shared" si="213"/>
        <v>129777.65382770199</v>
      </c>
      <c r="BD66" s="73">
        <v>-143626.95586538778</v>
      </c>
      <c r="BE66" s="73">
        <f t="shared" si="214"/>
        <v>19095226.898065031</v>
      </c>
      <c r="BF66" s="73">
        <f t="shared" si="215"/>
        <v>128812.40653519286</v>
      </c>
      <c r="BG66" s="73">
        <v>-143626.95586538778</v>
      </c>
      <c r="BH66" s="73">
        <f t="shared" si="216"/>
        <v>18951599.942199644</v>
      </c>
      <c r="BI66" s="73">
        <f t="shared" si="217"/>
        <v>127847.15924268379</v>
      </c>
      <c r="BJ66" s="73">
        <v>-143626.95586538778</v>
      </c>
      <c r="BK66" s="73">
        <f t="shared" si="218"/>
        <v>18807972.986334257</v>
      </c>
      <c r="BL66" s="73">
        <f t="shared" si="219"/>
        <v>126881.91195017466</v>
      </c>
      <c r="BM66" s="73">
        <v>-133283.45738518817</v>
      </c>
      <c r="BN66" s="73">
        <f t="shared" si="220"/>
        <v>18674689.528949067</v>
      </c>
      <c r="BO66" s="73">
        <f t="shared" si="221"/>
        <v>125951.42148253498</v>
      </c>
      <c r="BP66" s="73">
        <v>-133283.45738518817</v>
      </c>
      <c r="BQ66" s="73">
        <f t="shared" si="222"/>
        <v>18541406.071563877</v>
      </c>
      <c r="BR66" s="73">
        <f t="shared" si="223"/>
        <v>125055.68783976474</v>
      </c>
      <c r="BS66" s="73">
        <v>-133283.45738518817</v>
      </c>
      <c r="BT66" s="73">
        <f t="shared" si="224"/>
        <v>18408122.614178687</v>
      </c>
      <c r="BU66" s="73">
        <f t="shared" si="225"/>
        <v>124159.95419699447</v>
      </c>
      <c r="BV66" s="73">
        <v>-133283.45738518817</v>
      </c>
      <c r="BW66" s="73">
        <f t="shared" si="226"/>
        <v>18274839.156793498</v>
      </c>
      <c r="BX66" s="73">
        <f t="shared" si="227"/>
        <v>123264.22055422422</v>
      </c>
      <c r="BY66" s="73">
        <v>-133283.45738518817</v>
      </c>
      <c r="BZ66" s="73">
        <f t="shared" si="228"/>
        <v>18141555.699408308</v>
      </c>
      <c r="CA66" s="73">
        <f t="shared" si="229"/>
        <v>122368.48691145395</v>
      </c>
      <c r="CC66" s="104">
        <f t="shared" si="230"/>
        <v>1529243.3477788861</v>
      </c>
      <c r="CD66" s="92"/>
    </row>
    <row r="67" spans="1:82">
      <c r="A67" t="s">
        <v>110</v>
      </c>
      <c r="B67" t="s">
        <v>43</v>
      </c>
      <c r="C67" t="s">
        <v>43</v>
      </c>
      <c r="D67" s="117" t="s">
        <v>80</v>
      </c>
      <c r="E67" s="117" t="s">
        <v>107</v>
      </c>
      <c r="F67" s="117" t="str">
        <f t="shared" si="181"/>
        <v>DGNLPSE</v>
      </c>
      <c r="G67" s="117" t="str">
        <f t="shared" si="182"/>
        <v>GNLPSE</v>
      </c>
      <c r="H67" s="103">
        <v>2.9892703508067591E-2</v>
      </c>
      <c r="I67" s="105">
        <v>660194.28</v>
      </c>
      <c r="J67" s="105">
        <f t="shared" si="183"/>
        <v>1644.5826558135132</v>
      </c>
      <c r="K67" s="73">
        <v>-5492.4401247687192</v>
      </c>
      <c r="L67" s="73">
        <f t="shared" si="184"/>
        <v>654701.83987523126</v>
      </c>
      <c r="M67" s="73">
        <f t="shared" si="185"/>
        <v>1637.7416606391162</v>
      </c>
      <c r="N67" s="73">
        <v>-5492.4401247687192</v>
      </c>
      <c r="O67" s="73">
        <f t="shared" si="186"/>
        <v>649209.3997504625</v>
      </c>
      <c r="P67" s="73">
        <f t="shared" si="187"/>
        <v>1624.0596702903224</v>
      </c>
      <c r="Q67" s="73">
        <v>-5492.4401247687192</v>
      </c>
      <c r="R67" s="73">
        <f t="shared" si="188"/>
        <v>643716.95962569374</v>
      </c>
      <c r="S67" s="73">
        <f t="shared" si="189"/>
        <v>1610.3776799415284</v>
      </c>
      <c r="T67" s="73">
        <v>-5492.4401247687192</v>
      </c>
      <c r="U67" s="73">
        <f t="shared" si="190"/>
        <v>638224.51950092497</v>
      </c>
      <c r="V67" s="73">
        <f t="shared" si="191"/>
        <v>1596.6956895927349</v>
      </c>
      <c r="W67" s="73">
        <v>-5492.4401247687192</v>
      </c>
      <c r="X67" s="73">
        <f t="shared" si="192"/>
        <v>632732.07937615621</v>
      </c>
      <c r="Y67" s="73">
        <f t="shared" si="193"/>
        <v>1583.0136992439409</v>
      </c>
      <c r="Z67" s="73">
        <v>-5492.4401247687192</v>
      </c>
      <c r="AA67" s="73">
        <f t="shared" si="194"/>
        <v>627239.63925138745</v>
      </c>
      <c r="AB67" s="73">
        <f t="shared" si="195"/>
        <v>1569.3317088951469</v>
      </c>
      <c r="AC67" s="73">
        <v>-5218.2762965922348</v>
      </c>
      <c r="AD67" s="73">
        <f t="shared" si="196"/>
        <v>622021.36295479524</v>
      </c>
      <c r="AE67" s="73">
        <f t="shared" si="197"/>
        <v>1555.9911976308661</v>
      </c>
      <c r="AF67" s="73">
        <v>-5218.2762965922348</v>
      </c>
      <c r="AG67" s="73">
        <f t="shared" si="198"/>
        <v>616803.08665820304</v>
      </c>
      <c r="AH67" s="73">
        <f t="shared" si="199"/>
        <v>1542.992165451099</v>
      </c>
      <c r="AI67" s="73">
        <v>-5218.2762965922348</v>
      </c>
      <c r="AJ67" s="73">
        <f t="shared" si="200"/>
        <v>611584.81036161084</v>
      </c>
      <c r="AK67" s="73">
        <f t="shared" si="201"/>
        <v>1529.9931332713315</v>
      </c>
      <c r="AL67" s="73">
        <v>-5218.2762965922348</v>
      </c>
      <c r="AM67" s="73">
        <f t="shared" si="202"/>
        <v>606366.53406501864</v>
      </c>
      <c r="AN67" s="73">
        <f t="shared" si="203"/>
        <v>1516.9941010915645</v>
      </c>
      <c r="AO67" s="73">
        <v>-5218.2762965922348</v>
      </c>
      <c r="AP67" s="73">
        <f t="shared" si="204"/>
        <v>601148.25776842644</v>
      </c>
      <c r="AQ67" s="73">
        <f t="shared" si="205"/>
        <v>1503.995068911797</v>
      </c>
      <c r="AR67" s="73">
        <v>-5218.2762965922348</v>
      </c>
      <c r="AS67" s="73">
        <f t="shared" si="206"/>
        <v>595929.98147183424</v>
      </c>
      <c r="AT67" s="73">
        <f t="shared" si="207"/>
        <v>1490.99603673203</v>
      </c>
      <c r="AU67" s="73">
        <v>-5218.2762965922348</v>
      </c>
      <c r="AV67" s="73">
        <f t="shared" si="208"/>
        <v>590711.70517524204</v>
      </c>
      <c r="AW67" s="73">
        <f t="shared" si="209"/>
        <v>1477.9970045522623</v>
      </c>
      <c r="AX67" s="73">
        <v>-5218.2762965922348</v>
      </c>
      <c r="AY67" s="73">
        <f t="shared" si="210"/>
        <v>585493.42887864984</v>
      </c>
      <c r="AZ67" s="73">
        <f t="shared" si="211"/>
        <v>1464.9979723724955</v>
      </c>
      <c r="BA67" s="73">
        <v>-5218.2762965922348</v>
      </c>
      <c r="BB67" s="73">
        <f t="shared" si="212"/>
        <v>580275.15258205764</v>
      </c>
      <c r="BC67" s="73">
        <f t="shared" si="213"/>
        <v>1451.9989401927278</v>
      </c>
      <c r="BD67" s="73">
        <v>-5218.2762965922348</v>
      </c>
      <c r="BE67" s="73">
        <f t="shared" si="214"/>
        <v>575056.87628546543</v>
      </c>
      <c r="BF67" s="73">
        <f t="shared" si="215"/>
        <v>1438.9999080129608</v>
      </c>
      <c r="BG67" s="73">
        <v>-5218.2762965922348</v>
      </c>
      <c r="BH67" s="73">
        <f t="shared" si="216"/>
        <v>569838.59998887323</v>
      </c>
      <c r="BI67" s="73">
        <f t="shared" si="217"/>
        <v>1426.0008758331933</v>
      </c>
      <c r="BJ67" s="73">
        <v>-5218.2762965922348</v>
      </c>
      <c r="BK67" s="73">
        <f t="shared" si="218"/>
        <v>564620.32369228103</v>
      </c>
      <c r="BL67" s="73">
        <f t="shared" si="219"/>
        <v>1413.0018436534262</v>
      </c>
      <c r="BM67" s="73">
        <v>-4697.3192816929377</v>
      </c>
      <c r="BN67" s="73">
        <f t="shared" si="220"/>
        <v>559923.00441058807</v>
      </c>
      <c r="BO67" s="73">
        <f t="shared" si="221"/>
        <v>1400.6516787064431</v>
      </c>
      <c r="BP67" s="73">
        <v>-4697.3192816929377</v>
      </c>
      <c r="BQ67" s="73">
        <f t="shared" si="222"/>
        <v>555225.6851288951</v>
      </c>
      <c r="BR67" s="73">
        <f t="shared" si="223"/>
        <v>1388.9503809922453</v>
      </c>
      <c r="BS67" s="73">
        <v>-4697.3192816929377</v>
      </c>
      <c r="BT67" s="73">
        <f t="shared" si="224"/>
        <v>550528.36584720213</v>
      </c>
      <c r="BU67" s="73">
        <f t="shared" si="225"/>
        <v>1377.249083278047</v>
      </c>
      <c r="BV67" s="73">
        <v>-4697.3192816929377</v>
      </c>
      <c r="BW67" s="73">
        <f t="shared" si="226"/>
        <v>545831.04656550917</v>
      </c>
      <c r="BX67" s="73">
        <f t="shared" si="227"/>
        <v>1365.5477855638492</v>
      </c>
      <c r="BY67" s="73">
        <v>-4697.3192816929377</v>
      </c>
      <c r="BZ67" s="73">
        <f t="shared" si="228"/>
        <v>541133.7272838162</v>
      </c>
      <c r="CA67" s="73">
        <f t="shared" si="229"/>
        <v>1353.8464878496509</v>
      </c>
      <c r="CC67" s="104">
        <f>SUMIF($AR$6:$CA$6,"Depreciation Expense",$AR67:$CA67)</f>
        <v>17050.237997739332</v>
      </c>
      <c r="CD67" s="92"/>
    </row>
    <row r="68" spans="1:82">
      <c r="A68" t="s">
        <v>111</v>
      </c>
      <c r="H68" s="103"/>
      <c r="I68" s="106">
        <f>SUBTOTAL(9,I53:I67)</f>
        <v>908044143.68659914</v>
      </c>
      <c r="J68" s="106">
        <f t="shared" ref="J68:BU68" si="231">SUBTOTAL(9,J53:J67)</f>
        <v>2908385.2886969824</v>
      </c>
      <c r="K68" s="107">
        <f t="shared" si="231"/>
        <v>6737143.227984393</v>
      </c>
      <c r="L68" s="107">
        <f t="shared" si="231"/>
        <v>914781286.91458356</v>
      </c>
      <c r="M68" s="108">
        <f t="shared" si="231"/>
        <v>2913658.0293123708</v>
      </c>
      <c r="N68" s="107">
        <f t="shared" si="231"/>
        <v>-725276.00201561046</v>
      </c>
      <c r="O68" s="107">
        <f t="shared" si="231"/>
        <v>914056010.91256797</v>
      </c>
      <c r="P68" s="108">
        <f t="shared" si="231"/>
        <v>2916114.4320313791</v>
      </c>
      <c r="Q68" s="107">
        <f t="shared" si="231"/>
        <v>6850054.5679843891</v>
      </c>
      <c r="R68" s="107">
        <f t="shared" si="231"/>
        <v>920906065.48055232</v>
      </c>
      <c r="S68" s="108">
        <f t="shared" si="231"/>
        <v>2920467.5101975119</v>
      </c>
      <c r="T68" s="107">
        <f t="shared" si="231"/>
        <v>6109034.971390048</v>
      </c>
      <c r="U68" s="107">
        <f t="shared" si="231"/>
        <v>927015100.45194232</v>
      </c>
      <c r="V68" s="108">
        <f t="shared" si="231"/>
        <v>2933786.7348136296</v>
      </c>
      <c r="W68" s="107">
        <f t="shared" si="231"/>
        <v>15188099.776435709</v>
      </c>
      <c r="X68" s="107">
        <f t="shared" si="231"/>
        <v>942203200.22837794</v>
      </c>
      <c r="Y68" s="108">
        <f t="shared" si="231"/>
        <v>2958037.1403147629</v>
      </c>
      <c r="Z68" s="107">
        <f t="shared" si="231"/>
        <v>24444360.086751554</v>
      </c>
      <c r="AA68" s="107">
        <f t="shared" si="231"/>
        <v>966647560.31512964</v>
      </c>
      <c r="AB68" s="108">
        <f t="shared" si="231"/>
        <v>3009186.664315742</v>
      </c>
      <c r="AC68" s="107">
        <f t="shared" si="231"/>
        <v>108504.24576350508</v>
      </c>
      <c r="AD68" s="107">
        <f t="shared" si="231"/>
        <v>966756064.56089294</v>
      </c>
      <c r="AE68" s="108">
        <f t="shared" si="231"/>
        <v>3041612.9373655878</v>
      </c>
      <c r="AF68" s="107">
        <f t="shared" si="231"/>
        <v>3363753.1895905109</v>
      </c>
      <c r="AG68" s="107">
        <f t="shared" si="231"/>
        <v>970119817.75048363</v>
      </c>
      <c r="AH68" s="108">
        <f t="shared" si="231"/>
        <v>3041732.0002649841</v>
      </c>
      <c r="AI68" s="107">
        <f t="shared" si="231"/>
        <v>380519.11849705951</v>
      </c>
      <c r="AJ68" s="107">
        <f t="shared" si="231"/>
        <v>970500336.86898065</v>
      </c>
      <c r="AK68" s="108">
        <f t="shared" si="231"/>
        <v>3040498.3920877911</v>
      </c>
      <c r="AL68" s="107">
        <f t="shared" si="231"/>
        <v>-672057.5362767895</v>
      </c>
      <c r="AM68" s="107">
        <f t="shared" si="231"/>
        <v>969828279.33270371</v>
      </c>
      <c r="AN68" s="108">
        <f t="shared" si="231"/>
        <v>3034406.3131108996</v>
      </c>
      <c r="AO68" s="107">
        <f t="shared" si="231"/>
        <v>-1166112.7525874116</v>
      </c>
      <c r="AP68" s="107">
        <f t="shared" si="231"/>
        <v>968662166.58011651</v>
      </c>
      <c r="AQ68" s="108">
        <f t="shared" si="231"/>
        <v>3025821.7549406392</v>
      </c>
      <c r="AR68" s="107">
        <f t="shared" si="231"/>
        <v>4040581.1375615047</v>
      </c>
      <c r="AS68" s="107">
        <f t="shared" si="231"/>
        <v>972702747.71767783</v>
      </c>
      <c r="AT68" s="108">
        <f t="shared" si="231"/>
        <v>3023085.3701943629</v>
      </c>
      <c r="AU68" s="107">
        <f t="shared" si="231"/>
        <v>-1473175.3049603773</v>
      </c>
      <c r="AV68" s="107">
        <f t="shared" si="231"/>
        <v>971229572.41271758</v>
      </c>
      <c r="AW68" s="108">
        <f t="shared" si="231"/>
        <v>3021456.9315120019</v>
      </c>
      <c r="AX68" s="107">
        <f t="shared" si="231"/>
        <v>-781147.02542002487</v>
      </c>
      <c r="AY68" s="107">
        <f t="shared" si="231"/>
        <v>970448425.38729763</v>
      </c>
      <c r="AZ68" s="108">
        <f t="shared" si="231"/>
        <v>3015039.921151374</v>
      </c>
      <c r="BA68" s="107">
        <f t="shared" si="231"/>
        <v>1096524.4279057689</v>
      </c>
      <c r="BB68" s="107">
        <f t="shared" si="231"/>
        <v>971544949.81520331</v>
      </c>
      <c r="BC68" s="108">
        <f t="shared" si="231"/>
        <v>3011344.5816537752</v>
      </c>
      <c r="BD68" s="107">
        <f t="shared" si="231"/>
        <v>582968.03943148733</v>
      </c>
      <c r="BE68" s="107">
        <f t="shared" si="231"/>
        <v>972127917.85463488</v>
      </c>
      <c r="BF68" s="108">
        <f t="shared" si="231"/>
        <v>3010895.4060088769</v>
      </c>
      <c r="BG68" s="107">
        <f t="shared" si="231"/>
        <v>-489604.42481766181</v>
      </c>
      <c r="BH68" s="107">
        <f t="shared" si="231"/>
        <v>971638313.4298172</v>
      </c>
      <c r="BI68" s="108">
        <f t="shared" si="231"/>
        <v>3010339.1244463152</v>
      </c>
      <c r="BJ68" s="107">
        <f t="shared" si="231"/>
        <v>4774508.9644273296</v>
      </c>
      <c r="BK68" s="107">
        <f t="shared" si="231"/>
        <v>976412822.39424455</v>
      </c>
      <c r="BL68" s="108">
        <f t="shared" si="231"/>
        <v>3016005.7111418773</v>
      </c>
      <c r="BM68" s="107">
        <f t="shared" si="231"/>
        <v>-973539.58849304379</v>
      </c>
      <c r="BN68" s="107">
        <f t="shared" si="231"/>
        <v>975439282.80575144</v>
      </c>
      <c r="BO68" s="108">
        <f t="shared" si="231"/>
        <v>3020525.0577648347</v>
      </c>
      <c r="BP68" s="107">
        <f t="shared" si="231"/>
        <v>-2575894.1609585471</v>
      </c>
      <c r="BQ68" s="107">
        <f t="shared" si="231"/>
        <v>972863388.64479291</v>
      </c>
      <c r="BR68" s="108">
        <f t="shared" si="231"/>
        <v>3013109.8178198528</v>
      </c>
      <c r="BS68" s="107">
        <f t="shared" si="231"/>
        <v>-2685841.3275014879</v>
      </c>
      <c r="BT68" s="107">
        <f t="shared" si="231"/>
        <v>970177547.31729138</v>
      </c>
      <c r="BU68" s="108">
        <f t="shared" si="231"/>
        <v>3001823.1264560488</v>
      </c>
      <c r="BV68" s="107">
        <f t="shared" ref="BV68:CA68" si="232">SUBTOTAL(9,BV53:BV67)</f>
        <v>-2716406.1433528606</v>
      </c>
      <c r="BW68" s="107">
        <f t="shared" si="232"/>
        <v>967461141.17393851</v>
      </c>
      <c r="BX68" s="108">
        <f t="shared" si="232"/>
        <v>2990278.669588076</v>
      </c>
      <c r="BY68" s="107">
        <f t="shared" si="232"/>
        <v>-1863069.4928400002</v>
      </c>
      <c r="BZ68" s="107">
        <f t="shared" si="232"/>
        <v>965598071.6810987</v>
      </c>
      <c r="CA68" s="108">
        <f t="shared" si="232"/>
        <v>2980945.8466207818</v>
      </c>
      <c r="CC68" s="109">
        <f>SUBTOTAL(9,CC53:CC67)</f>
        <v>36114849.564358182</v>
      </c>
    </row>
    <row r="69" spans="1:82">
      <c r="H69" s="103"/>
      <c r="I69" s="105"/>
      <c r="J69" s="114"/>
      <c r="K69" s="115"/>
      <c r="L69" s="115"/>
      <c r="M69" s="93"/>
      <c r="N69" s="115"/>
      <c r="O69" s="115"/>
      <c r="P69" s="93"/>
      <c r="Q69" s="115"/>
      <c r="R69" s="115"/>
      <c r="S69" s="93"/>
      <c r="T69" s="115"/>
      <c r="U69" s="115"/>
      <c r="V69" s="93"/>
      <c r="W69" s="115"/>
      <c r="X69" s="115"/>
      <c r="Y69" s="93"/>
      <c r="Z69" s="115"/>
      <c r="AA69" s="115"/>
      <c r="AB69" s="93"/>
      <c r="AC69" s="115"/>
      <c r="AD69" s="115"/>
      <c r="AE69" s="93"/>
      <c r="AF69" s="115"/>
      <c r="AG69" s="115"/>
      <c r="AH69" s="93"/>
      <c r="AI69" s="115"/>
      <c r="AJ69" s="115"/>
      <c r="AK69" s="93"/>
      <c r="AL69" s="115"/>
      <c r="AM69" s="115"/>
      <c r="AN69" s="93"/>
      <c r="AO69" s="115"/>
      <c r="AP69" s="115"/>
      <c r="AQ69" s="93"/>
      <c r="AR69" s="115"/>
      <c r="AS69" s="115"/>
      <c r="AT69" s="93"/>
      <c r="AU69" s="115"/>
      <c r="AV69" s="115"/>
      <c r="AW69" s="93"/>
      <c r="AX69" s="115"/>
      <c r="AY69" s="115"/>
      <c r="AZ69" s="93"/>
      <c r="BA69" s="115"/>
      <c r="BB69" s="115"/>
      <c r="BC69" s="93"/>
      <c r="BD69" s="115"/>
      <c r="BE69" s="115"/>
      <c r="BF69" s="93"/>
      <c r="BG69" s="115"/>
      <c r="BH69" s="115"/>
      <c r="BI69" s="93"/>
      <c r="BJ69" s="115"/>
      <c r="BK69" s="115"/>
      <c r="BL69" s="93"/>
      <c r="BM69" s="115"/>
      <c r="BN69" s="115"/>
      <c r="BO69" s="93"/>
      <c r="BP69" s="115"/>
      <c r="BQ69" s="115"/>
      <c r="BR69" s="93"/>
      <c r="BS69" s="115"/>
      <c r="BT69" s="115"/>
      <c r="BU69" s="93"/>
      <c r="BV69" s="115"/>
      <c r="BW69" s="115"/>
      <c r="BX69" s="93"/>
      <c r="BY69" s="115"/>
      <c r="BZ69" s="115"/>
      <c r="CA69" s="93"/>
      <c r="CC69" s="104"/>
    </row>
    <row r="70" spans="1:82">
      <c r="A70" s="91" t="s">
        <v>142</v>
      </c>
      <c r="H70" s="103"/>
      <c r="I70" s="105"/>
      <c r="J70" s="114"/>
      <c r="K70" s="115"/>
      <c r="L70" s="115"/>
      <c r="M70" s="93"/>
      <c r="N70" s="115"/>
      <c r="O70" s="115"/>
      <c r="P70" s="93"/>
      <c r="Q70" s="115"/>
      <c r="R70" s="115"/>
      <c r="S70" s="93"/>
      <c r="T70" s="115"/>
      <c r="U70" s="115"/>
      <c r="V70" s="93"/>
      <c r="W70" s="115"/>
      <c r="X70" s="115"/>
      <c r="Y70" s="93"/>
      <c r="Z70" s="115"/>
      <c r="AA70" s="115"/>
      <c r="AB70" s="93"/>
      <c r="AC70" s="115"/>
      <c r="AD70" s="115"/>
      <c r="AE70" s="93"/>
      <c r="AF70" s="115"/>
      <c r="AG70" s="115"/>
      <c r="AH70" s="93"/>
      <c r="AI70" s="115"/>
      <c r="AJ70" s="115"/>
      <c r="AK70" s="93"/>
      <c r="AL70" s="115"/>
      <c r="AM70" s="115"/>
      <c r="AN70" s="93"/>
      <c r="AO70" s="115"/>
      <c r="AP70" s="115"/>
      <c r="AQ70" s="93"/>
      <c r="AR70" s="115"/>
      <c r="AS70" s="115"/>
      <c r="AT70" s="93"/>
      <c r="AU70" s="115"/>
      <c r="AV70" s="115"/>
      <c r="AW70" s="93"/>
      <c r="AX70" s="115"/>
      <c r="AY70" s="115"/>
      <c r="AZ70" s="93"/>
      <c r="BA70" s="115"/>
      <c r="BB70" s="115"/>
      <c r="BC70" s="93"/>
      <c r="BD70" s="115"/>
      <c r="BE70" s="115"/>
      <c r="BF70" s="93"/>
      <c r="BG70" s="115"/>
      <c r="BH70" s="115"/>
      <c r="BI70" s="93"/>
      <c r="BJ70" s="115"/>
      <c r="BK70" s="115"/>
      <c r="BL70" s="93"/>
      <c r="BM70" s="115"/>
      <c r="BN70" s="115"/>
      <c r="BO70" s="93"/>
      <c r="BP70" s="115"/>
      <c r="BQ70" s="115"/>
      <c r="BR70" s="93"/>
      <c r="BS70" s="115"/>
      <c r="BT70" s="115"/>
      <c r="BU70" s="93"/>
      <c r="BV70" s="115"/>
      <c r="BW70" s="115"/>
      <c r="BX70" s="93"/>
      <c r="BY70" s="115"/>
      <c r="BZ70" s="115"/>
      <c r="CA70" s="93"/>
      <c r="CC70" s="104"/>
    </row>
    <row r="71" spans="1:82">
      <c r="A71" t="s">
        <v>143</v>
      </c>
      <c r="B71" t="s">
        <v>43</v>
      </c>
      <c r="C71" t="s">
        <v>43</v>
      </c>
      <c r="D71" s="117" t="s">
        <v>80</v>
      </c>
      <c r="E71" s="117" t="s">
        <v>144</v>
      </c>
      <c r="F71" s="117" t="str">
        <f>D71&amp;E71&amp;C71</f>
        <v>DMNGPSE</v>
      </c>
      <c r="G71" s="117" t="str">
        <f>E71&amp;C71</f>
        <v>MNGPSE</v>
      </c>
      <c r="H71" s="103">
        <v>3.5550752282130858E-2</v>
      </c>
      <c r="I71" s="105">
        <v>286661903.54000002</v>
      </c>
      <c r="J71" s="105">
        <f>(I71*H71)/12</f>
        <v>849253.86012288602</v>
      </c>
      <c r="K71" s="73">
        <v>199256.3289474193</v>
      </c>
      <c r="L71" s="73">
        <f>I71+K71</f>
        <v>286861159.86894745</v>
      </c>
      <c r="M71" s="73">
        <f>(((I71+L71)/2)*$H71)/12</f>
        <v>849549.01480584673</v>
      </c>
      <c r="N71" s="73">
        <v>1053086.6389474194</v>
      </c>
      <c r="O71" s="73">
        <f t="shared" ref="O71" si="233">L71+N71</f>
        <v>287914246.50789487</v>
      </c>
      <c r="P71" s="73">
        <f>(((L71+O71)/2)*$H71)/12</f>
        <v>851404.08708184224</v>
      </c>
      <c r="Q71" s="73">
        <v>-740974.58105258062</v>
      </c>
      <c r="R71" s="73">
        <f t="shared" ref="R71" si="234">O71+Q71</f>
        <v>287173271.92684227</v>
      </c>
      <c r="S71" s="73">
        <f>(((O71+R71)/2)*$H71)/12</f>
        <v>851866.41285077948</v>
      </c>
      <c r="T71" s="73">
        <v>1807106.4389474192</v>
      </c>
      <c r="U71" s="73">
        <f t="shared" ref="U71" si="235">R71+T71</f>
        <v>288980378.36578971</v>
      </c>
      <c r="V71" s="73">
        <f>(((R71+U71)/2)*$H71)/12</f>
        <v>853445.65408328373</v>
      </c>
      <c r="W71" s="73">
        <v>108711.88894741936</v>
      </c>
      <c r="X71" s="73">
        <f t="shared" ref="X71" si="236">U71+W71</f>
        <v>289089090.25473714</v>
      </c>
      <c r="Y71" s="73">
        <f>(((U71+X71)/2)*$H71)/12</f>
        <v>856283.52003297349</v>
      </c>
      <c r="Z71" s="73">
        <v>2761218.9589474192</v>
      </c>
      <c r="AA71" s="73">
        <f t="shared" ref="AA71" si="237">X71+Z71</f>
        <v>291850309.21368456</v>
      </c>
      <c r="AB71" s="73">
        <f>(((X71+AA71)/2)*$H71)/12</f>
        <v>860534.69505965512</v>
      </c>
      <c r="AC71" s="73">
        <v>1702592.0614735931</v>
      </c>
      <c r="AD71" s="73">
        <f t="shared" ref="AD71" si="238">AA71+AC71</f>
        <v>293552901.27515817</v>
      </c>
      <c r="AE71" s="73">
        <f>(((AA71+AD71)/2)*$H71)/12</f>
        <v>867146.85505220655</v>
      </c>
      <c r="AF71" s="73">
        <v>-26266.018526406842</v>
      </c>
      <c r="AG71" s="73">
        <f t="shared" ref="AG71" si="239">AD71+AF71</f>
        <v>293526635.25663173</v>
      </c>
      <c r="AH71" s="73">
        <f>(((AD71+AG71)/2)*$H71)/12</f>
        <v>869629.96554791078</v>
      </c>
      <c r="AI71" s="73">
        <v>-180349.49852640706</v>
      </c>
      <c r="AJ71" s="73">
        <f t="shared" ref="AJ71" si="240">AG71+AI71</f>
        <v>293346285.75810534</v>
      </c>
      <c r="AK71" s="73">
        <f>(((AG71+AJ71)/2)*$H71)/12</f>
        <v>869323.90983689448</v>
      </c>
      <c r="AL71" s="73">
        <v>-650266.01852640684</v>
      </c>
      <c r="AM71" s="73">
        <f t="shared" ref="AM71" si="241">AJ71+AL71</f>
        <v>292696019.7395789</v>
      </c>
      <c r="AN71" s="73">
        <f>(((AJ71+AM71)/2)*$H71)/12</f>
        <v>868093.53456654272</v>
      </c>
      <c r="AO71" s="73">
        <v>157733.98147359316</v>
      </c>
      <c r="AP71" s="73">
        <f t="shared" ref="AP71" si="242">AM71+AO71</f>
        <v>292853753.72105247</v>
      </c>
      <c r="AQ71" s="73">
        <f>(((AM71+AP71)/2)*$H71)/12</f>
        <v>867363.95604819793</v>
      </c>
      <c r="AR71" s="73">
        <v>363733.98147359316</v>
      </c>
      <c r="AS71" s="73">
        <f t="shared" ref="AS71" si="243">AP71+AR71</f>
        <v>293217487.70252603</v>
      </c>
      <c r="AT71" s="73">
        <f>(((AP71+AS71)/2)*$H71)/12</f>
        <v>868136.39681377297</v>
      </c>
      <c r="AU71" s="73">
        <v>577733.98147359316</v>
      </c>
      <c r="AV71" s="73">
        <f t="shared" ref="AV71" si="244">AS71+AU71</f>
        <v>293795221.6839996</v>
      </c>
      <c r="AW71" s="73">
        <f>(((AS71+AV71)/2)*$H71)/12</f>
        <v>869530.97574428516</v>
      </c>
      <c r="AX71" s="73">
        <v>-352266.01852640684</v>
      </c>
      <c r="AY71" s="73">
        <f t="shared" ref="AY71" si="245">AV71+AX71</f>
        <v>293442955.66547316</v>
      </c>
      <c r="AZ71" s="73">
        <f>(((AV71+AY71)/2)*$H71)/12</f>
        <v>869864.95723171392</v>
      </c>
      <c r="BA71" s="73">
        <v>-557266.01852640684</v>
      </c>
      <c r="BB71" s="73">
        <f t="shared" ref="BB71" si="246">AY71+BA71</f>
        <v>292885689.64694673</v>
      </c>
      <c r="BC71" s="73">
        <f>(((AY71+BB71)/2)*$H71)/12</f>
        <v>868517.68439246702</v>
      </c>
      <c r="BD71" s="73">
        <v>-472266.01852640684</v>
      </c>
      <c r="BE71" s="73">
        <f t="shared" ref="BE71" si="247">BB71+BD71</f>
        <v>292413423.62842029</v>
      </c>
      <c r="BF71" s="73">
        <f>(((BB71+BE71)/2)*$H71)/12</f>
        <v>866992.65779180918</v>
      </c>
      <c r="BG71" s="73">
        <v>-438266.01852640684</v>
      </c>
      <c r="BH71" s="73">
        <f t="shared" ref="BH71" si="248">BE71+BG71</f>
        <v>291975157.60989386</v>
      </c>
      <c r="BI71" s="73">
        <f>(((BE71+BH71)/2)*$H71)/12</f>
        <v>865643.90367121715</v>
      </c>
      <c r="BJ71" s="73">
        <v>3428997.0814735927</v>
      </c>
      <c r="BK71" s="73">
        <f t="shared" ref="BK71" si="249">BH71+BJ71</f>
        <v>295404154.69136745</v>
      </c>
      <c r="BL71" s="73">
        <f>(((BH71+BK71)/2)*$H71)/12</f>
        <v>870074.01780293835</v>
      </c>
      <c r="BM71" s="73">
        <v>-834485.71557777806</v>
      </c>
      <c r="BN71" s="73">
        <f t="shared" ref="BN71" si="250">BK71+BM71</f>
        <v>294569668.97578967</v>
      </c>
      <c r="BO71" s="73">
        <f>(((BK71+BN71)/2)*$H71)/12</f>
        <v>873917.21908886067</v>
      </c>
      <c r="BP71" s="73">
        <v>-801485.71557777806</v>
      </c>
      <c r="BQ71" s="73">
        <f t="shared" ref="BQ71" si="251">BN71+BP71</f>
        <v>293768183.26021188</v>
      </c>
      <c r="BR71" s="73">
        <f>(((BN71+BQ71)/2)*$H71)/12</f>
        <v>871493.88512679155</v>
      </c>
      <c r="BS71" s="73">
        <v>-624485.71557777806</v>
      </c>
      <c r="BT71" s="73">
        <f t="shared" ref="BT71" si="252">BQ71+BS71</f>
        <v>293143697.5446341</v>
      </c>
      <c r="BU71" s="73">
        <f>(((BQ71+BT71)/2)*$H71)/12</f>
        <v>869381.6202471914</v>
      </c>
      <c r="BV71" s="73">
        <v>-801485.71557777806</v>
      </c>
      <c r="BW71" s="73">
        <f t="shared" ref="BW71" si="253">BT71+BV71</f>
        <v>292342211.82905632</v>
      </c>
      <c r="BX71" s="73">
        <f>(((BT71+BW71)/2)*$H71)/12</f>
        <v>867269.35536759102</v>
      </c>
      <c r="BY71" s="73">
        <v>-361485.71557777806</v>
      </c>
      <c r="BZ71" s="73">
        <f t="shared" ref="BZ71" si="254">BW71+BY71</f>
        <v>291980726.11347854</v>
      </c>
      <c r="CA71" s="73">
        <f>(((BW71+BZ71)/2)*$H71)/12</f>
        <v>865546.6674817492</v>
      </c>
      <c r="CC71" s="104">
        <f>SUMIF($AR$6:$CA$6,"Depreciation Expense",$AR71:$CA71)</f>
        <v>10426369.340760387</v>
      </c>
      <c r="CD71" s="92"/>
    </row>
    <row r="72" spans="1:82">
      <c r="A72" t="s">
        <v>145</v>
      </c>
      <c r="H72" s="103"/>
      <c r="I72" s="106">
        <f>SUBTOTAL(9,I71)</f>
        <v>286661903.54000002</v>
      </c>
      <c r="J72" s="106">
        <f t="shared" ref="J72:BU72" si="255">SUBTOTAL(9,J71)</f>
        <v>849253.86012288602</v>
      </c>
      <c r="K72" s="107">
        <f t="shared" si="255"/>
        <v>199256.3289474193</v>
      </c>
      <c r="L72" s="107">
        <f t="shared" si="255"/>
        <v>286861159.86894745</v>
      </c>
      <c r="M72" s="108">
        <f t="shared" si="255"/>
        <v>849549.01480584673</v>
      </c>
      <c r="N72" s="107">
        <f t="shared" si="255"/>
        <v>1053086.6389474194</v>
      </c>
      <c r="O72" s="107">
        <f t="shared" si="255"/>
        <v>287914246.50789487</v>
      </c>
      <c r="P72" s="108">
        <f t="shared" si="255"/>
        <v>851404.08708184224</v>
      </c>
      <c r="Q72" s="107">
        <f t="shared" si="255"/>
        <v>-740974.58105258062</v>
      </c>
      <c r="R72" s="107">
        <f t="shared" si="255"/>
        <v>287173271.92684227</v>
      </c>
      <c r="S72" s="108">
        <f t="shared" si="255"/>
        <v>851866.41285077948</v>
      </c>
      <c r="T72" s="107">
        <f t="shared" si="255"/>
        <v>1807106.4389474192</v>
      </c>
      <c r="U72" s="107">
        <f t="shared" si="255"/>
        <v>288980378.36578971</v>
      </c>
      <c r="V72" s="108">
        <f t="shared" si="255"/>
        <v>853445.65408328373</v>
      </c>
      <c r="W72" s="107">
        <f t="shared" si="255"/>
        <v>108711.88894741936</v>
      </c>
      <c r="X72" s="107">
        <f t="shared" si="255"/>
        <v>289089090.25473714</v>
      </c>
      <c r="Y72" s="108">
        <f t="shared" si="255"/>
        <v>856283.52003297349</v>
      </c>
      <c r="Z72" s="107">
        <f t="shared" si="255"/>
        <v>2761218.9589474192</v>
      </c>
      <c r="AA72" s="107">
        <f t="shared" si="255"/>
        <v>291850309.21368456</v>
      </c>
      <c r="AB72" s="108">
        <f t="shared" si="255"/>
        <v>860534.69505965512</v>
      </c>
      <c r="AC72" s="107">
        <f t="shared" si="255"/>
        <v>1702592.0614735931</v>
      </c>
      <c r="AD72" s="107">
        <f t="shared" si="255"/>
        <v>293552901.27515817</v>
      </c>
      <c r="AE72" s="108">
        <f t="shared" si="255"/>
        <v>867146.85505220655</v>
      </c>
      <c r="AF72" s="107">
        <f t="shared" si="255"/>
        <v>-26266.018526406842</v>
      </c>
      <c r="AG72" s="107">
        <f t="shared" si="255"/>
        <v>293526635.25663173</v>
      </c>
      <c r="AH72" s="108">
        <f t="shared" si="255"/>
        <v>869629.96554791078</v>
      </c>
      <c r="AI72" s="107">
        <f t="shared" si="255"/>
        <v>-180349.49852640706</v>
      </c>
      <c r="AJ72" s="107">
        <f t="shared" si="255"/>
        <v>293346285.75810534</v>
      </c>
      <c r="AK72" s="108">
        <f t="shared" si="255"/>
        <v>869323.90983689448</v>
      </c>
      <c r="AL72" s="107">
        <f t="shared" si="255"/>
        <v>-650266.01852640684</v>
      </c>
      <c r="AM72" s="107">
        <f t="shared" si="255"/>
        <v>292696019.7395789</v>
      </c>
      <c r="AN72" s="108">
        <f t="shared" si="255"/>
        <v>868093.53456654272</v>
      </c>
      <c r="AO72" s="107">
        <f t="shared" si="255"/>
        <v>157733.98147359316</v>
      </c>
      <c r="AP72" s="107">
        <f t="shared" si="255"/>
        <v>292853753.72105247</v>
      </c>
      <c r="AQ72" s="108">
        <f t="shared" si="255"/>
        <v>867363.95604819793</v>
      </c>
      <c r="AR72" s="107">
        <f t="shared" si="255"/>
        <v>363733.98147359316</v>
      </c>
      <c r="AS72" s="107">
        <f t="shared" si="255"/>
        <v>293217487.70252603</v>
      </c>
      <c r="AT72" s="108">
        <f t="shared" si="255"/>
        <v>868136.39681377297</v>
      </c>
      <c r="AU72" s="107">
        <f t="shared" si="255"/>
        <v>577733.98147359316</v>
      </c>
      <c r="AV72" s="107">
        <f t="shared" si="255"/>
        <v>293795221.6839996</v>
      </c>
      <c r="AW72" s="108">
        <f t="shared" si="255"/>
        <v>869530.97574428516</v>
      </c>
      <c r="AX72" s="107">
        <f t="shared" si="255"/>
        <v>-352266.01852640684</v>
      </c>
      <c r="AY72" s="107">
        <f t="shared" si="255"/>
        <v>293442955.66547316</v>
      </c>
      <c r="AZ72" s="108">
        <f t="shared" si="255"/>
        <v>869864.95723171392</v>
      </c>
      <c r="BA72" s="107">
        <f t="shared" si="255"/>
        <v>-557266.01852640684</v>
      </c>
      <c r="BB72" s="107">
        <f t="shared" si="255"/>
        <v>292885689.64694673</v>
      </c>
      <c r="BC72" s="108">
        <f t="shared" si="255"/>
        <v>868517.68439246702</v>
      </c>
      <c r="BD72" s="107">
        <f t="shared" si="255"/>
        <v>-472266.01852640684</v>
      </c>
      <c r="BE72" s="107">
        <f t="shared" si="255"/>
        <v>292413423.62842029</v>
      </c>
      <c r="BF72" s="108">
        <f t="shared" si="255"/>
        <v>866992.65779180918</v>
      </c>
      <c r="BG72" s="107">
        <f t="shared" si="255"/>
        <v>-438266.01852640684</v>
      </c>
      <c r="BH72" s="107">
        <f t="shared" si="255"/>
        <v>291975157.60989386</v>
      </c>
      <c r="BI72" s="108">
        <f t="shared" si="255"/>
        <v>865643.90367121715</v>
      </c>
      <c r="BJ72" s="107">
        <f t="shared" si="255"/>
        <v>3428997.0814735927</v>
      </c>
      <c r="BK72" s="107">
        <f t="shared" si="255"/>
        <v>295404154.69136745</v>
      </c>
      <c r="BL72" s="108">
        <f t="shared" si="255"/>
        <v>870074.01780293835</v>
      </c>
      <c r="BM72" s="107">
        <f t="shared" si="255"/>
        <v>-834485.71557777806</v>
      </c>
      <c r="BN72" s="107">
        <f t="shared" si="255"/>
        <v>294569668.97578967</v>
      </c>
      <c r="BO72" s="108">
        <f t="shared" si="255"/>
        <v>873917.21908886067</v>
      </c>
      <c r="BP72" s="107">
        <f t="shared" si="255"/>
        <v>-801485.71557777806</v>
      </c>
      <c r="BQ72" s="107">
        <f t="shared" si="255"/>
        <v>293768183.26021188</v>
      </c>
      <c r="BR72" s="108">
        <f t="shared" si="255"/>
        <v>871493.88512679155</v>
      </c>
      <c r="BS72" s="107">
        <f t="shared" si="255"/>
        <v>-624485.71557777806</v>
      </c>
      <c r="BT72" s="107">
        <f t="shared" si="255"/>
        <v>293143697.5446341</v>
      </c>
      <c r="BU72" s="108">
        <f t="shared" si="255"/>
        <v>869381.6202471914</v>
      </c>
      <c r="BV72" s="107">
        <f t="shared" ref="BV72:CA72" si="256">SUBTOTAL(9,BV71)</f>
        <v>-801485.71557777806</v>
      </c>
      <c r="BW72" s="107">
        <f t="shared" si="256"/>
        <v>292342211.82905632</v>
      </c>
      <c r="BX72" s="108">
        <f t="shared" si="256"/>
        <v>867269.35536759102</v>
      </c>
      <c r="BY72" s="107">
        <f t="shared" si="256"/>
        <v>-361485.71557777806</v>
      </c>
      <c r="BZ72" s="107">
        <f t="shared" si="256"/>
        <v>291980726.11347854</v>
      </c>
      <c r="CA72" s="108">
        <f t="shared" si="256"/>
        <v>865546.6674817492</v>
      </c>
      <c r="CC72" s="109">
        <f>SUBTOTAL(9,CC71)</f>
        <v>10426369.340760387</v>
      </c>
    </row>
    <row r="73" spans="1:82">
      <c r="H73" s="103"/>
      <c r="I73" s="105"/>
      <c r="J73" s="105"/>
      <c r="K73" s="110"/>
      <c r="L73" s="110"/>
      <c r="N73" s="110"/>
      <c r="O73" s="110"/>
      <c r="Q73" s="110"/>
      <c r="R73" s="110"/>
      <c r="T73" s="110"/>
      <c r="U73" s="110"/>
      <c r="W73" s="110"/>
      <c r="X73" s="110"/>
      <c r="Z73" s="110"/>
      <c r="AA73" s="110"/>
      <c r="AC73" s="110"/>
      <c r="AD73" s="110"/>
      <c r="AF73" s="110"/>
      <c r="AG73" s="110"/>
      <c r="AI73" s="110"/>
      <c r="AJ73" s="110"/>
      <c r="AL73" s="110"/>
      <c r="AM73" s="110"/>
      <c r="AO73" s="110"/>
      <c r="AP73" s="110"/>
      <c r="AR73" s="110"/>
      <c r="AS73" s="110"/>
      <c r="AU73" s="110"/>
      <c r="AV73" s="110"/>
      <c r="AX73" s="110"/>
      <c r="AY73" s="110"/>
      <c r="BA73" s="110"/>
      <c r="BB73" s="110"/>
      <c r="BD73" s="110"/>
      <c r="BE73" s="110"/>
      <c r="BG73" s="110"/>
      <c r="BH73" s="110"/>
      <c r="BJ73" s="110"/>
      <c r="BK73" s="110"/>
      <c r="BM73" s="110"/>
      <c r="BN73" s="110"/>
      <c r="BP73" s="110"/>
      <c r="BQ73" s="110"/>
      <c r="BS73" s="110"/>
      <c r="BT73" s="110"/>
      <c r="BV73" s="110"/>
      <c r="BW73" s="110"/>
      <c r="BY73" s="110"/>
      <c r="BZ73" s="110"/>
      <c r="CC73" s="104"/>
    </row>
    <row r="74" spans="1:82">
      <c r="A74" s="91" t="s">
        <v>146</v>
      </c>
      <c r="H74" s="103"/>
      <c r="I74" s="106">
        <f t="shared" ref="I74:BT74" si="257">SUBTOTAL(9,I12:I72)</f>
        <v>21176803904.536602</v>
      </c>
      <c r="J74" s="106">
        <f t="shared" si="257"/>
        <v>44706327.91790238</v>
      </c>
      <c r="K74" s="107">
        <f t="shared" si="257"/>
        <v>38709132.478938691</v>
      </c>
      <c r="L74" s="107">
        <f t="shared" si="257"/>
        <v>21215513037.015541</v>
      </c>
      <c r="M74" s="107">
        <f t="shared" si="257"/>
        <v>44745651.834236056</v>
      </c>
      <c r="N74" s="107">
        <f>SUBTOTAL(9,N12:N72)</f>
        <v>38267014.474393226</v>
      </c>
      <c r="O74" s="107">
        <f t="shared" si="257"/>
        <v>21253780051.489929</v>
      </c>
      <c r="P74" s="107">
        <f t="shared" si="257"/>
        <v>44821995.865568668</v>
      </c>
      <c r="Q74" s="107">
        <f>SUBTOTAL(9,Q12:Q72)</f>
        <v>22522830.604393236</v>
      </c>
      <c r="R74" s="107">
        <f t="shared" si="257"/>
        <v>21276302882.094322</v>
      </c>
      <c r="S74" s="107">
        <f t="shared" si="257"/>
        <v>44883748.42923528</v>
      </c>
      <c r="T74" s="107">
        <f>SUBTOTAL(9,T12:T72)</f>
        <v>47933430.970344357</v>
      </c>
      <c r="U74" s="107">
        <f t="shared" si="257"/>
        <v>21324236313.064667</v>
      </c>
      <c r="V74" s="107">
        <f t="shared" si="257"/>
        <v>44960890.371806465</v>
      </c>
      <c r="W74" s="107">
        <f>SUBTOTAL(9,W12:W72)</f>
        <v>247316191.79084456</v>
      </c>
      <c r="X74" s="107">
        <f t="shared" si="257"/>
        <v>21571552504.855518</v>
      </c>
      <c r="Y74" s="107">
        <f t="shared" si="257"/>
        <v>45261197.969285004</v>
      </c>
      <c r="Z74" s="107">
        <f>SUBTOTAL(9,Z12:Z72)</f>
        <v>134793793.88770583</v>
      </c>
      <c r="AA74" s="107">
        <f t="shared" si="257"/>
        <v>21706346298.743217</v>
      </c>
      <c r="AB74" s="107">
        <f t="shared" si="257"/>
        <v>45649435.780345924</v>
      </c>
      <c r="AC74" s="107">
        <f>SUBTOTAL(9,AC12:AC72)</f>
        <v>-2670425.8214372452</v>
      </c>
      <c r="AD74" s="107">
        <f t="shared" si="257"/>
        <v>21703675872.921783</v>
      </c>
      <c r="AE74" s="107">
        <f t="shared" si="257"/>
        <v>45788346.137620389</v>
      </c>
      <c r="AF74" s="107">
        <f>SUBTOTAL(9,AF12:AF72)</f>
        <v>7340059.0023897644</v>
      </c>
      <c r="AG74" s="107">
        <f t="shared" si="257"/>
        <v>21711015931.924171</v>
      </c>
      <c r="AH74" s="107">
        <f t="shared" si="257"/>
        <v>45793149.199908286</v>
      </c>
      <c r="AI74" s="107">
        <f>SUBTOTAL(9,AI12:AI72)</f>
        <v>21247807.477296326</v>
      </c>
      <c r="AJ74" s="107">
        <f t="shared" si="257"/>
        <v>21732263739.401466</v>
      </c>
      <c r="AK74" s="107">
        <f t="shared" si="257"/>
        <v>45819240.613610558</v>
      </c>
      <c r="AL74" s="107">
        <f>SUBTOTAL(9,AL12:AL72)</f>
        <v>158429775.24452248</v>
      </c>
      <c r="AM74" s="107">
        <f t="shared" si="257"/>
        <v>21890693514.646</v>
      </c>
      <c r="AN74" s="107">
        <f t="shared" si="257"/>
        <v>45992649.96721036</v>
      </c>
      <c r="AO74" s="107">
        <f>SUBTOTAL(9,AO12:AO72)</f>
        <v>228907804.55521187</v>
      </c>
      <c r="AP74" s="107">
        <f t="shared" si="257"/>
        <v>22119601319.201206</v>
      </c>
      <c r="AQ74" s="107">
        <f t="shared" si="257"/>
        <v>46360889.347486228</v>
      </c>
      <c r="AR74" s="107">
        <f>SUBTOTAL(9,AR12:AR72)</f>
        <v>106463982.7773608</v>
      </c>
      <c r="AS74" s="107">
        <f t="shared" si="257"/>
        <v>22226065301.978558</v>
      </c>
      <c r="AT74" s="107">
        <f t="shared" si="257"/>
        <v>46675661.672353923</v>
      </c>
      <c r="AU74" s="107">
        <f t="shared" si="257"/>
        <v>22895868.646838877</v>
      </c>
      <c r="AV74" s="107">
        <f t="shared" si="257"/>
        <v>22248961170.625401</v>
      </c>
      <c r="AW74" s="107">
        <f t="shared" si="257"/>
        <v>46797706.575988442</v>
      </c>
      <c r="AX74" s="107">
        <f t="shared" si="257"/>
        <v>33450572.883379206</v>
      </c>
      <c r="AY74" s="107">
        <f t="shared" si="257"/>
        <v>22282411743.508778</v>
      </c>
      <c r="AZ74" s="107">
        <f t="shared" si="257"/>
        <v>46847410.508951001</v>
      </c>
      <c r="BA74" s="107">
        <f t="shared" si="257"/>
        <v>77529315.728705063</v>
      </c>
      <c r="BB74" s="107">
        <f t="shared" si="257"/>
        <v>22359941059.237488</v>
      </c>
      <c r="BC74" s="107">
        <f t="shared" si="257"/>
        <v>46934535.645661883</v>
      </c>
      <c r="BD74" s="107">
        <f t="shared" si="257"/>
        <v>37343629.59723071</v>
      </c>
      <c r="BE74" s="107">
        <f t="shared" si="257"/>
        <v>22397284688.834721</v>
      </c>
      <c r="BF74" s="107">
        <f t="shared" si="257"/>
        <v>47031234.477881074</v>
      </c>
      <c r="BG74" s="107">
        <f t="shared" si="257"/>
        <v>54028399.674981579</v>
      </c>
      <c r="BH74" s="107">
        <f t="shared" si="257"/>
        <v>22451313088.509708</v>
      </c>
      <c r="BI74" s="107">
        <f t="shared" si="257"/>
        <v>47120872.114466943</v>
      </c>
      <c r="BJ74" s="107">
        <f t="shared" si="257"/>
        <v>249814817.77822661</v>
      </c>
      <c r="BK74" s="107">
        <f t="shared" si="257"/>
        <v>22701127906.28793</v>
      </c>
      <c r="BL74" s="107">
        <f t="shared" si="257"/>
        <v>47392286.74513492</v>
      </c>
      <c r="BM74" s="107">
        <f t="shared" si="257"/>
        <v>-1203877.0315191168</v>
      </c>
      <c r="BN74" s="107">
        <f t="shared" si="257"/>
        <v>22699924029.256409</v>
      </c>
      <c r="BO74" s="107">
        <f t="shared" si="257"/>
        <v>47609598.903707676</v>
      </c>
      <c r="BP74" s="107">
        <f t="shared" si="257"/>
        <v>2793939.3460613913</v>
      </c>
      <c r="BQ74" s="107">
        <f t="shared" si="257"/>
        <v>22702717968.602467</v>
      </c>
      <c r="BR74" s="107">
        <f t="shared" si="257"/>
        <v>47609454.627094947</v>
      </c>
      <c r="BS74" s="107">
        <f t="shared" si="257"/>
        <v>17040209.788726445</v>
      </c>
      <c r="BT74" s="107">
        <f t="shared" si="257"/>
        <v>22719758178.391186</v>
      </c>
      <c r="BU74" s="107">
        <f t="shared" ref="BU74:CA74" si="258">SUBTOTAL(9,BU12:BU72)</f>
        <v>47622794.522963539</v>
      </c>
      <c r="BV74" s="107">
        <f t="shared" si="258"/>
        <v>14402039.819677087</v>
      </c>
      <c r="BW74" s="107">
        <f t="shared" si="258"/>
        <v>22734160218.210869</v>
      </c>
      <c r="BX74" s="107">
        <f t="shared" si="258"/>
        <v>47646752.815635368</v>
      </c>
      <c r="BY74" s="107">
        <f t="shared" si="258"/>
        <v>475695477.06898397</v>
      </c>
      <c r="BZ74" s="107">
        <f t="shared" si="258"/>
        <v>23209855695.279854</v>
      </c>
      <c r="CA74" s="107">
        <f t="shared" si="258"/>
        <v>48044000.69042325</v>
      </c>
      <c r="CC74" s="109">
        <f>SUBTOTAL(9,CC12:CC72)</f>
        <v>567332309.30026281</v>
      </c>
    </row>
    <row r="75" spans="1:82">
      <c r="A75" s="91"/>
      <c r="H75" s="103"/>
      <c r="I75" s="105"/>
      <c r="J75" s="105"/>
      <c r="K75" s="110"/>
      <c r="L75" s="110"/>
      <c r="N75" s="110"/>
      <c r="O75" s="110"/>
      <c r="Q75" s="110"/>
      <c r="R75" s="110"/>
      <c r="T75" s="110"/>
      <c r="U75" s="110"/>
      <c r="W75" s="110"/>
      <c r="X75" s="110"/>
      <c r="Z75" s="110"/>
      <c r="AA75" s="110"/>
      <c r="AC75" s="110"/>
      <c r="AD75" s="110"/>
      <c r="AF75" s="110"/>
      <c r="AG75" s="110"/>
      <c r="AI75" s="110"/>
      <c r="AJ75" s="110"/>
      <c r="AL75" s="110"/>
      <c r="AM75" s="110"/>
      <c r="AO75" s="110"/>
      <c r="AP75" s="110"/>
      <c r="AR75" s="110"/>
      <c r="AS75" s="110"/>
      <c r="AU75" s="110"/>
      <c r="AV75" s="110"/>
      <c r="AX75" s="110"/>
      <c r="AY75" s="110"/>
      <c r="BA75" s="110"/>
      <c r="BB75" s="110"/>
      <c r="BD75" s="110"/>
      <c r="BE75" s="110"/>
      <c r="BG75" s="110"/>
      <c r="BH75" s="110"/>
      <c r="BJ75" s="110"/>
      <c r="BK75" s="110"/>
      <c r="BM75" s="110"/>
      <c r="BN75" s="110"/>
      <c r="BP75" s="110"/>
      <c r="BQ75" s="110"/>
      <c r="BS75" s="110"/>
      <c r="BT75" s="110"/>
      <c r="BV75" s="110"/>
      <c r="BW75" s="110"/>
      <c r="BY75" s="110"/>
      <c r="BZ75" s="110"/>
      <c r="CC75" s="104"/>
    </row>
    <row r="76" spans="1:82">
      <c r="H76" s="103"/>
      <c r="I76" s="105"/>
      <c r="J76" s="105"/>
      <c r="K76" s="110"/>
      <c r="L76" s="110"/>
      <c r="N76" s="110"/>
      <c r="O76" s="110"/>
      <c r="Q76" s="110"/>
      <c r="R76" s="110"/>
      <c r="T76" s="110"/>
      <c r="U76" s="110"/>
      <c r="W76" s="110"/>
      <c r="X76" s="110"/>
      <c r="Z76" s="110"/>
      <c r="AA76" s="110"/>
      <c r="AC76" s="110"/>
      <c r="AD76" s="110"/>
      <c r="AF76" s="110"/>
      <c r="AG76" s="110"/>
      <c r="AI76" s="110"/>
      <c r="AJ76" s="110"/>
      <c r="AL76" s="110"/>
      <c r="AM76" s="110"/>
      <c r="AO76" s="110"/>
      <c r="AP76" s="110"/>
      <c r="AR76" s="110"/>
      <c r="AS76" s="110"/>
      <c r="AU76" s="110"/>
      <c r="AV76" s="110"/>
      <c r="AX76" s="110"/>
      <c r="AY76" s="110"/>
      <c r="BA76" s="110"/>
      <c r="BB76" s="110"/>
      <c r="BD76" s="110"/>
      <c r="BE76" s="110"/>
      <c r="BG76" s="110"/>
      <c r="BH76" s="110"/>
      <c r="BJ76" s="110"/>
      <c r="BK76" s="110"/>
      <c r="BM76" s="110"/>
      <c r="BN76" s="110"/>
      <c r="BP76" s="110"/>
      <c r="BQ76" s="110"/>
      <c r="BS76" s="110"/>
      <c r="BT76" s="110"/>
      <c r="BV76" s="110"/>
      <c r="BW76" s="110"/>
      <c r="BY76" s="110"/>
      <c r="BZ76" s="110"/>
      <c r="CC76" s="104"/>
    </row>
    <row r="77" spans="1:82" ht="12" customHeight="1">
      <c r="A77" s="91" t="s">
        <v>113</v>
      </c>
      <c r="H77" s="103"/>
      <c r="I77" s="105"/>
      <c r="J77" s="105"/>
      <c r="K77" s="110"/>
      <c r="L77" s="110"/>
      <c r="N77" s="110"/>
      <c r="O77" s="110"/>
      <c r="Q77" s="110"/>
      <c r="R77" s="110"/>
      <c r="T77" s="110"/>
      <c r="U77" s="110"/>
      <c r="W77" s="110"/>
      <c r="X77" s="110"/>
      <c r="Z77" s="110"/>
      <c r="AA77" s="110"/>
      <c r="AC77" s="110"/>
      <c r="AD77" s="110"/>
      <c r="AF77" s="110"/>
      <c r="AG77" s="110"/>
      <c r="AI77" s="110"/>
      <c r="AJ77" s="110"/>
      <c r="AL77" s="110"/>
      <c r="AM77" s="110"/>
      <c r="AO77" s="110"/>
      <c r="AP77" s="110"/>
      <c r="AR77" s="110"/>
      <c r="AS77" s="110"/>
      <c r="AU77" s="110"/>
      <c r="AV77" s="110"/>
      <c r="AX77" s="110"/>
      <c r="AY77" s="110"/>
      <c r="BA77" s="110"/>
      <c r="BB77" s="110"/>
      <c r="BD77" s="110"/>
      <c r="BE77" s="110"/>
      <c r="BG77" s="110"/>
      <c r="BH77" s="110"/>
      <c r="BJ77" s="110"/>
      <c r="BK77" s="110"/>
      <c r="BM77" s="110"/>
      <c r="BN77" s="110"/>
      <c r="BP77" s="110"/>
      <c r="BQ77" s="110"/>
      <c r="BS77" s="110"/>
      <c r="BT77" s="110"/>
      <c r="BV77" s="110"/>
      <c r="BW77" s="110"/>
      <c r="BY77" s="110"/>
      <c r="BZ77" s="110"/>
      <c r="CC77" s="104"/>
    </row>
    <row r="78" spans="1:82">
      <c r="A78" s="91"/>
      <c r="H78" s="103"/>
      <c r="I78" s="105"/>
      <c r="J78" s="105"/>
      <c r="K78" s="110"/>
      <c r="L78" s="110"/>
      <c r="N78" s="110"/>
      <c r="O78" s="110"/>
      <c r="Q78" s="110"/>
      <c r="R78" s="110"/>
      <c r="T78" s="110"/>
      <c r="U78" s="110"/>
      <c r="W78" s="110"/>
      <c r="X78" s="110"/>
      <c r="Z78" s="110"/>
      <c r="AA78" s="110"/>
      <c r="AC78" s="110"/>
      <c r="AD78" s="110"/>
      <c r="AF78" s="110"/>
      <c r="AG78" s="110"/>
      <c r="AI78" s="110"/>
      <c r="AJ78" s="110"/>
      <c r="AL78" s="110"/>
      <c r="AM78" s="110"/>
      <c r="AO78" s="110"/>
      <c r="AP78" s="110"/>
      <c r="AR78" s="110"/>
      <c r="AS78" s="110"/>
      <c r="AU78" s="110"/>
      <c r="AV78" s="110"/>
      <c r="AX78" s="110"/>
      <c r="AY78" s="110"/>
      <c r="BA78" s="110"/>
      <c r="BB78" s="110"/>
      <c r="BD78" s="110"/>
      <c r="BE78" s="110"/>
      <c r="BG78" s="110"/>
      <c r="BH78" s="110"/>
      <c r="BJ78" s="110"/>
      <c r="BK78" s="110"/>
      <c r="BM78" s="110"/>
      <c r="BN78" s="110"/>
      <c r="BP78" s="110"/>
      <c r="BQ78" s="110"/>
      <c r="BS78" s="110"/>
      <c r="BT78" s="110"/>
      <c r="BV78" s="110"/>
      <c r="BW78" s="110"/>
      <c r="BY78" s="110"/>
      <c r="BZ78" s="110"/>
      <c r="CC78" s="104"/>
    </row>
    <row r="79" spans="1:82">
      <c r="A79" s="91" t="s">
        <v>114</v>
      </c>
      <c r="H79" s="103"/>
      <c r="I79" s="105"/>
      <c r="J79" s="105"/>
      <c r="K79" s="110"/>
      <c r="L79" s="110"/>
      <c r="N79" s="110"/>
      <c r="O79" s="110"/>
      <c r="Q79" s="110"/>
      <c r="R79" s="110"/>
      <c r="T79" s="110"/>
      <c r="U79" s="110"/>
      <c r="W79" s="110"/>
      <c r="X79" s="110"/>
      <c r="Z79" s="110"/>
      <c r="AA79" s="110"/>
      <c r="AC79" s="110"/>
      <c r="AD79" s="110"/>
      <c r="AF79" s="110"/>
      <c r="AG79" s="110"/>
      <c r="AI79" s="110"/>
      <c r="AJ79" s="110"/>
      <c r="AL79" s="110"/>
      <c r="AM79" s="110"/>
      <c r="AO79" s="110"/>
      <c r="AP79" s="110"/>
      <c r="AR79" s="110"/>
      <c r="AS79" s="110"/>
      <c r="AU79" s="110"/>
      <c r="AV79" s="110"/>
      <c r="AX79" s="110"/>
      <c r="AY79" s="110"/>
      <c r="BA79" s="110"/>
      <c r="BB79" s="110"/>
      <c r="BD79" s="110"/>
      <c r="BE79" s="110"/>
      <c r="BG79" s="110"/>
      <c r="BH79" s="110"/>
      <c r="BJ79" s="110"/>
      <c r="BK79" s="110"/>
      <c r="BM79" s="110"/>
      <c r="BN79" s="110"/>
      <c r="BP79" s="110"/>
      <c r="BQ79" s="110"/>
      <c r="BS79" s="110"/>
      <c r="BT79" s="110"/>
      <c r="BV79" s="110"/>
      <c r="BW79" s="110"/>
      <c r="BY79" s="110"/>
      <c r="BZ79" s="110"/>
      <c r="CC79" s="104"/>
    </row>
    <row r="80" spans="1:82">
      <c r="A80" s="111" t="s">
        <v>96</v>
      </c>
      <c r="B80" s="116" t="s">
        <v>30</v>
      </c>
      <c r="C80" s="116" t="s">
        <v>30</v>
      </c>
      <c r="D80" s="111" t="s">
        <v>115</v>
      </c>
      <c r="E80" s="111" t="s">
        <v>116</v>
      </c>
      <c r="F80" s="111" t="str">
        <f t="shared" ref="F80:F81" si="259">D80&amp;E80&amp;C80</f>
        <v>AINTPCA</v>
      </c>
      <c r="G80" s="111" t="str">
        <f t="shared" ref="G80:G81" si="260">E80&amp;C80</f>
        <v>INTPCA</v>
      </c>
      <c r="H80" s="103">
        <v>0</v>
      </c>
      <c r="I80" s="105">
        <v>216406.51</v>
      </c>
      <c r="J80" s="105">
        <f t="shared" ref="J80:J94" si="261">(I80*H80)/12</f>
        <v>0</v>
      </c>
      <c r="K80" s="73">
        <v>0</v>
      </c>
      <c r="L80" s="73">
        <f t="shared" ref="L80:L94" si="262">I80+K80</f>
        <v>216406.51</v>
      </c>
      <c r="M80" s="73">
        <f t="shared" ref="M80:M94" si="263">(((I80+L80)/2)*$H80)/12</f>
        <v>0</v>
      </c>
      <c r="N80" s="73">
        <v>0</v>
      </c>
      <c r="O80" s="73">
        <f t="shared" ref="O80:O94" si="264">L80+N80</f>
        <v>216406.51</v>
      </c>
      <c r="P80" s="73">
        <f t="shared" ref="P80:P94" si="265">(((L80+O80)/2)*$H80)/12</f>
        <v>0</v>
      </c>
      <c r="Q80" s="73">
        <v>0</v>
      </c>
      <c r="R80" s="73">
        <f t="shared" ref="R80:R94" si="266">O80+Q80</f>
        <v>216406.51</v>
      </c>
      <c r="S80" s="73">
        <f t="shared" ref="S80:S94" si="267">(((O80+R80)/2)*$H80)/12</f>
        <v>0</v>
      </c>
      <c r="T80" s="73">
        <v>0</v>
      </c>
      <c r="U80" s="73">
        <f t="shared" ref="U80:U94" si="268">R80+T80</f>
        <v>216406.51</v>
      </c>
      <c r="V80" s="73">
        <f t="shared" ref="V80:V94" si="269">(((R80+U80)/2)*$H80)/12</f>
        <v>0</v>
      </c>
      <c r="W80" s="73">
        <v>0</v>
      </c>
      <c r="X80" s="73">
        <f t="shared" ref="X80:X94" si="270">U80+W80</f>
        <v>216406.51</v>
      </c>
      <c r="Y80" s="73">
        <f t="shared" ref="Y80:Y94" si="271">(((U80+X80)/2)*$H80)/12</f>
        <v>0</v>
      </c>
      <c r="Z80" s="73">
        <v>0</v>
      </c>
      <c r="AA80" s="73">
        <f t="shared" ref="AA80:AA94" si="272">X80+Z80</f>
        <v>216406.51</v>
      </c>
      <c r="AB80" s="73">
        <f t="shared" ref="AB80:AB94" si="273">(((X80+AA80)/2)*$H80)/12</f>
        <v>0</v>
      </c>
      <c r="AC80" s="73">
        <v>0</v>
      </c>
      <c r="AD80" s="73">
        <f t="shared" ref="AD80:AD94" si="274">AA80+AC80</f>
        <v>216406.51</v>
      </c>
      <c r="AE80" s="73">
        <f t="shared" ref="AE80:AE94" si="275">(((AA80+AD80)/2)*$H80)/12</f>
        <v>0</v>
      </c>
      <c r="AF80" s="73">
        <v>0</v>
      </c>
      <c r="AG80" s="73">
        <f t="shared" ref="AG80:AG94" si="276">AD80+AF80</f>
        <v>216406.51</v>
      </c>
      <c r="AH80" s="73">
        <f t="shared" ref="AH80:AH94" si="277">(((AD80+AG80)/2)*$H80)/12</f>
        <v>0</v>
      </c>
      <c r="AI80" s="73">
        <v>0</v>
      </c>
      <c r="AJ80" s="73">
        <f t="shared" ref="AJ80:AJ94" si="278">AG80+AI80</f>
        <v>216406.51</v>
      </c>
      <c r="AK80" s="73">
        <f t="shared" ref="AK80:AK94" si="279">(((AG80+AJ80)/2)*$H80)/12</f>
        <v>0</v>
      </c>
      <c r="AL80" s="73">
        <v>0</v>
      </c>
      <c r="AM80" s="73">
        <f t="shared" ref="AM80:AM94" si="280">AJ80+AL80</f>
        <v>216406.51</v>
      </c>
      <c r="AN80" s="73">
        <f t="shared" ref="AN80:AN94" si="281">(((AJ80+AM80)/2)*$H80)/12</f>
        <v>0</v>
      </c>
      <c r="AO80" s="73">
        <v>0</v>
      </c>
      <c r="AP80" s="73">
        <f t="shared" ref="AP80:AP94" si="282">AM80+AO80</f>
        <v>216406.51</v>
      </c>
      <c r="AQ80" s="73">
        <f t="shared" ref="AQ80:AQ94" si="283">(((AM80+AP80)/2)*$H80)/12</f>
        <v>0</v>
      </c>
      <c r="AR80" s="73">
        <v>0</v>
      </c>
      <c r="AS80" s="73">
        <f t="shared" ref="AS80:AS94" si="284">AP80+AR80</f>
        <v>216406.51</v>
      </c>
      <c r="AT80" s="73">
        <f t="shared" ref="AT80:AT94" si="285">(((AP80+AS80)/2)*$H80)/12</f>
        <v>0</v>
      </c>
      <c r="AU80" s="73">
        <v>0</v>
      </c>
      <c r="AV80" s="73">
        <f t="shared" ref="AV80:AV94" si="286">AS80+AU80</f>
        <v>216406.51</v>
      </c>
      <c r="AW80" s="73">
        <f t="shared" ref="AW80:AW94" si="287">(((AS80+AV80)/2)*$H80)/12</f>
        <v>0</v>
      </c>
      <c r="AX80" s="73">
        <v>0</v>
      </c>
      <c r="AY80" s="73">
        <f t="shared" ref="AY80:AY94" si="288">AV80+AX80</f>
        <v>216406.51</v>
      </c>
      <c r="AZ80" s="73">
        <f t="shared" ref="AZ80:AZ94" si="289">(((AV80+AY80)/2)*$H80)/12</f>
        <v>0</v>
      </c>
      <c r="BA80" s="73">
        <v>0</v>
      </c>
      <c r="BB80" s="73">
        <f t="shared" ref="BB80:BB94" si="290">AY80+BA80</f>
        <v>216406.51</v>
      </c>
      <c r="BC80" s="73">
        <f t="shared" ref="BC80:BC94" si="291">(((AY80+BB80)/2)*$H80)/12</f>
        <v>0</v>
      </c>
      <c r="BD80" s="73">
        <v>0</v>
      </c>
      <c r="BE80" s="73">
        <f t="shared" ref="BE80:BE94" si="292">BB80+BD80</f>
        <v>216406.51</v>
      </c>
      <c r="BF80" s="73">
        <f t="shared" ref="BF80:BF94" si="293">(((BB80+BE80)/2)*$H80)/12</f>
        <v>0</v>
      </c>
      <c r="BG80" s="73">
        <v>0</v>
      </c>
      <c r="BH80" s="73">
        <f t="shared" ref="BH80:BH94" si="294">BE80+BG80</f>
        <v>216406.51</v>
      </c>
      <c r="BI80" s="73">
        <f t="shared" ref="BI80:BI94" si="295">(((BE80+BH80)/2)*$H80)/12</f>
        <v>0</v>
      </c>
      <c r="BJ80" s="73">
        <v>0</v>
      </c>
      <c r="BK80" s="73">
        <f t="shared" ref="BK80:BK94" si="296">BH80+BJ80</f>
        <v>216406.51</v>
      </c>
      <c r="BL80" s="73">
        <f t="shared" ref="BL80:BL94" si="297">(((BH80+BK80)/2)*$H80)/12</f>
        <v>0</v>
      </c>
      <c r="BM80" s="73">
        <v>0</v>
      </c>
      <c r="BN80" s="73">
        <f t="shared" ref="BN80:BN94" si="298">BK80+BM80</f>
        <v>216406.51</v>
      </c>
      <c r="BO80" s="73">
        <f t="shared" ref="BO80:BO94" si="299">(((BK80+BN80)/2)*$H80)/12</f>
        <v>0</v>
      </c>
      <c r="BP80" s="73">
        <v>0</v>
      </c>
      <c r="BQ80" s="73">
        <f t="shared" ref="BQ80:BQ94" si="300">BN80+BP80</f>
        <v>216406.51</v>
      </c>
      <c r="BR80" s="73">
        <f t="shared" ref="BR80:BR94" si="301">(((BN80+BQ80)/2)*$H80)/12</f>
        <v>0</v>
      </c>
      <c r="BS80" s="73">
        <v>0</v>
      </c>
      <c r="BT80" s="73">
        <f t="shared" ref="BT80:BT94" si="302">BQ80+BS80</f>
        <v>216406.51</v>
      </c>
      <c r="BU80" s="73">
        <f t="shared" ref="BU80:BU94" si="303">(((BQ80+BT80)/2)*$H80)/12</f>
        <v>0</v>
      </c>
      <c r="BV80" s="73">
        <v>0</v>
      </c>
      <c r="BW80" s="73">
        <f t="shared" ref="BW80:BW94" si="304">BT80+BV80</f>
        <v>216406.51</v>
      </c>
      <c r="BX80" s="73">
        <f t="shared" ref="BX80:BX94" si="305">(((BT80+BW80)/2)*$H80)/12</f>
        <v>0</v>
      </c>
      <c r="BY80" s="73">
        <v>0</v>
      </c>
      <c r="BZ80" s="73">
        <f t="shared" ref="BZ80:BZ94" si="306">BW80+BY80</f>
        <v>216406.51</v>
      </c>
      <c r="CA80" s="73">
        <f t="shared" ref="CA80:CA94" si="307">(((BW80+BZ80)/2)*$H80)/12</f>
        <v>0</v>
      </c>
      <c r="CB80" s="98"/>
      <c r="CC80" s="104">
        <f>SUMIF($AR$6:$CA$6,"Depreciation Expense",$AR80:$CA80)</f>
        <v>0</v>
      </c>
      <c r="CD80" s="92"/>
    </row>
    <row r="81" spans="1:82">
      <c r="A81" s="117" t="s">
        <v>109</v>
      </c>
      <c r="B81" s="116" t="s">
        <v>42</v>
      </c>
      <c r="C81" s="116" t="s">
        <v>42</v>
      </c>
      <c r="D81" s="117" t="s">
        <v>115</v>
      </c>
      <c r="E81" s="117" t="s">
        <v>116</v>
      </c>
      <c r="F81" s="117" t="str">
        <f t="shared" si="259"/>
        <v>AINTPCN</v>
      </c>
      <c r="G81" s="117" t="str">
        <f t="shared" si="260"/>
        <v>INTPCN</v>
      </c>
      <c r="H81" s="103">
        <v>4.8062949026964452E-2</v>
      </c>
      <c r="I81" s="105">
        <v>121077155.67</v>
      </c>
      <c r="J81" s="105">
        <f t="shared" si="261"/>
        <v>484943.76344142086</v>
      </c>
      <c r="K81" s="73">
        <v>-21128.574609417294</v>
      </c>
      <c r="L81" s="73">
        <f t="shared" si="262"/>
        <v>121056027.09539059</v>
      </c>
      <c r="M81" s="73">
        <f t="shared" si="263"/>
        <v>484901.45087456814</v>
      </c>
      <c r="N81" s="73">
        <v>-21128.574609417294</v>
      </c>
      <c r="O81" s="73">
        <f t="shared" si="264"/>
        <v>121034898.52078117</v>
      </c>
      <c r="P81" s="73">
        <f t="shared" si="265"/>
        <v>484816.82574086281</v>
      </c>
      <c r="Q81" s="73">
        <v>-21128.574609417294</v>
      </c>
      <c r="R81" s="73">
        <f t="shared" si="266"/>
        <v>121013769.94617176</v>
      </c>
      <c r="S81" s="73">
        <f t="shared" si="267"/>
        <v>484732.20060715731</v>
      </c>
      <c r="T81" s="73">
        <v>-21128.574609417294</v>
      </c>
      <c r="U81" s="73">
        <f t="shared" si="268"/>
        <v>120992641.37156235</v>
      </c>
      <c r="V81" s="73">
        <f t="shared" si="269"/>
        <v>484647.57547345199</v>
      </c>
      <c r="W81" s="73">
        <v>-21128.574609417294</v>
      </c>
      <c r="X81" s="73">
        <f t="shared" si="270"/>
        <v>120971512.79695293</v>
      </c>
      <c r="Y81" s="73">
        <f t="shared" si="271"/>
        <v>484562.9503397466</v>
      </c>
      <c r="Z81" s="73">
        <v>-21128.574609417294</v>
      </c>
      <c r="AA81" s="73">
        <f t="shared" si="272"/>
        <v>120950384.22234352</v>
      </c>
      <c r="AB81" s="73">
        <f t="shared" si="273"/>
        <v>484478.32520604128</v>
      </c>
      <c r="AC81" s="73">
        <v>-21106.452352123324</v>
      </c>
      <c r="AD81" s="73">
        <f t="shared" si="274"/>
        <v>120929277.7699914</v>
      </c>
      <c r="AE81" s="73">
        <f t="shared" si="275"/>
        <v>484393.74437487428</v>
      </c>
      <c r="AF81" s="73">
        <v>-21106.452352123324</v>
      </c>
      <c r="AG81" s="73">
        <f t="shared" si="276"/>
        <v>120908171.31763928</v>
      </c>
      <c r="AH81" s="73">
        <f t="shared" si="277"/>
        <v>484309.20784624602</v>
      </c>
      <c r="AI81" s="73">
        <v>-21106.452352123324</v>
      </c>
      <c r="AJ81" s="73">
        <f t="shared" si="278"/>
        <v>120887064.86528715</v>
      </c>
      <c r="AK81" s="73">
        <f t="shared" si="279"/>
        <v>484224.67131761764</v>
      </c>
      <c r="AL81" s="73">
        <v>-21106.452352123324</v>
      </c>
      <c r="AM81" s="73">
        <f t="shared" si="280"/>
        <v>120865958.41293503</v>
      </c>
      <c r="AN81" s="73">
        <f t="shared" si="281"/>
        <v>484140.13478898932</v>
      </c>
      <c r="AO81" s="73">
        <v>-21106.452352123324</v>
      </c>
      <c r="AP81" s="73">
        <f t="shared" si="282"/>
        <v>120844851.96058291</v>
      </c>
      <c r="AQ81" s="73">
        <f t="shared" si="283"/>
        <v>484055.59826036094</v>
      </c>
      <c r="AR81" s="73">
        <v>-21106.452352123324</v>
      </c>
      <c r="AS81" s="73">
        <f t="shared" si="284"/>
        <v>120823745.50823079</v>
      </c>
      <c r="AT81" s="73">
        <f t="shared" si="285"/>
        <v>483971.06173173268</v>
      </c>
      <c r="AU81" s="73">
        <v>-21106.452352123324</v>
      </c>
      <c r="AV81" s="73">
        <f t="shared" si="286"/>
        <v>120802639.05587867</v>
      </c>
      <c r="AW81" s="73">
        <f t="shared" si="287"/>
        <v>483886.52520310431</v>
      </c>
      <c r="AX81" s="73">
        <v>-21106.452352123324</v>
      </c>
      <c r="AY81" s="73">
        <f t="shared" si="288"/>
        <v>120781532.60352655</v>
      </c>
      <c r="AZ81" s="73">
        <f t="shared" si="289"/>
        <v>483801.98867447599</v>
      </c>
      <c r="BA81" s="73">
        <v>-21106.452352123324</v>
      </c>
      <c r="BB81" s="73">
        <f t="shared" si="290"/>
        <v>120760426.15117443</v>
      </c>
      <c r="BC81" s="73">
        <f t="shared" si="291"/>
        <v>483717.45214584755</v>
      </c>
      <c r="BD81" s="73">
        <v>-21106.452352123324</v>
      </c>
      <c r="BE81" s="73">
        <f t="shared" si="292"/>
        <v>120739319.6988223</v>
      </c>
      <c r="BF81" s="73">
        <f t="shared" si="293"/>
        <v>483632.91561721935</v>
      </c>
      <c r="BG81" s="73">
        <v>-21106.452352123324</v>
      </c>
      <c r="BH81" s="73">
        <f t="shared" si="294"/>
        <v>120718213.24647018</v>
      </c>
      <c r="BI81" s="73">
        <f t="shared" si="295"/>
        <v>483548.37908859091</v>
      </c>
      <c r="BJ81" s="73">
        <v>-21106.452352123324</v>
      </c>
      <c r="BK81" s="73">
        <f t="shared" si="296"/>
        <v>120697106.79411806</v>
      </c>
      <c r="BL81" s="73">
        <f t="shared" si="297"/>
        <v>483463.84255996259</v>
      </c>
      <c r="BM81" s="73">
        <v>-21062.25416288168</v>
      </c>
      <c r="BN81" s="73">
        <f t="shared" si="298"/>
        <v>120676044.53995518</v>
      </c>
      <c r="BO81" s="73">
        <f t="shared" si="299"/>
        <v>483379.39454363915</v>
      </c>
      <c r="BP81" s="73">
        <v>-21062.25416288168</v>
      </c>
      <c r="BQ81" s="73">
        <f t="shared" si="300"/>
        <v>120654982.28579231</v>
      </c>
      <c r="BR81" s="73">
        <f t="shared" si="301"/>
        <v>483295.03503962053</v>
      </c>
      <c r="BS81" s="73">
        <v>-21062.25416288168</v>
      </c>
      <c r="BT81" s="73">
        <f t="shared" si="302"/>
        <v>120633920.03162943</v>
      </c>
      <c r="BU81" s="73">
        <f t="shared" si="303"/>
        <v>483210.67553560185</v>
      </c>
      <c r="BV81" s="73">
        <v>-21062.25416288168</v>
      </c>
      <c r="BW81" s="73">
        <f t="shared" si="304"/>
        <v>120612857.77746655</v>
      </c>
      <c r="BX81" s="73">
        <f t="shared" si="305"/>
        <v>483126.31603158329</v>
      </c>
      <c r="BY81" s="73">
        <v>-21062.25416288168</v>
      </c>
      <c r="BZ81" s="73">
        <f t="shared" si="306"/>
        <v>120591795.52330367</v>
      </c>
      <c r="CA81" s="73">
        <f t="shared" si="307"/>
        <v>483041.95652756467</v>
      </c>
      <c r="CC81" s="104">
        <f t="shared" ref="CC81:CC94" si="308">SUMIF($AR$6:$CA$6,"Depreciation Expense",$AR81:$CA81)</f>
        <v>5802075.5426989431</v>
      </c>
      <c r="CD81" s="92"/>
    </row>
    <row r="82" spans="1:82">
      <c r="A82" s="117" t="s">
        <v>82</v>
      </c>
      <c r="B82" s="118" t="s">
        <v>15</v>
      </c>
      <c r="C82" s="118" t="s">
        <v>17</v>
      </c>
      <c r="D82" s="117" t="s">
        <v>115</v>
      </c>
      <c r="E82" s="117" t="s">
        <v>116</v>
      </c>
      <c r="F82" s="117" t="str">
        <f>D82&amp;E82&amp;C82</f>
        <v>AINTPDGU</v>
      </c>
      <c r="G82" s="117" t="str">
        <f>E82&amp;C82</f>
        <v>INTPDGU</v>
      </c>
      <c r="H82" s="103">
        <v>2.7884391078713426E-2</v>
      </c>
      <c r="I82" s="105">
        <v>600993.05000000005</v>
      </c>
      <c r="J82" s="105">
        <f t="shared" si="261"/>
        <v>1396.5271034823979</v>
      </c>
      <c r="K82" s="73">
        <v>-1219.3586520731144</v>
      </c>
      <c r="L82" s="73">
        <f t="shared" si="262"/>
        <v>599773.69134792697</v>
      </c>
      <c r="M82" s="73">
        <f t="shared" si="263"/>
        <v>1395.110392085747</v>
      </c>
      <c r="N82" s="73">
        <v>-1219.3586520731144</v>
      </c>
      <c r="O82" s="73">
        <f t="shared" si="264"/>
        <v>598554.3326958539</v>
      </c>
      <c r="P82" s="73">
        <f t="shared" si="265"/>
        <v>1392.2769692924455</v>
      </c>
      <c r="Q82" s="73">
        <v>-1219.3586520731144</v>
      </c>
      <c r="R82" s="73">
        <f t="shared" si="266"/>
        <v>597334.97404378082</v>
      </c>
      <c r="S82" s="73">
        <f t="shared" si="267"/>
        <v>1389.4435464991441</v>
      </c>
      <c r="T82" s="73">
        <v>-1219.3586520731144</v>
      </c>
      <c r="U82" s="73">
        <f t="shared" si="268"/>
        <v>596115.61539170775</v>
      </c>
      <c r="V82" s="73">
        <f t="shared" si="269"/>
        <v>1386.6101237058422</v>
      </c>
      <c r="W82" s="73">
        <v>-1219.3586520731144</v>
      </c>
      <c r="X82" s="73">
        <f t="shared" si="270"/>
        <v>594896.25673963467</v>
      </c>
      <c r="Y82" s="73">
        <f t="shared" si="271"/>
        <v>1383.7767009125409</v>
      </c>
      <c r="Z82" s="73">
        <v>-1219.3586520731144</v>
      </c>
      <c r="AA82" s="73">
        <f t="shared" si="272"/>
        <v>593676.8980875616</v>
      </c>
      <c r="AB82" s="73">
        <f t="shared" si="273"/>
        <v>1380.943278119239</v>
      </c>
      <c r="AC82" s="73">
        <v>-1204.5148645545846</v>
      </c>
      <c r="AD82" s="73">
        <f t="shared" si="274"/>
        <v>592472.38322300697</v>
      </c>
      <c r="AE82" s="73">
        <f t="shared" si="275"/>
        <v>1378.1271015749483</v>
      </c>
      <c r="AF82" s="73">
        <v>-1204.5148645545846</v>
      </c>
      <c r="AG82" s="73">
        <f t="shared" si="276"/>
        <v>591267.86835845234</v>
      </c>
      <c r="AH82" s="73">
        <f t="shared" si="277"/>
        <v>1375.3281712796679</v>
      </c>
      <c r="AI82" s="73">
        <v>-1204.5148645545846</v>
      </c>
      <c r="AJ82" s="73">
        <f t="shared" si="278"/>
        <v>590063.35349389771</v>
      </c>
      <c r="AK82" s="73">
        <f t="shared" si="279"/>
        <v>1372.5292409843876</v>
      </c>
      <c r="AL82" s="73">
        <v>-1204.5148645545846</v>
      </c>
      <c r="AM82" s="73">
        <f t="shared" si="280"/>
        <v>588858.83862934308</v>
      </c>
      <c r="AN82" s="73">
        <f t="shared" si="281"/>
        <v>1369.730310689107</v>
      </c>
      <c r="AO82" s="73">
        <v>-1204.5148645545846</v>
      </c>
      <c r="AP82" s="73">
        <f t="shared" si="282"/>
        <v>587654.32376478845</v>
      </c>
      <c r="AQ82" s="73">
        <f t="shared" si="283"/>
        <v>1366.9313803938267</v>
      </c>
      <c r="AR82" s="73">
        <v>-1204.5148645545846</v>
      </c>
      <c r="AS82" s="73">
        <f t="shared" si="284"/>
        <v>586449.80890023382</v>
      </c>
      <c r="AT82" s="73">
        <f t="shared" si="285"/>
        <v>1364.1324500985463</v>
      </c>
      <c r="AU82" s="73">
        <v>-1204.5148645545846</v>
      </c>
      <c r="AV82" s="73">
        <f t="shared" si="286"/>
        <v>585245.2940356792</v>
      </c>
      <c r="AW82" s="73">
        <f t="shared" si="287"/>
        <v>1361.333519803266</v>
      </c>
      <c r="AX82" s="73">
        <v>-1204.5148645545846</v>
      </c>
      <c r="AY82" s="73">
        <f t="shared" si="288"/>
        <v>584040.77917112457</v>
      </c>
      <c r="AZ82" s="73">
        <f t="shared" si="289"/>
        <v>1358.5345895079856</v>
      </c>
      <c r="BA82" s="73">
        <v>-1204.5148645545846</v>
      </c>
      <c r="BB82" s="73">
        <f t="shared" si="290"/>
        <v>582836.26430656994</v>
      </c>
      <c r="BC82" s="73">
        <f t="shared" si="291"/>
        <v>1355.7356592127051</v>
      </c>
      <c r="BD82" s="73">
        <v>-1204.5148645545846</v>
      </c>
      <c r="BE82" s="73">
        <f t="shared" si="292"/>
        <v>581631.74944201531</v>
      </c>
      <c r="BF82" s="73">
        <f t="shared" si="293"/>
        <v>1352.9367289174247</v>
      </c>
      <c r="BG82" s="73">
        <v>-1204.5148645545846</v>
      </c>
      <c r="BH82" s="73">
        <f t="shared" si="294"/>
        <v>580427.23457746068</v>
      </c>
      <c r="BI82" s="73">
        <f t="shared" si="295"/>
        <v>1350.1377986221444</v>
      </c>
      <c r="BJ82" s="73">
        <v>-1204.5148645545846</v>
      </c>
      <c r="BK82" s="73">
        <f t="shared" si="296"/>
        <v>579222.71971290605</v>
      </c>
      <c r="BL82" s="73">
        <f t="shared" si="297"/>
        <v>1347.3388683268638</v>
      </c>
      <c r="BM82" s="73">
        <v>-1175.1886893854303</v>
      </c>
      <c r="BN82" s="73">
        <f t="shared" si="298"/>
        <v>578047.53102352063</v>
      </c>
      <c r="BO82" s="73">
        <f t="shared" si="299"/>
        <v>1344.5740106373025</v>
      </c>
      <c r="BP82" s="73">
        <v>-1175.1886893854303</v>
      </c>
      <c r="BQ82" s="73">
        <f t="shared" si="300"/>
        <v>576872.3423341352</v>
      </c>
      <c r="BR82" s="73">
        <f t="shared" si="301"/>
        <v>1341.843225553461</v>
      </c>
      <c r="BS82" s="73">
        <v>-1175.1886893854303</v>
      </c>
      <c r="BT82" s="73">
        <f t="shared" si="302"/>
        <v>575697.15364474978</v>
      </c>
      <c r="BU82" s="73">
        <f t="shared" si="303"/>
        <v>1339.1124404696186</v>
      </c>
      <c r="BV82" s="73">
        <v>-1175.1886893854303</v>
      </c>
      <c r="BW82" s="73">
        <f t="shared" si="304"/>
        <v>574521.96495536435</v>
      </c>
      <c r="BX82" s="73">
        <f t="shared" si="305"/>
        <v>1336.3816553857769</v>
      </c>
      <c r="BY82" s="73">
        <v>-1175.1886893854303</v>
      </c>
      <c r="BZ82" s="73">
        <f t="shared" si="306"/>
        <v>573346.77626597893</v>
      </c>
      <c r="CA82" s="73">
        <f t="shared" si="307"/>
        <v>1333.6508703019347</v>
      </c>
      <c r="CC82" s="104">
        <f t="shared" si="308"/>
        <v>16185.711816837029</v>
      </c>
      <c r="CD82" s="92"/>
    </row>
    <row r="83" spans="1:82">
      <c r="A83" t="s">
        <v>79</v>
      </c>
      <c r="B83" s="118" t="s">
        <v>15</v>
      </c>
      <c r="C83" s="118" t="s">
        <v>16</v>
      </c>
      <c r="D83" s="117" t="s">
        <v>115</v>
      </c>
      <c r="E83" s="117" t="s">
        <v>116</v>
      </c>
      <c r="F83" s="117" t="str">
        <f>D83&amp;E83&amp;C83</f>
        <v>AINTPDGP</v>
      </c>
      <c r="G83" s="117" t="str">
        <f>E83&amp;C83</f>
        <v>INTPDGP</v>
      </c>
      <c r="H83" s="103">
        <v>0</v>
      </c>
      <c r="I83" s="105">
        <v>0</v>
      </c>
      <c r="J83" s="105">
        <f t="shared" si="261"/>
        <v>0</v>
      </c>
      <c r="K83" s="73">
        <v>0</v>
      </c>
      <c r="L83" s="73">
        <f t="shared" si="262"/>
        <v>0</v>
      </c>
      <c r="M83" s="73">
        <f t="shared" si="263"/>
        <v>0</v>
      </c>
      <c r="N83" s="73">
        <v>0</v>
      </c>
      <c r="O83" s="73">
        <f t="shared" si="264"/>
        <v>0</v>
      </c>
      <c r="P83" s="73">
        <f t="shared" si="265"/>
        <v>0</v>
      </c>
      <c r="Q83" s="73">
        <v>0</v>
      </c>
      <c r="R83" s="73">
        <f t="shared" si="266"/>
        <v>0</v>
      </c>
      <c r="S83" s="73">
        <f t="shared" si="267"/>
        <v>0</v>
      </c>
      <c r="T83" s="73">
        <v>0</v>
      </c>
      <c r="U83" s="73">
        <f t="shared" si="268"/>
        <v>0</v>
      </c>
      <c r="V83" s="73">
        <f t="shared" si="269"/>
        <v>0</v>
      </c>
      <c r="W83" s="73">
        <v>0</v>
      </c>
      <c r="X83" s="73">
        <f t="shared" si="270"/>
        <v>0</v>
      </c>
      <c r="Y83" s="73">
        <f t="shared" si="271"/>
        <v>0</v>
      </c>
      <c r="Z83" s="73">
        <v>0</v>
      </c>
      <c r="AA83" s="73">
        <f t="shared" si="272"/>
        <v>0</v>
      </c>
      <c r="AB83" s="73">
        <f t="shared" si="273"/>
        <v>0</v>
      </c>
      <c r="AC83" s="73">
        <v>0</v>
      </c>
      <c r="AD83" s="73">
        <f t="shared" si="274"/>
        <v>0</v>
      </c>
      <c r="AE83" s="73">
        <f t="shared" si="275"/>
        <v>0</v>
      </c>
      <c r="AF83" s="73">
        <v>0</v>
      </c>
      <c r="AG83" s="73">
        <f t="shared" si="276"/>
        <v>0</v>
      </c>
      <c r="AH83" s="73">
        <f t="shared" si="277"/>
        <v>0</v>
      </c>
      <c r="AI83" s="73">
        <v>0</v>
      </c>
      <c r="AJ83" s="73">
        <f t="shared" si="278"/>
        <v>0</v>
      </c>
      <c r="AK83" s="73">
        <f t="shared" si="279"/>
        <v>0</v>
      </c>
      <c r="AL83" s="73">
        <v>0</v>
      </c>
      <c r="AM83" s="73">
        <f t="shared" si="280"/>
        <v>0</v>
      </c>
      <c r="AN83" s="73">
        <f t="shared" si="281"/>
        <v>0</v>
      </c>
      <c r="AO83" s="73">
        <v>0</v>
      </c>
      <c r="AP83" s="73">
        <f t="shared" si="282"/>
        <v>0</v>
      </c>
      <c r="AQ83" s="73">
        <f t="shared" si="283"/>
        <v>0</v>
      </c>
      <c r="AR83" s="73">
        <v>0</v>
      </c>
      <c r="AS83" s="73">
        <f t="shared" si="284"/>
        <v>0</v>
      </c>
      <c r="AT83" s="73">
        <f t="shared" si="285"/>
        <v>0</v>
      </c>
      <c r="AU83" s="73">
        <v>0</v>
      </c>
      <c r="AV83" s="73">
        <f t="shared" si="286"/>
        <v>0</v>
      </c>
      <c r="AW83" s="73">
        <f t="shared" si="287"/>
        <v>0</v>
      </c>
      <c r="AX83" s="73">
        <v>0</v>
      </c>
      <c r="AY83" s="73">
        <f t="shared" si="288"/>
        <v>0</v>
      </c>
      <c r="AZ83" s="73">
        <f t="shared" si="289"/>
        <v>0</v>
      </c>
      <c r="BA83" s="73">
        <v>0</v>
      </c>
      <c r="BB83" s="73">
        <f t="shared" si="290"/>
        <v>0</v>
      </c>
      <c r="BC83" s="73">
        <f t="shared" si="291"/>
        <v>0</v>
      </c>
      <c r="BD83" s="73">
        <v>0</v>
      </c>
      <c r="BE83" s="73">
        <f t="shared" si="292"/>
        <v>0</v>
      </c>
      <c r="BF83" s="73">
        <f t="shared" si="293"/>
        <v>0</v>
      </c>
      <c r="BG83" s="73">
        <v>0</v>
      </c>
      <c r="BH83" s="73">
        <f t="shared" si="294"/>
        <v>0</v>
      </c>
      <c r="BI83" s="73">
        <f t="shared" si="295"/>
        <v>0</v>
      </c>
      <c r="BJ83" s="73">
        <v>0</v>
      </c>
      <c r="BK83" s="73">
        <f t="shared" si="296"/>
        <v>0</v>
      </c>
      <c r="BL83" s="73">
        <f t="shared" si="297"/>
        <v>0</v>
      </c>
      <c r="BM83" s="73">
        <v>0</v>
      </c>
      <c r="BN83" s="73">
        <f t="shared" si="298"/>
        <v>0</v>
      </c>
      <c r="BO83" s="73">
        <f t="shared" si="299"/>
        <v>0</v>
      </c>
      <c r="BP83" s="73">
        <v>0</v>
      </c>
      <c r="BQ83" s="73">
        <f t="shared" si="300"/>
        <v>0</v>
      </c>
      <c r="BR83" s="73">
        <f t="shared" si="301"/>
        <v>0</v>
      </c>
      <c r="BS83" s="73">
        <v>0</v>
      </c>
      <c r="BT83" s="73">
        <f t="shared" si="302"/>
        <v>0</v>
      </c>
      <c r="BU83" s="73">
        <f t="shared" si="303"/>
        <v>0</v>
      </c>
      <c r="BV83" s="73">
        <v>0</v>
      </c>
      <c r="BW83" s="73">
        <f t="shared" si="304"/>
        <v>0</v>
      </c>
      <c r="BX83" s="73">
        <f t="shared" si="305"/>
        <v>0</v>
      </c>
      <c r="BY83" s="73">
        <v>0</v>
      </c>
      <c r="BZ83" s="73">
        <f t="shared" si="306"/>
        <v>0</v>
      </c>
      <c r="CA83" s="73">
        <f t="shared" si="307"/>
        <v>0</v>
      </c>
      <c r="CC83" s="104">
        <f t="shared" si="308"/>
        <v>0</v>
      </c>
      <c r="CD83" s="92"/>
    </row>
    <row r="84" spans="1:82">
      <c r="A84" s="117" t="s">
        <v>103</v>
      </c>
      <c r="B84" s="118" t="s">
        <v>31</v>
      </c>
      <c r="C84" s="118" t="s">
        <v>31</v>
      </c>
      <c r="D84" s="117" t="s">
        <v>115</v>
      </c>
      <c r="E84" s="117" t="s">
        <v>116</v>
      </c>
      <c r="F84" s="117" t="str">
        <f t="shared" ref="F84:F94" si="309">D84&amp;E84&amp;C84</f>
        <v>AINTPID</v>
      </c>
      <c r="G84" s="117" t="str">
        <f t="shared" ref="G84:G94" si="310">E84&amp;C84</f>
        <v>INTPID</v>
      </c>
      <c r="H84" s="103">
        <v>1.4370421615402269E-2</v>
      </c>
      <c r="I84" s="105">
        <v>1427592.77</v>
      </c>
      <c r="J84" s="105">
        <f t="shared" si="261"/>
        <v>1709.5925</v>
      </c>
      <c r="K84" s="73">
        <v>0</v>
      </c>
      <c r="L84" s="73">
        <f t="shared" si="262"/>
        <v>1427592.77</v>
      </c>
      <c r="M84" s="73">
        <f t="shared" si="263"/>
        <v>1709.5925</v>
      </c>
      <c r="N84" s="73">
        <v>0</v>
      </c>
      <c r="O84" s="73">
        <f t="shared" si="264"/>
        <v>1427592.77</v>
      </c>
      <c r="P84" s="73">
        <f t="shared" si="265"/>
        <v>1709.5925</v>
      </c>
      <c r="Q84" s="73">
        <v>0</v>
      </c>
      <c r="R84" s="73">
        <f t="shared" si="266"/>
        <v>1427592.77</v>
      </c>
      <c r="S84" s="73">
        <f t="shared" si="267"/>
        <v>1709.5925</v>
      </c>
      <c r="T84" s="73">
        <v>0</v>
      </c>
      <c r="U84" s="73">
        <f t="shared" si="268"/>
        <v>1427592.77</v>
      </c>
      <c r="V84" s="73">
        <f t="shared" si="269"/>
        <v>1709.5925</v>
      </c>
      <c r="W84" s="73">
        <v>0</v>
      </c>
      <c r="X84" s="73">
        <f t="shared" si="270"/>
        <v>1427592.77</v>
      </c>
      <c r="Y84" s="73">
        <f t="shared" si="271"/>
        <v>1709.5925</v>
      </c>
      <c r="Z84" s="73">
        <v>0</v>
      </c>
      <c r="AA84" s="73">
        <f t="shared" si="272"/>
        <v>1427592.77</v>
      </c>
      <c r="AB84" s="73">
        <f t="shared" si="273"/>
        <v>1709.5925</v>
      </c>
      <c r="AC84" s="73">
        <v>0</v>
      </c>
      <c r="AD84" s="73">
        <f t="shared" si="274"/>
        <v>1427592.77</v>
      </c>
      <c r="AE84" s="73">
        <f t="shared" si="275"/>
        <v>1709.5925</v>
      </c>
      <c r="AF84" s="73">
        <v>0</v>
      </c>
      <c r="AG84" s="73">
        <f t="shared" si="276"/>
        <v>1427592.77</v>
      </c>
      <c r="AH84" s="73">
        <f t="shared" si="277"/>
        <v>1709.5925</v>
      </c>
      <c r="AI84" s="73">
        <v>0</v>
      </c>
      <c r="AJ84" s="73">
        <f t="shared" si="278"/>
        <v>1427592.77</v>
      </c>
      <c r="AK84" s="73">
        <f t="shared" si="279"/>
        <v>1709.5925</v>
      </c>
      <c r="AL84" s="73">
        <v>0</v>
      </c>
      <c r="AM84" s="73">
        <f t="shared" si="280"/>
        <v>1427592.77</v>
      </c>
      <c r="AN84" s="73">
        <f t="shared" si="281"/>
        <v>1709.5925</v>
      </c>
      <c r="AO84" s="73">
        <v>0</v>
      </c>
      <c r="AP84" s="73">
        <f t="shared" si="282"/>
        <v>1427592.77</v>
      </c>
      <c r="AQ84" s="73">
        <f t="shared" si="283"/>
        <v>1709.5925</v>
      </c>
      <c r="AR84" s="73">
        <v>0</v>
      </c>
      <c r="AS84" s="73">
        <f t="shared" si="284"/>
        <v>1427592.77</v>
      </c>
      <c r="AT84" s="73">
        <f t="shared" si="285"/>
        <v>1709.5925</v>
      </c>
      <c r="AU84" s="73">
        <v>0</v>
      </c>
      <c r="AV84" s="73">
        <f t="shared" si="286"/>
        <v>1427592.77</v>
      </c>
      <c r="AW84" s="73">
        <f t="shared" si="287"/>
        <v>1709.5925</v>
      </c>
      <c r="AX84" s="73">
        <v>0</v>
      </c>
      <c r="AY84" s="73">
        <f t="shared" si="288"/>
        <v>1427592.77</v>
      </c>
      <c r="AZ84" s="73">
        <f t="shared" si="289"/>
        <v>1709.5925</v>
      </c>
      <c r="BA84" s="73">
        <v>0</v>
      </c>
      <c r="BB84" s="73">
        <f t="shared" si="290"/>
        <v>1427592.77</v>
      </c>
      <c r="BC84" s="73">
        <f t="shared" si="291"/>
        <v>1709.5925</v>
      </c>
      <c r="BD84" s="73">
        <v>0</v>
      </c>
      <c r="BE84" s="73">
        <f t="shared" si="292"/>
        <v>1427592.77</v>
      </c>
      <c r="BF84" s="73">
        <f t="shared" si="293"/>
        <v>1709.5925</v>
      </c>
      <c r="BG84" s="73">
        <v>0</v>
      </c>
      <c r="BH84" s="73">
        <f t="shared" si="294"/>
        <v>1427592.77</v>
      </c>
      <c r="BI84" s="73">
        <f t="shared" si="295"/>
        <v>1709.5925</v>
      </c>
      <c r="BJ84" s="73">
        <v>0</v>
      </c>
      <c r="BK84" s="73">
        <f t="shared" si="296"/>
        <v>1427592.77</v>
      </c>
      <c r="BL84" s="73">
        <f t="shared" si="297"/>
        <v>1709.5925</v>
      </c>
      <c r="BM84" s="73">
        <v>0</v>
      </c>
      <c r="BN84" s="73">
        <f t="shared" si="298"/>
        <v>1427592.77</v>
      </c>
      <c r="BO84" s="73">
        <f t="shared" si="299"/>
        <v>1709.5925</v>
      </c>
      <c r="BP84" s="73">
        <v>0</v>
      </c>
      <c r="BQ84" s="73">
        <f t="shared" si="300"/>
        <v>1427592.77</v>
      </c>
      <c r="BR84" s="73">
        <f t="shared" si="301"/>
        <v>1709.5925</v>
      </c>
      <c r="BS84" s="73">
        <v>0</v>
      </c>
      <c r="BT84" s="73">
        <f t="shared" si="302"/>
        <v>1427592.77</v>
      </c>
      <c r="BU84" s="73">
        <f t="shared" si="303"/>
        <v>1709.5925</v>
      </c>
      <c r="BV84" s="73">
        <v>0</v>
      </c>
      <c r="BW84" s="73">
        <f t="shared" si="304"/>
        <v>1427592.77</v>
      </c>
      <c r="BX84" s="73">
        <f t="shared" si="305"/>
        <v>1709.5925</v>
      </c>
      <c r="BY84" s="73">
        <v>0</v>
      </c>
      <c r="BZ84" s="73">
        <f t="shared" si="306"/>
        <v>1427592.77</v>
      </c>
      <c r="CA84" s="73">
        <f t="shared" si="307"/>
        <v>1709.5925</v>
      </c>
      <c r="CC84" s="104">
        <f t="shared" si="308"/>
        <v>20515.11</v>
      </c>
      <c r="CD84" s="92"/>
    </row>
    <row r="85" spans="1:82">
      <c r="A85" t="s">
        <v>99</v>
      </c>
      <c r="B85" s="116" t="s">
        <v>32</v>
      </c>
      <c r="C85" s="116" t="s">
        <v>32</v>
      </c>
      <c r="D85" s="117" t="s">
        <v>115</v>
      </c>
      <c r="E85" s="117" t="s">
        <v>116</v>
      </c>
      <c r="F85" s="117" t="str">
        <f t="shared" si="309"/>
        <v>AINTPOR</v>
      </c>
      <c r="G85" s="117" t="str">
        <f t="shared" si="310"/>
        <v>INTPOR</v>
      </c>
      <c r="H85" s="103">
        <v>6.7864250266365901E-3</v>
      </c>
      <c r="I85" s="105">
        <v>1853709.42</v>
      </c>
      <c r="J85" s="105">
        <f t="shared" si="261"/>
        <v>1048.3383333333331</v>
      </c>
      <c r="K85" s="73">
        <v>-31797.326021810546</v>
      </c>
      <c r="L85" s="73">
        <f t="shared" si="262"/>
        <v>1821912.0939781894</v>
      </c>
      <c r="M85" s="73">
        <f t="shared" si="263"/>
        <v>1039.3470762877273</v>
      </c>
      <c r="N85" s="73">
        <v>-31797.326021810546</v>
      </c>
      <c r="O85" s="73">
        <f t="shared" si="264"/>
        <v>1790114.7679563789</v>
      </c>
      <c r="P85" s="73">
        <f t="shared" si="265"/>
        <v>1021.364562196516</v>
      </c>
      <c r="Q85" s="73">
        <v>-31797.326021810546</v>
      </c>
      <c r="R85" s="73">
        <f t="shared" si="266"/>
        <v>1758317.4419345683</v>
      </c>
      <c r="S85" s="73">
        <f t="shared" si="267"/>
        <v>1003.3820481053044</v>
      </c>
      <c r="T85" s="73">
        <v>-31797.326021810546</v>
      </c>
      <c r="U85" s="73">
        <f t="shared" si="268"/>
        <v>1726520.1159127578</v>
      </c>
      <c r="V85" s="73">
        <f t="shared" si="269"/>
        <v>985.39953401409286</v>
      </c>
      <c r="W85" s="73">
        <v>-31797.326021810546</v>
      </c>
      <c r="X85" s="73">
        <f t="shared" si="270"/>
        <v>1694722.7898909473</v>
      </c>
      <c r="Y85" s="73">
        <f t="shared" si="271"/>
        <v>967.41701992288142</v>
      </c>
      <c r="Z85" s="73">
        <v>-31797.326021810546</v>
      </c>
      <c r="AA85" s="73">
        <f t="shared" si="272"/>
        <v>1662925.4638691368</v>
      </c>
      <c r="AB85" s="73">
        <f t="shared" si="273"/>
        <v>949.43450583166987</v>
      </c>
      <c r="AC85" s="73">
        <v>-28524.742095024514</v>
      </c>
      <c r="AD85" s="73">
        <f t="shared" si="274"/>
        <v>1634400.7217741122</v>
      </c>
      <c r="AE85" s="73">
        <f t="shared" si="275"/>
        <v>932.37737280139629</v>
      </c>
      <c r="AF85" s="73">
        <v>-28524.742095024514</v>
      </c>
      <c r="AG85" s="73">
        <f t="shared" si="276"/>
        <v>1605875.9796790876</v>
      </c>
      <c r="AH85" s="73">
        <f t="shared" si="277"/>
        <v>916.24562083206047</v>
      </c>
      <c r="AI85" s="73">
        <v>-28524.742095024514</v>
      </c>
      <c r="AJ85" s="73">
        <f t="shared" si="278"/>
        <v>1577351.2375840631</v>
      </c>
      <c r="AK85" s="73">
        <f t="shared" si="279"/>
        <v>900.11386886272487</v>
      </c>
      <c r="AL85" s="73">
        <v>-28524.742095024514</v>
      </c>
      <c r="AM85" s="73">
        <f t="shared" si="280"/>
        <v>1548826.4954890385</v>
      </c>
      <c r="AN85" s="73">
        <f t="shared" si="281"/>
        <v>883.98211689338905</v>
      </c>
      <c r="AO85" s="73">
        <v>-28524.742095024514</v>
      </c>
      <c r="AP85" s="73">
        <f t="shared" si="282"/>
        <v>1520301.753394014</v>
      </c>
      <c r="AQ85" s="73">
        <f t="shared" si="283"/>
        <v>867.85036492405345</v>
      </c>
      <c r="AR85" s="73">
        <v>-28524.742095024514</v>
      </c>
      <c r="AS85" s="73">
        <f t="shared" si="284"/>
        <v>1491777.0112989894</v>
      </c>
      <c r="AT85" s="73">
        <f t="shared" si="285"/>
        <v>851.71861295471751</v>
      </c>
      <c r="AU85" s="73">
        <v>-28524.742095024514</v>
      </c>
      <c r="AV85" s="73">
        <f t="shared" si="286"/>
        <v>1463252.2692039649</v>
      </c>
      <c r="AW85" s="73">
        <f t="shared" si="287"/>
        <v>835.58686098538192</v>
      </c>
      <c r="AX85" s="73">
        <v>-28524.742095024514</v>
      </c>
      <c r="AY85" s="73">
        <f t="shared" si="288"/>
        <v>1434727.5271089403</v>
      </c>
      <c r="AZ85" s="73">
        <f t="shared" si="289"/>
        <v>819.45510901604609</v>
      </c>
      <c r="BA85" s="73">
        <v>-28524.742095024514</v>
      </c>
      <c r="BB85" s="73">
        <f t="shared" si="290"/>
        <v>1406202.7850139157</v>
      </c>
      <c r="BC85" s="73">
        <f t="shared" si="291"/>
        <v>803.3233570467105</v>
      </c>
      <c r="BD85" s="73">
        <v>-28524.742095024514</v>
      </c>
      <c r="BE85" s="73">
        <f t="shared" si="292"/>
        <v>1377678.0429188912</v>
      </c>
      <c r="BF85" s="73">
        <f t="shared" si="293"/>
        <v>787.19160507737467</v>
      </c>
      <c r="BG85" s="73">
        <v>-28524.742095024514</v>
      </c>
      <c r="BH85" s="73">
        <f t="shared" si="294"/>
        <v>1349153.3008238666</v>
      </c>
      <c r="BI85" s="73">
        <f t="shared" si="295"/>
        <v>771.05985310803896</v>
      </c>
      <c r="BJ85" s="73">
        <v>-28524.742095024514</v>
      </c>
      <c r="BK85" s="73">
        <f t="shared" si="296"/>
        <v>1320628.5587288421</v>
      </c>
      <c r="BL85" s="73">
        <f t="shared" si="297"/>
        <v>754.92810113870303</v>
      </c>
      <c r="BM85" s="73">
        <v>-22653.20356176146</v>
      </c>
      <c r="BN85" s="73">
        <f t="shared" si="298"/>
        <v>1297975.3551670806</v>
      </c>
      <c r="BO85" s="73">
        <f t="shared" si="299"/>
        <v>740.45663067132557</v>
      </c>
      <c r="BP85" s="73">
        <v>-22653.20356176146</v>
      </c>
      <c r="BQ85" s="73">
        <f t="shared" si="300"/>
        <v>1275322.1516053192</v>
      </c>
      <c r="BR85" s="73">
        <f t="shared" si="301"/>
        <v>727.64544170590636</v>
      </c>
      <c r="BS85" s="73">
        <v>-22653.20356176146</v>
      </c>
      <c r="BT85" s="73">
        <f t="shared" si="302"/>
        <v>1252668.9480435578</v>
      </c>
      <c r="BU85" s="73">
        <f t="shared" si="303"/>
        <v>714.83425274048716</v>
      </c>
      <c r="BV85" s="73">
        <v>-22653.20356176146</v>
      </c>
      <c r="BW85" s="73">
        <f t="shared" si="304"/>
        <v>1230015.7444817964</v>
      </c>
      <c r="BX85" s="73">
        <f t="shared" si="305"/>
        <v>702.02306377506795</v>
      </c>
      <c r="BY85" s="73">
        <v>-22653.20356176146</v>
      </c>
      <c r="BZ85" s="73">
        <f t="shared" si="306"/>
        <v>1207362.540920035</v>
      </c>
      <c r="CA85" s="73">
        <f t="shared" si="307"/>
        <v>689.21187480964875</v>
      </c>
      <c r="CC85" s="104">
        <f t="shared" si="308"/>
        <v>9197.4347630294087</v>
      </c>
      <c r="CD85" s="92"/>
    </row>
    <row r="86" spans="1:82">
      <c r="A86" t="s">
        <v>110</v>
      </c>
      <c r="B86" s="116" t="s">
        <v>43</v>
      </c>
      <c r="C86" s="116" t="s">
        <v>43</v>
      </c>
      <c r="D86" s="117" t="s">
        <v>115</v>
      </c>
      <c r="E86" s="117" t="s">
        <v>116</v>
      </c>
      <c r="F86" s="117" t="str">
        <f t="shared" si="309"/>
        <v>AINTPSE</v>
      </c>
      <c r="G86" s="117" t="str">
        <f t="shared" si="310"/>
        <v>INTPSE</v>
      </c>
      <c r="H86" s="103">
        <v>9.5090184711451281E-2</v>
      </c>
      <c r="I86" s="105">
        <v>3654415.8</v>
      </c>
      <c r="J86" s="105">
        <f t="shared" si="261"/>
        <v>28958.256119537167</v>
      </c>
      <c r="K86" s="73">
        <v>-6503.1943556600672</v>
      </c>
      <c r="L86" s="73">
        <f t="shared" si="262"/>
        <v>3647912.6056443397</v>
      </c>
      <c r="M86" s="73">
        <f t="shared" si="263"/>
        <v>28932.489871516576</v>
      </c>
      <c r="N86" s="73">
        <v>-6503.1943556600672</v>
      </c>
      <c r="O86" s="73">
        <f t="shared" si="264"/>
        <v>3641409.4112886796</v>
      </c>
      <c r="P86" s="73">
        <f t="shared" si="265"/>
        <v>28880.957375475391</v>
      </c>
      <c r="Q86" s="73">
        <v>-6503.1943556600672</v>
      </c>
      <c r="R86" s="73">
        <f t="shared" si="266"/>
        <v>3634906.2169330195</v>
      </c>
      <c r="S86" s="73">
        <f t="shared" si="267"/>
        <v>28829.424879434209</v>
      </c>
      <c r="T86" s="73">
        <v>-6503.1943556600672</v>
      </c>
      <c r="U86" s="73">
        <f t="shared" si="268"/>
        <v>3628403.0225773593</v>
      </c>
      <c r="V86" s="73">
        <f t="shared" si="269"/>
        <v>28777.892383393028</v>
      </c>
      <c r="W86" s="73">
        <v>-6503.1943556600672</v>
      </c>
      <c r="X86" s="73">
        <f t="shared" si="270"/>
        <v>3621899.8282216992</v>
      </c>
      <c r="Y86" s="73">
        <f t="shared" si="271"/>
        <v>28726.359887351846</v>
      </c>
      <c r="Z86" s="73">
        <v>-6503.1943556600672</v>
      </c>
      <c r="AA86" s="73">
        <f t="shared" si="272"/>
        <v>3615396.6338660391</v>
      </c>
      <c r="AB86" s="73">
        <f t="shared" si="273"/>
        <v>28674.827391310664</v>
      </c>
      <c r="AC86" s="73">
        <v>-6433.7580257917107</v>
      </c>
      <c r="AD86" s="73">
        <f t="shared" si="274"/>
        <v>3608962.8758402476</v>
      </c>
      <c r="AE86" s="73">
        <f t="shared" si="275"/>
        <v>28623.570008329185</v>
      </c>
      <c r="AF86" s="73">
        <v>-6433.7580257917107</v>
      </c>
      <c r="AG86" s="73">
        <f t="shared" si="276"/>
        <v>3602529.1178144561</v>
      </c>
      <c r="AH86" s="73">
        <f t="shared" si="277"/>
        <v>28572.587738407408</v>
      </c>
      <c r="AI86" s="73">
        <v>-6433.7580257917107</v>
      </c>
      <c r="AJ86" s="73">
        <f t="shared" si="278"/>
        <v>3596095.3597886646</v>
      </c>
      <c r="AK86" s="73">
        <f t="shared" si="279"/>
        <v>28521.605468485635</v>
      </c>
      <c r="AL86" s="73">
        <v>-6433.7580257917107</v>
      </c>
      <c r="AM86" s="73">
        <f t="shared" si="280"/>
        <v>3589661.6017628731</v>
      </c>
      <c r="AN86" s="73">
        <f t="shared" si="281"/>
        <v>28470.623198563859</v>
      </c>
      <c r="AO86" s="73">
        <v>-6433.7580257917107</v>
      </c>
      <c r="AP86" s="73">
        <f t="shared" si="282"/>
        <v>3583227.8437370816</v>
      </c>
      <c r="AQ86" s="73">
        <f t="shared" si="283"/>
        <v>28419.640928642086</v>
      </c>
      <c r="AR86" s="73">
        <v>-6433.7580257917107</v>
      </c>
      <c r="AS86" s="73">
        <f t="shared" si="284"/>
        <v>3576794.0857112901</v>
      </c>
      <c r="AT86" s="73">
        <f t="shared" si="285"/>
        <v>28368.658658720309</v>
      </c>
      <c r="AU86" s="73">
        <v>-6433.7580257917107</v>
      </c>
      <c r="AV86" s="73">
        <f t="shared" si="286"/>
        <v>3570360.3276854986</v>
      </c>
      <c r="AW86" s="73">
        <f t="shared" si="287"/>
        <v>28317.67638879854</v>
      </c>
      <c r="AX86" s="73">
        <v>-6433.7580257917107</v>
      </c>
      <c r="AY86" s="73">
        <f t="shared" si="288"/>
        <v>3563926.5696597071</v>
      </c>
      <c r="AZ86" s="73">
        <f t="shared" si="289"/>
        <v>28266.694118876763</v>
      </c>
      <c r="BA86" s="73">
        <v>-6433.7580257917107</v>
      </c>
      <c r="BB86" s="73">
        <f t="shared" si="290"/>
        <v>3557492.8116339156</v>
      </c>
      <c r="BC86" s="73">
        <f t="shared" si="291"/>
        <v>28215.711848954987</v>
      </c>
      <c r="BD86" s="73">
        <v>-6433.7580257917107</v>
      </c>
      <c r="BE86" s="73">
        <f t="shared" si="292"/>
        <v>3551059.0536081241</v>
      </c>
      <c r="BF86" s="73">
        <f t="shared" si="293"/>
        <v>28164.729579033214</v>
      </c>
      <c r="BG86" s="73">
        <v>-6433.7580257917107</v>
      </c>
      <c r="BH86" s="73">
        <f t="shared" si="294"/>
        <v>3544625.2955823326</v>
      </c>
      <c r="BI86" s="73">
        <f t="shared" si="295"/>
        <v>28113.747309111437</v>
      </c>
      <c r="BJ86" s="73">
        <v>-6433.7580257917107</v>
      </c>
      <c r="BK86" s="73">
        <f t="shared" si="296"/>
        <v>3538191.5375565412</v>
      </c>
      <c r="BL86" s="73">
        <f t="shared" si="297"/>
        <v>28062.765039189664</v>
      </c>
      <c r="BM86" s="73">
        <v>-6296.3681462525192</v>
      </c>
      <c r="BN86" s="73">
        <f t="shared" si="298"/>
        <v>3531895.1694102888</v>
      </c>
      <c r="BO86" s="73">
        <f t="shared" si="299"/>
        <v>28012.327120477177</v>
      </c>
      <c r="BP86" s="73">
        <v>-6296.3681462525192</v>
      </c>
      <c r="BQ86" s="73">
        <f t="shared" si="300"/>
        <v>3525598.8012640364</v>
      </c>
      <c r="BR86" s="73">
        <f t="shared" si="301"/>
        <v>27962.433552973973</v>
      </c>
      <c r="BS86" s="73">
        <v>-6296.3681462525192</v>
      </c>
      <c r="BT86" s="73">
        <f t="shared" si="302"/>
        <v>3519302.4331177841</v>
      </c>
      <c r="BU86" s="73">
        <f t="shared" si="303"/>
        <v>27912.539985470768</v>
      </c>
      <c r="BV86" s="73">
        <v>-6296.3681462525192</v>
      </c>
      <c r="BW86" s="73">
        <f t="shared" si="304"/>
        <v>3513006.0649715317</v>
      </c>
      <c r="BX86" s="73">
        <f t="shared" si="305"/>
        <v>27862.646417967564</v>
      </c>
      <c r="BY86" s="73">
        <v>-6296.3681462525192</v>
      </c>
      <c r="BZ86" s="73">
        <f t="shared" si="306"/>
        <v>3506709.6968252794</v>
      </c>
      <c r="CA86" s="73">
        <f t="shared" si="307"/>
        <v>27812.752850464367</v>
      </c>
      <c r="CC86" s="104">
        <f t="shared" si="308"/>
        <v>337072.68287003879</v>
      </c>
      <c r="CD86" s="92"/>
    </row>
    <row r="87" spans="1:82">
      <c r="A87" t="s">
        <v>83</v>
      </c>
      <c r="B87" s="116" t="s">
        <v>15</v>
      </c>
      <c r="C87" s="116" t="s">
        <v>15</v>
      </c>
      <c r="D87" s="117" t="s">
        <v>115</v>
      </c>
      <c r="E87" s="117" t="s">
        <v>116</v>
      </c>
      <c r="F87" s="117" t="str">
        <f t="shared" si="309"/>
        <v>AINTPSG</v>
      </c>
      <c r="G87" s="117" t="str">
        <f t="shared" si="310"/>
        <v>INTPSG</v>
      </c>
      <c r="H87" s="103">
        <v>3.922972299431822E-2</v>
      </c>
      <c r="I87" s="105">
        <v>141397273.09</v>
      </c>
      <c r="J87" s="105">
        <f t="shared" si="261"/>
        <v>462247.9879560555</v>
      </c>
      <c r="K87" s="73">
        <v>-936842.55274219485</v>
      </c>
      <c r="L87" s="73">
        <f t="shared" si="262"/>
        <v>140460430.53725782</v>
      </c>
      <c r="M87" s="73">
        <f t="shared" si="263"/>
        <v>460716.65154633188</v>
      </c>
      <c r="N87" s="73">
        <v>-826996.58274219488</v>
      </c>
      <c r="O87" s="73">
        <f t="shared" si="264"/>
        <v>139633433.95451564</v>
      </c>
      <c r="P87" s="73">
        <f t="shared" si="265"/>
        <v>457833.52985084913</v>
      </c>
      <c r="Q87" s="73">
        <v>-874684.29274219484</v>
      </c>
      <c r="R87" s="73">
        <f t="shared" si="266"/>
        <v>138758749.66177344</v>
      </c>
      <c r="S87" s="73">
        <f t="shared" si="267"/>
        <v>455052.01029376645</v>
      </c>
      <c r="T87" s="73">
        <v>-794448.90274219483</v>
      </c>
      <c r="U87" s="73">
        <f t="shared" si="268"/>
        <v>137964300.75903124</v>
      </c>
      <c r="V87" s="73">
        <f t="shared" si="269"/>
        <v>452323.69225628837</v>
      </c>
      <c r="W87" s="73">
        <v>-371654.20274219482</v>
      </c>
      <c r="X87" s="73">
        <f t="shared" si="270"/>
        <v>137592646.55628905</v>
      </c>
      <c r="Y87" s="73">
        <f t="shared" si="271"/>
        <v>450417.61301416467</v>
      </c>
      <c r="Z87" s="73">
        <v>-297909.22274219489</v>
      </c>
      <c r="AA87" s="73">
        <f t="shared" si="272"/>
        <v>137294737.33354685</v>
      </c>
      <c r="AB87" s="73">
        <f t="shared" si="273"/>
        <v>449323.16352629475</v>
      </c>
      <c r="AC87" s="73">
        <v>-854767.67249938229</v>
      </c>
      <c r="AD87" s="73">
        <f t="shared" si="274"/>
        <v>136439969.66104746</v>
      </c>
      <c r="AE87" s="73">
        <f t="shared" si="275"/>
        <v>447439.0303886999</v>
      </c>
      <c r="AF87" s="73">
        <v>-854767.67249938229</v>
      </c>
      <c r="AG87" s="73">
        <f t="shared" si="276"/>
        <v>135585201.98854807</v>
      </c>
      <c r="AH87" s="73">
        <f t="shared" si="277"/>
        <v>444644.67213731236</v>
      </c>
      <c r="AI87" s="73">
        <v>-854767.67249938229</v>
      </c>
      <c r="AJ87" s="73">
        <f t="shared" si="278"/>
        <v>134730434.31604868</v>
      </c>
      <c r="AK87" s="73">
        <f t="shared" si="279"/>
        <v>441850.31388592505</v>
      </c>
      <c r="AL87" s="73">
        <v>-854767.67249938229</v>
      </c>
      <c r="AM87" s="73">
        <f t="shared" si="280"/>
        <v>133875666.64354929</v>
      </c>
      <c r="AN87" s="73">
        <f t="shared" si="281"/>
        <v>439055.95563453756</v>
      </c>
      <c r="AO87" s="73">
        <v>-854767.67249938229</v>
      </c>
      <c r="AP87" s="73">
        <f t="shared" si="282"/>
        <v>133020898.9710499</v>
      </c>
      <c r="AQ87" s="73">
        <f t="shared" si="283"/>
        <v>436261.59738315013</v>
      </c>
      <c r="AR87" s="73">
        <v>-854767.67249938229</v>
      </c>
      <c r="AS87" s="73">
        <f t="shared" si="284"/>
        <v>132166131.29855052</v>
      </c>
      <c r="AT87" s="73">
        <f t="shared" si="285"/>
        <v>433467.2391317627</v>
      </c>
      <c r="AU87" s="73">
        <v>-854767.67249938229</v>
      </c>
      <c r="AV87" s="73">
        <f t="shared" si="286"/>
        <v>131311363.62605113</v>
      </c>
      <c r="AW87" s="73">
        <f t="shared" si="287"/>
        <v>430672.88088037533</v>
      </c>
      <c r="AX87" s="73">
        <v>-854767.67249938229</v>
      </c>
      <c r="AY87" s="73">
        <f t="shared" si="288"/>
        <v>130456595.95355174</v>
      </c>
      <c r="AZ87" s="73">
        <f t="shared" si="289"/>
        <v>427878.52262898791</v>
      </c>
      <c r="BA87" s="73">
        <v>-854767.67249938229</v>
      </c>
      <c r="BB87" s="73">
        <f t="shared" si="290"/>
        <v>129601828.28105235</v>
      </c>
      <c r="BC87" s="73">
        <f t="shared" si="291"/>
        <v>425084.16437760042</v>
      </c>
      <c r="BD87" s="73">
        <v>-103606.16249938228</v>
      </c>
      <c r="BE87" s="73">
        <f t="shared" si="292"/>
        <v>129498222.11855297</v>
      </c>
      <c r="BF87" s="73">
        <f t="shared" si="293"/>
        <v>423517.63354126696</v>
      </c>
      <c r="BG87" s="73">
        <v>1722070.7375006182</v>
      </c>
      <c r="BH87" s="73">
        <f t="shared" si="294"/>
        <v>131220292.85605359</v>
      </c>
      <c r="BI87" s="73">
        <f t="shared" si="295"/>
        <v>426163.13008099259</v>
      </c>
      <c r="BJ87" s="73">
        <v>4800061.5075006196</v>
      </c>
      <c r="BK87" s="73">
        <f t="shared" si="296"/>
        <v>136020354.36355421</v>
      </c>
      <c r="BL87" s="73">
        <f t="shared" si="297"/>
        <v>436824.02346864715</v>
      </c>
      <c r="BM87" s="73">
        <v>-846833.63667041156</v>
      </c>
      <c r="BN87" s="73">
        <f t="shared" si="298"/>
        <v>135173520.7268838</v>
      </c>
      <c r="BO87" s="73">
        <f t="shared" si="299"/>
        <v>443285.85823140078</v>
      </c>
      <c r="BP87" s="73">
        <v>-846833.63667041156</v>
      </c>
      <c r="BQ87" s="73">
        <f t="shared" si="300"/>
        <v>134326687.09021339</v>
      </c>
      <c r="BR87" s="73">
        <f t="shared" si="301"/>
        <v>440517.43748232984</v>
      </c>
      <c r="BS87" s="73">
        <v>-846833.63667041156</v>
      </c>
      <c r="BT87" s="73">
        <f t="shared" si="302"/>
        <v>133479853.45354298</v>
      </c>
      <c r="BU87" s="73">
        <f t="shared" si="303"/>
        <v>437749.0167332589</v>
      </c>
      <c r="BV87" s="73">
        <v>-846833.63667041156</v>
      </c>
      <c r="BW87" s="73">
        <f t="shared" si="304"/>
        <v>132633019.81687257</v>
      </c>
      <c r="BX87" s="73">
        <f t="shared" si="305"/>
        <v>434980.59598418797</v>
      </c>
      <c r="BY87" s="73">
        <v>-846833.63667041156</v>
      </c>
      <c r="BZ87" s="73">
        <f t="shared" si="306"/>
        <v>131786186.18020216</v>
      </c>
      <c r="CA87" s="73">
        <f t="shared" si="307"/>
        <v>432212.17523511703</v>
      </c>
      <c r="CC87" s="104">
        <f t="shared" si="308"/>
        <v>5192352.6777759269</v>
      </c>
      <c r="CD87" s="92"/>
    </row>
    <row r="88" spans="1:82">
      <c r="A88" t="s">
        <v>117</v>
      </c>
      <c r="B88" s="116" t="s">
        <v>21</v>
      </c>
      <c r="C88" s="116" t="s">
        <v>21</v>
      </c>
      <c r="D88" s="117" t="s">
        <v>115</v>
      </c>
      <c r="E88" s="117" t="s">
        <v>116</v>
      </c>
      <c r="F88" s="117" t="str">
        <f t="shared" si="309"/>
        <v>AINTPSG-P</v>
      </c>
      <c r="G88" s="117" t="str">
        <f t="shared" si="310"/>
        <v>INTPSG-P</v>
      </c>
      <c r="H88" s="103">
        <v>2.6278055170308116E-2</v>
      </c>
      <c r="I88" s="105">
        <v>99510474.160000011</v>
      </c>
      <c r="J88" s="105">
        <f t="shared" si="261"/>
        <v>217911.81083333338</v>
      </c>
      <c r="K88" s="73">
        <v>-229529.51348077282</v>
      </c>
      <c r="L88" s="73">
        <f t="shared" si="262"/>
        <v>99280944.646519244</v>
      </c>
      <c r="M88" s="73">
        <f t="shared" si="263"/>
        <v>217660.49461589751</v>
      </c>
      <c r="N88" s="73">
        <v>-229529.51348077282</v>
      </c>
      <c r="O88" s="73">
        <f t="shared" si="264"/>
        <v>99051415.133038476</v>
      </c>
      <c r="P88" s="73">
        <f t="shared" si="265"/>
        <v>217157.86218102567</v>
      </c>
      <c r="Q88" s="73">
        <v>-229529.51348077282</v>
      </c>
      <c r="R88" s="73">
        <f t="shared" si="266"/>
        <v>98821885.619557709</v>
      </c>
      <c r="S88" s="73">
        <f t="shared" si="267"/>
        <v>216655.2297461539</v>
      </c>
      <c r="T88" s="73">
        <v>-229529.51348077282</v>
      </c>
      <c r="U88" s="73">
        <f t="shared" si="268"/>
        <v>98592356.106076941</v>
      </c>
      <c r="V88" s="73">
        <f t="shared" si="269"/>
        <v>216152.59731128206</v>
      </c>
      <c r="W88" s="73">
        <v>-229529.51348077282</v>
      </c>
      <c r="X88" s="73">
        <f t="shared" si="270"/>
        <v>98362826.592596173</v>
      </c>
      <c r="Y88" s="73">
        <f t="shared" si="271"/>
        <v>215649.96487641029</v>
      </c>
      <c r="Z88" s="73">
        <v>-229529.51348077282</v>
      </c>
      <c r="AA88" s="73">
        <f t="shared" si="272"/>
        <v>98133297.079115406</v>
      </c>
      <c r="AB88" s="73">
        <f t="shared" si="273"/>
        <v>215147.33244153846</v>
      </c>
      <c r="AC88" s="73">
        <v>-226352.9354569955</v>
      </c>
      <c r="AD88" s="73">
        <f t="shared" si="274"/>
        <v>97906944.143658414</v>
      </c>
      <c r="AE88" s="73">
        <f t="shared" si="275"/>
        <v>214648.17810219005</v>
      </c>
      <c r="AF88" s="73">
        <v>-226352.9354569955</v>
      </c>
      <c r="AG88" s="73">
        <f t="shared" si="276"/>
        <v>97680591.208201423</v>
      </c>
      <c r="AH88" s="73">
        <f t="shared" si="277"/>
        <v>214152.50185836505</v>
      </c>
      <c r="AI88" s="73">
        <v>-226352.9354569955</v>
      </c>
      <c r="AJ88" s="73">
        <f t="shared" si="278"/>
        <v>97454238.272744432</v>
      </c>
      <c r="AK88" s="73">
        <f t="shared" si="279"/>
        <v>213656.82561454005</v>
      </c>
      <c r="AL88" s="73">
        <v>-226352.9354569955</v>
      </c>
      <c r="AM88" s="73">
        <f t="shared" si="280"/>
        <v>97227885.337287441</v>
      </c>
      <c r="AN88" s="73">
        <f t="shared" si="281"/>
        <v>213161.14937071505</v>
      </c>
      <c r="AO88" s="73">
        <v>-226352.9354569955</v>
      </c>
      <c r="AP88" s="73">
        <f t="shared" si="282"/>
        <v>97001532.40183045</v>
      </c>
      <c r="AQ88" s="73">
        <f t="shared" si="283"/>
        <v>212665.47312689005</v>
      </c>
      <c r="AR88" s="73">
        <v>-226352.9354569955</v>
      </c>
      <c r="AS88" s="73">
        <f t="shared" si="284"/>
        <v>96775179.466373459</v>
      </c>
      <c r="AT88" s="73">
        <f t="shared" si="285"/>
        <v>212169.79688306505</v>
      </c>
      <c r="AU88" s="73">
        <v>-226352.9354569955</v>
      </c>
      <c r="AV88" s="73">
        <f t="shared" si="286"/>
        <v>96548826.530916467</v>
      </c>
      <c r="AW88" s="73">
        <f t="shared" si="287"/>
        <v>211674.12063924005</v>
      </c>
      <c r="AX88" s="73">
        <v>-226352.9354569955</v>
      </c>
      <c r="AY88" s="73">
        <f t="shared" si="288"/>
        <v>96322473.595459476</v>
      </c>
      <c r="AZ88" s="73">
        <f t="shared" si="289"/>
        <v>211178.44439541505</v>
      </c>
      <c r="BA88" s="73">
        <v>-226352.9354569955</v>
      </c>
      <c r="BB88" s="73">
        <f t="shared" si="290"/>
        <v>96096120.660002485</v>
      </c>
      <c r="BC88" s="73">
        <f t="shared" si="291"/>
        <v>210682.76815159005</v>
      </c>
      <c r="BD88" s="73">
        <v>-226352.9354569955</v>
      </c>
      <c r="BE88" s="73">
        <f t="shared" si="292"/>
        <v>95869767.724545494</v>
      </c>
      <c r="BF88" s="73">
        <f t="shared" si="293"/>
        <v>210187.09190776505</v>
      </c>
      <c r="BG88" s="73">
        <v>-226352.9354569955</v>
      </c>
      <c r="BH88" s="73">
        <f t="shared" si="294"/>
        <v>95643414.789088503</v>
      </c>
      <c r="BI88" s="73">
        <f t="shared" si="295"/>
        <v>209691.41566394005</v>
      </c>
      <c r="BJ88" s="73">
        <v>-226352.9354569955</v>
      </c>
      <c r="BK88" s="73">
        <f t="shared" si="296"/>
        <v>95417061.853631511</v>
      </c>
      <c r="BL88" s="73">
        <f t="shared" si="297"/>
        <v>209195.73942011505</v>
      </c>
      <c r="BM88" s="73">
        <v>-220087.70403218875</v>
      </c>
      <c r="BN88" s="73">
        <f t="shared" si="298"/>
        <v>95196974.149599329</v>
      </c>
      <c r="BO88" s="73">
        <f t="shared" si="299"/>
        <v>208706.9230969999</v>
      </c>
      <c r="BP88" s="73">
        <v>-220087.70403218875</v>
      </c>
      <c r="BQ88" s="73">
        <f t="shared" si="300"/>
        <v>94976886.445567146</v>
      </c>
      <c r="BR88" s="73">
        <f t="shared" si="301"/>
        <v>208224.96669459456</v>
      </c>
      <c r="BS88" s="73">
        <v>-220087.70403218875</v>
      </c>
      <c r="BT88" s="73">
        <f t="shared" si="302"/>
        <v>94756798.741534963</v>
      </c>
      <c r="BU88" s="73">
        <f t="shared" si="303"/>
        <v>207743.0102921892</v>
      </c>
      <c r="BV88" s="73">
        <v>-220087.70403218875</v>
      </c>
      <c r="BW88" s="73">
        <f t="shared" si="304"/>
        <v>94536711.037502781</v>
      </c>
      <c r="BX88" s="73">
        <f t="shared" si="305"/>
        <v>207261.05388978389</v>
      </c>
      <c r="BY88" s="73">
        <v>-220087.70403218875</v>
      </c>
      <c r="BZ88" s="73">
        <f t="shared" si="306"/>
        <v>94316623.333470598</v>
      </c>
      <c r="CA88" s="73">
        <f t="shared" si="307"/>
        <v>206779.09748737852</v>
      </c>
      <c r="CC88" s="104">
        <f t="shared" si="308"/>
        <v>2513494.4285220769</v>
      </c>
      <c r="CD88" s="92"/>
    </row>
    <row r="89" spans="1:82">
      <c r="A89" t="s">
        <v>117</v>
      </c>
      <c r="B89" s="116" t="s">
        <v>22</v>
      </c>
      <c r="C89" s="116" t="s">
        <v>22</v>
      </c>
      <c r="D89" s="117" t="s">
        <v>115</v>
      </c>
      <c r="E89" s="117" t="s">
        <v>116</v>
      </c>
      <c r="F89" s="117" t="str">
        <f t="shared" si="309"/>
        <v>AINTPSG-U</v>
      </c>
      <c r="G89" s="117" t="str">
        <f t="shared" si="310"/>
        <v>INTPSG-U</v>
      </c>
      <c r="H89" s="103">
        <v>3.3383548576060518E-2</v>
      </c>
      <c r="I89" s="105">
        <v>9189362.9600000009</v>
      </c>
      <c r="J89" s="105">
        <f t="shared" si="261"/>
        <v>25564.462063184274</v>
      </c>
      <c r="K89" s="73">
        <v>-7682.7427578636552</v>
      </c>
      <c r="L89" s="73">
        <f t="shared" si="262"/>
        <v>9181680.2172421366</v>
      </c>
      <c r="M89" s="73">
        <f t="shared" si="263"/>
        <v>25553.775512515334</v>
      </c>
      <c r="N89" s="73">
        <v>-7682.7427578636552</v>
      </c>
      <c r="O89" s="73">
        <f t="shared" si="264"/>
        <v>9173997.4744842723</v>
      </c>
      <c r="P89" s="73">
        <f t="shared" si="265"/>
        <v>25532.40241117746</v>
      </c>
      <c r="Q89" s="73">
        <v>-7682.7427578636552</v>
      </c>
      <c r="R89" s="73">
        <f t="shared" si="266"/>
        <v>9166314.731726408</v>
      </c>
      <c r="S89" s="73">
        <f t="shared" si="267"/>
        <v>25511.029309839578</v>
      </c>
      <c r="T89" s="73">
        <v>-7682.7427578636552</v>
      </c>
      <c r="U89" s="73">
        <f t="shared" si="268"/>
        <v>9158631.9889685437</v>
      </c>
      <c r="V89" s="73">
        <f t="shared" si="269"/>
        <v>25489.656208501703</v>
      </c>
      <c r="W89" s="73">
        <v>-7682.7427578636552</v>
      </c>
      <c r="X89" s="73">
        <f t="shared" si="270"/>
        <v>9150949.2462106794</v>
      </c>
      <c r="Y89" s="73">
        <f t="shared" si="271"/>
        <v>25468.283107163821</v>
      </c>
      <c r="Z89" s="73">
        <v>-7682.7427578636552</v>
      </c>
      <c r="AA89" s="73">
        <f t="shared" si="272"/>
        <v>9143266.5034528151</v>
      </c>
      <c r="AB89" s="73">
        <f t="shared" si="273"/>
        <v>25446.910005825946</v>
      </c>
      <c r="AC89" s="73">
        <v>-7644.2039364847815</v>
      </c>
      <c r="AD89" s="73">
        <f t="shared" si="274"/>
        <v>9135622.2995163295</v>
      </c>
      <c r="AE89" s="73">
        <f t="shared" si="275"/>
        <v>25425.590511263712</v>
      </c>
      <c r="AF89" s="73">
        <v>-7644.2039364847815</v>
      </c>
      <c r="AG89" s="73">
        <f t="shared" si="276"/>
        <v>9127978.095579844</v>
      </c>
      <c r="AH89" s="73">
        <f t="shared" si="277"/>
        <v>25404.324623477136</v>
      </c>
      <c r="AI89" s="73">
        <v>-7644.2039364847815</v>
      </c>
      <c r="AJ89" s="73">
        <f t="shared" si="278"/>
        <v>9120333.8916433584</v>
      </c>
      <c r="AK89" s="73">
        <f t="shared" si="279"/>
        <v>25383.058735690549</v>
      </c>
      <c r="AL89" s="73">
        <v>-7644.2039364847815</v>
      </c>
      <c r="AM89" s="73">
        <f t="shared" si="280"/>
        <v>9112689.6877068728</v>
      </c>
      <c r="AN89" s="73">
        <f t="shared" si="281"/>
        <v>25361.792847903969</v>
      </c>
      <c r="AO89" s="73">
        <v>-7644.2039364847815</v>
      </c>
      <c r="AP89" s="73">
        <f t="shared" si="282"/>
        <v>9105045.4837703872</v>
      </c>
      <c r="AQ89" s="73">
        <f t="shared" si="283"/>
        <v>25340.526960117382</v>
      </c>
      <c r="AR89" s="73">
        <v>-7644.2039364847815</v>
      </c>
      <c r="AS89" s="73">
        <f t="shared" si="284"/>
        <v>9097401.2798339017</v>
      </c>
      <c r="AT89" s="73">
        <f t="shared" si="285"/>
        <v>25319.261072330806</v>
      </c>
      <c r="AU89" s="73">
        <v>-7644.2039364847815</v>
      </c>
      <c r="AV89" s="73">
        <f t="shared" si="286"/>
        <v>9089757.0758974161</v>
      </c>
      <c r="AW89" s="73">
        <f t="shared" si="287"/>
        <v>25297.995184544223</v>
      </c>
      <c r="AX89" s="73">
        <v>-7644.2039364847815</v>
      </c>
      <c r="AY89" s="73">
        <f t="shared" si="288"/>
        <v>9082112.8719609305</v>
      </c>
      <c r="AZ89" s="73">
        <f t="shared" si="289"/>
        <v>25276.729296757647</v>
      </c>
      <c r="BA89" s="73">
        <v>-7644.2039364847815</v>
      </c>
      <c r="BB89" s="73">
        <f t="shared" si="290"/>
        <v>9074468.668024445</v>
      </c>
      <c r="BC89" s="73">
        <f t="shared" si="291"/>
        <v>25255.46340897106</v>
      </c>
      <c r="BD89" s="73">
        <v>-7644.2039364847815</v>
      </c>
      <c r="BE89" s="73">
        <f t="shared" si="292"/>
        <v>9066824.4640879594</v>
      </c>
      <c r="BF89" s="73">
        <f t="shared" si="293"/>
        <v>25234.197521184484</v>
      </c>
      <c r="BG89" s="73">
        <v>-7644.2039364847815</v>
      </c>
      <c r="BH89" s="73">
        <f t="shared" si="294"/>
        <v>9059180.2601514738</v>
      </c>
      <c r="BI89" s="73">
        <f t="shared" si="295"/>
        <v>25212.931633397893</v>
      </c>
      <c r="BJ89" s="73">
        <v>-7644.2039364847815</v>
      </c>
      <c r="BK89" s="73">
        <f t="shared" si="296"/>
        <v>9051536.0562149882</v>
      </c>
      <c r="BL89" s="73">
        <f t="shared" si="297"/>
        <v>25191.665745611317</v>
      </c>
      <c r="BM89" s="73">
        <v>-7567.5129370912828</v>
      </c>
      <c r="BN89" s="73">
        <f t="shared" si="298"/>
        <v>9043968.5432778969</v>
      </c>
      <c r="BO89" s="73">
        <f t="shared" si="299"/>
        <v>25170.506533562384</v>
      </c>
      <c r="BP89" s="73">
        <v>-7567.5129370912828</v>
      </c>
      <c r="BQ89" s="73">
        <f t="shared" si="300"/>
        <v>9036401.0303408056</v>
      </c>
      <c r="BR89" s="73">
        <f t="shared" si="301"/>
        <v>25149.453997251108</v>
      </c>
      <c r="BS89" s="73">
        <v>-7567.5129370912828</v>
      </c>
      <c r="BT89" s="73">
        <f t="shared" si="302"/>
        <v>9028833.5174037144</v>
      </c>
      <c r="BU89" s="73">
        <f t="shared" si="303"/>
        <v>25128.401460939829</v>
      </c>
      <c r="BV89" s="73">
        <v>-7567.5129370912828</v>
      </c>
      <c r="BW89" s="73">
        <f t="shared" si="304"/>
        <v>9021266.0044666231</v>
      </c>
      <c r="BX89" s="73">
        <f t="shared" si="305"/>
        <v>25107.348924628546</v>
      </c>
      <c r="BY89" s="73">
        <v>-7567.5129370912828</v>
      </c>
      <c r="BZ89" s="73">
        <f t="shared" si="306"/>
        <v>9013698.4915295318</v>
      </c>
      <c r="CA89" s="73">
        <f t="shared" si="307"/>
        <v>25086.296388317267</v>
      </c>
      <c r="CC89" s="104">
        <f t="shared" si="308"/>
        <v>302430.25116749655</v>
      </c>
      <c r="CD89" s="92"/>
    </row>
    <row r="90" spans="1:82">
      <c r="A90" t="s">
        <v>108</v>
      </c>
      <c r="B90" s="116" t="s">
        <v>41</v>
      </c>
      <c r="C90" s="116" t="s">
        <v>41</v>
      </c>
      <c r="D90" s="117" t="s">
        <v>115</v>
      </c>
      <c r="E90" s="117" t="s">
        <v>116</v>
      </c>
      <c r="F90" s="117" t="str">
        <f t="shared" si="309"/>
        <v>AINTPSO</v>
      </c>
      <c r="G90" s="117" t="str">
        <f t="shared" si="310"/>
        <v>INTPSO</v>
      </c>
      <c r="H90" s="103">
        <v>5.4974090031589963E-2</v>
      </c>
      <c r="I90" s="105">
        <v>375888954.18000001</v>
      </c>
      <c r="J90" s="105">
        <f t="shared" si="261"/>
        <v>1722012.767414293</v>
      </c>
      <c r="K90" s="73">
        <v>132070.81755012914</v>
      </c>
      <c r="L90" s="73">
        <f t="shared" si="262"/>
        <v>376021024.99755013</v>
      </c>
      <c r="M90" s="73">
        <f t="shared" si="263"/>
        <v>1722315.2871232321</v>
      </c>
      <c r="N90" s="73">
        <v>-368929.18244987086</v>
      </c>
      <c r="O90" s="73">
        <f t="shared" si="264"/>
        <v>375652095.81510025</v>
      </c>
      <c r="P90" s="73">
        <f t="shared" si="265"/>
        <v>1721772.7424117019</v>
      </c>
      <c r="Q90" s="73">
        <v>152389.83755012916</v>
      </c>
      <c r="R90" s="73">
        <f t="shared" si="266"/>
        <v>375804485.65265036</v>
      </c>
      <c r="S90" s="73">
        <f t="shared" si="267"/>
        <v>1721276.7401849555</v>
      </c>
      <c r="T90" s="73">
        <v>782869.31556763209</v>
      </c>
      <c r="U90" s="73">
        <f t="shared" si="268"/>
        <v>376587354.96821797</v>
      </c>
      <c r="V90" s="73">
        <f t="shared" si="269"/>
        <v>1723419.0327218876</v>
      </c>
      <c r="W90" s="73">
        <v>1068208.6261465163</v>
      </c>
      <c r="X90" s="73">
        <f t="shared" si="270"/>
        <v>377655563.59436446</v>
      </c>
      <c r="Y90" s="73">
        <f t="shared" si="271"/>
        <v>1727659.0879478578</v>
      </c>
      <c r="Z90" s="73">
        <v>5304903.9740278199</v>
      </c>
      <c r="AA90" s="73">
        <f t="shared" si="272"/>
        <v>382960467.56839228</v>
      </c>
      <c r="AB90" s="73">
        <f t="shared" si="273"/>
        <v>1742257.2573588341</v>
      </c>
      <c r="AC90" s="73">
        <v>226706.09280274017</v>
      </c>
      <c r="AD90" s="73">
        <f t="shared" si="274"/>
        <v>383187173.66119504</v>
      </c>
      <c r="AE90" s="73">
        <f t="shared" si="275"/>
        <v>1754927.8919352342</v>
      </c>
      <c r="AF90" s="73">
        <v>-530424.18719725963</v>
      </c>
      <c r="AG90" s="73">
        <f t="shared" si="276"/>
        <v>382656749.47399777</v>
      </c>
      <c r="AH90" s="73">
        <f t="shared" si="277"/>
        <v>1754232.1991908399</v>
      </c>
      <c r="AI90" s="73">
        <v>-484694.18719725974</v>
      </c>
      <c r="AJ90" s="73">
        <f t="shared" si="278"/>
        <v>382172055.2868005</v>
      </c>
      <c r="AK90" s="73">
        <f t="shared" si="279"/>
        <v>1751906.9821530608</v>
      </c>
      <c r="AL90" s="73">
        <v>-348269.18719725974</v>
      </c>
      <c r="AM90" s="73">
        <f t="shared" si="280"/>
        <v>381823786.09960324</v>
      </c>
      <c r="AN90" s="73">
        <f t="shared" si="281"/>
        <v>1749999.0070056869</v>
      </c>
      <c r="AO90" s="73">
        <v>-412699.18719725974</v>
      </c>
      <c r="AP90" s="73">
        <f t="shared" si="282"/>
        <v>381411086.91240597</v>
      </c>
      <c r="AQ90" s="73">
        <f t="shared" si="283"/>
        <v>1748255.942675472</v>
      </c>
      <c r="AR90" s="73">
        <v>1604610.7028027405</v>
      </c>
      <c r="AS90" s="73">
        <f t="shared" si="284"/>
        <v>383015697.61520869</v>
      </c>
      <c r="AT90" s="73">
        <f t="shared" si="285"/>
        <v>1750986.119799163</v>
      </c>
      <c r="AU90" s="73">
        <v>-94119.187197259627</v>
      </c>
      <c r="AV90" s="73">
        <f t="shared" si="286"/>
        <v>382921578.42801142</v>
      </c>
      <c r="AW90" s="73">
        <f t="shared" si="287"/>
        <v>1754446.0321562814</v>
      </c>
      <c r="AX90" s="73">
        <v>-336369.18719725974</v>
      </c>
      <c r="AY90" s="73">
        <f t="shared" si="288"/>
        <v>382585209.24081415</v>
      </c>
      <c r="AZ90" s="73">
        <f t="shared" si="289"/>
        <v>1753459.9610458016</v>
      </c>
      <c r="BA90" s="73">
        <v>-187959.18719725963</v>
      </c>
      <c r="BB90" s="73">
        <f t="shared" si="290"/>
        <v>382397250.05361688</v>
      </c>
      <c r="BC90" s="73">
        <f t="shared" si="291"/>
        <v>1752258.9412432981</v>
      </c>
      <c r="BD90" s="73">
        <v>333090.81280274026</v>
      </c>
      <c r="BE90" s="73">
        <f t="shared" si="292"/>
        <v>382730340.86641961</v>
      </c>
      <c r="BF90" s="73">
        <f t="shared" si="293"/>
        <v>1752591.3778704843</v>
      </c>
      <c r="BG90" s="73">
        <v>537345.81280274049</v>
      </c>
      <c r="BH90" s="73">
        <f t="shared" si="294"/>
        <v>383267686.67922235</v>
      </c>
      <c r="BI90" s="73">
        <f t="shared" si="295"/>
        <v>1754585.1887631018</v>
      </c>
      <c r="BJ90" s="73">
        <v>1570690.8128027404</v>
      </c>
      <c r="BK90" s="73">
        <f t="shared" si="296"/>
        <v>384838377.49202508</v>
      </c>
      <c r="BL90" s="73">
        <f t="shared" si="297"/>
        <v>1759413.8302316824</v>
      </c>
      <c r="BM90" s="73">
        <v>334669.50336712447</v>
      </c>
      <c r="BN90" s="73">
        <f t="shared" si="298"/>
        <v>385173046.9953922</v>
      </c>
      <c r="BO90" s="73">
        <f t="shared" si="299"/>
        <v>1763778.2239635047</v>
      </c>
      <c r="BP90" s="73">
        <v>-522410.14663287549</v>
      </c>
      <c r="BQ90" s="73">
        <f t="shared" si="300"/>
        <v>384650636.84875935</v>
      </c>
      <c r="BR90" s="73">
        <f t="shared" si="301"/>
        <v>1763348.1876707764</v>
      </c>
      <c r="BS90" s="73">
        <v>-475597.41663287539</v>
      </c>
      <c r="BT90" s="73">
        <f t="shared" si="302"/>
        <v>384175039.43212646</v>
      </c>
      <c r="BU90" s="73">
        <f t="shared" si="303"/>
        <v>1761062.1644359773</v>
      </c>
      <c r="BV90" s="73">
        <v>-333637.73843199026</v>
      </c>
      <c r="BW90" s="73">
        <f t="shared" si="304"/>
        <v>383841401.69369447</v>
      </c>
      <c r="BX90" s="73">
        <f t="shared" si="305"/>
        <v>1759208.5408413413</v>
      </c>
      <c r="BY90" s="73">
        <v>-400712.47246251622</v>
      </c>
      <c r="BZ90" s="73">
        <f t="shared" si="306"/>
        <v>383440689.22123194</v>
      </c>
      <c r="CA90" s="73">
        <f t="shared" si="307"/>
        <v>1757526.4477326565</v>
      </c>
      <c r="CC90" s="104">
        <f t="shared" si="308"/>
        <v>21082665.015754074</v>
      </c>
      <c r="CD90" s="92"/>
    </row>
    <row r="91" spans="1:82">
      <c r="A91" t="s">
        <v>102</v>
      </c>
      <c r="B91" s="116" t="s">
        <v>33</v>
      </c>
      <c r="C91" s="116" t="s">
        <v>33</v>
      </c>
      <c r="D91" s="117" t="s">
        <v>115</v>
      </c>
      <c r="E91" s="117" t="s">
        <v>116</v>
      </c>
      <c r="F91" s="117" t="str">
        <f t="shared" si="309"/>
        <v>AINTPUT</v>
      </c>
      <c r="G91" s="117" t="str">
        <f t="shared" si="310"/>
        <v>INTPUT</v>
      </c>
      <c r="H91" s="103">
        <v>4.2918002189314798E-3</v>
      </c>
      <c r="I91" s="105">
        <v>3003131.4</v>
      </c>
      <c r="J91" s="105">
        <f t="shared" si="261"/>
        <v>1074.0700000000002</v>
      </c>
      <c r="K91" s="73">
        <v>-52.070475057344957</v>
      </c>
      <c r="L91" s="73">
        <f t="shared" si="262"/>
        <v>3003079.3295249427</v>
      </c>
      <c r="M91" s="73">
        <f t="shared" si="263"/>
        <v>1074.0606884968229</v>
      </c>
      <c r="N91" s="73">
        <v>-52.070475057344957</v>
      </c>
      <c r="O91" s="73">
        <f t="shared" si="264"/>
        <v>3003027.2590498854</v>
      </c>
      <c r="P91" s="73">
        <f t="shared" si="265"/>
        <v>1074.042065490469</v>
      </c>
      <c r="Q91" s="73">
        <v>-52.070475057344957</v>
      </c>
      <c r="R91" s="73">
        <f t="shared" si="266"/>
        <v>3002975.1885748282</v>
      </c>
      <c r="S91" s="73">
        <f t="shared" si="267"/>
        <v>1074.0234424841144</v>
      </c>
      <c r="T91" s="73">
        <v>-52.070475057344957</v>
      </c>
      <c r="U91" s="73">
        <f t="shared" si="268"/>
        <v>3002923.118099771</v>
      </c>
      <c r="V91" s="73">
        <f t="shared" si="269"/>
        <v>1074.0048194777605</v>
      </c>
      <c r="W91" s="73">
        <v>-52.070475057344957</v>
      </c>
      <c r="X91" s="73">
        <f t="shared" si="270"/>
        <v>3002871.0476247137</v>
      </c>
      <c r="Y91" s="73">
        <f t="shared" si="271"/>
        <v>1073.9861964714062</v>
      </c>
      <c r="Z91" s="73">
        <v>-52.070475057344957</v>
      </c>
      <c r="AA91" s="73">
        <f t="shared" si="272"/>
        <v>3002818.9771496565</v>
      </c>
      <c r="AB91" s="73">
        <f t="shared" si="273"/>
        <v>1073.9675734650521</v>
      </c>
      <c r="AC91" s="73">
        <v>-52.065058042879265</v>
      </c>
      <c r="AD91" s="73">
        <f t="shared" si="274"/>
        <v>3002766.9120916137</v>
      </c>
      <c r="AE91" s="73">
        <f t="shared" si="275"/>
        <v>1073.9489514273955</v>
      </c>
      <c r="AF91" s="73">
        <v>-52.065058042879265</v>
      </c>
      <c r="AG91" s="73">
        <f t="shared" si="276"/>
        <v>3002714.847033571</v>
      </c>
      <c r="AH91" s="73">
        <f t="shared" si="277"/>
        <v>1073.9303303584363</v>
      </c>
      <c r="AI91" s="73">
        <v>-52.065058042879265</v>
      </c>
      <c r="AJ91" s="73">
        <f t="shared" si="278"/>
        <v>3002662.7819755282</v>
      </c>
      <c r="AK91" s="73">
        <f t="shared" si="279"/>
        <v>1073.9117092894778</v>
      </c>
      <c r="AL91" s="73">
        <v>-52.065058042879265</v>
      </c>
      <c r="AM91" s="73">
        <f t="shared" si="280"/>
        <v>3002610.7169174855</v>
      </c>
      <c r="AN91" s="73">
        <f t="shared" si="281"/>
        <v>1073.8930882205186</v>
      </c>
      <c r="AO91" s="73">
        <v>-52.065058042879265</v>
      </c>
      <c r="AP91" s="73">
        <f t="shared" si="282"/>
        <v>3002558.6518594427</v>
      </c>
      <c r="AQ91" s="73">
        <f t="shared" si="283"/>
        <v>1073.8744671515599</v>
      </c>
      <c r="AR91" s="73">
        <v>-52.065058042879265</v>
      </c>
      <c r="AS91" s="73">
        <f t="shared" si="284"/>
        <v>3002506.5868013999</v>
      </c>
      <c r="AT91" s="73">
        <f t="shared" si="285"/>
        <v>1073.8558460826009</v>
      </c>
      <c r="AU91" s="73">
        <v>-52.065058042879265</v>
      </c>
      <c r="AV91" s="73">
        <f t="shared" si="286"/>
        <v>3002454.5217433572</v>
      </c>
      <c r="AW91" s="73">
        <f t="shared" si="287"/>
        <v>1073.8372250136422</v>
      </c>
      <c r="AX91" s="73">
        <v>-52.065058042879265</v>
      </c>
      <c r="AY91" s="73">
        <f t="shared" si="288"/>
        <v>3002402.4566853144</v>
      </c>
      <c r="AZ91" s="73">
        <f t="shared" si="289"/>
        <v>1073.818603944683</v>
      </c>
      <c r="BA91" s="73">
        <v>-52.065058042879265</v>
      </c>
      <c r="BB91" s="73">
        <f t="shared" si="290"/>
        <v>3002350.3916272717</v>
      </c>
      <c r="BC91" s="73">
        <f t="shared" si="291"/>
        <v>1073.7999828757245</v>
      </c>
      <c r="BD91" s="73">
        <v>-52.065058042879265</v>
      </c>
      <c r="BE91" s="73">
        <f t="shared" si="292"/>
        <v>3002298.3265692289</v>
      </c>
      <c r="BF91" s="73">
        <f t="shared" si="293"/>
        <v>1073.7813618067655</v>
      </c>
      <c r="BG91" s="73">
        <v>-52.065058042879265</v>
      </c>
      <c r="BH91" s="73">
        <f t="shared" si="294"/>
        <v>3002246.2615111861</v>
      </c>
      <c r="BI91" s="73">
        <f t="shared" si="295"/>
        <v>1073.7627407378066</v>
      </c>
      <c r="BJ91" s="73">
        <v>-52.065058042879265</v>
      </c>
      <c r="BK91" s="73">
        <f t="shared" si="296"/>
        <v>3002194.1964531434</v>
      </c>
      <c r="BL91" s="73">
        <f t="shared" si="297"/>
        <v>1073.7441196688476</v>
      </c>
      <c r="BM91" s="73">
        <v>-52.054225141037506</v>
      </c>
      <c r="BN91" s="73">
        <f t="shared" si="298"/>
        <v>3002142.1422280022</v>
      </c>
      <c r="BO91" s="73">
        <f t="shared" si="299"/>
        <v>1073.7255005370826</v>
      </c>
      <c r="BP91" s="73">
        <v>-52.054225141037506</v>
      </c>
      <c r="BQ91" s="73">
        <f t="shared" si="300"/>
        <v>3002090.088002861</v>
      </c>
      <c r="BR91" s="73">
        <f t="shared" si="301"/>
        <v>1073.7068833425112</v>
      </c>
      <c r="BS91" s="73">
        <v>-52.054225141037506</v>
      </c>
      <c r="BT91" s="73">
        <f t="shared" si="302"/>
        <v>3002038.0337777198</v>
      </c>
      <c r="BU91" s="73">
        <f t="shared" si="303"/>
        <v>1073.6882661479397</v>
      </c>
      <c r="BV91" s="73">
        <v>-52.054225141037506</v>
      </c>
      <c r="BW91" s="73">
        <f t="shared" si="304"/>
        <v>3001985.9795525786</v>
      </c>
      <c r="BX91" s="73">
        <f t="shared" si="305"/>
        <v>1073.6696489533681</v>
      </c>
      <c r="BY91" s="73">
        <v>-52.054225141037506</v>
      </c>
      <c r="BZ91" s="73">
        <f t="shared" si="306"/>
        <v>3001933.9253274375</v>
      </c>
      <c r="CA91" s="73">
        <f t="shared" si="307"/>
        <v>1073.6510317587968</v>
      </c>
      <c r="CC91" s="104">
        <f t="shared" si="308"/>
        <v>12885.041210869767</v>
      </c>
      <c r="CD91" s="92"/>
    </row>
    <row r="92" spans="1:82">
      <c r="A92" t="s">
        <v>100</v>
      </c>
      <c r="B92" s="116" t="s">
        <v>34</v>
      </c>
      <c r="C92" s="116" t="s">
        <v>34</v>
      </c>
      <c r="D92" s="117" t="s">
        <v>115</v>
      </c>
      <c r="E92" s="117" t="s">
        <v>116</v>
      </c>
      <c r="F92" s="117" t="str">
        <f t="shared" si="309"/>
        <v>AINTPWA</v>
      </c>
      <c r="G92" s="117" t="str">
        <f t="shared" si="310"/>
        <v>INTPWA</v>
      </c>
      <c r="H92" s="103">
        <v>0</v>
      </c>
      <c r="I92" s="105">
        <v>627213.80000000005</v>
      </c>
      <c r="J92" s="105">
        <f t="shared" si="261"/>
        <v>0</v>
      </c>
      <c r="K92" s="73">
        <v>-10434.33110931022</v>
      </c>
      <c r="L92" s="73">
        <f t="shared" si="262"/>
        <v>616779.46889068978</v>
      </c>
      <c r="M92" s="73">
        <f t="shared" si="263"/>
        <v>0</v>
      </c>
      <c r="N92" s="73">
        <v>-10434.33110931022</v>
      </c>
      <c r="O92" s="73">
        <f t="shared" si="264"/>
        <v>606345.13778137951</v>
      </c>
      <c r="P92" s="73">
        <f t="shared" si="265"/>
        <v>0</v>
      </c>
      <c r="Q92" s="73">
        <v>-10434.33110931022</v>
      </c>
      <c r="R92" s="73">
        <f t="shared" si="266"/>
        <v>595910.80667206924</v>
      </c>
      <c r="S92" s="73">
        <f t="shared" si="267"/>
        <v>0</v>
      </c>
      <c r="T92" s="73">
        <v>-10434.33110931022</v>
      </c>
      <c r="U92" s="73">
        <f t="shared" si="268"/>
        <v>585476.47556275898</v>
      </c>
      <c r="V92" s="73">
        <f t="shared" si="269"/>
        <v>0</v>
      </c>
      <c r="W92" s="73">
        <v>-10434.33110931022</v>
      </c>
      <c r="X92" s="73">
        <f t="shared" si="270"/>
        <v>575042.14445344871</v>
      </c>
      <c r="Y92" s="73">
        <f t="shared" si="271"/>
        <v>0</v>
      </c>
      <c r="Z92" s="73">
        <v>-10434.33110931022</v>
      </c>
      <c r="AA92" s="73">
        <f t="shared" si="272"/>
        <v>564607.81334413844</v>
      </c>
      <c r="AB92" s="73">
        <f t="shared" si="273"/>
        <v>0</v>
      </c>
      <c r="AC92" s="73">
        <v>-9392.8176824814145</v>
      </c>
      <c r="AD92" s="73">
        <f t="shared" si="274"/>
        <v>555214.99566165707</v>
      </c>
      <c r="AE92" s="73">
        <f t="shared" si="275"/>
        <v>0</v>
      </c>
      <c r="AF92" s="73">
        <v>-9392.8176824814145</v>
      </c>
      <c r="AG92" s="73">
        <f t="shared" si="276"/>
        <v>545822.1779791757</v>
      </c>
      <c r="AH92" s="73">
        <f t="shared" si="277"/>
        <v>0</v>
      </c>
      <c r="AI92" s="73">
        <v>-9392.8176824814145</v>
      </c>
      <c r="AJ92" s="73">
        <f t="shared" si="278"/>
        <v>536429.36029669433</v>
      </c>
      <c r="AK92" s="73">
        <f t="shared" si="279"/>
        <v>0</v>
      </c>
      <c r="AL92" s="73">
        <v>-9392.8176824814145</v>
      </c>
      <c r="AM92" s="73">
        <f t="shared" si="280"/>
        <v>527036.54261421296</v>
      </c>
      <c r="AN92" s="73">
        <f t="shared" si="281"/>
        <v>0</v>
      </c>
      <c r="AO92" s="73">
        <v>-9392.8176824814145</v>
      </c>
      <c r="AP92" s="73">
        <f t="shared" si="282"/>
        <v>517643.72493173153</v>
      </c>
      <c r="AQ92" s="73">
        <f t="shared" si="283"/>
        <v>0</v>
      </c>
      <c r="AR92" s="73">
        <v>-9392.8176824814145</v>
      </c>
      <c r="AS92" s="73">
        <f t="shared" si="284"/>
        <v>508250.9072492501</v>
      </c>
      <c r="AT92" s="73">
        <f t="shared" si="285"/>
        <v>0</v>
      </c>
      <c r="AU92" s="73">
        <v>-9392.8176824814145</v>
      </c>
      <c r="AV92" s="73">
        <f t="shared" si="286"/>
        <v>498858.08956676867</v>
      </c>
      <c r="AW92" s="73">
        <f t="shared" si="287"/>
        <v>0</v>
      </c>
      <c r="AX92" s="73">
        <v>-9392.8176824814145</v>
      </c>
      <c r="AY92" s="73">
        <f t="shared" si="288"/>
        <v>489465.27188428724</v>
      </c>
      <c r="AZ92" s="73">
        <f t="shared" si="289"/>
        <v>0</v>
      </c>
      <c r="BA92" s="73">
        <v>-9392.8176824814145</v>
      </c>
      <c r="BB92" s="73">
        <f t="shared" si="290"/>
        <v>480072.45420180581</v>
      </c>
      <c r="BC92" s="73">
        <f t="shared" si="291"/>
        <v>0</v>
      </c>
      <c r="BD92" s="73">
        <v>-9392.8176824814145</v>
      </c>
      <c r="BE92" s="73">
        <f t="shared" si="292"/>
        <v>470679.63651932438</v>
      </c>
      <c r="BF92" s="73">
        <f t="shared" si="293"/>
        <v>0</v>
      </c>
      <c r="BG92" s="73">
        <v>-9392.8176824814145</v>
      </c>
      <c r="BH92" s="73">
        <f t="shared" si="294"/>
        <v>461286.81883684295</v>
      </c>
      <c r="BI92" s="73">
        <f t="shared" si="295"/>
        <v>0</v>
      </c>
      <c r="BJ92" s="73">
        <v>-9392.8176824814145</v>
      </c>
      <c r="BK92" s="73">
        <f t="shared" si="296"/>
        <v>451894.00115436153</v>
      </c>
      <c r="BL92" s="73">
        <f t="shared" si="297"/>
        <v>0</v>
      </c>
      <c r="BM92" s="73">
        <v>-7517.7102837272114</v>
      </c>
      <c r="BN92" s="73">
        <f t="shared" si="298"/>
        <v>444376.29087063432</v>
      </c>
      <c r="BO92" s="73">
        <f t="shared" si="299"/>
        <v>0</v>
      </c>
      <c r="BP92" s="73">
        <v>-7517.7102837272114</v>
      </c>
      <c r="BQ92" s="73">
        <f t="shared" si="300"/>
        <v>436858.5805869071</v>
      </c>
      <c r="BR92" s="73">
        <f t="shared" si="301"/>
        <v>0</v>
      </c>
      <c r="BS92" s="73">
        <v>-7517.7102837272114</v>
      </c>
      <c r="BT92" s="73">
        <f t="shared" si="302"/>
        <v>429340.87030317989</v>
      </c>
      <c r="BU92" s="73">
        <f t="shared" si="303"/>
        <v>0</v>
      </c>
      <c r="BV92" s="73">
        <v>-7517.7102837272114</v>
      </c>
      <c r="BW92" s="73">
        <f t="shared" si="304"/>
        <v>421823.16001945268</v>
      </c>
      <c r="BX92" s="73">
        <f t="shared" si="305"/>
        <v>0</v>
      </c>
      <c r="BY92" s="73">
        <v>-7517.7102837272114</v>
      </c>
      <c r="BZ92" s="73">
        <f t="shared" si="306"/>
        <v>414305.44973572547</v>
      </c>
      <c r="CA92" s="73">
        <f t="shared" si="307"/>
        <v>0</v>
      </c>
      <c r="CC92" s="104">
        <f t="shared" si="308"/>
        <v>0</v>
      </c>
      <c r="CD92" s="92"/>
    </row>
    <row r="93" spans="1:82">
      <c r="A93" t="s">
        <v>101</v>
      </c>
      <c r="B93" s="116" t="s">
        <v>35</v>
      </c>
      <c r="C93" s="116" t="s">
        <v>35</v>
      </c>
      <c r="D93" s="117" t="s">
        <v>115</v>
      </c>
      <c r="E93" s="117" t="s">
        <v>116</v>
      </c>
      <c r="F93" s="117" t="str">
        <f t="shared" si="309"/>
        <v>AINTPWYP</v>
      </c>
      <c r="G93" s="117" t="str">
        <f t="shared" si="310"/>
        <v>INTPWYP</v>
      </c>
      <c r="H93" s="103">
        <v>0.10386677753645113</v>
      </c>
      <c r="I93" s="105">
        <v>1379643.72</v>
      </c>
      <c r="J93" s="105">
        <f t="shared" si="261"/>
        <v>11941.595612066822</v>
      </c>
      <c r="K93" s="73">
        <v>0</v>
      </c>
      <c r="L93" s="73">
        <f t="shared" si="262"/>
        <v>1379643.72</v>
      </c>
      <c r="M93" s="73">
        <f t="shared" si="263"/>
        <v>11941.595612066822</v>
      </c>
      <c r="N93" s="73">
        <v>0</v>
      </c>
      <c r="O93" s="73">
        <f t="shared" si="264"/>
        <v>1379643.72</v>
      </c>
      <c r="P93" s="73">
        <f t="shared" si="265"/>
        <v>11941.595612066822</v>
      </c>
      <c r="Q93" s="73">
        <v>0</v>
      </c>
      <c r="R93" s="73">
        <f t="shared" si="266"/>
        <v>1379643.72</v>
      </c>
      <c r="S93" s="73">
        <f t="shared" si="267"/>
        <v>11941.595612066822</v>
      </c>
      <c r="T93" s="73">
        <v>0</v>
      </c>
      <c r="U93" s="73">
        <f t="shared" si="268"/>
        <v>1379643.72</v>
      </c>
      <c r="V93" s="73">
        <f t="shared" si="269"/>
        <v>11941.595612066822</v>
      </c>
      <c r="W93" s="73">
        <v>0</v>
      </c>
      <c r="X93" s="73">
        <f t="shared" si="270"/>
        <v>1379643.72</v>
      </c>
      <c r="Y93" s="73">
        <f t="shared" si="271"/>
        <v>11941.595612066822</v>
      </c>
      <c r="Z93" s="73">
        <v>0</v>
      </c>
      <c r="AA93" s="73">
        <f t="shared" si="272"/>
        <v>1379643.72</v>
      </c>
      <c r="AB93" s="73">
        <f t="shared" si="273"/>
        <v>11941.595612066822</v>
      </c>
      <c r="AC93" s="73">
        <v>0</v>
      </c>
      <c r="AD93" s="73">
        <f t="shared" si="274"/>
        <v>1379643.72</v>
      </c>
      <c r="AE93" s="73">
        <f t="shared" si="275"/>
        <v>11941.595612066822</v>
      </c>
      <c r="AF93" s="73">
        <v>0</v>
      </c>
      <c r="AG93" s="73">
        <f t="shared" si="276"/>
        <v>1379643.72</v>
      </c>
      <c r="AH93" s="73">
        <f t="shared" si="277"/>
        <v>11941.595612066822</v>
      </c>
      <c r="AI93" s="73">
        <v>0</v>
      </c>
      <c r="AJ93" s="73">
        <f t="shared" si="278"/>
        <v>1379643.72</v>
      </c>
      <c r="AK93" s="73">
        <f t="shared" si="279"/>
        <v>11941.595612066822</v>
      </c>
      <c r="AL93" s="73">
        <v>0</v>
      </c>
      <c r="AM93" s="73">
        <f t="shared" si="280"/>
        <v>1379643.72</v>
      </c>
      <c r="AN93" s="73">
        <f t="shared" si="281"/>
        <v>11941.595612066822</v>
      </c>
      <c r="AO93" s="73">
        <v>0</v>
      </c>
      <c r="AP93" s="73">
        <f t="shared" si="282"/>
        <v>1379643.72</v>
      </c>
      <c r="AQ93" s="73">
        <f t="shared" si="283"/>
        <v>11941.595612066822</v>
      </c>
      <c r="AR93" s="73">
        <v>0</v>
      </c>
      <c r="AS93" s="73">
        <f t="shared" si="284"/>
        <v>1379643.72</v>
      </c>
      <c r="AT93" s="73">
        <f t="shared" si="285"/>
        <v>11941.595612066822</v>
      </c>
      <c r="AU93" s="73">
        <v>0</v>
      </c>
      <c r="AV93" s="73">
        <f t="shared" si="286"/>
        <v>1379643.72</v>
      </c>
      <c r="AW93" s="73">
        <f t="shared" si="287"/>
        <v>11941.595612066822</v>
      </c>
      <c r="AX93" s="73">
        <v>0</v>
      </c>
      <c r="AY93" s="73">
        <f t="shared" si="288"/>
        <v>1379643.72</v>
      </c>
      <c r="AZ93" s="73">
        <f t="shared" si="289"/>
        <v>11941.595612066822</v>
      </c>
      <c r="BA93" s="73">
        <v>0</v>
      </c>
      <c r="BB93" s="73">
        <f t="shared" si="290"/>
        <v>1379643.72</v>
      </c>
      <c r="BC93" s="73">
        <f t="shared" si="291"/>
        <v>11941.595612066822</v>
      </c>
      <c r="BD93" s="73">
        <v>0</v>
      </c>
      <c r="BE93" s="73">
        <f t="shared" si="292"/>
        <v>1379643.72</v>
      </c>
      <c r="BF93" s="73">
        <f t="shared" si="293"/>
        <v>11941.595612066822</v>
      </c>
      <c r="BG93" s="73">
        <v>0</v>
      </c>
      <c r="BH93" s="73">
        <f t="shared" si="294"/>
        <v>1379643.72</v>
      </c>
      <c r="BI93" s="73">
        <f t="shared" si="295"/>
        <v>11941.595612066822</v>
      </c>
      <c r="BJ93" s="73">
        <v>0</v>
      </c>
      <c r="BK93" s="73">
        <f t="shared" si="296"/>
        <v>1379643.72</v>
      </c>
      <c r="BL93" s="73">
        <f t="shared" si="297"/>
        <v>11941.595612066822</v>
      </c>
      <c r="BM93" s="73">
        <v>0</v>
      </c>
      <c r="BN93" s="73">
        <f t="shared" si="298"/>
        <v>1379643.72</v>
      </c>
      <c r="BO93" s="73">
        <f t="shared" si="299"/>
        <v>11941.595612066822</v>
      </c>
      <c r="BP93" s="73">
        <v>0</v>
      </c>
      <c r="BQ93" s="73">
        <f t="shared" si="300"/>
        <v>1379643.72</v>
      </c>
      <c r="BR93" s="73">
        <f t="shared" si="301"/>
        <v>11941.595612066822</v>
      </c>
      <c r="BS93" s="73">
        <v>0</v>
      </c>
      <c r="BT93" s="73">
        <f t="shared" si="302"/>
        <v>1379643.72</v>
      </c>
      <c r="BU93" s="73">
        <f t="shared" si="303"/>
        <v>11941.595612066822</v>
      </c>
      <c r="BV93" s="73">
        <v>0</v>
      </c>
      <c r="BW93" s="73">
        <f t="shared" si="304"/>
        <v>1379643.72</v>
      </c>
      <c r="BX93" s="73">
        <f t="shared" si="305"/>
        <v>11941.595612066822</v>
      </c>
      <c r="BY93" s="73">
        <v>0</v>
      </c>
      <c r="BZ93" s="73">
        <f t="shared" si="306"/>
        <v>1379643.72</v>
      </c>
      <c r="CA93" s="73">
        <f t="shared" si="307"/>
        <v>11941.595612066822</v>
      </c>
      <c r="CC93" s="104">
        <f t="shared" si="308"/>
        <v>143299.1473448019</v>
      </c>
      <c r="CD93" s="92"/>
    </row>
    <row r="94" spans="1:82">
      <c r="A94" s="98" t="s">
        <v>104</v>
      </c>
      <c r="B94" s="116" t="s">
        <v>40</v>
      </c>
      <c r="C94" s="116" t="s">
        <v>40</v>
      </c>
      <c r="D94" s="111" t="s">
        <v>115</v>
      </c>
      <c r="E94" s="111" t="s">
        <v>116</v>
      </c>
      <c r="F94" s="111" t="str">
        <f t="shared" si="309"/>
        <v>AINTPWYU</v>
      </c>
      <c r="G94" s="111" t="str">
        <f t="shared" si="310"/>
        <v>INTPWYU</v>
      </c>
      <c r="H94" s="103">
        <v>0</v>
      </c>
      <c r="I94" s="105">
        <v>0</v>
      </c>
      <c r="J94" s="105">
        <f t="shared" si="261"/>
        <v>0</v>
      </c>
      <c r="K94" s="73">
        <v>0</v>
      </c>
      <c r="L94" s="73">
        <f t="shared" si="262"/>
        <v>0</v>
      </c>
      <c r="M94" s="73">
        <f t="shared" si="263"/>
        <v>0</v>
      </c>
      <c r="N94" s="73">
        <v>0</v>
      </c>
      <c r="O94" s="73">
        <f t="shared" si="264"/>
        <v>0</v>
      </c>
      <c r="P94" s="73">
        <f t="shared" si="265"/>
        <v>0</v>
      </c>
      <c r="Q94" s="73">
        <v>0</v>
      </c>
      <c r="R94" s="73">
        <f t="shared" si="266"/>
        <v>0</v>
      </c>
      <c r="S94" s="73">
        <f t="shared" si="267"/>
        <v>0</v>
      </c>
      <c r="T94" s="73">
        <v>0</v>
      </c>
      <c r="U94" s="73">
        <f t="shared" si="268"/>
        <v>0</v>
      </c>
      <c r="V94" s="73">
        <f t="shared" si="269"/>
        <v>0</v>
      </c>
      <c r="W94" s="73">
        <v>0</v>
      </c>
      <c r="X94" s="73">
        <f t="shared" si="270"/>
        <v>0</v>
      </c>
      <c r="Y94" s="73">
        <f t="shared" si="271"/>
        <v>0</v>
      </c>
      <c r="Z94" s="73">
        <v>0</v>
      </c>
      <c r="AA94" s="73">
        <f t="shared" si="272"/>
        <v>0</v>
      </c>
      <c r="AB94" s="73">
        <f t="shared" si="273"/>
        <v>0</v>
      </c>
      <c r="AC94" s="73">
        <v>0</v>
      </c>
      <c r="AD94" s="73">
        <f t="shared" si="274"/>
        <v>0</v>
      </c>
      <c r="AE94" s="73">
        <f t="shared" si="275"/>
        <v>0</v>
      </c>
      <c r="AF94" s="73">
        <v>0</v>
      </c>
      <c r="AG94" s="73">
        <f t="shared" si="276"/>
        <v>0</v>
      </c>
      <c r="AH94" s="73">
        <f t="shared" si="277"/>
        <v>0</v>
      </c>
      <c r="AI94" s="73">
        <v>0</v>
      </c>
      <c r="AJ94" s="73">
        <f t="shared" si="278"/>
        <v>0</v>
      </c>
      <c r="AK94" s="73">
        <f t="shared" si="279"/>
        <v>0</v>
      </c>
      <c r="AL94" s="73">
        <v>0</v>
      </c>
      <c r="AM94" s="73">
        <f t="shared" si="280"/>
        <v>0</v>
      </c>
      <c r="AN94" s="73">
        <f t="shared" si="281"/>
        <v>0</v>
      </c>
      <c r="AO94" s="73">
        <v>0</v>
      </c>
      <c r="AP94" s="73">
        <f t="shared" si="282"/>
        <v>0</v>
      </c>
      <c r="AQ94" s="73">
        <f t="shared" si="283"/>
        <v>0</v>
      </c>
      <c r="AR94" s="73">
        <v>0</v>
      </c>
      <c r="AS94" s="73">
        <f t="shared" si="284"/>
        <v>0</v>
      </c>
      <c r="AT94" s="73">
        <f t="shared" si="285"/>
        <v>0</v>
      </c>
      <c r="AU94" s="73">
        <v>0</v>
      </c>
      <c r="AV94" s="73">
        <f t="shared" si="286"/>
        <v>0</v>
      </c>
      <c r="AW94" s="73">
        <f t="shared" si="287"/>
        <v>0</v>
      </c>
      <c r="AX94" s="73">
        <v>0</v>
      </c>
      <c r="AY94" s="73">
        <f t="shared" si="288"/>
        <v>0</v>
      </c>
      <c r="AZ94" s="73">
        <f t="shared" si="289"/>
        <v>0</v>
      </c>
      <c r="BA94" s="73">
        <v>0</v>
      </c>
      <c r="BB94" s="73">
        <f t="shared" si="290"/>
        <v>0</v>
      </c>
      <c r="BC94" s="73">
        <f t="shared" si="291"/>
        <v>0</v>
      </c>
      <c r="BD94" s="73">
        <v>0</v>
      </c>
      <c r="BE94" s="73">
        <f t="shared" si="292"/>
        <v>0</v>
      </c>
      <c r="BF94" s="73">
        <f t="shared" si="293"/>
        <v>0</v>
      </c>
      <c r="BG94" s="73">
        <v>0</v>
      </c>
      <c r="BH94" s="73">
        <f t="shared" si="294"/>
        <v>0</v>
      </c>
      <c r="BI94" s="73">
        <f t="shared" si="295"/>
        <v>0</v>
      </c>
      <c r="BJ94" s="73">
        <v>0</v>
      </c>
      <c r="BK94" s="73">
        <f t="shared" si="296"/>
        <v>0</v>
      </c>
      <c r="BL94" s="73">
        <f t="shared" si="297"/>
        <v>0</v>
      </c>
      <c r="BM94" s="73">
        <v>0</v>
      </c>
      <c r="BN94" s="73">
        <f t="shared" si="298"/>
        <v>0</v>
      </c>
      <c r="BO94" s="73">
        <f t="shared" si="299"/>
        <v>0</v>
      </c>
      <c r="BP94" s="73">
        <v>0</v>
      </c>
      <c r="BQ94" s="73">
        <f t="shared" si="300"/>
        <v>0</v>
      </c>
      <c r="BR94" s="73">
        <f t="shared" si="301"/>
        <v>0</v>
      </c>
      <c r="BS94" s="73">
        <v>0</v>
      </c>
      <c r="BT94" s="73">
        <f t="shared" si="302"/>
        <v>0</v>
      </c>
      <c r="BU94" s="73">
        <f t="shared" si="303"/>
        <v>0</v>
      </c>
      <c r="BV94" s="73">
        <v>0</v>
      </c>
      <c r="BW94" s="73">
        <f t="shared" si="304"/>
        <v>0</v>
      </c>
      <c r="BX94" s="73">
        <f t="shared" si="305"/>
        <v>0</v>
      </c>
      <c r="BY94" s="73">
        <v>0</v>
      </c>
      <c r="BZ94" s="73">
        <f t="shared" si="306"/>
        <v>0</v>
      </c>
      <c r="CA94" s="73">
        <f t="shared" si="307"/>
        <v>0</v>
      </c>
      <c r="CB94" s="98"/>
      <c r="CC94" s="104">
        <f t="shared" si="308"/>
        <v>0</v>
      </c>
      <c r="CD94" s="92"/>
    </row>
    <row r="95" spans="1:82" s="98" customFormat="1" hidden="1">
      <c r="B95" s="116"/>
      <c r="D95" s="111"/>
      <c r="E95" s="111"/>
      <c r="F95" s="111"/>
      <c r="G95" s="111"/>
      <c r="H95" s="103"/>
      <c r="I95" s="105"/>
      <c r="J95" s="105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C95" s="112"/>
      <c r="CD95" s="113"/>
    </row>
    <row r="96" spans="1:82">
      <c r="A96" t="s">
        <v>118</v>
      </c>
      <c r="C96" s="116"/>
      <c r="H96" s="103"/>
      <c r="I96" s="106">
        <f>SUBTOTAL(9,I80:I95)</f>
        <v>759826326.52999997</v>
      </c>
      <c r="J96" s="106">
        <f t="shared" ref="J96:BU96" si="311">SUBTOTAL(9,J80:J95)</f>
        <v>2958809.1713767066</v>
      </c>
      <c r="K96" s="106">
        <f t="shared" si="311"/>
        <v>-1113118.8466540307</v>
      </c>
      <c r="L96" s="106">
        <f t="shared" si="311"/>
        <v>758713207.68334603</v>
      </c>
      <c r="M96" s="106">
        <f t="shared" si="311"/>
        <v>2957239.855812999</v>
      </c>
      <c r="N96" s="106">
        <f t="shared" si="311"/>
        <v>-1504272.8766540305</v>
      </c>
      <c r="O96" s="106">
        <f t="shared" si="311"/>
        <v>757208934.806692</v>
      </c>
      <c r="P96" s="106">
        <f t="shared" si="311"/>
        <v>2953133.1916801385</v>
      </c>
      <c r="Q96" s="106">
        <f t="shared" si="311"/>
        <v>-1030641.5666540307</v>
      </c>
      <c r="R96" s="106">
        <f t="shared" si="311"/>
        <v>756178293.24003792</v>
      </c>
      <c r="S96" s="106">
        <f t="shared" si="311"/>
        <v>2949174.6721704621</v>
      </c>
      <c r="T96" s="106">
        <f t="shared" si="311"/>
        <v>-319926.69863652781</v>
      </c>
      <c r="U96" s="106">
        <f t="shared" si="311"/>
        <v>755858366.54140151</v>
      </c>
      <c r="V96" s="106">
        <f t="shared" si="311"/>
        <v>2947907.6489440696</v>
      </c>
      <c r="W96" s="106">
        <f t="shared" si="311"/>
        <v>388207.31194235646</v>
      </c>
      <c r="X96" s="106">
        <f t="shared" si="311"/>
        <v>756246573.85334373</v>
      </c>
      <c r="Y96" s="106">
        <f t="shared" si="311"/>
        <v>2949560.6272020685</v>
      </c>
      <c r="Z96" s="106">
        <f t="shared" si="311"/>
        <v>4698647.6398236593</v>
      </c>
      <c r="AA96" s="106">
        <f t="shared" si="311"/>
        <v>760945221.4931674</v>
      </c>
      <c r="AB96" s="106">
        <f t="shared" si="311"/>
        <v>2962383.3493993278</v>
      </c>
      <c r="AC96" s="106">
        <f t="shared" si="311"/>
        <v>-928773.069168141</v>
      </c>
      <c r="AD96" s="106">
        <f t="shared" si="311"/>
        <v>760016448.42399931</v>
      </c>
      <c r="AE96" s="106">
        <f t="shared" si="311"/>
        <v>2972493.6468584621</v>
      </c>
      <c r="AF96" s="106">
        <f t="shared" si="311"/>
        <v>-1685903.3491681409</v>
      </c>
      <c r="AG96" s="106">
        <f t="shared" si="311"/>
        <v>758330545.07483125</v>
      </c>
      <c r="AH96" s="106">
        <f t="shared" si="311"/>
        <v>2968332.1856291853</v>
      </c>
      <c r="AI96" s="106">
        <f t="shared" si="311"/>
        <v>-1640173.3491681411</v>
      </c>
      <c r="AJ96" s="106">
        <f t="shared" si="311"/>
        <v>756690371.72566295</v>
      </c>
      <c r="AK96" s="106">
        <f t="shared" si="311"/>
        <v>2962541.2001065235</v>
      </c>
      <c r="AL96" s="106">
        <f t="shared" si="311"/>
        <v>-1503748.3491681411</v>
      </c>
      <c r="AM96" s="106">
        <f t="shared" si="311"/>
        <v>755186623.37649488</v>
      </c>
      <c r="AN96" s="106">
        <f t="shared" si="311"/>
        <v>2957167.4564742665</v>
      </c>
      <c r="AO96" s="106">
        <f t="shared" si="311"/>
        <v>-1568178.3491681411</v>
      </c>
      <c r="AP96" s="106">
        <f t="shared" si="311"/>
        <v>753618445.0273267</v>
      </c>
      <c r="AQ96" s="106">
        <f t="shared" si="311"/>
        <v>2951958.6236591688</v>
      </c>
      <c r="AR96" s="106">
        <f t="shared" si="311"/>
        <v>449131.54083185928</v>
      </c>
      <c r="AS96" s="106">
        <f t="shared" si="311"/>
        <v>754067576.56815851</v>
      </c>
      <c r="AT96" s="106">
        <f t="shared" si="311"/>
        <v>2951223.0322979772</v>
      </c>
      <c r="AU96" s="106">
        <f t="shared" si="311"/>
        <v>-1249598.3491681409</v>
      </c>
      <c r="AV96" s="106">
        <f t="shared" si="311"/>
        <v>752817978.21899045</v>
      </c>
      <c r="AW96" s="106">
        <f t="shared" si="311"/>
        <v>2951217.1761702127</v>
      </c>
      <c r="AX96" s="106">
        <f t="shared" si="311"/>
        <v>-1491848.3491681411</v>
      </c>
      <c r="AY96" s="106">
        <f t="shared" si="311"/>
        <v>751326129.86982226</v>
      </c>
      <c r="AZ96" s="106">
        <f t="shared" si="311"/>
        <v>2946765.3365748501</v>
      </c>
      <c r="BA96" s="106">
        <f t="shared" si="311"/>
        <v>-1343438.3491681409</v>
      </c>
      <c r="BB96" s="106">
        <f t="shared" si="311"/>
        <v>749982691.52065408</v>
      </c>
      <c r="BC96" s="106">
        <f t="shared" si="311"/>
        <v>2942098.5482874638</v>
      </c>
      <c r="BD96" s="106">
        <f t="shared" si="311"/>
        <v>-71226.839168140708</v>
      </c>
      <c r="BE96" s="106">
        <f t="shared" si="311"/>
        <v>749911464.68148589</v>
      </c>
      <c r="BF96" s="106">
        <f t="shared" si="311"/>
        <v>2940193.0438448214</v>
      </c>
      <c r="BG96" s="106">
        <f t="shared" si="311"/>
        <v>1958705.0608318599</v>
      </c>
      <c r="BH96" s="106">
        <f t="shared" si="311"/>
        <v>751870169.7423178</v>
      </c>
      <c r="BI96" s="106">
        <f t="shared" si="311"/>
        <v>2944160.9410436694</v>
      </c>
      <c r="BJ96" s="106">
        <f t="shared" si="311"/>
        <v>6070040.8308318611</v>
      </c>
      <c r="BK96" s="106">
        <f t="shared" si="311"/>
        <v>757940210.57314956</v>
      </c>
      <c r="BL96" s="106">
        <f t="shared" si="311"/>
        <v>2958979.0656664097</v>
      </c>
      <c r="BM96" s="106">
        <f t="shared" si="311"/>
        <v>-798576.12934171653</v>
      </c>
      <c r="BN96" s="106">
        <f t="shared" si="311"/>
        <v>757141634.44380796</v>
      </c>
      <c r="BO96" s="106">
        <f t="shared" si="311"/>
        <v>2969143.1777434964</v>
      </c>
      <c r="BP96" s="106">
        <f t="shared" si="311"/>
        <v>-1655655.7793417163</v>
      </c>
      <c r="BQ96" s="106">
        <f t="shared" si="311"/>
        <v>755485978.66446638</v>
      </c>
      <c r="BR96" s="106">
        <f t="shared" si="311"/>
        <v>2965291.898100215</v>
      </c>
      <c r="BS96" s="106">
        <f t="shared" si="311"/>
        <v>-1608843.0493417161</v>
      </c>
      <c r="BT96" s="106">
        <f t="shared" si="311"/>
        <v>753877135.61512446</v>
      </c>
      <c r="BU96" s="106">
        <f t="shared" si="311"/>
        <v>2959584.6315148626</v>
      </c>
      <c r="BV96" s="106">
        <f t="shared" ref="BV96:CA96" si="312">SUBTOTAL(9,BV80:BV95)</f>
        <v>-1466883.3711408312</v>
      </c>
      <c r="BW96" s="106">
        <f t="shared" si="312"/>
        <v>752410252.24398375</v>
      </c>
      <c r="BX96" s="106">
        <f t="shared" si="312"/>
        <v>2954309.7645696732</v>
      </c>
      <c r="BY96" s="106">
        <f t="shared" si="312"/>
        <v>-1533958.105171357</v>
      </c>
      <c r="BZ96" s="106">
        <f t="shared" si="312"/>
        <v>750876294.1388123</v>
      </c>
      <c r="CA96" s="106">
        <f t="shared" si="312"/>
        <v>2949206.4281104356</v>
      </c>
      <c r="CC96" s="109">
        <f>SUBTOTAL(9,CC80:CC95)</f>
        <v>35432173.043924093</v>
      </c>
    </row>
    <row r="97" spans="1:83">
      <c r="H97" s="103"/>
      <c r="I97" s="105"/>
      <c r="J97" s="105"/>
      <c r="K97" s="110"/>
      <c r="L97" s="110"/>
      <c r="N97" s="110"/>
      <c r="O97" s="110"/>
      <c r="Q97" s="110"/>
      <c r="R97" s="110"/>
      <c r="T97" s="110"/>
      <c r="U97" s="110"/>
      <c r="W97" s="110"/>
      <c r="X97" s="110"/>
      <c r="Z97" s="110"/>
      <c r="AA97" s="110"/>
      <c r="AC97" s="110"/>
      <c r="AD97" s="110"/>
      <c r="AF97" s="110"/>
      <c r="AG97" s="110"/>
      <c r="AI97" s="110"/>
      <c r="AJ97" s="110"/>
      <c r="AL97" s="110"/>
      <c r="AM97" s="110"/>
      <c r="AO97" s="110"/>
      <c r="AP97" s="110"/>
      <c r="AR97" s="110"/>
      <c r="AS97" s="110"/>
      <c r="AU97" s="110"/>
      <c r="AV97" s="110"/>
      <c r="AX97" s="110"/>
      <c r="AY97" s="110"/>
      <c r="BA97" s="110"/>
      <c r="BB97" s="110"/>
      <c r="BD97" s="110"/>
      <c r="BE97" s="110"/>
      <c r="BG97" s="110"/>
      <c r="BH97" s="110"/>
      <c r="BJ97" s="110"/>
      <c r="BK97" s="110"/>
      <c r="BM97" s="110"/>
      <c r="BN97" s="110"/>
      <c r="BP97" s="110"/>
      <c r="BQ97" s="110"/>
      <c r="BS97" s="110"/>
      <c r="BT97" s="110"/>
      <c r="BV97" s="110"/>
      <c r="BW97" s="110"/>
      <c r="BY97" s="110"/>
      <c r="BZ97" s="110"/>
      <c r="CC97" s="104"/>
    </row>
    <row r="98" spans="1:83">
      <c r="A98" s="91" t="s">
        <v>85</v>
      </c>
      <c r="H98" s="103"/>
      <c r="I98" s="105"/>
      <c r="J98" s="105"/>
      <c r="K98" s="110"/>
      <c r="L98" s="110"/>
      <c r="N98" s="110"/>
      <c r="O98" s="110"/>
      <c r="Q98" s="110"/>
      <c r="R98" s="110"/>
      <c r="T98" s="110"/>
      <c r="U98" s="110"/>
      <c r="W98" s="110"/>
      <c r="X98" s="110"/>
      <c r="Z98" s="110"/>
      <c r="AA98" s="110"/>
      <c r="AC98" s="110"/>
      <c r="AD98" s="110"/>
      <c r="AF98" s="110"/>
      <c r="AG98" s="110"/>
      <c r="AI98" s="110"/>
      <c r="AJ98" s="110"/>
      <c r="AL98" s="110"/>
      <c r="AM98" s="110"/>
      <c r="AO98" s="110"/>
      <c r="AP98" s="110"/>
      <c r="AR98" s="110"/>
      <c r="AS98" s="110"/>
      <c r="AU98" s="110"/>
      <c r="AV98" s="110"/>
      <c r="AX98" s="110"/>
      <c r="AY98" s="110"/>
      <c r="BA98" s="110"/>
      <c r="BB98" s="110"/>
      <c r="BD98" s="110"/>
      <c r="BE98" s="110"/>
      <c r="BG98" s="110"/>
      <c r="BH98" s="110"/>
      <c r="BJ98" s="110"/>
      <c r="BK98" s="110"/>
      <c r="BM98" s="110"/>
      <c r="BN98" s="110"/>
      <c r="BP98" s="110"/>
      <c r="BQ98" s="110"/>
      <c r="BS98" s="110"/>
      <c r="BT98" s="110"/>
      <c r="BV98" s="110"/>
      <c r="BW98" s="110"/>
      <c r="BY98" s="110"/>
      <c r="BZ98" s="110"/>
      <c r="CC98" s="104"/>
    </row>
    <row r="99" spans="1:83">
      <c r="A99" s="98" t="s">
        <v>79</v>
      </c>
      <c r="B99" s="98" t="s">
        <v>15</v>
      </c>
      <c r="C99" s="98" t="s">
        <v>16</v>
      </c>
      <c r="D99" s="111" t="s">
        <v>115</v>
      </c>
      <c r="E99" s="111" t="s">
        <v>86</v>
      </c>
      <c r="F99" s="111" t="str">
        <f>D99&amp;E99&amp;C99</f>
        <v>AHYDPDGP</v>
      </c>
      <c r="G99" s="111" t="str">
        <f>E99&amp;C99</f>
        <v>HYDPDGP</v>
      </c>
      <c r="H99" s="103">
        <v>0</v>
      </c>
      <c r="I99" s="105">
        <v>0</v>
      </c>
      <c r="J99" s="105">
        <f>(I99*H99)/12</f>
        <v>0</v>
      </c>
      <c r="K99" s="73">
        <v>0</v>
      </c>
      <c r="L99" s="73">
        <f>I99+K99</f>
        <v>0</v>
      </c>
      <c r="M99" s="73">
        <f>(((I99+L99)/2)*$H99)/12</f>
        <v>0</v>
      </c>
      <c r="N99" s="73">
        <v>0</v>
      </c>
      <c r="O99" s="73">
        <f t="shared" ref="O99:O101" si="313">L99+N99</f>
        <v>0</v>
      </c>
      <c r="P99" s="73">
        <f>(((L99+O99)/2)*$H99)/12</f>
        <v>0</v>
      </c>
      <c r="Q99" s="73">
        <v>0</v>
      </c>
      <c r="R99" s="73">
        <f t="shared" ref="R99:R101" si="314">O99+Q99</f>
        <v>0</v>
      </c>
      <c r="S99" s="73">
        <f>(((O99+R99)/2)*$H99)/12</f>
        <v>0</v>
      </c>
      <c r="T99" s="73">
        <v>0</v>
      </c>
      <c r="U99" s="73">
        <f t="shared" ref="U99:U101" si="315">R99+T99</f>
        <v>0</v>
      </c>
      <c r="V99" s="73">
        <f>(((R99+U99)/2)*$H99)/12</f>
        <v>0</v>
      </c>
      <c r="W99" s="73">
        <v>0</v>
      </c>
      <c r="X99" s="73">
        <f t="shared" ref="X99:X101" si="316">U99+W99</f>
        <v>0</v>
      </c>
      <c r="Y99" s="73">
        <f>(((U99+X99)/2)*$H99)/12</f>
        <v>0</v>
      </c>
      <c r="Z99" s="73">
        <v>0</v>
      </c>
      <c r="AA99" s="73">
        <f t="shared" ref="AA99:AA101" si="317">X99+Z99</f>
        <v>0</v>
      </c>
      <c r="AB99" s="73">
        <f>(((X99+AA99)/2)*$H99)/12</f>
        <v>0</v>
      </c>
      <c r="AC99" s="73">
        <v>0</v>
      </c>
      <c r="AD99" s="73">
        <f t="shared" ref="AD99:AD101" si="318">AA99+AC99</f>
        <v>0</v>
      </c>
      <c r="AE99" s="73">
        <f>(((AA99+AD99)/2)*$H99)/12</f>
        <v>0</v>
      </c>
      <c r="AF99" s="73">
        <v>0</v>
      </c>
      <c r="AG99" s="73">
        <f t="shared" ref="AG99:AG101" si="319">AD99+AF99</f>
        <v>0</v>
      </c>
      <c r="AH99" s="73">
        <f>(((AD99+AG99)/2)*$H99)/12</f>
        <v>0</v>
      </c>
      <c r="AI99" s="73">
        <v>0</v>
      </c>
      <c r="AJ99" s="73">
        <f t="shared" ref="AJ99:AJ101" si="320">AG99+AI99</f>
        <v>0</v>
      </c>
      <c r="AK99" s="73">
        <f>(((AG99+AJ99)/2)*$H99)/12</f>
        <v>0</v>
      </c>
      <c r="AL99" s="73">
        <v>0</v>
      </c>
      <c r="AM99" s="73">
        <f t="shared" ref="AM99:AM101" si="321">AJ99+AL99</f>
        <v>0</v>
      </c>
      <c r="AN99" s="73">
        <f>(((AJ99+AM99)/2)*$H99)/12</f>
        <v>0</v>
      </c>
      <c r="AO99" s="73">
        <v>0</v>
      </c>
      <c r="AP99" s="73">
        <f t="shared" ref="AP99:AP101" si="322">AM99+AO99</f>
        <v>0</v>
      </c>
      <c r="AQ99" s="73">
        <f>(((AM99+AP99)/2)*$H99)/12</f>
        <v>0</v>
      </c>
      <c r="AR99" s="73">
        <v>0</v>
      </c>
      <c r="AS99" s="73">
        <f t="shared" ref="AS99:AS101" si="323">AP99+AR99</f>
        <v>0</v>
      </c>
      <c r="AT99" s="73">
        <f>(((AP99+AS99)/2)*$H99)/12</f>
        <v>0</v>
      </c>
      <c r="AU99" s="73">
        <v>0</v>
      </c>
      <c r="AV99" s="73">
        <f t="shared" ref="AV99:AV101" si="324">AS99+AU99</f>
        <v>0</v>
      </c>
      <c r="AW99" s="73">
        <f>(((AS99+AV99)/2)*$H99)/12</f>
        <v>0</v>
      </c>
      <c r="AX99" s="73">
        <v>0</v>
      </c>
      <c r="AY99" s="73">
        <f t="shared" ref="AY99:AY101" si="325">AV99+AX99</f>
        <v>0</v>
      </c>
      <c r="AZ99" s="73">
        <f>(((AV99+AY99)/2)*$H99)/12</f>
        <v>0</v>
      </c>
      <c r="BA99" s="73">
        <v>0</v>
      </c>
      <c r="BB99" s="73">
        <f t="shared" ref="BB99:BB101" si="326">AY99+BA99</f>
        <v>0</v>
      </c>
      <c r="BC99" s="73">
        <f>(((AY99+BB99)/2)*$H99)/12</f>
        <v>0</v>
      </c>
      <c r="BD99" s="73">
        <v>0</v>
      </c>
      <c r="BE99" s="73">
        <f t="shared" ref="BE99:BE101" si="327">BB99+BD99</f>
        <v>0</v>
      </c>
      <c r="BF99" s="73">
        <f>(((BB99+BE99)/2)*$H99)/12</f>
        <v>0</v>
      </c>
      <c r="BG99" s="73">
        <v>0</v>
      </c>
      <c r="BH99" s="73">
        <f t="shared" ref="BH99:BH101" si="328">BE99+BG99</f>
        <v>0</v>
      </c>
      <c r="BI99" s="73">
        <f>(((BE99+BH99)/2)*$H99)/12</f>
        <v>0</v>
      </c>
      <c r="BJ99" s="73">
        <v>0</v>
      </c>
      <c r="BK99" s="73">
        <f t="shared" ref="BK99:BK101" si="329">BH99+BJ99</f>
        <v>0</v>
      </c>
      <c r="BL99" s="73">
        <f>(((BH99+BK99)/2)*$H99)/12</f>
        <v>0</v>
      </c>
      <c r="BM99" s="73">
        <v>0</v>
      </c>
      <c r="BN99" s="73">
        <f t="shared" ref="BN99:BN101" si="330">BK99+BM99</f>
        <v>0</v>
      </c>
      <c r="BO99" s="73">
        <f>(((BK99+BN99)/2)*$H99)/12</f>
        <v>0</v>
      </c>
      <c r="BP99" s="73">
        <v>0</v>
      </c>
      <c r="BQ99" s="73">
        <f t="shared" ref="BQ99:BQ101" si="331">BN99+BP99</f>
        <v>0</v>
      </c>
      <c r="BR99" s="73">
        <f>(((BN99+BQ99)/2)*$H99)/12</f>
        <v>0</v>
      </c>
      <c r="BS99" s="73">
        <v>0</v>
      </c>
      <c r="BT99" s="73">
        <f t="shared" ref="BT99:BT101" si="332">BQ99+BS99</f>
        <v>0</v>
      </c>
      <c r="BU99" s="73">
        <f>(((BQ99+BT99)/2)*$H99)/12</f>
        <v>0</v>
      </c>
      <c r="BV99" s="73">
        <v>0</v>
      </c>
      <c r="BW99" s="73">
        <f t="shared" ref="BW99:BW101" si="333">BT99+BV99</f>
        <v>0</v>
      </c>
      <c r="BX99" s="73">
        <f>(((BT99+BW99)/2)*$H99)/12</f>
        <v>0</v>
      </c>
      <c r="BY99" s="73">
        <v>0</v>
      </c>
      <c r="BZ99" s="73">
        <f t="shared" ref="BZ99:BZ101" si="334">BW99+BY99</f>
        <v>0</v>
      </c>
      <c r="CA99" s="73">
        <f>(((BW99+BZ99)/2)*$H99)/12</f>
        <v>0</v>
      </c>
      <c r="CB99" s="98"/>
      <c r="CC99" s="104">
        <f>SUMIF($AR$6:$CA$6,"Depreciation Expense",$AR99:$CA99)</f>
        <v>0</v>
      </c>
      <c r="CD99" s="92"/>
    </row>
    <row r="100" spans="1:83">
      <c r="A100" s="98" t="s">
        <v>83</v>
      </c>
      <c r="B100" s="98" t="s">
        <v>21</v>
      </c>
      <c r="C100" s="98" t="s">
        <v>21</v>
      </c>
      <c r="D100" s="111" t="s">
        <v>115</v>
      </c>
      <c r="E100" s="111" t="s">
        <v>86</v>
      </c>
      <c r="F100" s="111" t="str">
        <f>D100&amp;E100&amp;C100</f>
        <v>AHYDPSG-P</v>
      </c>
      <c r="G100" s="111" t="str">
        <f>E100&amp;C100</f>
        <v>HYDPSG-P</v>
      </c>
      <c r="H100" s="103">
        <v>2.4573027792736155E-2</v>
      </c>
      <c r="I100" s="105">
        <v>10133686.530000001</v>
      </c>
      <c r="J100" s="105">
        <f>(I100*H100)/12</f>
        <v>20751.280062047172</v>
      </c>
      <c r="K100" s="73">
        <v>0</v>
      </c>
      <c r="L100" s="73">
        <f>I100+K100</f>
        <v>10133686.530000001</v>
      </c>
      <c r="M100" s="73">
        <f>(((I100+L100)/2)*$H100)/12</f>
        <v>20751.280062047172</v>
      </c>
      <c r="N100" s="73">
        <v>0</v>
      </c>
      <c r="O100" s="73">
        <f t="shared" si="313"/>
        <v>10133686.530000001</v>
      </c>
      <c r="P100" s="73">
        <f>(((L100+O100)/2)*$H100)/12</f>
        <v>20751.280062047172</v>
      </c>
      <c r="Q100" s="73">
        <v>0</v>
      </c>
      <c r="R100" s="73">
        <f t="shared" si="314"/>
        <v>10133686.530000001</v>
      </c>
      <c r="S100" s="73">
        <f>(((O100+R100)/2)*$H100)/12</f>
        <v>20751.280062047172</v>
      </c>
      <c r="T100" s="73">
        <v>0</v>
      </c>
      <c r="U100" s="73">
        <f t="shared" si="315"/>
        <v>10133686.530000001</v>
      </c>
      <c r="V100" s="73">
        <f>(((R100+U100)/2)*$H100)/12</f>
        <v>20751.280062047172</v>
      </c>
      <c r="W100" s="73">
        <v>0</v>
      </c>
      <c r="X100" s="73">
        <f t="shared" si="316"/>
        <v>10133686.530000001</v>
      </c>
      <c r="Y100" s="73">
        <f>(((U100+X100)/2)*$H100)/12</f>
        <v>20751.280062047172</v>
      </c>
      <c r="Z100" s="73">
        <v>0</v>
      </c>
      <c r="AA100" s="73">
        <f t="shared" si="317"/>
        <v>10133686.530000001</v>
      </c>
      <c r="AB100" s="73">
        <f>(((X100+AA100)/2)*$H100)/12</f>
        <v>20751.280062047172</v>
      </c>
      <c r="AC100" s="73">
        <v>0</v>
      </c>
      <c r="AD100" s="73">
        <f t="shared" si="318"/>
        <v>10133686.530000001</v>
      </c>
      <c r="AE100" s="73">
        <f>(((AA100+AD100)/2)*$H100)/12</f>
        <v>20751.280062047172</v>
      </c>
      <c r="AF100" s="73">
        <v>0</v>
      </c>
      <c r="AG100" s="73">
        <f t="shared" si="319"/>
        <v>10133686.530000001</v>
      </c>
      <c r="AH100" s="73">
        <f>(((AD100+AG100)/2)*$H100)/12</f>
        <v>20751.280062047172</v>
      </c>
      <c r="AI100" s="73">
        <v>0</v>
      </c>
      <c r="AJ100" s="73">
        <f t="shared" si="320"/>
        <v>10133686.530000001</v>
      </c>
      <c r="AK100" s="73">
        <f>(((AG100+AJ100)/2)*$H100)/12</f>
        <v>20751.280062047172</v>
      </c>
      <c r="AL100" s="73">
        <v>0</v>
      </c>
      <c r="AM100" s="73">
        <f t="shared" si="321"/>
        <v>10133686.530000001</v>
      </c>
      <c r="AN100" s="73">
        <f>(((AJ100+AM100)/2)*$H100)/12</f>
        <v>20751.280062047172</v>
      </c>
      <c r="AO100" s="73">
        <v>0</v>
      </c>
      <c r="AP100" s="73">
        <f t="shared" si="322"/>
        <v>10133686.530000001</v>
      </c>
      <c r="AQ100" s="73">
        <f>(((AM100+AP100)/2)*$H100)/12</f>
        <v>20751.280062047172</v>
      </c>
      <c r="AR100" s="73">
        <v>0</v>
      </c>
      <c r="AS100" s="73">
        <f t="shared" si="323"/>
        <v>10133686.530000001</v>
      </c>
      <c r="AT100" s="73">
        <f>(((AP100+AS100)/2)*$H100)/12</f>
        <v>20751.280062047172</v>
      </c>
      <c r="AU100" s="73">
        <v>0</v>
      </c>
      <c r="AV100" s="73">
        <f t="shared" si="324"/>
        <v>10133686.530000001</v>
      </c>
      <c r="AW100" s="73">
        <f>(((AS100+AV100)/2)*$H100)/12</f>
        <v>20751.280062047172</v>
      </c>
      <c r="AX100" s="73">
        <v>0</v>
      </c>
      <c r="AY100" s="73">
        <f t="shared" si="325"/>
        <v>10133686.530000001</v>
      </c>
      <c r="AZ100" s="73">
        <f>(((AV100+AY100)/2)*$H100)/12</f>
        <v>20751.280062047172</v>
      </c>
      <c r="BA100" s="73">
        <v>0</v>
      </c>
      <c r="BB100" s="73">
        <f t="shared" si="326"/>
        <v>10133686.530000001</v>
      </c>
      <c r="BC100" s="73">
        <f>(((AY100+BB100)/2)*$H100)/12</f>
        <v>20751.280062047172</v>
      </c>
      <c r="BD100" s="73">
        <v>0</v>
      </c>
      <c r="BE100" s="73">
        <f t="shared" si="327"/>
        <v>10133686.530000001</v>
      </c>
      <c r="BF100" s="73">
        <f>(((BB100+BE100)/2)*$H100)/12</f>
        <v>20751.280062047172</v>
      </c>
      <c r="BG100" s="73">
        <v>0</v>
      </c>
      <c r="BH100" s="73">
        <f t="shared" si="328"/>
        <v>10133686.530000001</v>
      </c>
      <c r="BI100" s="73">
        <f>(((BE100+BH100)/2)*$H100)/12</f>
        <v>20751.280062047172</v>
      </c>
      <c r="BJ100" s="73">
        <v>0</v>
      </c>
      <c r="BK100" s="73">
        <f t="shared" si="329"/>
        <v>10133686.530000001</v>
      </c>
      <c r="BL100" s="73">
        <f>(((BH100+BK100)/2)*$H100)/12</f>
        <v>20751.280062047172</v>
      </c>
      <c r="BM100" s="73">
        <v>0</v>
      </c>
      <c r="BN100" s="73">
        <f t="shared" si="330"/>
        <v>10133686.530000001</v>
      </c>
      <c r="BO100" s="73">
        <f>(((BK100+BN100)/2)*$H100)/12</f>
        <v>20751.280062047172</v>
      </c>
      <c r="BP100" s="73">
        <v>0</v>
      </c>
      <c r="BQ100" s="73">
        <f t="shared" si="331"/>
        <v>10133686.530000001</v>
      </c>
      <c r="BR100" s="73">
        <f>(((BN100+BQ100)/2)*$H100)/12</f>
        <v>20751.280062047172</v>
      </c>
      <c r="BS100" s="73">
        <v>0</v>
      </c>
      <c r="BT100" s="73">
        <f t="shared" si="332"/>
        <v>10133686.530000001</v>
      </c>
      <c r="BU100" s="73">
        <f>(((BQ100+BT100)/2)*$H100)/12</f>
        <v>20751.280062047172</v>
      </c>
      <c r="BV100" s="73">
        <v>0</v>
      </c>
      <c r="BW100" s="73">
        <f t="shared" si="333"/>
        <v>10133686.530000001</v>
      </c>
      <c r="BX100" s="73">
        <f>(((BT100+BW100)/2)*$H100)/12</f>
        <v>20751.280062047172</v>
      </c>
      <c r="BY100" s="73">
        <v>0</v>
      </c>
      <c r="BZ100" s="73">
        <f t="shared" si="334"/>
        <v>10133686.530000001</v>
      </c>
      <c r="CA100" s="73">
        <f>(((BW100+BZ100)/2)*$H100)/12</f>
        <v>20751.280062047172</v>
      </c>
      <c r="CC100" s="104">
        <f t="shared" ref="CC100:CC101" si="335">SUMIF($AR$6:$CA$6,"Depreciation Expense",$AR100:$CA100)</f>
        <v>249015.3607445661</v>
      </c>
      <c r="CD100" s="92"/>
    </row>
    <row r="101" spans="1:83">
      <c r="A101" s="98" t="s">
        <v>83</v>
      </c>
      <c r="B101" s="98" t="s">
        <v>22</v>
      </c>
      <c r="C101" s="98" t="s">
        <v>22</v>
      </c>
      <c r="D101" s="111" t="s">
        <v>115</v>
      </c>
      <c r="E101" s="111" t="s">
        <v>86</v>
      </c>
      <c r="F101" s="111" t="str">
        <f>D101&amp;E101&amp;C101</f>
        <v>AHYDPSG-U</v>
      </c>
      <c r="G101" s="111" t="str">
        <f>E101&amp;C101</f>
        <v>HYDPSG-U</v>
      </c>
      <c r="H101" s="103">
        <v>6.2368190332799493E-2</v>
      </c>
      <c r="I101" s="105">
        <v>714025.83</v>
      </c>
      <c r="J101" s="105">
        <f>(I101*H101)/12</f>
        <v>3711.0415723312612</v>
      </c>
      <c r="K101" s="73">
        <v>0</v>
      </c>
      <c r="L101" s="73">
        <f>I101+K101</f>
        <v>714025.83</v>
      </c>
      <c r="M101" s="73">
        <f>(((I101+L101)/2)*$H101)/12</f>
        <v>3711.0415723312612</v>
      </c>
      <c r="N101" s="73">
        <v>0</v>
      </c>
      <c r="O101" s="73">
        <f t="shared" si="313"/>
        <v>714025.83</v>
      </c>
      <c r="P101" s="73">
        <f>(((L101+O101)/2)*$H101)/12</f>
        <v>3711.0415723312612</v>
      </c>
      <c r="Q101" s="73">
        <v>0</v>
      </c>
      <c r="R101" s="73">
        <f t="shared" si="314"/>
        <v>714025.83</v>
      </c>
      <c r="S101" s="73">
        <f>(((O101+R101)/2)*$H101)/12</f>
        <v>3711.0415723312612</v>
      </c>
      <c r="T101" s="73">
        <v>0</v>
      </c>
      <c r="U101" s="73">
        <f t="shared" si="315"/>
        <v>714025.83</v>
      </c>
      <c r="V101" s="73">
        <f>(((R101+U101)/2)*$H101)/12</f>
        <v>3711.0415723312612</v>
      </c>
      <c r="W101" s="73">
        <v>0</v>
      </c>
      <c r="X101" s="73">
        <f t="shared" si="316"/>
        <v>714025.83</v>
      </c>
      <c r="Y101" s="73">
        <f>(((U101+X101)/2)*$H101)/12</f>
        <v>3711.0415723312612</v>
      </c>
      <c r="Z101" s="73">
        <v>0</v>
      </c>
      <c r="AA101" s="73">
        <f t="shared" si="317"/>
        <v>714025.83</v>
      </c>
      <c r="AB101" s="73">
        <f>(((X101+AA101)/2)*$H101)/12</f>
        <v>3711.0415723312612</v>
      </c>
      <c r="AC101" s="73">
        <v>0</v>
      </c>
      <c r="AD101" s="73">
        <f t="shared" si="318"/>
        <v>714025.83</v>
      </c>
      <c r="AE101" s="73">
        <f>(((AA101+AD101)/2)*$H101)/12</f>
        <v>3711.0415723312612</v>
      </c>
      <c r="AF101" s="73">
        <v>0</v>
      </c>
      <c r="AG101" s="73">
        <f t="shared" si="319"/>
        <v>714025.83</v>
      </c>
      <c r="AH101" s="73">
        <f>(((AD101+AG101)/2)*$H101)/12</f>
        <v>3711.0415723312612</v>
      </c>
      <c r="AI101" s="73">
        <v>0</v>
      </c>
      <c r="AJ101" s="73">
        <f t="shared" si="320"/>
        <v>714025.83</v>
      </c>
      <c r="AK101" s="73">
        <f>(((AG101+AJ101)/2)*$H101)/12</f>
        <v>3711.0415723312612</v>
      </c>
      <c r="AL101" s="73">
        <v>0</v>
      </c>
      <c r="AM101" s="73">
        <f t="shared" si="321"/>
        <v>714025.83</v>
      </c>
      <c r="AN101" s="73">
        <f>(((AJ101+AM101)/2)*$H101)/12</f>
        <v>3711.0415723312612</v>
      </c>
      <c r="AO101" s="73">
        <v>0</v>
      </c>
      <c r="AP101" s="73">
        <f t="shared" si="322"/>
        <v>714025.83</v>
      </c>
      <c r="AQ101" s="73">
        <f>(((AM101+AP101)/2)*$H101)/12</f>
        <v>3711.0415723312612</v>
      </c>
      <c r="AR101" s="73">
        <v>0</v>
      </c>
      <c r="AS101" s="73">
        <f t="shared" si="323"/>
        <v>714025.83</v>
      </c>
      <c r="AT101" s="73">
        <f>(((AP101+AS101)/2)*$H101)/12</f>
        <v>3711.0415723312612</v>
      </c>
      <c r="AU101" s="73">
        <v>0</v>
      </c>
      <c r="AV101" s="73">
        <f t="shared" si="324"/>
        <v>714025.83</v>
      </c>
      <c r="AW101" s="73">
        <f>(((AS101+AV101)/2)*$H101)/12</f>
        <v>3711.0415723312612</v>
      </c>
      <c r="AX101" s="73">
        <v>0</v>
      </c>
      <c r="AY101" s="73">
        <f t="shared" si="325"/>
        <v>714025.83</v>
      </c>
      <c r="AZ101" s="73">
        <f>(((AV101+AY101)/2)*$H101)/12</f>
        <v>3711.0415723312612</v>
      </c>
      <c r="BA101" s="73">
        <v>0</v>
      </c>
      <c r="BB101" s="73">
        <f t="shared" si="326"/>
        <v>714025.83</v>
      </c>
      <c r="BC101" s="73">
        <f>(((AY101+BB101)/2)*$H101)/12</f>
        <v>3711.0415723312612</v>
      </c>
      <c r="BD101" s="73">
        <v>0</v>
      </c>
      <c r="BE101" s="73">
        <f t="shared" si="327"/>
        <v>714025.83</v>
      </c>
      <c r="BF101" s="73">
        <f>(((BB101+BE101)/2)*$H101)/12</f>
        <v>3711.0415723312612</v>
      </c>
      <c r="BG101" s="73">
        <v>0</v>
      </c>
      <c r="BH101" s="73">
        <f t="shared" si="328"/>
        <v>714025.83</v>
      </c>
      <c r="BI101" s="73">
        <f>(((BE101+BH101)/2)*$H101)/12</f>
        <v>3711.0415723312612</v>
      </c>
      <c r="BJ101" s="73">
        <v>0</v>
      </c>
      <c r="BK101" s="73">
        <f t="shared" si="329"/>
        <v>714025.83</v>
      </c>
      <c r="BL101" s="73">
        <f>(((BH101+BK101)/2)*$H101)/12</f>
        <v>3711.0415723312612</v>
      </c>
      <c r="BM101" s="73">
        <v>0</v>
      </c>
      <c r="BN101" s="73">
        <f t="shared" si="330"/>
        <v>714025.83</v>
      </c>
      <c r="BO101" s="73">
        <f>(((BK101+BN101)/2)*$H101)/12</f>
        <v>3711.0415723312612</v>
      </c>
      <c r="BP101" s="73">
        <v>0</v>
      </c>
      <c r="BQ101" s="73">
        <f t="shared" si="331"/>
        <v>714025.83</v>
      </c>
      <c r="BR101" s="73">
        <f>(((BN101+BQ101)/2)*$H101)/12</f>
        <v>3711.0415723312612</v>
      </c>
      <c r="BS101" s="73">
        <v>0</v>
      </c>
      <c r="BT101" s="73">
        <f t="shared" si="332"/>
        <v>714025.83</v>
      </c>
      <c r="BU101" s="73">
        <f>(((BQ101+BT101)/2)*$H101)/12</f>
        <v>3711.0415723312612</v>
      </c>
      <c r="BV101" s="73">
        <v>0</v>
      </c>
      <c r="BW101" s="73">
        <f t="shared" si="333"/>
        <v>714025.83</v>
      </c>
      <c r="BX101" s="73">
        <f>(((BT101+BW101)/2)*$H101)/12</f>
        <v>3711.0415723312612</v>
      </c>
      <c r="BY101" s="73">
        <v>0</v>
      </c>
      <c r="BZ101" s="73">
        <f t="shared" si="334"/>
        <v>714025.83</v>
      </c>
      <c r="CA101" s="73">
        <f>(((BW101+BZ101)/2)*$H101)/12</f>
        <v>3711.0415723312612</v>
      </c>
      <c r="CC101" s="104">
        <f t="shared" si="335"/>
        <v>44532.498867975133</v>
      </c>
      <c r="CD101" s="92"/>
    </row>
    <row r="102" spans="1:83">
      <c r="A102" s="98" t="s">
        <v>87</v>
      </c>
      <c r="C102" s="98"/>
      <c r="D102" s="111"/>
      <c r="E102" s="111"/>
      <c r="F102" s="111"/>
      <c r="G102" s="111"/>
      <c r="H102" s="103"/>
      <c r="I102" s="106">
        <f>SUBTOTAL(9,I99:I101)</f>
        <v>10847712.360000001</v>
      </c>
      <c r="J102" s="106">
        <f t="shared" ref="J102:BU102" si="336">SUBTOTAL(9,J99:J101)</f>
        <v>24462.321634378433</v>
      </c>
      <c r="K102" s="106">
        <f t="shared" si="336"/>
        <v>0</v>
      </c>
      <c r="L102" s="106">
        <f t="shared" si="336"/>
        <v>10847712.360000001</v>
      </c>
      <c r="M102" s="106">
        <f t="shared" si="336"/>
        <v>24462.321634378433</v>
      </c>
      <c r="N102" s="106">
        <f t="shared" si="336"/>
        <v>0</v>
      </c>
      <c r="O102" s="106">
        <f t="shared" si="336"/>
        <v>10847712.360000001</v>
      </c>
      <c r="P102" s="106">
        <f t="shared" si="336"/>
        <v>24462.321634378433</v>
      </c>
      <c r="Q102" s="106">
        <f t="shared" si="336"/>
        <v>0</v>
      </c>
      <c r="R102" s="106">
        <f t="shared" si="336"/>
        <v>10847712.360000001</v>
      </c>
      <c r="S102" s="106">
        <f t="shared" si="336"/>
        <v>24462.321634378433</v>
      </c>
      <c r="T102" s="106">
        <f t="shared" si="336"/>
        <v>0</v>
      </c>
      <c r="U102" s="106">
        <f t="shared" si="336"/>
        <v>10847712.360000001</v>
      </c>
      <c r="V102" s="106">
        <f t="shared" si="336"/>
        <v>24462.321634378433</v>
      </c>
      <c r="W102" s="106">
        <f t="shared" si="336"/>
        <v>0</v>
      </c>
      <c r="X102" s="106">
        <f t="shared" si="336"/>
        <v>10847712.360000001</v>
      </c>
      <c r="Y102" s="106">
        <f t="shared" si="336"/>
        <v>24462.321634378433</v>
      </c>
      <c r="Z102" s="106">
        <f t="shared" si="336"/>
        <v>0</v>
      </c>
      <c r="AA102" s="106">
        <f t="shared" si="336"/>
        <v>10847712.360000001</v>
      </c>
      <c r="AB102" s="106">
        <f t="shared" si="336"/>
        <v>24462.321634378433</v>
      </c>
      <c r="AC102" s="106">
        <f t="shared" si="336"/>
        <v>0</v>
      </c>
      <c r="AD102" s="106">
        <f t="shared" si="336"/>
        <v>10847712.360000001</v>
      </c>
      <c r="AE102" s="106">
        <f t="shared" si="336"/>
        <v>24462.321634378433</v>
      </c>
      <c r="AF102" s="106">
        <f t="shared" si="336"/>
        <v>0</v>
      </c>
      <c r="AG102" s="106">
        <f t="shared" si="336"/>
        <v>10847712.360000001</v>
      </c>
      <c r="AH102" s="106">
        <f t="shared" si="336"/>
        <v>24462.321634378433</v>
      </c>
      <c r="AI102" s="106">
        <f t="shared" si="336"/>
        <v>0</v>
      </c>
      <c r="AJ102" s="106">
        <f t="shared" si="336"/>
        <v>10847712.360000001</v>
      </c>
      <c r="AK102" s="106">
        <f t="shared" si="336"/>
        <v>24462.321634378433</v>
      </c>
      <c r="AL102" s="106">
        <f t="shared" si="336"/>
        <v>0</v>
      </c>
      <c r="AM102" s="106">
        <f t="shared" si="336"/>
        <v>10847712.360000001</v>
      </c>
      <c r="AN102" s="106">
        <f t="shared" si="336"/>
        <v>24462.321634378433</v>
      </c>
      <c r="AO102" s="106">
        <f t="shared" si="336"/>
        <v>0</v>
      </c>
      <c r="AP102" s="106">
        <f t="shared" si="336"/>
        <v>10847712.360000001</v>
      </c>
      <c r="AQ102" s="106">
        <f t="shared" si="336"/>
        <v>24462.321634378433</v>
      </c>
      <c r="AR102" s="106">
        <f t="shared" si="336"/>
        <v>0</v>
      </c>
      <c r="AS102" s="106">
        <f t="shared" si="336"/>
        <v>10847712.360000001</v>
      </c>
      <c r="AT102" s="106">
        <f t="shared" si="336"/>
        <v>24462.321634378433</v>
      </c>
      <c r="AU102" s="106">
        <f t="shared" si="336"/>
        <v>0</v>
      </c>
      <c r="AV102" s="106">
        <f t="shared" si="336"/>
        <v>10847712.360000001</v>
      </c>
      <c r="AW102" s="106">
        <f t="shared" si="336"/>
        <v>24462.321634378433</v>
      </c>
      <c r="AX102" s="106">
        <f t="shared" si="336"/>
        <v>0</v>
      </c>
      <c r="AY102" s="106">
        <f t="shared" si="336"/>
        <v>10847712.360000001</v>
      </c>
      <c r="AZ102" s="106">
        <f t="shared" si="336"/>
        <v>24462.321634378433</v>
      </c>
      <c r="BA102" s="106">
        <f t="shared" si="336"/>
        <v>0</v>
      </c>
      <c r="BB102" s="106">
        <f t="shared" si="336"/>
        <v>10847712.360000001</v>
      </c>
      <c r="BC102" s="106">
        <f t="shared" si="336"/>
        <v>24462.321634378433</v>
      </c>
      <c r="BD102" s="106">
        <f t="shared" si="336"/>
        <v>0</v>
      </c>
      <c r="BE102" s="106">
        <f t="shared" si="336"/>
        <v>10847712.360000001</v>
      </c>
      <c r="BF102" s="106">
        <f t="shared" si="336"/>
        <v>24462.321634378433</v>
      </c>
      <c r="BG102" s="106">
        <f t="shared" si="336"/>
        <v>0</v>
      </c>
      <c r="BH102" s="106">
        <f t="shared" si="336"/>
        <v>10847712.360000001</v>
      </c>
      <c r="BI102" s="106">
        <f t="shared" si="336"/>
        <v>24462.321634378433</v>
      </c>
      <c r="BJ102" s="106">
        <f t="shared" si="336"/>
        <v>0</v>
      </c>
      <c r="BK102" s="106">
        <f t="shared" si="336"/>
        <v>10847712.360000001</v>
      </c>
      <c r="BL102" s="106">
        <f t="shared" si="336"/>
        <v>24462.321634378433</v>
      </c>
      <c r="BM102" s="106">
        <f t="shared" si="336"/>
        <v>0</v>
      </c>
      <c r="BN102" s="106">
        <f t="shared" si="336"/>
        <v>10847712.360000001</v>
      </c>
      <c r="BO102" s="106">
        <f t="shared" si="336"/>
        <v>24462.321634378433</v>
      </c>
      <c r="BP102" s="106">
        <f t="shared" si="336"/>
        <v>0</v>
      </c>
      <c r="BQ102" s="106">
        <f t="shared" si="336"/>
        <v>10847712.360000001</v>
      </c>
      <c r="BR102" s="106">
        <f t="shared" si="336"/>
        <v>24462.321634378433</v>
      </c>
      <c r="BS102" s="106">
        <f t="shared" si="336"/>
        <v>0</v>
      </c>
      <c r="BT102" s="106">
        <f t="shared" si="336"/>
        <v>10847712.360000001</v>
      </c>
      <c r="BU102" s="106">
        <f t="shared" si="336"/>
        <v>24462.321634378433</v>
      </c>
      <c r="BV102" s="106">
        <f t="shared" ref="BV102:CA102" si="337">SUBTOTAL(9,BV99:BV101)</f>
        <v>0</v>
      </c>
      <c r="BW102" s="106">
        <f t="shared" si="337"/>
        <v>10847712.360000001</v>
      </c>
      <c r="BX102" s="106">
        <f t="shared" si="337"/>
        <v>24462.321634378433</v>
      </c>
      <c r="BY102" s="106">
        <f t="shared" si="337"/>
        <v>0</v>
      </c>
      <c r="BZ102" s="106">
        <f t="shared" si="337"/>
        <v>10847712.360000001</v>
      </c>
      <c r="CA102" s="106">
        <f t="shared" si="337"/>
        <v>24462.321634378433</v>
      </c>
      <c r="CC102" s="109">
        <f>SUBTOTAL(9,CC99:CC101)</f>
        <v>293547.85961254122</v>
      </c>
    </row>
    <row r="103" spans="1:83">
      <c r="A103" s="98"/>
      <c r="B103" s="98"/>
      <c r="C103" s="98"/>
      <c r="D103" s="111"/>
      <c r="E103" s="111"/>
      <c r="F103" s="111"/>
      <c r="G103" s="111"/>
      <c r="H103" s="103"/>
      <c r="I103" s="105"/>
      <c r="J103" s="105"/>
      <c r="K103" s="110"/>
      <c r="L103" s="110"/>
      <c r="N103" s="110"/>
      <c r="O103" s="110"/>
      <c r="Q103" s="110"/>
      <c r="R103" s="110"/>
      <c r="T103" s="110"/>
      <c r="U103" s="110"/>
      <c r="W103" s="110"/>
      <c r="X103" s="110"/>
      <c r="Z103" s="110"/>
      <c r="AA103" s="110"/>
      <c r="AC103" s="110"/>
      <c r="AD103" s="110"/>
      <c r="AF103" s="110"/>
      <c r="AG103" s="110"/>
      <c r="AI103" s="110"/>
      <c r="AJ103" s="110"/>
      <c r="AL103" s="110"/>
      <c r="AM103" s="110"/>
      <c r="AO103" s="110"/>
      <c r="AP103" s="110"/>
      <c r="AR103" s="110"/>
      <c r="AS103" s="110"/>
      <c r="AU103" s="110"/>
      <c r="AV103" s="110"/>
      <c r="AX103" s="110"/>
      <c r="AY103" s="110"/>
      <c r="BA103" s="110"/>
      <c r="BB103" s="110"/>
      <c r="BD103" s="110"/>
      <c r="BE103" s="110"/>
      <c r="BG103" s="110"/>
      <c r="BH103" s="110"/>
      <c r="BJ103" s="110"/>
      <c r="BK103" s="110"/>
      <c r="BM103" s="110"/>
      <c r="BN103" s="110"/>
      <c r="BP103" s="110"/>
      <c r="BQ103" s="110"/>
      <c r="BS103" s="110"/>
      <c r="BT103" s="110"/>
      <c r="BV103" s="110"/>
      <c r="BW103" s="110"/>
      <c r="BY103" s="110"/>
      <c r="BZ103" s="110"/>
      <c r="CC103" s="104"/>
    </row>
    <row r="104" spans="1:83">
      <c r="A104" s="119" t="s">
        <v>88</v>
      </c>
      <c r="B104" s="98"/>
      <c r="C104" s="98"/>
      <c r="D104" s="111"/>
      <c r="E104" s="111"/>
      <c r="F104" s="111"/>
      <c r="G104" s="111"/>
      <c r="H104" s="103"/>
      <c r="I104" s="105"/>
      <c r="J104" s="105"/>
      <c r="K104" s="110"/>
      <c r="L104" s="110"/>
      <c r="N104" s="110"/>
      <c r="O104" s="110"/>
      <c r="Q104" s="110"/>
      <c r="R104" s="110"/>
      <c r="T104" s="110"/>
      <c r="U104" s="110"/>
      <c r="W104" s="110"/>
      <c r="X104" s="110"/>
      <c r="Z104" s="110"/>
      <c r="AA104" s="110"/>
      <c r="AC104" s="110"/>
      <c r="AD104" s="110"/>
      <c r="AF104" s="110"/>
      <c r="AG104" s="110"/>
      <c r="AI104" s="110"/>
      <c r="AJ104" s="110"/>
      <c r="AL104" s="110"/>
      <c r="AM104" s="110"/>
      <c r="AO104" s="110"/>
      <c r="AP104" s="110"/>
      <c r="AR104" s="110"/>
      <c r="AS104" s="110"/>
      <c r="AU104" s="110"/>
      <c r="AV104" s="110"/>
      <c r="AX104" s="110"/>
      <c r="AY104" s="110"/>
      <c r="BA104" s="110"/>
      <c r="BB104" s="110"/>
      <c r="BD104" s="110"/>
      <c r="BE104" s="110"/>
      <c r="BG104" s="110"/>
      <c r="BH104" s="110"/>
      <c r="BJ104" s="110"/>
      <c r="BK104" s="110"/>
      <c r="BM104" s="110"/>
      <c r="BN104" s="110"/>
      <c r="BP104" s="110"/>
      <c r="BQ104" s="110"/>
      <c r="BS104" s="110"/>
      <c r="BT104" s="110"/>
      <c r="BV104" s="110"/>
      <c r="BW104" s="110"/>
      <c r="BY104" s="110"/>
      <c r="BZ104" s="110"/>
      <c r="CC104" s="104"/>
    </row>
    <row r="105" spans="1:83">
      <c r="A105" s="98" t="s">
        <v>83</v>
      </c>
      <c r="B105" s="98" t="s">
        <v>15</v>
      </c>
      <c r="C105" s="98" t="s">
        <v>26</v>
      </c>
      <c r="D105" s="111" t="s">
        <v>115</v>
      </c>
      <c r="E105" s="111" t="s">
        <v>89</v>
      </c>
      <c r="F105" s="111" t="str">
        <f>D105&amp;E105&amp;C105</f>
        <v>AOTHPSSGCT</v>
      </c>
      <c r="G105" s="111" t="str">
        <f>E105&amp;C105</f>
        <v>OTHPSSGCT</v>
      </c>
      <c r="H105" s="103">
        <v>0</v>
      </c>
      <c r="I105" s="105">
        <v>0</v>
      </c>
      <c r="J105" s="105">
        <f>(I105*H105)/12</f>
        <v>0</v>
      </c>
      <c r="K105" s="73">
        <v>0</v>
      </c>
      <c r="L105" s="73">
        <f>I105+K105</f>
        <v>0</v>
      </c>
      <c r="M105" s="73">
        <f>(((I105+L105)/2)*$H105)/12</f>
        <v>0</v>
      </c>
      <c r="N105" s="73">
        <v>0</v>
      </c>
      <c r="O105" s="73">
        <f t="shared" ref="O105" si="338">L105+N105</f>
        <v>0</v>
      </c>
      <c r="P105" s="73">
        <f>(((L105+O105)/2)*$H105)/12</f>
        <v>0</v>
      </c>
      <c r="Q105" s="73">
        <v>0</v>
      </c>
      <c r="R105" s="73">
        <f t="shared" ref="R105" si="339">O105+Q105</f>
        <v>0</v>
      </c>
      <c r="S105" s="73">
        <f>(((O105+R105)/2)*$H105)/12</f>
        <v>0</v>
      </c>
      <c r="T105" s="73">
        <v>0</v>
      </c>
      <c r="U105" s="73">
        <f t="shared" ref="U105" si="340">R105+T105</f>
        <v>0</v>
      </c>
      <c r="V105" s="73">
        <f>(((R105+U105)/2)*$H105)/12</f>
        <v>0</v>
      </c>
      <c r="W105" s="73">
        <v>0</v>
      </c>
      <c r="X105" s="73">
        <f t="shared" ref="X105" si="341">U105+W105</f>
        <v>0</v>
      </c>
      <c r="Y105" s="73">
        <f>(((U105+X105)/2)*$H105)/12</f>
        <v>0</v>
      </c>
      <c r="Z105" s="73">
        <v>0</v>
      </c>
      <c r="AA105" s="73">
        <f t="shared" ref="AA105" si="342">X105+Z105</f>
        <v>0</v>
      </c>
      <c r="AB105" s="73">
        <f>(((X105+AA105)/2)*$H105)/12</f>
        <v>0</v>
      </c>
      <c r="AC105" s="73">
        <v>0</v>
      </c>
      <c r="AD105" s="73">
        <f t="shared" ref="AD105" si="343">AA105+AC105</f>
        <v>0</v>
      </c>
      <c r="AE105" s="73">
        <f>(((AA105+AD105)/2)*$H105)/12</f>
        <v>0</v>
      </c>
      <c r="AF105" s="73">
        <v>0</v>
      </c>
      <c r="AG105" s="73">
        <f t="shared" ref="AG105" si="344">AD105+AF105</f>
        <v>0</v>
      </c>
      <c r="AH105" s="73">
        <f>(((AD105+AG105)/2)*$H105)/12</f>
        <v>0</v>
      </c>
      <c r="AI105" s="73">
        <v>0</v>
      </c>
      <c r="AJ105" s="73">
        <f t="shared" ref="AJ105" si="345">AG105+AI105</f>
        <v>0</v>
      </c>
      <c r="AK105" s="73">
        <f>(((AG105+AJ105)/2)*$H105)/12</f>
        <v>0</v>
      </c>
      <c r="AL105" s="73">
        <v>0</v>
      </c>
      <c r="AM105" s="73">
        <f t="shared" ref="AM105" si="346">AJ105+AL105</f>
        <v>0</v>
      </c>
      <c r="AN105" s="73">
        <f>(((AJ105+AM105)/2)*$H105)/12</f>
        <v>0</v>
      </c>
      <c r="AO105" s="73">
        <v>0</v>
      </c>
      <c r="AP105" s="73">
        <f t="shared" ref="AP105" si="347">AM105+AO105</f>
        <v>0</v>
      </c>
      <c r="AQ105" s="73">
        <f>(((AM105+AP105)/2)*$H105)/12</f>
        <v>0</v>
      </c>
      <c r="AR105" s="73">
        <v>0</v>
      </c>
      <c r="AS105" s="73">
        <f t="shared" ref="AS105" si="348">AP105+AR105</f>
        <v>0</v>
      </c>
      <c r="AT105" s="73">
        <f>(((AP105+AS105)/2)*$H105)/12</f>
        <v>0</v>
      </c>
      <c r="AU105" s="73">
        <v>0</v>
      </c>
      <c r="AV105" s="73">
        <f t="shared" ref="AV105" si="349">AS105+AU105</f>
        <v>0</v>
      </c>
      <c r="AW105" s="73">
        <f>(((AS105+AV105)/2)*$H105)/12</f>
        <v>0</v>
      </c>
      <c r="AX105" s="73">
        <v>0</v>
      </c>
      <c r="AY105" s="73">
        <f t="shared" ref="AY105" si="350">AV105+AX105</f>
        <v>0</v>
      </c>
      <c r="AZ105" s="73">
        <f>(((AV105+AY105)/2)*$H105)/12</f>
        <v>0</v>
      </c>
      <c r="BA105" s="73">
        <v>0</v>
      </c>
      <c r="BB105" s="73">
        <f t="shared" ref="BB105" si="351">AY105+BA105</f>
        <v>0</v>
      </c>
      <c r="BC105" s="73">
        <f>(((AY105+BB105)/2)*$H105)/12</f>
        <v>0</v>
      </c>
      <c r="BD105" s="73">
        <v>0</v>
      </c>
      <c r="BE105" s="73">
        <f t="shared" ref="BE105" si="352">BB105+BD105</f>
        <v>0</v>
      </c>
      <c r="BF105" s="73">
        <f>(((BB105+BE105)/2)*$H105)/12</f>
        <v>0</v>
      </c>
      <c r="BG105" s="73">
        <v>0</v>
      </c>
      <c r="BH105" s="73">
        <f t="shared" ref="BH105" si="353">BE105+BG105</f>
        <v>0</v>
      </c>
      <c r="BI105" s="73">
        <f>(((BE105+BH105)/2)*$H105)/12</f>
        <v>0</v>
      </c>
      <c r="BJ105" s="73">
        <v>0</v>
      </c>
      <c r="BK105" s="73">
        <f t="shared" ref="BK105" si="354">BH105+BJ105</f>
        <v>0</v>
      </c>
      <c r="BL105" s="73">
        <f>(((BH105+BK105)/2)*$H105)/12</f>
        <v>0</v>
      </c>
      <c r="BM105" s="73">
        <v>0</v>
      </c>
      <c r="BN105" s="73">
        <f t="shared" ref="BN105" si="355">BK105+BM105</f>
        <v>0</v>
      </c>
      <c r="BO105" s="73">
        <f>(((BK105+BN105)/2)*$H105)/12</f>
        <v>0</v>
      </c>
      <c r="BP105" s="73">
        <v>0</v>
      </c>
      <c r="BQ105" s="73">
        <f t="shared" ref="BQ105" si="356">BN105+BP105</f>
        <v>0</v>
      </c>
      <c r="BR105" s="73">
        <f>(((BN105+BQ105)/2)*$H105)/12</f>
        <v>0</v>
      </c>
      <c r="BS105" s="73">
        <v>0</v>
      </c>
      <c r="BT105" s="73">
        <f t="shared" ref="BT105" si="357">BQ105+BS105</f>
        <v>0</v>
      </c>
      <c r="BU105" s="73">
        <f>(((BQ105+BT105)/2)*$H105)/12</f>
        <v>0</v>
      </c>
      <c r="BV105" s="73">
        <v>0</v>
      </c>
      <c r="BW105" s="73">
        <f t="shared" ref="BW105" si="358">BT105+BV105</f>
        <v>0</v>
      </c>
      <c r="BX105" s="73">
        <f>(((BT105+BW105)/2)*$H105)/12</f>
        <v>0</v>
      </c>
      <c r="BY105" s="73">
        <v>0</v>
      </c>
      <c r="BZ105" s="73">
        <f t="shared" ref="BZ105" si="359">BW105+BY105</f>
        <v>0</v>
      </c>
      <c r="CA105" s="73">
        <f>(((BW105+BZ105)/2)*$H105)/12</f>
        <v>0</v>
      </c>
      <c r="CC105" s="104">
        <f>SUMIF($AR$6:$CA$6,"Depreciation Expense",$AR105:$CA105)</f>
        <v>0</v>
      </c>
      <c r="CD105" s="92"/>
    </row>
    <row r="106" spans="1:83">
      <c r="A106" s="98" t="s">
        <v>119</v>
      </c>
      <c r="B106" s="98"/>
      <c r="C106" s="98"/>
      <c r="D106" s="111"/>
      <c r="E106" s="111"/>
      <c r="F106" s="111"/>
      <c r="G106" s="111"/>
      <c r="H106" s="103"/>
      <c r="I106" s="106">
        <f t="shared" ref="I106:BT106" si="360">SUBTOTAL(9,I105)</f>
        <v>0</v>
      </c>
      <c r="J106" s="106">
        <f t="shared" si="360"/>
        <v>0</v>
      </c>
      <c r="K106" s="107">
        <f t="shared" si="360"/>
        <v>0</v>
      </c>
      <c r="L106" s="107">
        <f t="shared" si="360"/>
        <v>0</v>
      </c>
      <c r="M106" s="108">
        <f t="shared" si="360"/>
        <v>0</v>
      </c>
      <c r="N106" s="107">
        <f t="shared" si="360"/>
        <v>0</v>
      </c>
      <c r="O106" s="107">
        <f t="shared" si="360"/>
        <v>0</v>
      </c>
      <c r="P106" s="108">
        <f t="shared" si="360"/>
        <v>0</v>
      </c>
      <c r="Q106" s="107">
        <f t="shared" si="360"/>
        <v>0</v>
      </c>
      <c r="R106" s="107">
        <f t="shared" si="360"/>
        <v>0</v>
      </c>
      <c r="S106" s="108">
        <f t="shared" si="360"/>
        <v>0</v>
      </c>
      <c r="T106" s="107">
        <f t="shared" si="360"/>
        <v>0</v>
      </c>
      <c r="U106" s="107">
        <f t="shared" si="360"/>
        <v>0</v>
      </c>
      <c r="V106" s="108">
        <f t="shared" si="360"/>
        <v>0</v>
      </c>
      <c r="W106" s="107">
        <f t="shared" si="360"/>
        <v>0</v>
      </c>
      <c r="X106" s="107">
        <f t="shared" si="360"/>
        <v>0</v>
      </c>
      <c r="Y106" s="108">
        <f t="shared" si="360"/>
        <v>0</v>
      </c>
      <c r="Z106" s="107">
        <f t="shared" si="360"/>
        <v>0</v>
      </c>
      <c r="AA106" s="107">
        <f t="shared" si="360"/>
        <v>0</v>
      </c>
      <c r="AB106" s="108">
        <f t="shared" si="360"/>
        <v>0</v>
      </c>
      <c r="AC106" s="107">
        <f t="shared" si="360"/>
        <v>0</v>
      </c>
      <c r="AD106" s="107">
        <f t="shared" si="360"/>
        <v>0</v>
      </c>
      <c r="AE106" s="108">
        <f t="shared" si="360"/>
        <v>0</v>
      </c>
      <c r="AF106" s="107">
        <f t="shared" si="360"/>
        <v>0</v>
      </c>
      <c r="AG106" s="107">
        <f t="shared" si="360"/>
        <v>0</v>
      </c>
      <c r="AH106" s="108">
        <f t="shared" si="360"/>
        <v>0</v>
      </c>
      <c r="AI106" s="107">
        <f t="shared" si="360"/>
        <v>0</v>
      </c>
      <c r="AJ106" s="107">
        <f t="shared" si="360"/>
        <v>0</v>
      </c>
      <c r="AK106" s="108">
        <f t="shared" si="360"/>
        <v>0</v>
      </c>
      <c r="AL106" s="107">
        <f t="shared" si="360"/>
        <v>0</v>
      </c>
      <c r="AM106" s="107">
        <f t="shared" si="360"/>
        <v>0</v>
      </c>
      <c r="AN106" s="108">
        <f t="shared" si="360"/>
        <v>0</v>
      </c>
      <c r="AO106" s="107">
        <f t="shared" si="360"/>
        <v>0</v>
      </c>
      <c r="AP106" s="107">
        <f t="shared" si="360"/>
        <v>0</v>
      </c>
      <c r="AQ106" s="108">
        <f t="shared" si="360"/>
        <v>0</v>
      </c>
      <c r="AR106" s="107">
        <f t="shared" si="360"/>
        <v>0</v>
      </c>
      <c r="AS106" s="107">
        <f t="shared" si="360"/>
        <v>0</v>
      </c>
      <c r="AT106" s="108">
        <f t="shared" si="360"/>
        <v>0</v>
      </c>
      <c r="AU106" s="107">
        <f t="shared" si="360"/>
        <v>0</v>
      </c>
      <c r="AV106" s="107">
        <f t="shared" si="360"/>
        <v>0</v>
      </c>
      <c r="AW106" s="108">
        <f t="shared" si="360"/>
        <v>0</v>
      </c>
      <c r="AX106" s="107">
        <f t="shared" si="360"/>
        <v>0</v>
      </c>
      <c r="AY106" s="107">
        <f t="shared" si="360"/>
        <v>0</v>
      </c>
      <c r="AZ106" s="108">
        <f t="shared" si="360"/>
        <v>0</v>
      </c>
      <c r="BA106" s="107">
        <f t="shared" si="360"/>
        <v>0</v>
      </c>
      <c r="BB106" s="107">
        <f t="shared" si="360"/>
        <v>0</v>
      </c>
      <c r="BC106" s="108">
        <f t="shared" si="360"/>
        <v>0</v>
      </c>
      <c r="BD106" s="107">
        <f t="shared" si="360"/>
        <v>0</v>
      </c>
      <c r="BE106" s="107">
        <f t="shared" si="360"/>
        <v>0</v>
      </c>
      <c r="BF106" s="108">
        <f t="shared" si="360"/>
        <v>0</v>
      </c>
      <c r="BG106" s="107">
        <f t="shared" si="360"/>
        <v>0</v>
      </c>
      <c r="BH106" s="107">
        <f t="shared" si="360"/>
        <v>0</v>
      </c>
      <c r="BI106" s="108">
        <f t="shared" si="360"/>
        <v>0</v>
      </c>
      <c r="BJ106" s="107">
        <f t="shared" si="360"/>
        <v>0</v>
      </c>
      <c r="BK106" s="107">
        <f t="shared" si="360"/>
        <v>0</v>
      </c>
      <c r="BL106" s="108">
        <f t="shared" si="360"/>
        <v>0</v>
      </c>
      <c r="BM106" s="107">
        <f t="shared" si="360"/>
        <v>0</v>
      </c>
      <c r="BN106" s="107">
        <f t="shared" si="360"/>
        <v>0</v>
      </c>
      <c r="BO106" s="108">
        <f t="shared" si="360"/>
        <v>0</v>
      </c>
      <c r="BP106" s="107">
        <f t="shared" si="360"/>
        <v>0</v>
      </c>
      <c r="BQ106" s="107">
        <f t="shared" si="360"/>
        <v>0</v>
      </c>
      <c r="BR106" s="108">
        <f t="shared" si="360"/>
        <v>0</v>
      </c>
      <c r="BS106" s="107">
        <f t="shared" si="360"/>
        <v>0</v>
      </c>
      <c r="BT106" s="107">
        <f t="shared" si="360"/>
        <v>0</v>
      </c>
      <c r="BU106" s="108">
        <f t="shared" ref="BU106:CA106" si="361">SUBTOTAL(9,BU105)</f>
        <v>0</v>
      </c>
      <c r="BV106" s="107">
        <f t="shared" si="361"/>
        <v>0</v>
      </c>
      <c r="BW106" s="107">
        <f t="shared" si="361"/>
        <v>0</v>
      </c>
      <c r="BX106" s="108">
        <f t="shared" si="361"/>
        <v>0</v>
      </c>
      <c r="BY106" s="107">
        <f t="shared" si="361"/>
        <v>0</v>
      </c>
      <c r="BZ106" s="107">
        <f t="shared" si="361"/>
        <v>0</v>
      </c>
      <c r="CA106" s="108">
        <f t="shared" si="361"/>
        <v>0</v>
      </c>
      <c r="CC106" s="109">
        <f>SUBTOTAL(9,CC105)</f>
        <v>0</v>
      </c>
    </row>
    <row r="107" spans="1:83">
      <c r="A107" s="98"/>
      <c r="B107" s="98"/>
      <c r="C107" s="98"/>
      <c r="D107" s="111"/>
      <c r="E107" s="111"/>
      <c r="F107" s="111"/>
      <c r="G107" s="111"/>
      <c r="H107" s="103"/>
      <c r="I107" s="105"/>
      <c r="J107" s="105"/>
      <c r="K107" s="110"/>
      <c r="L107" s="110"/>
      <c r="N107" s="110"/>
      <c r="O107" s="110"/>
      <c r="Q107" s="110"/>
      <c r="R107" s="110"/>
      <c r="T107" s="110"/>
      <c r="U107" s="110"/>
      <c r="W107" s="110"/>
      <c r="X107" s="110"/>
      <c r="Z107" s="110"/>
      <c r="AA107" s="110"/>
      <c r="AC107" s="110"/>
      <c r="AD107" s="110"/>
      <c r="AF107" s="110"/>
      <c r="AG107" s="110"/>
      <c r="AI107" s="110"/>
      <c r="AJ107" s="110"/>
      <c r="AL107" s="110"/>
      <c r="AM107" s="110"/>
      <c r="AO107" s="110"/>
      <c r="AP107" s="110"/>
      <c r="AR107" s="110"/>
      <c r="AS107" s="110"/>
      <c r="AU107" s="110"/>
      <c r="AV107" s="110"/>
      <c r="AX107" s="110"/>
      <c r="AY107" s="110"/>
      <c r="BA107" s="110"/>
      <c r="BB107" s="110"/>
      <c r="BD107" s="110"/>
      <c r="BE107" s="110"/>
      <c r="BG107" s="110"/>
      <c r="BH107" s="110"/>
      <c r="BJ107" s="110"/>
      <c r="BK107" s="110"/>
      <c r="BM107" s="110"/>
      <c r="BN107" s="110"/>
      <c r="BP107" s="110"/>
      <c r="BQ107" s="110"/>
      <c r="BS107" s="110"/>
      <c r="BT107" s="110"/>
      <c r="BV107" s="110"/>
      <c r="BW107" s="110"/>
      <c r="BY107" s="110"/>
      <c r="BZ107" s="110"/>
      <c r="CC107" s="104"/>
    </row>
    <row r="108" spans="1:83">
      <c r="A108" s="119" t="s">
        <v>106</v>
      </c>
      <c r="B108" s="98"/>
      <c r="C108" s="98"/>
      <c r="D108" s="111"/>
      <c r="E108" s="111"/>
      <c r="F108" s="111"/>
      <c r="G108" s="111"/>
      <c r="H108" s="103"/>
      <c r="I108" s="105"/>
      <c r="J108" s="105"/>
      <c r="K108" s="110"/>
      <c r="L108" s="110"/>
      <c r="N108" s="110"/>
      <c r="O108" s="110"/>
      <c r="Q108" s="110"/>
      <c r="R108" s="110"/>
      <c r="T108" s="110"/>
      <c r="U108" s="110"/>
      <c r="W108" s="110"/>
      <c r="X108" s="110"/>
      <c r="Z108" s="110"/>
      <c r="AA108" s="110"/>
      <c r="AC108" s="110"/>
      <c r="AD108" s="110"/>
      <c r="AF108" s="110"/>
      <c r="AG108" s="110"/>
      <c r="AI108" s="110"/>
      <c r="AJ108" s="110"/>
      <c r="AL108" s="110"/>
      <c r="AM108" s="110"/>
      <c r="AO108" s="110"/>
      <c r="AP108" s="110"/>
      <c r="AR108" s="110"/>
      <c r="AS108" s="110"/>
      <c r="AU108" s="110"/>
      <c r="AV108" s="110"/>
      <c r="AX108" s="110"/>
      <c r="AY108" s="110"/>
      <c r="BA108" s="110"/>
      <c r="BB108" s="110"/>
      <c r="BD108" s="110"/>
      <c r="BE108" s="110"/>
      <c r="BG108" s="110"/>
      <c r="BH108" s="110"/>
      <c r="BJ108" s="110"/>
      <c r="BK108" s="110"/>
      <c r="BM108" s="110"/>
      <c r="BN108" s="110"/>
      <c r="BP108" s="110"/>
      <c r="BQ108" s="110"/>
      <c r="BS108" s="110"/>
      <c r="BT108" s="110"/>
      <c r="BV108" s="110"/>
      <c r="BW108" s="110"/>
      <c r="BY108" s="110"/>
      <c r="BZ108" s="110"/>
      <c r="CC108" s="104"/>
    </row>
    <row r="109" spans="1:83">
      <c r="A109" s="98" t="s">
        <v>96</v>
      </c>
      <c r="B109" s="98" t="s">
        <v>30</v>
      </c>
      <c r="C109" s="98" t="s">
        <v>30</v>
      </c>
      <c r="D109" s="111" t="s">
        <v>115</v>
      </c>
      <c r="E109" s="111" t="s">
        <v>107</v>
      </c>
      <c r="F109" s="111" t="str">
        <f t="shared" ref="F109:F116" si="362">D109&amp;E109&amp;C109</f>
        <v>AGNLPCA</v>
      </c>
      <c r="G109" s="111" t="str">
        <f t="shared" ref="G109:G116" si="363">E109&amp;C109</f>
        <v>GNLPCA</v>
      </c>
      <c r="H109" s="103">
        <v>5.3322685010229687E-2</v>
      </c>
      <c r="I109" s="105">
        <v>1418686.85</v>
      </c>
      <c r="J109" s="105">
        <f t="shared" ref="J109:J116" si="364">(I109*H109)/12</f>
        <v>6304.0160025587475</v>
      </c>
      <c r="K109" s="73">
        <v>0</v>
      </c>
      <c r="L109" s="73">
        <f t="shared" ref="L109:L116" si="365">I109+K109</f>
        <v>1418686.85</v>
      </c>
      <c r="M109" s="73">
        <f t="shared" ref="M109:M116" si="366">(((I109+L109)/2)*$H109)/12</f>
        <v>6304.0160025587475</v>
      </c>
      <c r="N109" s="73">
        <v>0</v>
      </c>
      <c r="O109" s="73">
        <f t="shared" ref="O109:O116" si="367">L109+N109</f>
        <v>1418686.85</v>
      </c>
      <c r="P109" s="73">
        <f t="shared" ref="P109:P116" si="368">(((L109+O109)/2)*$H109)/12</f>
        <v>6304.0160025587475</v>
      </c>
      <c r="Q109" s="73">
        <v>0</v>
      </c>
      <c r="R109" s="73">
        <f t="shared" ref="R109:R116" si="369">O109+Q109</f>
        <v>1418686.85</v>
      </c>
      <c r="S109" s="73">
        <f t="shared" ref="S109:S116" si="370">(((O109+R109)/2)*$H109)/12</f>
        <v>6304.0160025587475</v>
      </c>
      <c r="T109" s="73">
        <v>0</v>
      </c>
      <c r="U109" s="73">
        <f t="shared" ref="U109:U116" si="371">R109+T109</f>
        <v>1418686.85</v>
      </c>
      <c r="V109" s="73">
        <f t="shared" ref="V109:V116" si="372">(((R109+U109)/2)*$H109)/12</f>
        <v>6304.0160025587475</v>
      </c>
      <c r="W109" s="73">
        <v>0</v>
      </c>
      <c r="X109" s="73">
        <f t="shared" ref="X109:X116" si="373">U109+W109</f>
        <v>1418686.85</v>
      </c>
      <c r="Y109" s="73">
        <f t="shared" ref="Y109:Y116" si="374">(((U109+X109)/2)*$H109)/12</f>
        <v>6304.0160025587475</v>
      </c>
      <c r="Z109" s="73">
        <v>0</v>
      </c>
      <c r="AA109" s="73">
        <f t="shared" ref="AA109:AA116" si="375">X109+Z109</f>
        <v>1418686.85</v>
      </c>
      <c r="AB109" s="73">
        <f t="shared" ref="AB109:AB116" si="376">(((X109+AA109)/2)*$H109)/12</f>
        <v>6304.0160025587475</v>
      </c>
      <c r="AC109" s="73">
        <v>0</v>
      </c>
      <c r="AD109" s="73">
        <f t="shared" ref="AD109:AD116" si="377">AA109+AC109</f>
        <v>1418686.85</v>
      </c>
      <c r="AE109" s="73">
        <f t="shared" ref="AE109:AE116" si="378">(((AA109+AD109)/2)*$H109)/12</f>
        <v>6304.0160025587475</v>
      </c>
      <c r="AF109" s="73">
        <v>0</v>
      </c>
      <c r="AG109" s="73">
        <f t="shared" ref="AG109:AG116" si="379">AD109+AF109</f>
        <v>1418686.85</v>
      </c>
      <c r="AH109" s="73">
        <f t="shared" ref="AH109:AH116" si="380">(((AD109+AG109)/2)*$H109)/12</f>
        <v>6304.0160025587475</v>
      </c>
      <c r="AI109" s="73">
        <v>0</v>
      </c>
      <c r="AJ109" s="73">
        <f t="shared" ref="AJ109:AJ116" si="381">AG109+AI109</f>
        <v>1418686.85</v>
      </c>
      <c r="AK109" s="73">
        <f t="shared" ref="AK109:AK116" si="382">(((AG109+AJ109)/2)*$H109)/12</f>
        <v>6304.0160025587475</v>
      </c>
      <c r="AL109" s="73">
        <v>0</v>
      </c>
      <c r="AM109" s="73">
        <f t="shared" ref="AM109:AM116" si="383">AJ109+AL109</f>
        <v>1418686.85</v>
      </c>
      <c r="AN109" s="73">
        <f t="shared" ref="AN109:AN116" si="384">(((AJ109+AM109)/2)*$H109)/12</f>
        <v>6304.0160025587475</v>
      </c>
      <c r="AO109" s="73">
        <v>0</v>
      </c>
      <c r="AP109" s="73">
        <f t="shared" ref="AP109:AP116" si="385">AM109+AO109</f>
        <v>1418686.85</v>
      </c>
      <c r="AQ109" s="73">
        <f t="shared" ref="AQ109:AQ116" si="386">(((AM109+AP109)/2)*$H109)/12</f>
        <v>6304.0160025587475</v>
      </c>
      <c r="AR109" s="73">
        <v>0</v>
      </c>
      <c r="AS109" s="73">
        <f t="shared" ref="AS109:AS116" si="387">AP109+AR109</f>
        <v>1418686.85</v>
      </c>
      <c r="AT109" s="73">
        <f t="shared" ref="AT109:AT116" si="388">(((AP109+AS109)/2)*$H109)/12</f>
        <v>6304.0160025587475</v>
      </c>
      <c r="AU109" s="73">
        <v>0</v>
      </c>
      <c r="AV109" s="73">
        <f t="shared" ref="AV109:AV116" si="389">AS109+AU109</f>
        <v>1418686.85</v>
      </c>
      <c r="AW109" s="73">
        <f t="shared" ref="AW109:AW116" si="390">(((AS109+AV109)/2)*$H109)/12</f>
        <v>6304.0160025587475</v>
      </c>
      <c r="AX109" s="73">
        <v>0</v>
      </c>
      <c r="AY109" s="73">
        <f t="shared" ref="AY109:AY116" si="391">AV109+AX109</f>
        <v>1418686.85</v>
      </c>
      <c r="AZ109" s="73">
        <f t="shared" ref="AZ109:AZ116" si="392">(((AV109+AY109)/2)*$H109)/12</f>
        <v>6304.0160025587475</v>
      </c>
      <c r="BA109" s="73">
        <v>0</v>
      </c>
      <c r="BB109" s="73">
        <f t="shared" ref="BB109:BB116" si="393">AY109+BA109</f>
        <v>1418686.85</v>
      </c>
      <c r="BC109" s="73">
        <f t="shared" ref="BC109:BC116" si="394">(((AY109+BB109)/2)*$H109)/12</f>
        <v>6304.0160025587475</v>
      </c>
      <c r="BD109" s="73">
        <v>0</v>
      </c>
      <c r="BE109" s="73">
        <f t="shared" ref="BE109:BE116" si="395">BB109+BD109</f>
        <v>1418686.85</v>
      </c>
      <c r="BF109" s="73">
        <f t="shared" ref="BF109:BF116" si="396">(((BB109+BE109)/2)*$H109)/12</f>
        <v>6304.0160025587475</v>
      </c>
      <c r="BG109" s="73">
        <v>0</v>
      </c>
      <c r="BH109" s="73">
        <f t="shared" ref="BH109:BH116" si="397">BE109+BG109</f>
        <v>1418686.85</v>
      </c>
      <c r="BI109" s="73">
        <f t="shared" ref="BI109:BI116" si="398">(((BE109+BH109)/2)*$H109)/12</f>
        <v>6304.0160025587475</v>
      </c>
      <c r="BJ109" s="73">
        <v>0</v>
      </c>
      <c r="BK109" s="73">
        <f t="shared" ref="BK109:BK116" si="399">BH109+BJ109</f>
        <v>1418686.85</v>
      </c>
      <c r="BL109" s="73">
        <f t="shared" ref="BL109:BL116" si="400">(((BH109+BK109)/2)*$H109)/12</f>
        <v>6304.0160025587475</v>
      </c>
      <c r="BM109" s="73">
        <v>0</v>
      </c>
      <c r="BN109" s="73">
        <f t="shared" ref="BN109:BN116" si="401">BK109+BM109</f>
        <v>1418686.85</v>
      </c>
      <c r="BO109" s="73">
        <f t="shared" ref="BO109:BO116" si="402">(((BK109+BN109)/2)*$H109)/12</f>
        <v>6304.0160025587475</v>
      </c>
      <c r="BP109" s="73">
        <v>0</v>
      </c>
      <c r="BQ109" s="73">
        <f t="shared" ref="BQ109:BQ116" si="403">BN109+BP109</f>
        <v>1418686.85</v>
      </c>
      <c r="BR109" s="73">
        <f t="shared" ref="BR109:BR116" si="404">(((BN109+BQ109)/2)*$H109)/12</f>
        <v>6304.0160025587475</v>
      </c>
      <c r="BS109" s="73">
        <v>0</v>
      </c>
      <c r="BT109" s="73">
        <f t="shared" ref="BT109:BT116" si="405">BQ109+BS109</f>
        <v>1418686.85</v>
      </c>
      <c r="BU109" s="73">
        <f t="shared" ref="BU109:BU116" si="406">(((BQ109+BT109)/2)*$H109)/12</f>
        <v>6304.0160025587475</v>
      </c>
      <c r="BV109" s="73">
        <v>0</v>
      </c>
      <c r="BW109" s="73">
        <f t="shared" ref="BW109:BW116" si="407">BT109+BV109</f>
        <v>1418686.85</v>
      </c>
      <c r="BX109" s="73">
        <f t="shared" ref="BX109:BX116" si="408">(((BT109+BW109)/2)*$H109)/12</f>
        <v>6304.0160025587475</v>
      </c>
      <c r="BY109" s="73">
        <v>0</v>
      </c>
      <c r="BZ109" s="73">
        <f t="shared" ref="BZ109:BZ116" si="409">BW109+BY109</f>
        <v>1418686.85</v>
      </c>
      <c r="CA109" s="73">
        <f t="shared" ref="CA109:CA116" si="410">(((BW109+BZ109)/2)*$H109)/12</f>
        <v>6304.0160025587475</v>
      </c>
      <c r="CC109" s="104">
        <f>SUMIF($AR$6:$CA$6,"Depreciation Expense",$AR109:$CA109)</f>
        <v>75648.192030704973</v>
      </c>
      <c r="CD109" s="92"/>
    </row>
    <row r="110" spans="1:83">
      <c r="A110" s="98" t="s">
        <v>108</v>
      </c>
      <c r="B110" s="98" t="s">
        <v>42</v>
      </c>
      <c r="C110" s="98" t="s">
        <v>42</v>
      </c>
      <c r="D110" s="111" t="s">
        <v>115</v>
      </c>
      <c r="E110" s="111" t="s">
        <v>107</v>
      </c>
      <c r="F110" s="111" t="str">
        <f t="shared" si="362"/>
        <v>AGNLPCN</v>
      </c>
      <c r="G110" s="111" t="str">
        <f t="shared" si="363"/>
        <v>GNLPCN</v>
      </c>
      <c r="H110" s="103">
        <v>8.0381426273808579E-2</v>
      </c>
      <c r="I110" s="105">
        <v>3400873.2234009998</v>
      </c>
      <c r="J110" s="105">
        <f t="shared" si="364"/>
        <v>22780.586689448101</v>
      </c>
      <c r="K110" s="73">
        <v>0</v>
      </c>
      <c r="L110" s="73">
        <f t="shared" si="365"/>
        <v>3400873.2234009998</v>
      </c>
      <c r="M110" s="73">
        <f t="shared" si="366"/>
        <v>22780.586689448101</v>
      </c>
      <c r="N110" s="73">
        <v>0</v>
      </c>
      <c r="O110" s="73">
        <f t="shared" si="367"/>
        <v>3400873.2234009998</v>
      </c>
      <c r="P110" s="73">
        <f t="shared" si="368"/>
        <v>22780.586689448101</v>
      </c>
      <c r="Q110" s="73">
        <v>0</v>
      </c>
      <c r="R110" s="73">
        <f t="shared" si="369"/>
        <v>3400873.2234009998</v>
      </c>
      <c r="S110" s="73">
        <f t="shared" si="370"/>
        <v>22780.586689448101</v>
      </c>
      <c r="T110" s="73">
        <v>0</v>
      </c>
      <c r="U110" s="73">
        <f t="shared" si="371"/>
        <v>3400873.2234009998</v>
      </c>
      <c r="V110" s="73">
        <f t="shared" si="372"/>
        <v>22780.586689448101</v>
      </c>
      <c r="W110" s="73">
        <v>0</v>
      </c>
      <c r="X110" s="73">
        <f t="shared" si="373"/>
        <v>3400873.2234009998</v>
      </c>
      <c r="Y110" s="73">
        <f t="shared" si="374"/>
        <v>22780.586689448101</v>
      </c>
      <c r="Z110" s="73">
        <v>0</v>
      </c>
      <c r="AA110" s="73">
        <f t="shared" si="375"/>
        <v>3400873.2234009998</v>
      </c>
      <c r="AB110" s="73">
        <f t="shared" si="376"/>
        <v>22780.586689448101</v>
      </c>
      <c r="AC110" s="73">
        <v>0</v>
      </c>
      <c r="AD110" s="73">
        <f t="shared" si="377"/>
        <v>3400873.2234009998</v>
      </c>
      <c r="AE110" s="73">
        <f t="shared" si="378"/>
        <v>22780.586689448101</v>
      </c>
      <c r="AF110" s="73">
        <v>0</v>
      </c>
      <c r="AG110" s="73">
        <f t="shared" si="379"/>
        <v>3400873.2234009998</v>
      </c>
      <c r="AH110" s="73">
        <f t="shared" si="380"/>
        <v>22780.586689448101</v>
      </c>
      <c r="AI110" s="73">
        <v>0</v>
      </c>
      <c r="AJ110" s="73">
        <f t="shared" si="381"/>
        <v>3400873.2234009998</v>
      </c>
      <c r="AK110" s="73">
        <f t="shared" si="382"/>
        <v>22780.586689448101</v>
      </c>
      <c r="AL110" s="73">
        <v>0</v>
      </c>
      <c r="AM110" s="73">
        <f t="shared" si="383"/>
        <v>3400873.2234009998</v>
      </c>
      <c r="AN110" s="73">
        <f t="shared" si="384"/>
        <v>22780.586689448101</v>
      </c>
      <c r="AO110" s="73">
        <v>0</v>
      </c>
      <c r="AP110" s="73">
        <f t="shared" si="385"/>
        <v>3400873.2234009998</v>
      </c>
      <c r="AQ110" s="73">
        <f t="shared" si="386"/>
        <v>22780.586689448101</v>
      </c>
      <c r="AR110" s="73">
        <v>0</v>
      </c>
      <c r="AS110" s="73">
        <f t="shared" si="387"/>
        <v>3400873.2234009998</v>
      </c>
      <c r="AT110" s="73">
        <f t="shared" si="388"/>
        <v>22780.586689448101</v>
      </c>
      <c r="AU110" s="73">
        <v>0</v>
      </c>
      <c r="AV110" s="73">
        <f t="shared" si="389"/>
        <v>3400873.2234009998</v>
      </c>
      <c r="AW110" s="73">
        <f t="shared" si="390"/>
        <v>22780.586689448101</v>
      </c>
      <c r="AX110" s="73">
        <v>0</v>
      </c>
      <c r="AY110" s="73">
        <f t="shared" si="391"/>
        <v>3400873.2234009998</v>
      </c>
      <c r="AZ110" s="73">
        <f t="shared" si="392"/>
        <v>22780.586689448101</v>
      </c>
      <c r="BA110" s="73">
        <v>0</v>
      </c>
      <c r="BB110" s="73">
        <f t="shared" si="393"/>
        <v>3400873.2234009998</v>
      </c>
      <c r="BC110" s="73">
        <f t="shared" si="394"/>
        <v>22780.586689448101</v>
      </c>
      <c r="BD110" s="73">
        <v>0</v>
      </c>
      <c r="BE110" s="73">
        <f t="shared" si="395"/>
        <v>3400873.2234009998</v>
      </c>
      <c r="BF110" s="73">
        <f t="shared" si="396"/>
        <v>22780.586689448101</v>
      </c>
      <c r="BG110" s="73">
        <v>0</v>
      </c>
      <c r="BH110" s="73">
        <f t="shared" si="397"/>
        <v>3400873.2234009998</v>
      </c>
      <c r="BI110" s="73">
        <f t="shared" si="398"/>
        <v>22780.586689448101</v>
      </c>
      <c r="BJ110" s="73">
        <v>0</v>
      </c>
      <c r="BK110" s="73">
        <f t="shared" si="399"/>
        <v>3400873.2234009998</v>
      </c>
      <c r="BL110" s="73">
        <f t="shared" si="400"/>
        <v>22780.586689448101</v>
      </c>
      <c r="BM110" s="73">
        <v>0</v>
      </c>
      <c r="BN110" s="73">
        <f t="shared" si="401"/>
        <v>3400873.2234009998</v>
      </c>
      <c r="BO110" s="73">
        <f t="shared" si="402"/>
        <v>22780.586689448101</v>
      </c>
      <c r="BP110" s="73">
        <v>0</v>
      </c>
      <c r="BQ110" s="73">
        <f t="shared" si="403"/>
        <v>3400873.2234009998</v>
      </c>
      <c r="BR110" s="73">
        <f t="shared" si="404"/>
        <v>22780.586689448101</v>
      </c>
      <c r="BS110" s="73">
        <v>0</v>
      </c>
      <c r="BT110" s="73">
        <f t="shared" si="405"/>
        <v>3400873.2234009998</v>
      </c>
      <c r="BU110" s="73">
        <f t="shared" si="406"/>
        <v>22780.586689448101</v>
      </c>
      <c r="BV110" s="73">
        <v>0</v>
      </c>
      <c r="BW110" s="73">
        <f t="shared" si="407"/>
        <v>3400873.2234009998</v>
      </c>
      <c r="BX110" s="73">
        <f t="shared" si="408"/>
        <v>22780.586689448101</v>
      </c>
      <c r="BY110" s="73">
        <v>0</v>
      </c>
      <c r="BZ110" s="73">
        <f t="shared" si="409"/>
        <v>3400873.2234009998</v>
      </c>
      <c r="CA110" s="73">
        <f t="shared" si="410"/>
        <v>22780.586689448101</v>
      </c>
      <c r="CC110" s="104">
        <f t="shared" ref="CC110:CC116" si="411">SUMIF($AR$6:$CA$6,"Depreciation Expense",$AR110:$CA110)</f>
        <v>273367.04027337721</v>
      </c>
      <c r="CD110" s="92"/>
      <c r="CE110" s="93"/>
    </row>
    <row r="111" spans="1:83">
      <c r="A111" s="98" t="s">
        <v>99</v>
      </c>
      <c r="B111" s="98" t="s">
        <v>32</v>
      </c>
      <c r="C111" s="98" t="s">
        <v>32</v>
      </c>
      <c r="D111" s="111" t="s">
        <v>115</v>
      </c>
      <c r="E111" s="111" t="s">
        <v>107</v>
      </c>
      <c r="F111" s="111" t="str">
        <f t="shared" si="362"/>
        <v>AGNLPOR</v>
      </c>
      <c r="G111" s="111" t="str">
        <f t="shared" si="363"/>
        <v>GNLPOR</v>
      </c>
      <c r="H111" s="103">
        <v>3.1175339157399635E-2</v>
      </c>
      <c r="I111" s="105">
        <v>7957177.1699999999</v>
      </c>
      <c r="J111" s="105">
        <f t="shared" si="364"/>
        <v>20672.30808418895</v>
      </c>
      <c r="K111" s="73">
        <v>0</v>
      </c>
      <c r="L111" s="73">
        <f t="shared" si="365"/>
        <v>7957177.1699999999</v>
      </c>
      <c r="M111" s="73">
        <f t="shared" si="366"/>
        <v>20672.30808418895</v>
      </c>
      <c r="N111" s="73">
        <v>0</v>
      </c>
      <c r="O111" s="73">
        <f t="shared" si="367"/>
        <v>7957177.1699999999</v>
      </c>
      <c r="P111" s="73">
        <f t="shared" si="368"/>
        <v>20672.30808418895</v>
      </c>
      <c r="Q111" s="73">
        <v>0</v>
      </c>
      <c r="R111" s="73">
        <f t="shared" si="369"/>
        <v>7957177.1699999999</v>
      </c>
      <c r="S111" s="73">
        <f t="shared" si="370"/>
        <v>20672.30808418895</v>
      </c>
      <c r="T111" s="73">
        <v>0</v>
      </c>
      <c r="U111" s="73">
        <f t="shared" si="371"/>
        <v>7957177.1699999999</v>
      </c>
      <c r="V111" s="73">
        <f t="shared" si="372"/>
        <v>20672.30808418895</v>
      </c>
      <c r="W111" s="73">
        <v>0</v>
      </c>
      <c r="X111" s="73">
        <f t="shared" si="373"/>
        <v>7957177.1699999999</v>
      </c>
      <c r="Y111" s="73">
        <f t="shared" si="374"/>
        <v>20672.30808418895</v>
      </c>
      <c r="Z111" s="73">
        <v>0</v>
      </c>
      <c r="AA111" s="73">
        <f t="shared" si="375"/>
        <v>7957177.1699999999</v>
      </c>
      <c r="AB111" s="73">
        <f t="shared" si="376"/>
        <v>20672.30808418895</v>
      </c>
      <c r="AC111" s="73">
        <v>0</v>
      </c>
      <c r="AD111" s="73">
        <f t="shared" si="377"/>
        <v>7957177.1699999999</v>
      </c>
      <c r="AE111" s="73">
        <f t="shared" si="378"/>
        <v>20672.30808418895</v>
      </c>
      <c r="AF111" s="73">
        <v>0</v>
      </c>
      <c r="AG111" s="73">
        <f t="shared" si="379"/>
        <v>7957177.1699999999</v>
      </c>
      <c r="AH111" s="73">
        <f t="shared" si="380"/>
        <v>20672.30808418895</v>
      </c>
      <c r="AI111" s="73">
        <v>0</v>
      </c>
      <c r="AJ111" s="73">
        <f t="shared" si="381"/>
        <v>7957177.1699999999</v>
      </c>
      <c r="AK111" s="73">
        <f t="shared" si="382"/>
        <v>20672.30808418895</v>
      </c>
      <c r="AL111" s="73">
        <v>0</v>
      </c>
      <c r="AM111" s="73">
        <f t="shared" si="383"/>
        <v>7957177.1699999999</v>
      </c>
      <c r="AN111" s="73">
        <f t="shared" si="384"/>
        <v>20672.30808418895</v>
      </c>
      <c r="AO111" s="73">
        <v>0</v>
      </c>
      <c r="AP111" s="73">
        <f t="shared" si="385"/>
        <v>7957177.1699999999</v>
      </c>
      <c r="AQ111" s="73">
        <f t="shared" si="386"/>
        <v>20672.30808418895</v>
      </c>
      <c r="AR111" s="73">
        <v>0</v>
      </c>
      <c r="AS111" s="73">
        <f t="shared" si="387"/>
        <v>7957177.1699999999</v>
      </c>
      <c r="AT111" s="73">
        <f t="shared" si="388"/>
        <v>20672.30808418895</v>
      </c>
      <c r="AU111" s="73">
        <v>0</v>
      </c>
      <c r="AV111" s="73">
        <f t="shared" si="389"/>
        <v>7957177.1699999999</v>
      </c>
      <c r="AW111" s="73">
        <f t="shared" si="390"/>
        <v>20672.30808418895</v>
      </c>
      <c r="AX111" s="73">
        <v>0</v>
      </c>
      <c r="AY111" s="73">
        <f t="shared" si="391"/>
        <v>7957177.1699999999</v>
      </c>
      <c r="AZ111" s="73">
        <f t="shared" si="392"/>
        <v>20672.30808418895</v>
      </c>
      <c r="BA111" s="73">
        <v>0</v>
      </c>
      <c r="BB111" s="73">
        <f t="shared" si="393"/>
        <v>7957177.1699999999</v>
      </c>
      <c r="BC111" s="73">
        <f t="shared" si="394"/>
        <v>20672.30808418895</v>
      </c>
      <c r="BD111" s="73">
        <v>0</v>
      </c>
      <c r="BE111" s="73">
        <f t="shared" si="395"/>
        <v>7957177.1699999999</v>
      </c>
      <c r="BF111" s="73">
        <f t="shared" si="396"/>
        <v>20672.30808418895</v>
      </c>
      <c r="BG111" s="73">
        <v>0</v>
      </c>
      <c r="BH111" s="73">
        <f t="shared" si="397"/>
        <v>7957177.1699999999</v>
      </c>
      <c r="BI111" s="73">
        <f t="shared" si="398"/>
        <v>20672.30808418895</v>
      </c>
      <c r="BJ111" s="73">
        <v>0</v>
      </c>
      <c r="BK111" s="73">
        <f t="shared" si="399"/>
        <v>7957177.1699999999</v>
      </c>
      <c r="BL111" s="73">
        <f t="shared" si="400"/>
        <v>20672.30808418895</v>
      </c>
      <c r="BM111" s="73">
        <v>0</v>
      </c>
      <c r="BN111" s="73">
        <f t="shared" si="401"/>
        <v>7957177.1699999999</v>
      </c>
      <c r="BO111" s="73">
        <f t="shared" si="402"/>
        <v>20672.30808418895</v>
      </c>
      <c r="BP111" s="73">
        <v>0</v>
      </c>
      <c r="BQ111" s="73">
        <f t="shared" si="403"/>
        <v>7957177.1699999999</v>
      </c>
      <c r="BR111" s="73">
        <f t="shared" si="404"/>
        <v>20672.30808418895</v>
      </c>
      <c r="BS111" s="73">
        <v>0</v>
      </c>
      <c r="BT111" s="73">
        <f t="shared" si="405"/>
        <v>7957177.1699999999</v>
      </c>
      <c r="BU111" s="73">
        <f t="shared" si="406"/>
        <v>20672.30808418895</v>
      </c>
      <c r="BV111" s="73">
        <v>0</v>
      </c>
      <c r="BW111" s="73">
        <f t="shared" si="407"/>
        <v>7957177.1699999999</v>
      </c>
      <c r="BX111" s="73">
        <f t="shared" si="408"/>
        <v>20672.30808418895</v>
      </c>
      <c r="BY111" s="73">
        <v>0</v>
      </c>
      <c r="BZ111" s="73">
        <f t="shared" si="409"/>
        <v>7957177.1699999999</v>
      </c>
      <c r="CA111" s="73">
        <f t="shared" si="410"/>
        <v>20672.30808418895</v>
      </c>
      <c r="CC111" s="104">
        <f t="shared" si="411"/>
        <v>248067.69701026744</v>
      </c>
      <c r="CD111" s="92"/>
    </row>
    <row r="112" spans="1:83">
      <c r="A112" s="98" t="s">
        <v>108</v>
      </c>
      <c r="B112" s="98" t="s">
        <v>41</v>
      </c>
      <c r="C112" s="98" t="s">
        <v>41</v>
      </c>
      <c r="D112" s="111" t="s">
        <v>115</v>
      </c>
      <c r="E112" s="111" t="s">
        <v>107</v>
      </c>
      <c r="F112" s="111" t="str">
        <f t="shared" si="362"/>
        <v>AGNLPSO</v>
      </c>
      <c r="G112" s="111" t="str">
        <f t="shared" si="363"/>
        <v>GNLPSO</v>
      </c>
      <c r="H112" s="103">
        <v>7.5801420264895045E-2</v>
      </c>
      <c r="I112" s="105">
        <v>16612597.41</v>
      </c>
      <c r="J112" s="105">
        <f t="shared" si="364"/>
        <v>104938.20649724308</v>
      </c>
      <c r="K112" s="73">
        <v>0</v>
      </c>
      <c r="L112" s="73">
        <f t="shared" si="365"/>
        <v>16612597.41</v>
      </c>
      <c r="M112" s="73">
        <f t="shared" si="366"/>
        <v>104938.20649724308</v>
      </c>
      <c r="N112" s="73">
        <v>0</v>
      </c>
      <c r="O112" s="73">
        <f t="shared" si="367"/>
        <v>16612597.41</v>
      </c>
      <c r="P112" s="73">
        <f t="shared" si="368"/>
        <v>104938.20649724308</v>
      </c>
      <c r="Q112" s="73">
        <v>0</v>
      </c>
      <c r="R112" s="73">
        <f t="shared" si="369"/>
        <v>16612597.41</v>
      </c>
      <c r="S112" s="73">
        <f t="shared" si="370"/>
        <v>104938.20649724308</v>
      </c>
      <c r="T112" s="73">
        <v>0</v>
      </c>
      <c r="U112" s="73">
        <f t="shared" si="371"/>
        <v>16612597.41</v>
      </c>
      <c r="V112" s="73">
        <f t="shared" si="372"/>
        <v>104938.20649724308</v>
      </c>
      <c r="W112" s="73">
        <v>0</v>
      </c>
      <c r="X112" s="73">
        <f t="shared" si="373"/>
        <v>16612597.41</v>
      </c>
      <c r="Y112" s="73">
        <f t="shared" si="374"/>
        <v>104938.20649724308</v>
      </c>
      <c r="Z112" s="73">
        <v>0</v>
      </c>
      <c r="AA112" s="73">
        <f t="shared" si="375"/>
        <v>16612597.41</v>
      </c>
      <c r="AB112" s="73">
        <f t="shared" si="376"/>
        <v>104938.20649724308</v>
      </c>
      <c r="AC112" s="73">
        <v>0</v>
      </c>
      <c r="AD112" s="73">
        <f t="shared" si="377"/>
        <v>16612597.41</v>
      </c>
      <c r="AE112" s="73">
        <f t="shared" si="378"/>
        <v>104938.20649724308</v>
      </c>
      <c r="AF112" s="73">
        <v>0</v>
      </c>
      <c r="AG112" s="73">
        <f t="shared" si="379"/>
        <v>16612597.41</v>
      </c>
      <c r="AH112" s="73">
        <f t="shared" si="380"/>
        <v>104938.20649724308</v>
      </c>
      <c r="AI112" s="73">
        <v>0</v>
      </c>
      <c r="AJ112" s="73">
        <f t="shared" si="381"/>
        <v>16612597.41</v>
      </c>
      <c r="AK112" s="73">
        <f t="shared" si="382"/>
        <v>104938.20649724308</v>
      </c>
      <c r="AL112" s="73">
        <v>0</v>
      </c>
      <c r="AM112" s="73">
        <f t="shared" si="383"/>
        <v>16612597.41</v>
      </c>
      <c r="AN112" s="73">
        <f t="shared" si="384"/>
        <v>104938.20649724308</v>
      </c>
      <c r="AO112" s="73">
        <v>0</v>
      </c>
      <c r="AP112" s="73">
        <f t="shared" si="385"/>
        <v>16612597.41</v>
      </c>
      <c r="AQ112" s="73">
        <f t="shared" si="386"/>
        <v>104938.20649724308</v>
      </c>
      <c r="AR112" s="73">
        <v>0</v>
      </c>
      <c r="AS112" s="73">
        <f t="shared" si="387"/>
        <v>16612597.41</v>
      </c>
      <c r="AT112" s="73">
        <f t="shared" si="388"/>
        <v>104938.20649724308</v>
      </c>
      <c r="AU112" s="73">
        <v>0</v>
      </c>
      <c r="AV112" s="73">
        <f t="shared" si="389"/>
        <v>16612597.41</v>
      </c>
      <c r="AW112" s="73">
        <f t="shared" si="390"/>
        <v>104938.20649724308</v>
      </c>
      <c r="AX112" s="73">
        <v>0</v>
      </c>
      <c r="AY112" s="73">
        <f t="shared" si="391"/>
        <v>16612597.41</v>
      </c>
      <c r="AZ112" s="73">
        <f t="shared" si="392"/>
        <v>104938.20649724308</v>
      </c>
      <c r="BA112" s="73">
        <v>0</v>
      </c>
      <c r="BB112" s="73">
        <f t="shared" si="393"/>
        <v>16612597.41</v>
      </c>
      <c r="BC112" s="73">
        <f t="shared" si="394"/>
        <v>104938.20649724308</v>
      </c>
      <c r="BD112" s="73">
        <v>0</v>
      </c>
      <c r="BE112" s="73">
        <f t="shared" si="395"/>
        <v>16612597.41</v>
      </c>
      <c r="BF112" s="73">
        <f t="shared" si="396"/>
        <v>104938.20649724308</v>
      </c>
      <c r="BG112" s="73">
        <v>0</v>
      </c>
      <c r="BH112" s="73">
        <f t="shared" si="397"/>
        <v>16612597.41</v>
      </c>
      <c r="BI112" s="73">
        <f t="shared" si="398"/>
        <v>104938.20649724308</v>
      </c>
      <c r="BJ112" s="73">
        <v>0</v>
      </c>
      <c r="BK112" s="73">
        <f t="shared" si="399"/>
        <v>16612597.41</v>
      </c>
      <c r="BL112" s="73">
        <f t="shared" si="400"/>
        <v>104938.20649724308</v>
      </c>
      <c r="BM112" s="73">
        <v>0</v>
      </c>
      <c r="BN112" s="73">
        <f t="shared" si="401"/>
        <v>16612597.41</v>
      </c>
      <c r="BO112" s="73">
        <f t="shared" si="402"/>
        <v>104938.20649724308</v>
      </c>
      <c r="BP112" s="73">
        <v>0</v>
      </c>
      <c r="BQ112" s="73">
        <f t="shared" si="403"/>
        <v>16612597.41</v>
      </c>
      <c r="BR112" s="73">
        <f t="shared" si="404"/>
        <v>104938.20649724308</v>
      </c>
      <c r="BS112" s="73">
        <v>0</v>
      </c>
      <c r="BT112" s="73">
        <f t="shared" si="405"/>
        <v>16612597.41</v>
      </c>
      <c r="BU112" s="73">
        <f t="shared" si="406"/>
        <v>104938.20649724308</v>
      </c>
      <c r="BV112" s="73">
        <v>0</v>
      </c>
      <c r="BW112" s="73">
        <f t="shared" si="407"/>
        <v>16612597.41</v>
      </c>
      <c r="BX112" s="73">
        <f t="shared" si="408"/>
        <v>104938.20649724308</v>
      </c>
      <c r="BY112" s="73">
        <v>0</v>
      </c>
      <c r="BZ112" s="73">
        <f t="shared" si="409"/>
        <v>16612597.41</v>
      </c>
      <c r="CA112" s="73">
        <f t="shared" si="410"/>
        <v>104938.20649724308</v>
      </c>
      <c r="CC112" s="104">
        <f t="shared" si="411"/>
        <v>1259258.4779669174</v>
      </c>
      <c r="CD112" s="92"/>
      <c r="CE112" s="93"/>
    </row>
    <row r="113" spans="1:82">
      <c r="A113" s="98" t="s">
        <v>102</v>
      </c>
      <c r="B113" s="98" t="s">
        <v>33</v>
      </c>
      <c r="C113" s="98" t="s">
        <v>33</v>
      </c>
      <c r="D113" s="111" t="s">
        <v>115</v>
      </c>
      <c r="E113" s="111" t="s">
        <v>107</v>
      </c>
      <c r="F113" s="111" t="str">
        <f t="shared" si="362"/>
        <v>AGNLPUT</v>
      </c>
      <c r="G113" s="111" t="str">
        <f t="shared" si="363"/>
        <v>GNLPUT</v>
      </c>
      <c r="H113" s="103">
        <v>3.8920935783584E-2</v>
      </c>
      <c r="I113" s="105">
        <v>18701.759999999998</v>
      </c>
      <c r="J113" s="105">
        <f t="shared" si="364"/>
        <v>60.657499999999992</v>
      </c>
      <c r="K113" s="73">
        <v>0</v>
      </c>
      <c r="L113" s="73">
        <f t="shared" si="365"/>
        <v>18701.759999999998</v>
      </c>
      <c r="M113" s="73">
        <f t="shared" si="366"/>
        <v>60.657499999999992</v>
      </c>
      <c r="N113" s="73">
        <v>0</v>
      </c>
      <c r="O113" s="73">
        <f t="shared" si="367"/>
        <v>18701.759999999998</v>
      </c>
      <c r="P113" s="73">
        <f t="shared" si="368"/>
        <v>60.657499999999992</v>
      </c>
      <c r="Q113" s="73">
        <v>0</v>
      </c>
      <c r="R113" s="73">
        <f t="shared" si="369"/>
        <v>18701.759999999998</v>
      </c>
      <c r="S113" s="73">
        <f t="shared" si="370"/>
        <v>60.657499999999992</v>
      </c>
      <c r="T113" s="73">
        <v>0</v>
      </c>
      <c r="U113" s="73">
        <f t="shared" si="371"/>
        <v>18701.759999999998</v>
      </c>
      <c r="V113" s="73">
        <f t="shared" si="372"/>
        <v>60.657499999999992</v>
      </c>
      <c r="W113" s="73">
        <v>0</v>
      </c>
      <c r="X113" s="73">
        <f t="shared" si="373"/>
        <v>18701.759999999998</v>
      </c>
      <c r="Y113" s="73">
        <f t="shared" si="374"/>
        <v>60.657499999999992</v>
      </c>
      <c r="Z113" s="73">
        <v>0</v>
      </c>
      <c r="AA113" s="73">
        <f t="shared" si="375"/>
        <v>18701.759999999998</v>
      </c>
      <c r="AB113" s="73">
        <f t="shared" si="376"/>
        <v>60.657499999999992</v>
      </c>
      <c r="AC113" s="73">
        <v>0</v>
      </c>
      <c r="AD113" s="73">
        <f t="shared" si="377"/>
        <v>18701.759999999998</v>
      </c>
      <c r="AE113" s="73">
        <f t="shared" si="378"/>
        <v>60.657499999999992</v>
      </c>
      <c r="AF113" s="73">
        <v>0</v>
      </c>
      <c r="AG113" s="73">
        <f t="shared" si="379"/>
        <v>18701.759999999998</v>
      </c>
      <c r="AH113" s="73">
        <f t="shared" si="380"/>
        <v>60.657499999999992</v>
      </c>
      <c r="AI113" s="73">
        <v>0</v>
      </c>
      <c r="AJ113" s="73">
        <f t="shared" si="381"/>
        <v>18701.759999999998</v>
      </c>
      <c r="AK113" s="73">
        <f t="shared" si="382"/>
        <v>60.657499999999992</v>
      </c>
      <c r="AL113" s="73">
        <v>0</v>
      </c>
      <c r="AM113" s="73">
        <f t="shared" si="383"/>
        <v>18701.759999999998</v>
      </c>
      <c r="AN113" s="73">
        <f t="shared" si="384"/>
        <v>60.657499999999992</v>
      </c>
      <c r="AO113" s="73">
        <v>0</v>
      </c>
      <c r="AP113" s="73">
        <f t="shared" si="385"/>
        <v>18701.759999999998</v>
      </c>
      <c r="AQ113" s="73">
        <f t="shared" si="386"/>
        <v>60.657499999999992</v>
      </c>
      <c r="AR113" s="73">
        <v>0</v>
      </c>
      <c r="AS113" s="73">
        <f t="shared" si="387"/>
        <v>18701.759999999998</v>
      </c>
      <c r="AT113" s="73">
        <f t="shared" si="388"/>
        <v>60.657499999999992</v>
      </c>
      <c r="AU113" s="73">
        <v>0</v>
      </c>
      <c r="AV113" s="73">
        <f t="shared" si="389"/>
        <v>18701.759999999998</v>
      </c>
      <c r="AW113" s="73">
        <f t="shared" si="390"/>
        <v>60.657499999999992</v>
      </c>
      <c r="AX113" s="73">
        <v>0</v>
      </c>
      <c r="AY113" s="73">
        <f t="shared" si="391"/>
        <v>18701.759999999998</v>
      </c>
      <c r="AZ113" s="73">
        <f t="shared" si="392"/>
        <v>60.657499999999992</v>
      </c>
      <c r="BA113" s="73">
        <v>0</v>
      </c>
      <c r="BB113" s="73">
        <f t="shared" si="393"/>
        <v>18701.759999999998</v>
      </c>
      <c r="BC113" s="73">
        <f t="shared" si="394"/>
        <v>60.657499999999992</v>
      </c>
      <c r="BD113" s="73">
        <v>0</v>
      </c>
      <c r="BE113" s="73">
        <f t="shared" si="395"/>
        <v>18701.759999999998</v>
      </c>
      <c r="BF113" s="73">
        <f t="shared" si="396"/>
        <v>60.657499999999992</v>
      </c>
      <c r="BG113" s="73">
        <v>0</v>
      </c>
      <c r="BH113" s="73">
        <f t="shared" si="397"/>
        <v>18701.759999999998</v>
      </c>
      <c r="BI113" s="73">
        <f t="shared" si="398"/>
        <v>60.657499999999992</v>
      </c>
      <c r="BJ113" s="73">
        <v>0</v>
      </c>
      <c r="BK113" s="73">
        <f t="shared" si="399"/>
        <v>18701.759999999998</v>
      </c>
      <c r="BL113" s="73">
        <f t="shared" si="400"/>
        <v>60.657499999999992</v>
      </c>
      <c r="BM113" s="73">
        <v>0</v>
      </c>
      <c r="BN113" s="73">
        <f t="shared" si="401"/>
        <v>18701.759999999998</v>
      </c>
      <c r="BO113" s="73">
        <f t="shared" si="402"/>
        <v>60.657499999999992</v>
      </c>
      <c r="BP113" s="73">
        <v>0</v>
      </c>
      <c r="BQ113" s="73">
        <f t="shared" si="403"/>
        <v>18701.759999999998</v>
      </c>
      <c r="BR113" s="73">
        <f t="shared" si="404"/>
        <v>60.657499999999992</v>
      </c>
      <c r="BS113" s="73">
        <v>0</v>
      </c>
      <c r="BT113" s="73">
        <f t="shared" si="405"/>
        <v>18701.759999999998</v>
      </c>
      <c r="BU113" s="73">
        <f t="shared" si="406"/>
        <v>60.657499999999992</v>
      </c>
      <c r="BV113" s="73">
        <v>0</v>
      </c>
      <c r="BW113" s="73">
        <f t="shared" si="407"/>
        <v>18701.759999999998</v>
      </c>
      <c r="BX113" s="73">
        <f t="shared" si="408"/>
        <v>60.657499999999992</v>
      </c>
      <c r="BY113" s="73">
        <v>0</v>
      </c>
      <c r="BZ113" s="73">
        <f t="shared" si="409"/>
        <v>18701.759999999998</v>
      </c>
      <c r="CA113" s="73">
        <f t="shared" si="410"/>
        <v>60.657499999999992</v>
      </c>
      <c r="CC113" s="104">
        <f t="shared" si="411"/>
        <v>727.89</v>
      </c>
      <c r="CD113" s="92"/>
    </row>
    <row r="114" spans="1:82">
      <c r="A114" s="98" t="s">
        <v>100</v>
      </c>
      <c r="B114" s="98" t="s">
        <v>34</v>
      </c>
      <c r="C114" s="98" t="s">
        <v>34</v>
      </c>
      <c r="D114" s="111" t="s">
        <v>115</v>
      </c>
      <c r="E114" s="111" t="s">
        <v>107</v>
      </c>
      <c r="F114" s="111" t="str">
        <f t="shared" si="362"/>
        <v>AGNLPWA</v>
      </c>
      <c r="G114" s="111" t="str">
        <f t="shared" si="363"/>
        <v>GNLPWA</v>
      </c>
      <c r="H114" s="103">
        <v>4.3035996126488042E-2</v>
      </c>
      <c r="I114" s="105">
        <v>2820084.06</v>
      </c>
      <c r="J114" s="105">
        <f t="shared" si="364"/>
        <v>10113.760556877556</v>
      </c>
      <c r="K114" s="73">
        <v>0</v>
      </c>
      <c r="L114" s="73">
        <f t="shared" si="365"/>
        <v>2820084.06</v>
      </c>
      <c r="M114" s="73">
        <f t="shared" si="366"/>
        <v>10113.760556877556</v>
      </c>
      <c r="N114" s="73">
        <v>0</v>
      </c>
      <c r="O114" s="73">
        <f t="shared" si="367"/>
        <v>2820084.06</v>
      </c>
      <c r="P114" s="73">
        <f t="shared" si="368"/>
        <v>10113.760556877556</v>
      </c>
      <c r="Q114" s="73">
        <v>0</v>
      </c>
      <c r="R114" s="73">
        <f t="shared" si="369"/>
        <v>2820084.06</v>
      </c>
      <c r="S114" s="73">
        <f t="shared" si="370"/>
        <v>10113.760556877556</v>
      </c>
      <c r="T114" s="73">
        <v>0</v>
      </c>
      <c r="U114" s="73">
        <f t="shared" si="371"/>
        <v>2820084.06</v>
      </c>
      <c r="V114" s="73">
        <f t="shared" si="372"/>
        <v>10113.760556877556</v>
      </c>
      <c r="W114" s="73">
        <v>0</v>
      </c>
      <c r="X114" s="73">
        <f t="shared" si="373"/>
        <v>2820084.06</v>
      </c>
      <c r="Y114" s="73">
        <f t="shared" si="374"/>
        <v>10113.760556877556</v>
      </c>
      <c r="Z114" s="73">
        <v>0</v>
      </c>
      <c r="AA114" s="73">
        <f t="shared" si="375"/>
        <v>2820084.06</v>
      </c>
      <c r="AB114" s="73">
        <f t="shared" si="376"/>
        <v>10113.760556877556</v>
      </c>
      <c r="AC114" s="73">
        <v>0</v>
      </c>
      <c r="AD114" s="73">
        <f t="shared" si="377"/>
        <v>2820084.06</v>
      </c>
      <c r="AE114" s="73">
        <f t="shared" si="378"/>
        <v>10113.760556877556</v>
      </c>
      <c r="AF114" s="73">
        <v>0</v>
      </c>
      <c r="AG114" s="73">
        <f t="shared" si="379"/>
        <v>2820084.06</v>
      </c>
      <c r="AH114" s="73">
        <f t="shared" si="380"/>
        <v>10113.760556877556</v>
      </c>
      <c r="AI114" s="73">
        <v>0</v>
      </c>
      <c r="AJ114" s="73">
        <f t="shared" si="381"/>
        <v>2820084.06</v>
      </c>
      <c r="AK114" s="73">
        <f t="shared" si="382"/>
        <v>10113.760556877556</v>
      </c>
      <c r="AL114" s="73">
        <v>0</v>
      </c>
      <c r="AM114" s="73">
        <f t="shared" si="383"/>
        <v>2820084.06</v>
      </c>
      <c r="AN114" s="73">
        <f t="shared" si="384"/>
        <v>10113.760556877556</v>
      </c>
      <c r="AO114" s="73">
        <v>0</v>
      </c>
      <c r="AP114" s="73">
        <f t="shared" si="385"/>
        <v>2820084.06</v>
      </c>
      <c r="AQ114" s="73">
        <f t="shared" si="386"/>
        <v>10113.760556877556</v>
      </c>
      <c r="AR114" s="73">
        <v>0</v>
      </c>
      <c r="AS114" s="73">
        <f t="shared" si="387"/>
        <v>2820084.06</v>
      </c>
      <c r="AT114" s="73">
        <f t="shared" si="388"/>
        <v>10113.760556877556</v>
      </c>
      <c r="AU114" s="73">
        <v>0</v>
      </c>
      <c r="AV114" s="73">
        <f t="shared" si="389"/>
        <v>2820084.06</v>
      </c>
      <c r="AW114" s="73">
        <f t="shared" si="390"/>
        <v>10113.760556877556</v>
      </c>
      <c r="AX114" s="73">
        <v>0</v>
      </c>
      <c r="AY114" s="73">
        <f t="shared" si="391"/>
        <v>2820084.06</v>
      </c>
      <c r="AZ114" s="73">
        <f t="shared" si="392"/>
        <v>10113.760556877556</v>
      </c>
      <c r="BA114" s="73">
        <v>0</v>
      </c>
      <c r="BB114" s="73">
        <f t="shared" si="393"/>
        <v>2820084.06</v>
      </c>
      <c r="BC114" s="73">
        <f t="shared" si="394"/>
        <v>10113.760556877556</v>
      </c>
      <c r="BD114" s="73">
        <v>0</v>
      </c>
      <c r="BE114" s="73">
        <f t="shared" si="395"/>
        <v>2820084.06</v>
      </c>
      <c r="BF114" s="73">
        <f t="shared" si="396"/>
        <v>10113.760556877556</v>
      </c>
      <c r="BG114" s="73">
        <v>0</v>
      </c>
      <c r="BH114" s="73">
        <f t="shared" si="397"/>
        <v>2820084.06</v>
      </c>
      <c r="BI114" s="73">
        <f t="shared" si="398"/>
        <v>10113.760556877556</v>
      </c>
      <c r="BJ114" s="73">
        <v>0</v>
      </c>
      <c r="BK114" s="73">
        <f t="shared" si="399"/>
        <v>2820084.06</v>
      </c>
      <c r="BL114" s="73">
        <f t="shared" si="400"/>
        <v>10113.760556877556</v>
      </c>
      <c r="BM114" s="73">
        <v>0</v>
      </c>
      <c r="BN114" s="73">
        <f t="shared" si="401"/>
        <v>2820084.06</v>
      </c>
      <c r="BO114" s="73">
        <f t="shared" si="402"/>
        <v>10113.760556877556</v>
      </c>
      <c r="BP114" s="73">
        <v>0</v>
      </c>
      <c r="BQ114" s="73">
        <f t="shared" si="403"/>
        <v>2820084.06</v>
      </c>
      <c r="BR114" s="73">
        <f t="shared" si="404"/>
        <v>10113.760556877556</v>
      </c>
      <c r="BS114" s="73">
        <v>0</v>
      </c>
      <c r="BT114" s="73">
        <f t="shared" si="405"/>
        <v>2820084.06</v>
      </c>
      <c r="BU114" s="73">
        <f t="shared" si="406"/>
        <v>10113.760556877556</v>
      </c>
      <c r="BV114" s="73">
        <v>0</v>
      </c>
      <c r="BW114" s="73">
        <f t="shared" si="407"/>
        <v>2820084.06</v>
      </c>
      <c r="BX114" s="73">
        <f t="shared" si="408"/>
        <v>10113.760556877556</v>
      </c>
      <c r="BY114" s="73">
        <v>0</v>
      </c>
      <c r="BZ114" s="73">
        <f t="shared" si="409"/>
        <v>2820084.06</v>
      </c>
      <c r="CA114" s="73">
        <f t="shared" si="410"/>
        <v>10113.760556877556</v>
      </c>
      <c r="CC114" s="104">
        <f t="shared" si="411"/>
        <v>121365.1266825307</v>
      </c>
      <c r="CD114" s="92"/>
    </row>
    <row r="115" spans="1:82">
      <c r="A115" s="98" t="s">
        <v>101</v>
      </c>
      <c r="B115" s="98" t="s">
        <v>35</v>
      </c>
      <c r="C115" s="98" t="s">
        <v>35</v>
      </c>
      <c r="D115" s="111" t="s">
        <v>115</v>
      </c>
      <c r="E115" s="111" t="s">
        <v>107</v>
      </c>
      <c r="F115" s="111" t="str">
        <f t="shared" si="362"/>
        <v>AGNLPWYP</v>
      </c>
      <c r="G115" s="111" t="str">
        <f t="shared" si="363"/>
        <v>GNLPWYP</v>
      </c>
      <c r="H115" s="103">
        <v>7.9413088165362536E-2</v>
      </c>
      <c r="I115" s="105">
        <v>8287954.3399999999</v>
      </c>
      <c r="J115" s="105">
        <f t="shared" si="364"/>
        <v>54847.670726076583</v>
      </c>
      <c r="K115" s="73">
        <v>0</v>
      </c>
      <c r="L115" s="73">
        <f t="shared" si="365"/>
        <v>8287954.3399999999</v>
      </c>
      <c r="M115" s="73">
        <f t="shared" si="366"/>
        <v>54847.670726076583</v>
      </c>
      <c r="N115" s="73">
        <v>0</v>
      </c>
      <c r="O115" s="73">
        <f t="shared" si="367"/>
        <v>8287954.3399999999</v>
      </c>
      <c r="P115" s="73">
        <f t="shared" si="368"/>
        <v>54847.670726076583</v>
      </c>
      <c r="Q115" s="73">
        <v>0</v>
      </c>
      <c r="R115" s="73">
        <f t="shared" si="369"/>
        <v>8287954.3399999999</v>
      </c>
      <c r="S115" s="73">
        <f t="shared" si="370"/>
        <v>54847.670726076583</v>
      </c>
      <c r="T115" s="73">
        <v>0</v>
      </c>
      <c r="U115" s="73">
        <f t="shared" si="371"/>
        <v>8287954.3399999999</v>
      </c>
      <c r="V115" s="73">
        <f t="shared" si="372"/>
        <v>54847.670726076583</v>
      </c>
      <c r="W115" s="73">
        <v>0</v>
      </c>
      <c r="X115" s="73">
        <f t="shared" si="373"/>
        <v>8287954.3399999999</v>
      </c>
      <c r="Y115" s="73">
        <f t="shared" si="374"/>
        <v>54847.670726076583</v>
      </c>
      <c r="Z115" s="73">
        <v>0</v>
      </c>
      <c r="AA115" s="73">
        <f t="shared" si="375"/>
        <v>8287954.3399999999</v>
      </c>
      <c r="AB115" s="73">
        <f t="shared" si="376"/>
        <v>54847.670726076583</v>
      </c>
      <c r="AC115" s="73">
        <v>0</v>
      </c>
      <c r="AD115" s="73">
        <f t="shared" si="377"/>
        <v>8287954.3399999999</v>
      </c>
      <c r="AE115" s="73">
        <f t="shared" si="378"/>
        <v>54847.670726076583</v>
      </c>
      <c r="AF115" s="73">
        <v>0</v>
      </c>
      <c r="AG115" s="73">
        <f t="shared" si="379"/>
        <v>8287954.3399999999</v>
      </c>
      <c r="AH115" s="73">
        <f t="shared" si="380"/>
        <v>54847.670726076583</v>
      </c>
      <c r="AI115" s="73">
        <v>0</v>
      </c>
      <c r="AJ115" s="73">
        <f t="shared" si="381"/>
        <v>8287954.3399999999</v>
      </c>
      <c r="AK115" s="73">
        <f t="shared" si="382"/>
        <v>54847.670726076583</v>
      </c>
      <c r="AL115" s="73">
        <v>0</v>
      </c>
      <c r="AM115" s="73">
        <f t="shared" si="383"/>
        <v>8287954.3399999999</v>
      </c>
      <c r="AN115" s="73">
        <f t="shared" si="384"/>
        <v>54847.670726076583</v>
      </c>
      <c r="AO115" s="73">
        <v>0</v>
      </c>
      <c r="AP115" s="73">
        <f t="shared" si="385"/>
        <v>8287954.3399999999</v>
      </c>
      <c r="AQ115" s="73">
        <f t="shared" si="386"/>
        <v>54847.670726076583</v>
      </c>
      <c r="AR115" s="73">
        <v>0</v>
      </c>
      <c r="AS115" s="73">
        <f t="shared" si="387"/>
        <v>8287954.3399999999</v>
      </c>
      <c r="AT115" s="73">
        <f t="shared" si="388"/>
        <v>54847.670726076583</v>
      </c>
      <c r="AU115" s="73">
        <v>0</v>
      </c>
      <c r="AV115" s="73">
        <f t="shared" si="389"/>
        <v>8287954.3399999999</v>
      </c>
      <c r="AW115" s="73">
        <f t="shared" si="390"/>
        <v>54847.670726076583</v>
      </c>
      <c r="AX115" s="73">
        <v>0</v>
      </c>
      <c r="AY115" s="73">
        <f t="shared" si="391"/>
        <v>8287954.3399999999</v>
      </c>
      <c r="AZ115" s="73">
        <f t="shared" si="392"/>
        <v>54847.670726076583</v>
      </c>
      <c r="BA115" s="73">
        <v>0</v>
      </c>
      <c r="BB115" s="73">
        <f t="shared" si="393"/>
        <v>8287954.3399999999</v>
      </c>
      <c r="BC115" s="73">
        <f t="shared" si="394"/>
        <v>54847.670726076583</v>
      </c>
      <c r="BD115" s="73">
        <v>0</v>
      </c>
      <c r="BE115" s="73">
        <f t="shared" si="395"/>
        <v>8287954.3399999999</v>
      </c>
      <c r="BF115" s="73">
        <f t="shared" si="396"/>
        <v>54847.670726076583</v>
      </c>
      <c r="BG115" s="73">
        <v>0</v>
      </c>
      <c r="BH115" s="73">
        <f t="shared" si="397"/>
        <v>8287954.3399999999</v>
      </c>
      <c r="BI115" s="73">
        <f t="shared" si="398"/>
        <v>54847.670726076583</v>
      </c>
      <c r="BJ115" s="73">
        <v>0</v>
      </c>
      <c r="BK115" s="73">
        <f t="shared" si="399"/>
        <v>8287954.3399999999</v>
      </c>
      <c r="BL115" s="73">
        <f t="shared" si="400"/>
        <v>54847.670726076583</v>
      </c>
      <c r="BM115" s="73">
        <v>0</v>
      </c>
      <c r="BN115" s="73">
        <f t="shared" si="401"/>
        <v>8287954.3399999999</v>
      </c>
      <c r="BO115" s="73">
        <f t="shared" si="402"/>
        <v>54847.670726076583</v>
      </c>
      <c r="BP115" s="73">
        <v>0</v>
      </c>
      <c r="BQ115" s="73">
        <f t="shared" si="403"/>
        <v>8287954.3399999999</v>
      </c>
      <c r="BR115" s="73">
        <f t="shared" si="404"/>
        <v>54847.670726076583</v>
      </c>
      <c r="BS115" s="73">
        <v>0</v>
      </c>
      <c r="BT115" s="73">
        <f t="shared" si="405"/>
        <v>8287954.3399999999</v>
      </c>
      <c r="BU115" s="73">
        <f t="shared" si="406"/>
        <v>54847.670726076583</v>
      </c>
      <c r="BV115" s="73">
        <v>0</v>
      </c>
      <c r="BW115" s="73">
        <f t="shared" si="407"/>
        <v>8287954.3399999999</v>
      </c>
      <c r="BX115" s="73">
        <f t="shared" si="408"/>
        <v>54847.670726076583</v>
      </c>
      <c r="BY115" s="73">
        <v>0</v>
      </c>
      <c r="BZ115" s="73">
        <f t="shared" si="409"/>
        <v>8287954.3399999999</v>
      </c>
      <c r="CA115" s="73">
        <f t="shared" si="410"/>
        <v>54847.670726076583</v>
      </c>
      <c r="CC115" s="104">
        <f t="shared" si="411"/>
        <v>658172.048712919</v>
      </c>
      <c r="CD115" s="92"/>
    </row>
    <row r="116" spans="1:82">
      <c r="A116" s="98" t="s">
        <v>104</v>
      </c>
      <c r="B116" s="98" t="s">
        <v>40</v>
      </c>
      <c r="C116" s="98" t="s">
        <v>40</v>
      </c>
      <c r="D116" s="111" t="s">
        <v>115</v>
      </c>
      <c r="E116" s="111" t="s">
        <v>107</v>
      </c>
      <c r="F116" s="111" t="str">
        <f t="shared" si="362"/>
        <v>AGNLPWYU</v>
      </c>
      <c r="G116" s="111" t="str">
        <f t="shared" si="363"/>
        <v>GNLPWYU</v>
      </c>
      <c r="H116" s="103">
        <v>8.5954509363103407E-2</v>
      </c>
      <c r="I116" s="105">
        <v>55654.09</v>
      </c>
      <c r="J116" s="105">
        <f t="shared" si="364"/>
        <v>398.64333333333326</v>
      </c>
      <c r="K116" s="73">
        <v>0</v>
      </c>
      <c r="L116" s="73">
        <f t="shared" si="365"/>
        <v>55654.09</v>
      </c>
      <c r="M116" s="73">
        <f t="shared" si="366"/>
        <v>398.64333333333326</v>
      </c>
      <c r="N116" s="73">
        <v>0</v>
      </c>
      <c r="O116" s="73">
        <f t="shared" si="367"/>
        <v>55654.09</v>
      </c>
      <c r="P116" s="73">
        <f t="shared" si="368"/>
        <v>398.64333333333326</v>
      </c>
      <c r="Q116" s="73">
        <v>0</v>
      </c>
      <c r="R116" s="73">
        <f t="shared" si="369"/>
        <v>55654.09</v>
      </c>
      <c r="S116" s="73">
        <f t="shared" si="370"/>
        <v>398.64333333333326</v>
      </c>
      <c r="T116" s="73">
        <v>0</v>
      </c>
      <c r="U116" s="73">
        <f t="shared" si="371"/>
        <v>55654.09</v>
      </c>
      <c r="V116" s="73">
        <f t="shared" si="372"/>
        <v>398.64333333333326</v>
      </c>
      <c r="W116" s="73">
        <v>0</v>
      </c>
      <c r="X116" s="73">
        <f t="shared" si="373"/>
        <v>55654.09</v>
      </c>
      <c r="Y116" s="73">
        <f t="shared" si="374"/>
        <v>398.64333333333326</v>
      </c>
      <c r="Z116" s="73">
        <v>0</v>
      </c>
      <c r="AA116" s="73">
        <f t="shared" si="375"/>
        <v>55654.09</v>
      </c>
      <c r="AB116" s="73">
        <f t="shared" si="376"/>
        <v>398.64333333333326</v>
      </c>
      <c r="AC116" s="73">
        <v>0</v>
      </c>
      <c r="AD116" s="73">
        <f t="shared" si="377"/>
        <v>55654.09</v>
      </c>
      <c r="AE116" s="73">
        <f t="shared" si="378"/>
        <v>398.64333333333326</v>
      </c>
      <c r="AF116" s="73">
        <v>0</v>
      </c>
      <c r="AG116" s="73">
        <f t="shared" si="379"/>
        <v>55654.09</v>
      </c>
      <c r="AH116" s="73">
        <f t="shared" si="380"/>
        <v>398.64333333333326</v>
      </c>
      <c r="AI116" s="73">
        <v>0</v>
      </c>
      <c r="AJ116" s="73">
        <f t="shared" si="381"/>
        <v>55654.09</v>
      </c>
      <c r="AK116" s="73">
        <f t="shared" si="382"/>
        <v>398.64333333333326</v>
      </c>
      <c r="AL116" s="73">
        <v>0</v>
      </c>
      <c r="AM116" s="73">
        <f t="shared" si="383"/>
        <v>55654.09</v>
      </c>
      <c r="AN116" s="73">
        <f t="shared" si="384"/>
        <v>398.64333333333326</v>
      </c>
      <c r="AO116" s="73">
        <v>0</v>
      </c>
      <c r="AP116" s="73">
        <f t="shared" si="385"/>
        <v>55654.09</v>
      </c>
      <c r="AQ116" s="73">
        <f t="shared" si="386"/>
        <v>398.64333333333326</v>
      </c>
      <c r="AR116" s="73">
        <v>0</v>
      </c>
      <c r="AS116" s="73">
        <f t="shared" si="387"/>
        <v>55654.09</v>
      </c>
      <c r="AT116" s="73">
        <f t="shared" si="388"/>
        <v>398.64333333333326</v>
      </c>
      <c r="AU116" s="73">
        <v>0</v>
      </c>
      <c r="AV116" s="73">
        <f t="shared" si="389"/>
        <v>55654.09</v>
      </c>
      <c r="AW116" s="73">
        <f t="shared" si="390"/>
        <v>398.64333333333326</v>
      </c>
      <c r="AX116" s="73">
        <v>0</v>
      </c>
      <c r="AY116" s="73">
        <f t="shared" si="391"/>
        <v>55654.09</v>
      </c>
      <c r="AZ116" s="73">
        <f t="shared" si="392"/>
        <v>398.64333333333326</v>
      </c>
      <c r="BA116" s="73">
        <v>0</v>
      </c>
      <c r="BB116" s="73">
        <f t="shared" si="393"/>
        <v>55654.09</v>
      </c>
      <c r="BC116" s="73">
        <f t="shared" si="394"/>
        <v>398.64333333333326</v>
      </c>
      <c r="BD116" s="73">
        <v>0</v>
      </c>
      <c r="BE116" s="73">
        <f t="shared" si="395"/>
        <v>55654.09</v>
      </c>
      <c r="BF116" s="73">
        <f t="shared" si="396"/>
        <v>398.64333333333326</v>
      </c>
      <c r="BG116" s="73">
        <v>0</v>
      </c>
      <c r="BH116" s="73">
        <f t="shared" si="397"/>
        <v>55654.09</v>
      </c>
      <c r="BI116" s="73">
        <f t="shared" si="398"/>
        <v>398.64333333333326</v>
      </c>
      <c r="BJ116" s="73">
        <v>0</v>
      </c>
      <c r="BK116" s="73">
        <f t="shared" si="399"/>
        <v>55654.09</v>
      </c>
      <c r="BL116" s="73">
        <f t="shared" si="400"/>
        <v>398.64333333333326</v>
      </c>
      <c r="BM116" s="73">
        <v>0</v>
      </c>
      <c r="BN116" s="73">
        <f t="shared" si="401"/>
        <v>55654.09</v>
      </c>
      <c r="BO116" s="73">
        <f t="shared" si="402"/>
        <v>398.64333333333326</v>
      </c>
      <c r="BP116" s="73">
        <v>0</v>
      </c>
      <c r="BQ116" s="73">
        <f t="shared" si="403"/>
        <v>55654.09</v>
      </c>
      <c r="BR116" s="73">
        <f t="shared" si="404"/>
        <v>398.64333333333326</v>
      </c>
      <c r="BS116" s="73">
        <v>0</v>
      </c>
      <c r="BT116" s="73">
        <f t="shared" si="405"/>
        <v>55654.09</v>
      </c>
      <c r="BU116" s="73">
        <f t="shared" si="406"/>
        <v>398.64333333333326</v>
      </c>
      <c r="BV116" s="73">
        <v>0</v>
      </c>
      <c r="BW116" s="73">
        <f t="shared" si="407"/>
        <v>55654.09</v>
      </c>
      <c r="BX116" s="73">
        <f t="shared" si="408"/>
        <v>398.64333333333326</v>
      </c>
      <c r="BY116" s="73">
        <v>0</v>
      </c>
      <c r="BZ116" s="73">
        <f t="shared" si="409"/>
        <v>55654.09</v>
      </c>
      <c r="CA116" s="73">
        <f t="shared" si="410"/>
        <v>398.64333333333326</v>
      </c>
      <c r="CC116" s="104">
        <f t="shared" si="411"/>
        <v>4783.72</v>
      </c>
      <c r="CD116" s="92"/>
    </row>
    <row r="117" spans="1:82">
      <c r="A117" t="s">
        <v>111</v>
      </c>
      <c r="I117" s="106">
        <f t="shared" ref="I117:BT117" si="412">SUBTOTAL(9,I109:I116)</f>
        <v>40571728.903401002</v>
      </c>
      <c r="J117" s="106">
        <f t="shared" si="412"/>
        <v>220115.84938972638</v>
      </c>
      <c r="K117" s="107">
        <f t="shared" si="412"/>
        <v>0</v>
      </c>
      <c r="L117" s="107">
        <f t="shared" si="412"/>
        <v>40571728.903401002</v>
      </c>
      <c r="M117" s="108">
        <f t="shared" si="412"/>
        <v>220115.84938972638</v>
      </c>
      <c r="N117" s="107">
        <f t="shared" si="412"/>
        <v>0</v>
      </c>
      <c r="O117" s="107">
        <f t="shared" si="412"/>
        <v>40571728.903401002</v>
      </c>
      <c r="P117" s="108">
        <f t="shared" si="412"/>
        <v>220115.84938972638</v>
      </c>
      <c r="Q117" s="107">
        <f t="shared" si="412"/>
        <v>0</v>
      </c>
      <c r="R117" s="107">
        <f t="shared" si="412"/>
        <v>40571728.903401002</v>
      </c>
      <c r="S117" s="108">
        <f t="shared" si="412"/>
        <v>220115.84938972638</v>
      </c>
      <c r="T117" s="107">
        <f t="shared" si="412"/>
        <v>0</v>
      </c>
      <c r="U117" s="107">
        <f t="shared" si="412"/>
        <v>40571728.903401002</v>
      </c>
      <c r="V117" s="108">
        <f t="shared" si="412"/>
        <v>220115.84938972638</v>
      </c>
      <c r="W117" s="107">
        <f t="shared" si="412"/>
        <v>0</v>
      </c>
      <c r="X117" s="107">
        <f t="shared" si="412"/>
        <v>40571728.903401002</v>
      </c>
      <c r="Y117" s="108">
        <f t="shared" si="412"/>
        <v>220115.84938972638</v>
      </c>
      <c r="Z117" s="107">
        <f t="shared" si="412"/>
        <v>0</v>
      </c>
      <c r="AA117" s="107">
        <f t="shared" si="412"/>
        <v>40571728.903401002</v>
      </c>
      <c r="AB117" s="108">
        <f t="shared" si="412"/>
        <v>220115.84938972638</v>
      </c>
      <c r="AC117" s="107">
        <f t="shared" si="412"/>
        <v>0</v>
      </c>
      <c r="AD117" s="107">
        <f t="shared" si="412"/>
        <v>40571728.903401002</v>
      </c>
      <c r="AE117" s="108">
        <f t="shared" si="412"/>
        <v>220115.84938972638</v>
      </c>
      <c r="AF117" s="107">
        <f t="shared" si="412"/>
        <v>0</v>
      </c>
      <c r="AG117" s="107">
        <f t="shared" si="412"/>
        <v>40571728.903401002</v>
      </c>
      <c r="AH117" s="108">
        <f t="shared" si="412"/>
        <v>220115.84938972638</v>
      </c>
      <c r="AI117" s="107">
        <f t="shared" si="412"/>
        <v>0</v>
      </c>
      <c r="AJ117" s="107">
        <f t="shared" si="412"/>
        <v>40571728.903401002</v>
      </c>
      <c r="AK117" s="108">
        <f t="shared" si="412"/>
        <v>220115.84938972638</v>
      </c>
      <c r="AL117" s="107">
        <f t="shared" si="412"/>
        <v>0</v>
      </c>
      <c r="AM117" s="107">
        <f t="shared" si="412"/>
        <v>40571728.903401002</v>
      </c>
      <c r="AN117" s="108">
        <f t="shared" si="412"/>
        <v>220115.84938972638</v>
      </c>
      <c r="AO117" s="107">
        <f t="shared" si="412"/>
        <v>0</v>
      </c>
      <c r="AP117" s="107">
        <f t="shared" si="412"/>
        <v>40571728.903401002</v>
      </c>
      <c r="AQ117" s="108">
        <f t="shared" si="412"/>
        <v>220115.84938972638</v>
      </c>
      <c r="AR117" s="107">
        <f t="shared" si="412"/>
        <v>0</v>
      </c>
      <c r="AS117" s="107">
        <f t="shared" si="412"/>
        <v>40571728.903401002</v>
      </c>
      <c r="AT117" s="108">
        <f t="shared" si="412"/>
        <v>220115.84938972638</v>
      </c>
      <c r="AU117" s="107">
        <f t="shared" si="412"/>
        <v>0</v>
      </c>
      <c r="AV117" s="107">
        <f t="shared" si="412"/>
        <v>40571728.903401002</v>
      </c>
      <c r="AW117" s="108">
        <f t="shared" si="412"/>
        <v>220115.84938972638</v>
      </c>
      <c r="AX117" s="107">
        <f t="shared" si="412"/>
        <v>0</v>
      </c>
      <c r="AY117" s="107">
        <f t="shared" si="412"/>
        <v>40571728.903401002</v>
      </c>
      <c r="AZ117" s="108">
        <f t="shared" si="412"/>
        <v>220115.84938972638</v>
      </c>
      <c r="BA117" s="107">
        <f t="shared" si="412"/>
        <v>0</v>
      </c>
      <c r="BB117" s="107">
        <f t="shared" si="412"/>
        <v>40571728.903401002</v>
      </c>
      <c r="BC117" s="108">
        <f t="shared" si="412"/>
        <v>220115.84938972638</v>
      </c>
      <c r="BD117" s="107">
        <f t="shared" si="412"/>
        <v>0</v>
      </c>
      <c r="BE117" s="107">
        <f t="shared" si="412"/>
        <v>40571728.903401002</v>
      </c>
      <c r="BF117" s="108">
        <f t="shared" si="412"/>
        <v>220115.84938972638</v>
      </c>
      <c r="BG117" s="107">
        <f t="shared" si="412"/>
        <v>0</v>
      </c>
      <c r="BH117" s="107">
        <f t="shared" si="412"/>
        <v>40571728.903401002</v>
      </c>
      <c r="BI117" s="108">
        <f t="shared" si="412"/>
        <v>220115.84938972638</v>
      </c>
      <c r="BJ117" s="107">
        <f t="shared" si="412"/>
        <v>0</v>
      </c>
      <c r="BK117" s="107">
        <f t="shared" si="412"/>
        <v>40571728.903401002</v>
      </c>
      <c r="BL117" s="108">
        <f t="shared" si="412"/>
        <v>220115.84938972638</v>
      </c>
      <c r="BM117" s="107">
        <f t="shared" si="412"/>
        <v>0</v>
      </c>
      <c r="BN117" s="107">
        <f t="shared" si="412"/>
        <v>40571728.903401002</v>
      </c>
      <c r="BO117" s="108">
        <f t="shared" si="412"/>
        <v>220115.84938972638</v>
      </c>
      <c r="BP117" s="107">
        <f t="shared" si="412"/>
        <v>0</v>
      </c>
      <c r="BQ117" s="107">
        <f t="shared" si="412"/>
        <v>40571728.903401002</v>
      </c>
      <c r="BR117" s="108">
        <f t="shared" si="412"/>
        <v>220115.84938972638</v>
      </c>
      <c r="BS117" s="107">
        <f t="shared" si="412"/>
        <v>0</v>
      </c>
      <c r="BT117" s="107">
        <f t="shared" si="412"/>
        <v>40571728.903401002</v>
      </c>
      <c r="BU117" s="108">
        <f t="shared" ref="BU117:CA117" si="413">SUBTOTAL(9,BU109:BU116)</f>
        <v>220115.84938972638</v>
      </c>
      <c r="BV117" s="107">
        <f t="shared" si="413"/>
        <v>0</v>
      </c>
      <c r="BW117" s="107">
        <f t="shared" si="413"/>
        <v>40571728.903401002</v>
      </c>
      <c r="BX117" s="108">
        <f t="shared" si="413"/>
        <v>220115.84938972638</v>
      </c>
      <c r="BY117" s="107">
        <f t="shared" si="413"/>
        <v>0</v>
      </c>
      <c r="BZ117" s="107">
        <f t="shared" si="413"/>
        <v>40571728.903401002</v>
      </c>
      <c r="CA117" s="108">
        <f t="shared" si="413"/>
        <v>220115.84938972638</v>
      </c>
      <c r="CC117" s="109">
        <f>SUBTOTAL(9,CC109:CC116)</f>
        <v>2641390.1926767169</v>
      </c>
    </row>
    <row r="118" spans="1:82">
      <c r="I118" s="105"/>
      <c r="J118" s="105"/>
      <c r="K118" s="110"/>
      <c r="L118" s="110"/>
      <c r="N118" s="110"/>
      <c r="O118" s="110"/>
      <c r="Q118" s="110"/>
      <c r="R118" s="110"/>
      <c r="T118" s="110"/>
      <c r="U118" s="110"/>
      <c r="W118" s="110"/>
      <c r="X118" s="110"/>
      <c r="Z118" s="110"/>
      <c r="AA118" s="110"/>
      <c r="AC118" s="110"/>
      <c r="AD118" s="110"/>
      <c r="AF118" s="110"/>
      <c r="AG118" s="110"/>
      <c r="AI118" s="110"/>
      <c r="AJ118" s="110"/>
      <c r="AL118" s="110"/>
      <c r="AM118" s="110"/>
      <c r="AO118" s="110"/>
      <c r="AP118" s="110"/>
      <c r="AR118" s="110"/>
      <c r="AS118" s="110"/>
      <c r="AU118" s="110"/>
      <c r="AV118" s="110"/>
      <c r="AX118" s="110"/>
      <c r="AY118" s="110"/>
      <c r="BA118" s="110"/>
      <c r="BB118" s="110"/>
      <c r="BD118" s="110"/>
      <c r="BE118" s="110"/>
      <c r="BG118" s="110"/>
      <c r="BH118" s="110"/>
      <c r="BJ118" s="110"/>
      <c r="BK118" s="110"/>
      <c r="BM118" s="110"/>
      <c r="BN118" s="110"/>
      <c r="BP118" s="110"/>
      <c r="BQ118" s="110"/>
      <c r="BS118" s="110"/>
      <c r="BT118" s="110"/>
      <c r="BV118" s="110"/>
      <c r="BW118" s="110"/>
      <c r="BY118" s="110"/>
      <c r="BZ118" s="110"/>
      <c r="CC118" s="104"/>
    </row>
    <row r="119" spans="1:82">
      <c r="A119" s="91" t="s">
        <v>146</v>
      </c>
      <c r="B119" s="91"/>
      <c r="I119" s="106">
        <f t="shared" ref="I119:BT119" si="414">SUBTOTAL(9,I80:I117)</f>
        <v>811245767.79340088</v>
      </c>
      <c r="J119" s="106">
        <f t="shared" si="414"/>
        <v>3203387.3424008121</v>
      </c>
      <c r="K119" s="107">
        <f t="shared" si="414"/>
        <v>-1113118.8466540307</v>
      </c>
      <c r="L119" s="107">
        <f t="shared" si="414"/>
        <v>810132648.94674695</v>
      </c>
      <c r="M119" s="107">
        <f t="shared" si="414"/>
        <v>3201818.0268371045</v>
      </c>
      <c r="N119" s="107">
        <f>SUBTOTAL(9,N80:N117)</f>
        <v>-1504272.8766540305</v>
      </c>
      <c r="O119" s="107">
        <f t="shared" si="414"/>
        <v>808628376.07009292</v>
      </c>
      <c r="P119" s="107">
        <f t="shared" si="414"/>
        <v>3197711.362704244</v>
      </c>
      <c r="Q119" s="107">
        <f>SUBTOTAL(9,Q80:Q117)</f>
        <v>-1030641.5666540307</v>
      </c>
      <c r="R119" s="107">
        <f t="shared" si="414"/>
        <v>807597734.50343883</v>
      </c>
      <c r="S119" s="107">
        <f t="shared" si="414"/>
        <v>3193752.8431945676</v>
      </c>
      <c r="T119" s="107">
        <f>SUBTOTAL(9,T80:T117)</f>
        <v>-319926.69863652781</v>
      </c>
      <c r="U119" s="107">
        <f t="shared" si="414"/>
        <v>807277807.80480242</v>
      </c>
      <c r="V119" s="107">
        <f t="shared" si="414"/>
        <v>3192485.8199681751</v>
      </c>
      <c r="W119" s="107">
        <f>SUBTOTAL(9,W80:W117)</f>
        <v>388207.31194235646</v>
      </c>
      <c r="X119" s="107">
        <f t="shared" si="414"/>
        <v>807666015.11674464</v>
      </c>
      <c r="Y119" s="107">
        <f t="shared" si="414"/>
        <v>3194138.798226174</v>
      </c>
      <c r="Z119" s="107">
        <f>SUBTOTAL(9,Z80:Z117)</f>
        <v>4698647.6398236593</v>
      </c>
      <c r="AA119" s="107">
        <f t="shared" si="414"/>
        <v>812364662.75656831</v>
      </c>
      <c r="AB119" s="107">
        <f t="shared" si="414"/>
        <v>3206961.5204234333</v>
      </c>
      <c r="AC119" s="107">
        <f>SUBTOTAL(9,AC80:AC117)</f>
        <v>-928773.069168141</v>
      </c>
      <c r="AD119" s="107">
        <f t="shared" si="414"/>
        <v>811435889.68740022</v>
      </c>
      <c r="AE119" s="107">
        <f t="shared" si="414"/>
        <v>3217071.8178825676</v>
      </c>
      <c r="AF119" s="107">
        <f>SUBTOTAL(9,AF80:AF117)</f>
        <v>-1685903.3491681409</v>
      </c>
      <c r="AG119" s="107">
        <f t="shared" si="414"/>
        <v>809749986.33823216</v>
      </c>
      <c r="AH119" s="107">
        <f t="shared" si="414"/>
        <v>3212910.3566532908</v>
      </c>
      <c r="AI119" s="107">
        <f>SUBTOTAL(9,AI80:AI117)</f>
        <v>-1640173.3491681411</v>
      </c>
      <c r="AJ119" s="107">
        <f t="shared" si="414"/>
        <v>808109812.98906386</v>
      </c>
      <c r="AK119" s="107">
        <f t="shared" si="414"/>
        <v>3207119.371130629</v>
      </c>
      <c r="AL119" s="107">
        <f>SUBTOTAL(9,AL80:AL117)</f>
        <v>-1503748.3491681411</v>
      </c>
      <c r="AM119" s="107">
        <f t="shared" si="414"/>
        <v>806606064.6398958</v>
      </c>
      <c r="AN119" s="107">
        <f t="shared" si="414"/>
        <v>3201745.627498372</v>
      </c>
      <c r="AO119" s="107">
        <f>SUBTOTAL(9,AO80:AO117)</f>
        <v>-1568178.3491681411</v>
      </c>
      <c r="AP119" s="107">
        <f t="shared" si="414"/>
        <v>805037886.29072762</v>
      </c>
      <c r="AQ119" s="107">
        <f t="shared" si="414"/>
        <v>3196536.7946832743</v>
      </c>
      <c r="AR119" s="107">
        <f>SUBTOTAL(9,AR80:AR117)</f>
        <v>449131.54083185928</v>
      </c>
      <c r="AS119" s="107">
        <f t="shared" si="414"/>
        <v>805487017.83155942</v>
      </c>
      <c r="AT119" s="107">
        <f t="shared" si="414"/>
        <v>3195801.2033220828</v>
      </c>
      <c r="AU119" s="107">
        <f t="shared" si="414"/>
        <v>-1249598.3491681409</v>
      </c>
      <c r="AV119" s="107">
        <f t="shared" si="414"/>
        <v>804237419.48239136</v>
      </c>
      <c r="AW119" s="107">
        <f t="shared" si="414"/>
        <v>3195795.3471943182</v>
      </c>
      <c r="AX119" s="107">
        <f t="shared" si="414"/>
        <v>-1491848.3491681411</v>
      </c>
      <c r="AY119" s="107">
        <f t="shared" si="414"/>
        <v>802745571.13322318</v>
      </c>
      <c r="AZ119" s="107">
        <f t="shared" si="414"/>
        <v>3191343.5075989556</v>
      </c>
      <c r="BA119" s="107">
        <f t="shared" si="414"/>
        <v>-1343438.3491681409</v>
      </c>
      <c r="BB119" s="107">
        <f t="shared" si="414"/>
        <v>801402132.78405499</v>
      </c>
      <c r="BC119" s="107">
        <f t="shared" si="414"/>
        <v>3186676.7193115694</v>
      </c>
      <c r="BD119" s="107">
        <f t="shared" si="414"/>
        <v>-71226.839168140708</v>
      </c>
      <c r="BE119" s="107">
        <f t="shared" si="414"/>
        <v>801330905.9448868</v>
      </c>
      <c r="BF119" s="107">
        <f t="shared" si="414"/>
        <v>3184771.2148689269</v>
      </c>
      <c r="BG119" s="107">
        <f t="shared" si="414"/>
        <v>1958705.0608318599</v>
      </c>
      <c r="BH119" s="107">
        <f t="shared" si="414"/>
        <v>803289611.00571871</v>
      </c>
      <c r="BI119" s="107">
        <f t="shared" si="414"/>
        <v>3188739.1120677749</v>
      </c>
      <c r="BJ119" s="107">
        <f t="shared" si="414"/>
        <v>6070040.8308318611</v>
      </c>
      <c r="BK119" s="107">
        <f t="shared" si="414"/>
        <v>809359651.83655047</v>
      </c>
      <c r="BL119" s="107">
        <f t="shared" si="414"/>
        <v>3203557.2366905152</v>
      </c>
      <c r="BM119" s="107">
        <f t="shared" si="414"/>
        <v>-798576.12934171653</v>
      </c>
      <c r="BN119" s="107">
        <f t="shared" si="414"/>
        <v>808561075.70720887</v>
      </c>
      <c r="BO119" s="107">
        <f t="shared" si="414"/>
        <v>3213721.3487676019</v>
      </c>
      <c r="BP119" s="107">
        <f t="shared" si="414"/>
        <v>-1655655.7793417163</v>
      </c>
      <c r="BQ119" s="107">
        <f t="shared" si="414"/>
        <v>806905419.92786729</v>
      </c>
      <c r="BR119" s="107">
        <f t="shared" si="414"/>
        <v>3209870.0691243205</v>
      </c>
      <c r="BS119" s="107">
        <f t="shared" si="414"/>
        <v>-1608843.0493417161</v>
      </c>
      <c r="BT119" s="107">
        <f t="shared" si="414"/>
        <v>805296576.87852538</v>
      </c>
      <c r="BU119" s="107">
        <f t="shared" ref="BU119:CA119" si="415">SUBTOTAL(9,BU80:BU117)</f>
        <v>3204162.8025389682</v>
      </c>
      <c r="BV119" s="107">
        <f t="shared" si="415"/>
        <v>-1466883.3711408312</v>
      </c>
      <c r="BW119" s="107">
        <f t="shared" si="415"/>
        <v>803829693.50738466</v>
      </c>
      <c r="BX119" s="107">
        <f t="shared" si="415"/>
        <v>3198887.9355937787</v>
      </c>
      <c r="BY119" s="107">
        <f t="shared" si="415"/>
        <v>-1533958.105171357</v>
      </c>
      <c r="BZ119" s="107">
        <f t="shared" si="415"/>
        <v>802295735.40221322</v>
      </c>
      <c r="CA119" s="107">
        <f t="shared" si="415"/>
        <v>3193784.5991345411</v>
      </c>
      <c r="CC119" s="109">
        <f>SUBTOTAL(9,CC80:CC117)</f>
        <v>38367111.096213341</v>
      </c>
    </row>
    <row r="120" spans="1:82">
      <c r="I120" s="105"/>
      <c r="J120" s="105"/>
      <c r="K120" s="110"/>
      <c r="L120" s="110"/>
      <c r="N120" s="110"/>
      <c r="O120" s="110"/>
      <c r="Q120" s="110"/>
      <c r="R120" s="110"/>
      <c r="T120" s="110"/>
      <c r="U120" s="110"/>
      <c r="W120" s="110"/>
      <c r="X120" s="110"/>
      <c r="Z120" s="110"/>
      <c r="AA120" s="110"/>
      <c r="AC120" s="110"/>
      <c r="AD120" s="110"/>
      <c r="AF120" s="110"/>
      <c r="AG120" s="110"/>
      <c r="AI120" s="110"/>
      <c r="AJ120" s="110"/>
      <c r="AL120" s="110"/>
      <c r="AM120" s="110"/>
      <c r="AO120" s="110"/>
      <c r="AP120" s="110"/>
      <c r="AR120" s="110"/>
      <c r="AS120" s="110"/>
      <c r="AU120" s="110"/>
      <c r="AV120" s="110"/>
      <c r="AX120" s="110"/>
      <c r="AY120" s="110"/>
      <c r="BA120" s="110"/>
      <c r="BB120" s="110"/>
      <c r="BD120" s="110"/>
      <c r="BE120" s="110"/>
      <c r="BG120" s="110"/>
      <c r="BH120" s="110"/>
      <c r="BJ120" s="110"/>
      <c r="BK120" s="110"/>
      <c r="BM120" s="110"/>
      <c r="BN120" s="110"/>
      <c r="BP120" s="110"/>
      <c r="BQ120" s="110"/>
      <c r="BS120" s="110"/>
      <c r="BT120" s="110"/>
      <c r="BV120" s="110"/>
      <c r="BW120" s="110"/>
      <c r="BY120" s="110"/>
      <c r="BZ120" s="110"/>
      <c r="CC120" s="104"/>
    </row>
    <row r="121" spans="1:82">
      <c r="A121" s="91"/>
      <c r="B121" s="91"/>
      <c r="I121" s="105"/>
      <c r="J121" s="105"/>
      <c r="K121" s="110"/>
      <c r="L121" s="110"/>
      <c r="N121" s="110"/>
      <c r="O121" s="110"/>
      <c r="Q121" s="110"/>
      <c r="R121" s="110"/>
      <c r="T121" s="110"/>
      <c r="U121" s="110"/>
      <c r="W121" s="110"/>
      <c r="X121" s="110"/>
      <c r="Z121" s="110"/>
      <c r="AA121" s="110"/>
      <c r="AC121" s="110"/>
      <c r="AD121" s="110"/>
      <c r="AF121" s="110"/>
      <c r="AG121" s="110"/>
      <c r="AI121" s="110"/>
      <c r="AJ121" s="110"/>
      <c r="AL121" s="110"/>
      <c r="AM121" s="110"/>
      <c r="AO121" s="110"/>
      <c r="AP121" s="110"/>
      <c r="AR121" s="110"/>
      <c r="AS121" s="110"/>
      <c r="AU121" s="110"/>
      <c r="AV121" s="110"/>
      <c r="AX121" s="110"/>
      <c r="AY121" s="110"/>
      <c r="BA121" s="110"/>
      <c r="BB121" s="110"/>
      <c r="BD121" s="110"/>
      <c r="BE121" s="110"/>
      <c r="BG121" s="110"/>
      <c r="BH121" s="110"/>
      <c r="BJ121" s="110"/>
      <c r="BK121" s="110"/>
      <c r="BM121" s="110"/>
      <c r="BN121" s="110"/>
      <c r="BP121" s="110"/>
      <c r="BQ121" s="110"/>
      <c r="BS121" s="110"/>
      <c r="BT121" s="110"/>
      <c r="BV121" s="110"/>
      <c r="BW121" s="110"/>
      <c r="BY121" s="110"/>
      <c r="BZ121" s="110"/>
      <c r="CC121" s="104"/>
    </row>
    <row r="122" spans="1:82" ht="13.5" thickBot="1">
      <c r="A122" s="91" t="s">
        <v>147</v>
      </c>
      <c r="B122" s="91"/>
      <c r="I122" s="120">
        <f t="shared" ref="I122:BT122" si="416">SUBTOTAL(9,I12:I119)</f>
        <v>21988049672.329994</v>
      </c>
      <c r="J122" s="120">
        <f t="shared" si="416"/>
        <v>47909715.260303192</v>
      </c>
      <c r="K122" s="121">
        <f t="shared" si="416"/>
        <v>37596013.632284664</v>
      </c>
      <c r="L122" s="121">
        <f t="shared" si="416"/>
        <v>22025645685.962288</v>
      </c>
      <c r="M122" s="121">
        <f t="shared" si="416"/>
        <v>47947469.861073159</v>
      </c>
      <c r="N122" s="121">
        <f>SUBTOTAL(9,N12:N119)</f>
        <v>36762741.597739205</v>
      </c>
      <c r="O122" s="121">
        <f t="shared" si="416"/>
        <v>22062408427.56002</v>
      </c>
      <c r="P122" s="121">
        <f t="shared" si="416"/>
        <v>48019707.228272915</v>
      </c>
      <c r="Q122" s="121">
        <f>SUBTOTAL(9,Q12:Q119)</f>
        <v>21492189.037739206</v>
      </c>
      <c r="R122" s="121">
        <f t="shared" si="416"/>
        <v>22083900616.597755</v>
      </c>
      <c r="S122" s="121">
        <f t="shared" si="416"/>
        <v>48077501.272429846</v>
      </c>
      <c r="T122" s="121">
        <f>SUBTOTAL(9,T12:T119)</f>
        <v>47613504.27170784</v>
      </c>
      <c r="U122" s="121">
        <f t="shared" si="416"/>
        <v>22131514120.869465</v>
      </c>
      <c r="V122" s="121">
        <f t="shared" si="416"/>
        <v>48153376.191774637</v>
      </c>
      <c r="W122" s="121">
        <f>SUBTOTAL(9,W12:W119)</f>
        <v>247704399.10278687</v>
      </c>
      <c r="X122" s="121">
        <f t="shared" si="416"/>
        <v>22379218519.972263</v>
      </c>
      <c r="Y122" s="121">
        <f t="shared" si="416"/>
        <v>48455336.767511189</v>
      </c>
      <c r="Z122" s="121">
        <f>SUBTOTAL(9,Z12:Z119)</f>
        <v>139492441.52752945</v>
      </c>
      <c r="AA122" s="121">
        <f t="shared" si="416"/>
        <v>22518710961.499783</v>
      </c>
      <c r="AB122" s="121">
        <f t="shared" si="416"/>
        <v>48856397.300769359</v>
      </c>
      <c r="AC122" s="121">
        <f>SUBTOTAL(9,AC12:AC119)</f>
        <v>-3599198.8906053854</v>
      </c>
      <c r="AD122" s="121">
        <f t="shared" si="416"/>
        <v>22515111762.60918</v>
      </c>
      <c r="AE122" s="121">
        <f t="shared" si="416"/>
        <v>49005417.955502957</v>
      </c>
      <c r="AF122" s="121">
        <f>SUBTOTAL(9,AF12:AF119)</f>
        <v>5654155.653221624</v>
      </c>
      <c r="AG122" s="121">
        <f t="shared" si="416"/>
        <v>22520765918.262402</v>
      </c>
      <c r="AH122" s="121">
        <f t="shared" si="416"/>
        <v>49006059.556561589</v>
      </c>
      <c r="AI122" s="121">
        <f>SUBTOTAL(9,AI12:AI119)</f>
        <v>19607634.128128193</v>
      </c>
      <c r="AJ122" s="121">
        <f t="shared" si="416"/>
        <v>22540373552.390522</v>
      </c>
      <c r="AK122" s="121">
        <f t="shared" si="416"/>
        <v>49026359.984741181</v>
      </c>
      <c r="AL122" s="121">
        <f>SUBTOTAL(9,AL12:AL119)</f>
        <v>156926026.8953543</v>
      </c>
      <c r="AM122" s="121">
        <f t="shared" si="416"/>
        <v>22697299579.285892</v>
      </c>
      <c r="AN122" s="121">
        <f t="shared" si="416"/>
        <v>49194395.594708718</v>
      </c>
      <c r="AO122" s="121">
        <f>SUBTOTAL(9,AO12:AO119)</f>
        <v>227339626.20604369</v>
      </c>
      <c r="AP122" s="121">
        <f t="shared" si="416"/>
        <v>22924639205.491936</v>
      </c>
      <c r="AQ122" s="121">
        <f t="shared" si="416"/>
        <v>49557426.14216949</v>
      </c>
      <c r="AR122" s="121">
        <f>SUBTOTAL(9,AR12:AR119)</f>
        <v>106913114.31819268</v>
      </c>
      <c r="AS122" s="121">
        <f t="shared" si="416"/>
        <v>23031552319.810112</v>
      </c>
      <c r="AT122" s="121">
        <f t="shared" si="416"/>
        <v>49871462.875675999</v>
      </c>
      <c r="AU122" s="121">
        <f t="shared" si="416"/>
        <v>21646270.297670744</v>
      </c>
      <c r="AV122" s="121">
        <f t="shared" si="416"/>
        <v>23053198590.107792</v>
      </c>
      <c r="AW122" s="121">
        <f t="shared" si="416"/>
        <v>49993501.923182756</v>
      </c>
      <c r="AX122" s="121">
        <f t="shared" si="416"/>
        <v>31958724.534211073</v>
      </c>
      <c r="AY122" s="121">
        <f t="shared" si="416"/>
        <v>23085157314.641994</v>
      </c>
      <c r="AZ122" s="121">
        <f t="shared" si="416"/>
        <v>50038754.01654996</v>
      </c>
      <c r="BA122" s="121">
        <f t="shared" si="416"/>
        <v>76185877.379536942</v>
      </c>
      <c r="BB122" s="121">
        <f t="shared" si="416"/>
        <v>23161343192.021538</v>
      </c>
      <c r="BC122" s="121">
        <f t="shared" si="416"/>
        <v>50121212.364973441</v>
      </c>
      <c r="BD122" s="121">
        <f t="shared" si="416"/>
        <v>37272402.758062556</v>
      </c>
      <c r="BE122" s="121">
        <f t="shared" si="416"/>
        <v>23198615594.779606</v>
      </c>
      <c r="BF122" s="121">
        <f t="shared" si="416"/>
        <v>50216005.692749992</v>
      </c>
      <c r="BG122" s="121">
        <f t="shared" si="416"/>
        <v>55987104.735813424</v>
      </c>
      <c r="BH122" s="121">
        <f t="shared" si="416"/>
        <v>23254602699.515423</v>
      </c>
      <c r="BI122" s="121">
        <f t="shared" si="416"/>
        <v>50309611.226534717</v>
      </c>
      <c r="BJ122" s="121">
        <f t="shared" si="416"/>
        <v>255884858.60905844</v>
      </c>
      <c r="BK122" s="121">
        <f t="shared" si="416"/>
        <v>23510487558.12447</v>
      </c>
      <c r="BL122" s="121">
        <f t="shared" si="416"/>
        <v>50595843.981825434</v>
      </c>
      <c r="BM122" s="121">
        <f t="shared" si="416"/>
        <v>-2002453.1608608332</v>
      </c>
      <c r="BN122" s="121">
        <f t="shared" si="416"/>
        <v>23508485104.963615</v>
      </c>
      <c r="BO122" s="121">
        <f t="shared" si="416"/>
        <v>50823320.252475284</v>
      </c>
      <c r="BP122" s="121">
        <f t="shared" si="416"/>
        <v>1138283.5667196752</v>
      </c>
      <c r="BQ122" s="121">
        <f t="shared" si="416"/>
        <v>23509623388.530331</v>
      </c>
      <c r="BR122" s="121">
        <f t="shared" si="416"/>
        <v>50819324.696219258</v>
      </c>
      <c r="BS122" s="121">
        <f t="shared" si="416"/>
        <v>15431366.739384733</v>
      </c>
      <c r="BT122" s="121">
        <f t="shared" si="416"/>
        <v>23525054755.269707</v>
      </c>
      <c r="BU122" s="121">
        <f t="shared" ref="BU122:CA122" si="417">SUBTOTAL(9,BU12:BU119)</f>
        <v>50826957.3255025</v>
      </c>
      <c r="BV122" s="121">
        <f t="shared" si="417"/>
        <v>12935156.448536258</v>
      </c>
      <c r="BW122" s="121">
        <f t="shared" si="417"/>
        <v>23537989911.718246</v>
      </c>
      <c r="BX122" s="121">
        <f t="shared" si="417"/>
        <v>50845640.751229145</v>
      </c>
      <c r="BY122" s="121">
        <f t="shared" si="417"/>
        <v>474161518.96381253</v>
      </c>
      <c r="BZ122" s="121">
        <f t="shared" si="417"/>
        <v>24012151430.682068</v>
      </c>
      <c r="CA122" s="121">
        <f t="shared" si="417"/>
        <v>51237785.289557792</v>
      </c>
      <c r="CC122" s="109">
        <f>SUBTOTAL(9,CC12:CC119)</f>
        <v>605699420.39647651</v>
      </c>
    </row>
    <row r="123" spans="1:82" ht="13.5" thickTop="1">
      <c r="CC123" s="122" t="s">
        <v>148</v>
      </c>
    </row>
    <row r="124" spans="1:82">
      <c r="A124" s="117"/>
      <c r="B124" s="117"/>
      <c r="I124" s="110"/>
      <c r="CB124" s="123" t="s">
        <v>149</v>
      </c>
      <c r="CC124" s="124">
        <f>CC122-CC71</f>
        <v>595273051.05571616</v>
      </c>
    </row>
    <row r="125" spans="1:82">
      <c r="A125" s="117"/>
      <c r="B125" s="117"/>
      <c r="I125" s="92"/>
    </row>
    <row r="126" spans="1:82">
      <c r="A126" s="117"/>
      <c r="B126" s="117"/>
    </row>
    <row r="127" spans="1:82">
      <c r="C127" s="89"/>
      <c r="D127" s="73"/>
      <c r="E127" s="73"/>
      <c r="F127" s="73"/>
      <c r="G127" s="73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</row>
  </sheetData>
  <mergeCells count="1">
    <mergeCell ref="CC6:CC7"/>
  </mergeCells>
  <pageMargins left="0.75" right="0.75" top="1" bottom="1" header="0.5" footer="0.5"/>
  <pageSetup scale="50" firstPageNumber="4" orientation="landscape" useFirstPageNumber="1" r:id="rId1"/>
  <headerFooter alignWithMargins="0">
    <oddFooter>&amp;CPage 6.1.&amp;P</oddFooter>
  </headerFooter>
  <rowBreaks count="1" manualBreakCount="1">
    <brk id="74" max="80" man="1"/>
  </rowBreaks>
  <colBreaks count="4" manualBreakCount="4">
    <brk id="56" max="123" man="1"/>
    <brk id="68" max="123" man="1"/>
    <brk id="77" max="123" man="1"/>
    <brk id="81" max="1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9"/>
  <sheetViews>
    <sheetView zoomScale="85" zoomScaleNormal="85" workbookViewId="0">
      <selection activeCell="H39" sqref="H39"/>
    </sheetView>
  </sheetViews>
  <sheetFormatPr defaultColWidth="10" defaultRowHeight="12"/>
  <cols>
    <col min="1" max="1" width="2.5703125" style="1" customWidth="1"/>
    <col min="2" max="2" width="7.140625" style="1" customWidth="1"/>
    <col min="3" max="3" width="23.5703125" style="1" customWidth="1"/>
    <col min="4" max="4" width="9.7109375" style="1" customWidth="1"/>
    <col min="5" max="5" width="9.7109375" style="1" hidden="1" customWidth="1"/>
    <col min="6" max="6" width="4.7109375" style="1" customWidth="1"/>
    <col min="7" max="7" width="14.42578125" style="1" customWidth="1"/>
    <col min="8" max="8" width="12" style="1" bestFit="1" customWidth="1"/>
    <col min="9" max="9" width="11.140625" style="1" customWidth="1"/>
    <col min="10" max="10" width="10.28515625" style="1" customWidth="1"/>
    <col min="11" max="11" width="13" style="1" customWidth="1"/>
    <col min="12" max="12" width="8.28515625" style="1" customWidth="1"/>
    <col min="13" max="13" width="10" style="1"/>
    <col min="14" max="15" width="10.5703125" style="1" bestFit="1" customWidth="1"/>
    <col min="16" max="17" width="11.7109375" style="1" bestFit="1" customWidth="1"/>
    <col min="18" max="18" width="10.5703125" style="1" bestFit="1" customWidth="1"/>
    <col min="19" max="19" width="11.7109375" style="1" bestFit="1" customWidth="1"/>
    <col min="20" max="257" width="10" style="1"/>
    <col min="258" max="258" width="2.5703125" style="1" customWidth="1"/>
    <col min="259" max="259" width="7.140625" style="1" customWidth="1"/>
    <col min="260" max="260" width="23.5703125" style="1" customWidth="1"/>
    <col min="261" max="261" width="9.7109375" style="1" customWidth="1"/>
    <col min="262" max="262" width="0" style="1" hidden="1" customWidth="1"/>
    <col min="263" max="263" width="4.7109375" style="1" customWidth="1"/>
    <col min="264" max="264" width="14.42578125" style="1" customWidth="1"/>
    <col min="265" max="265" width="11.140625" style="1" customWidth="1"/>
    <col min="266" max="266" width="10.28515625" style="1" customWidth="1"/>
    <col min="267" max="267" width="13" style="1" customWidth="1"/>
    <col min="268" max="268" width="8.28515625" style="1" customWidth="1"/>
    <col min="269" max="513" width="10" style="1"/>
    <col min="514" max="514" width="2.5703125" style="1" customWidth="1"/>
    <col min="515" max="515" width="7.140625" style="1" customWidth="1"/>
    <col min="516" max="516" width="23.5703125" style="1" customWidth="1"/>
    <col min="517" max="517" width="9.7109375" style="1" customWidth="1"/>
    <col min="518" max="518" width="0" style="1" hidden="1" customWidth="1"/>
    <col min="519" max="519" width="4.7109375" style="1" customWidth="1"/>
    <col min="520" max="520" width="14.42578125" style="1" customWidth="1"/>
    <col min="521" max="521" width="11.140625" style="1" customWidth="1"/>
    <col min="522" max="522" width="10.28515625" style="1" customWidth="1"/>
    <col min="523" max="523" width="13" style="1" customWidth="1"/>
    <col min="524" max="524" width="8.28515625" style="1" customWidth="1"/>
    <col min="525" max="769" width="10" style="1"/>
    <col min="770" max="770" width="2.5703125" style="1" customWidth="1"/>
    <col min="771" max="771" width="7.140625" style="1" customWidth="1"/>
    <col min="772" max="772" width="23.5703125" style="1" customWidth="1"/>
    <col min="773" max="773" width="9.7109375" style="1" customWidth="1"/>
    <col min="774" max="774" width="0" style="1" hidden="1" customWidth="1"/>
    <col min="775" max="775" width="4.7109375" style="1" customWidth="1"/>
    <col min="776" max="776" width="14.42578125" style="1" customWidth="1"/>
    <col min="777" max="777" width="11.140625" style="1" customWidth="1"/>
    <col min="778" max="778" width="10.28515625" style="1" customWidth="1"/>
    <col min="779" max="779" width="13" style="1" customWidth="1"/>
    <col min="780" max="780" width="8.28515625" style="1" customWidth="1"/>
    <col min="781" max="1025" width="10" style="1"/>
    <col min="1026" max="1026" width="2.5703125" style="1" customWidth="1"/>
    <col min="1027" max="1027" width="7.140625" style="1" customWidth="1"/>
    <col min="1028" max="1028" width="23.5703125" style="1" customWidth="1"/>
    <col min="1029" max="1029" width="9.7109375" style="1" customWidth="1"/>
    <col min="1030" max="1030" width="0" style="1" hidden="1" customWidth="1"/>
    <col min="1031" max="1031" width="4.7109375" style="1" customWidth="1"/>
    <col min="1032" max="1032" width="14.42578125" style="1" customWidth="1"/>
    <col min="1033" max="1033" width="11.140625" style="1" customWidth="1"/>
    <col min="1034" max="1034" width="10.28515625" style="1" customWidth="1"/>
    <col min="1035" max="1035" width="13" style="1" customWidth="1"/>
    <col min="1036" max="1036" width="8.28515625" style="1" customWidth="1"/>
    <col min="1037" max="1281" width="10" style="1"/>
    <col min="1282" max="1282" width="2.5703125" style="1" customWidth="1"/>
    <col min="1283" max="1283" width="7.140625" style="1" customWidth="1"/>
    <col min="1284" max="1284" width="23.5703125" style="1" customWidth="1"/>
    <col min="1285" max="1285" width="9.7109375" style="1" customWidth="1"/>
    <col min="1286" max="1286" width="0" style="1" hidden="1" customWidth="1"/>
    <col min="1287" max="1287" width="4.7109375" style="1" customWidth="1"/>
    <col min="1288" max="1288" width="14.42578125" style="1" customWidth="1"/>
    <col min="1289" max="1289" width="11.140625" style="1" customWidth="1"/>
    <col min="1290" max="1290" width="10.28515625" style="1" customWidth="1"/>
    <col min="1291" max="1291" width="13" style="1" customWidth="1"/>
    <col min="1292" max="1292" width="8.28515625" style="1" customWidth="1"/>
    <col min="1293" max="1537" width="10" style="1"/>
    <col min="1538" max="1538" width="2.5703125" style="1" customWidth="1"/>
    <col min="1539" max="1539" width="7.140625" style="1" customWidth="1"/>
    <col min="1540" max="1540" width="23.5703125" style="1" customWidth="1"/>
    <col min="1541" max="1541" width="9.7109375" style="1" customWidth="1"/>
    <col min="1542" max="1542" width="0" style="1" hidden="1" customWidth="1"/>
    <col min="1543" max="1543" width="4.7109375" style="1" customWidth="1"/>
    <col min="1544" max="1544" width="14.42578125" style="1" customWidth="1"/>
    <col min="1545" max="1545" width="11.140625" style="1" customWidth="1"/>
    <col min="1546" max="1546" width="10.28515625" style="1" customWidth="1"/>
    <col min="1547" max="1547" width="13" style="1" customWidth="1"/>
    <col min="1548" max="1548" width="8.28515625" style="1" customWidth="1"/>
    <col min="1549" max="1793" width="10" style="1"/>
    <col min="1794" max="1794" width="2.5703125" style="1" customWidth="1"/>
    <col min="1795" max="1795" width="7.140625" style="1" customWidth="1"/>
    <col min="1796" max="1796" width="23.5703125" style="1" customWidth="1"/>
    <col min="1797" max="1797" width="9.7109375" style="1" customWidth="1"/>
    <col min="1798" max="1798" width="0" style="1" hidden="1" customWidth="1"/>
    <col min="1799" max="1799" width="4.7109375" style="1" customWidth="1"/>
    <col min="1800" max="1800" width="14.42578125" style="1" customWidth="1"/>
    <col min="1801" max="1801" width="11.140625" style="1" customWidth="1"/>
    <col min="1802" max="1802" width="10.28515625" style="1" customWidth="1"/>
    <col min="1803" max="1803" width="13" style="1" customWidth="1"/>
    <col min="1804" max="1804" width="8.28515625" style="1" customWidth="1"/>
    <col min="1805" max="2049" width="10" style="1"/>
    <col min="2050" max="2050" width="2.5703125" style="1" customWidth="1"/>
    <col min="2051" max="2051" width="7.140625" style="1" customWidth="1"/>
    <col min="2052" max="2052" width="23.5703125" style="1" customWidth="1"/>
    <col min="2053" max="2053" width="9.7109375" style="1" customWidth="1"/>
    <col min="2054" max="2054" width="0" style="1" hidden="1" customWidth="1"/>
    <col min="2055" max="2055" width="4.7109375" style="1" customWidth="1"/>
    <col min="2056" max="2056" width="14.42578125" style="1" customWidth="1"/>
    <col min="2057" max="2057" width="11.140625" style="1" customWidth="1"/>
    <col min="2058" max="2058" width="10.28515625" style="1" customWidth="1"/>
    <col min="2059" max="2059" width="13" style="1" customWidth="1"/>
    <col min="2060" max="2060" width="8.28515625" style="1" customWidth="1"/>
    <col min="2061" max="2305" width="10" style="1"/>
    <col min="2306" max="2306" width="2.5703125" style="1" customWidth="1"/>
    <col min="2307" max="2307" width="7.140625" style="1" customWidth="1"/>
    <col min="2308" max="2308" width="23.5703125" style="1" customWidth="1"/>
    <col min="2309" max="2309" width="9.7109375" style="1" customWidth="1"/>
    <col min="2310" max="2310" width="0" style="1" hidden="1" customWidth="1"/>
    <col min="2311" max="2311" width="4.7109375" style="1" customWidth="1"/>
    <col min="2312" max="2312" width="14.42578125" style="1" customWidth="1"/>
    <col min="2313" max="2313" width="11.140625" style="1" customWidth="1"/>
    <col min="2314" max="2314" width="10.28515625" style="1" customWidth="1"/>
    <col min="2315" max="2315" width="13" style="1" customWidth="1"/>
    <col min="2316" max="2316" width="8.28515625" style="1" customWidth="1"/>
    <col min="2317" max="2561" width="10" style="1"/>
    <col min="2562" max="2562" width="2.5703125" style="1" customWidth="1"/>
    <col min="2563" max="2563" width="7.140625" style="1" customWidth="1"/>
    <col min="2564" max="2564" width="23.5703125" style="1" customWidth="1"/>
    <col min="2565" max="2565" width="9.7109375" style="1" customWidth="1"/>
    <col min="2566" max="2566" width="0" style="1" hidden="1" customWidth="1"/>
    <col min="2567" max="2567" width="4.7109375" style="1" customWidth="1"/>
    <col min="2568" max="2568" width="14.42578125" style="1" customWidth="1"/>
    <col min="2569" max="2569" width="11.140625" style="1" customWidth="1"/>
    <col min="2570" max="2570" width="10.28515625" style="1" customWidth="1"/>
    <col min="2571" max="2571" width="13" style="1" customWidth="1"/>
    <col min="2572" max="2572" width="8.28515625" style="1" customWidth="1"/>
    <col min="2573" max="2817" width="10" style="1"/>
    <col min="2818" max="2818" width="2.5703125" style="1" customWidth="1"/>
    <col min="2819" max="2819" width="7.140625" style="1" customWidth="1"/>
    <col min="2820" max="2820" width="23.5703125" style="1" customWidth="1"/>
    <col min="2821" max="2821" width="9.7109375" style="1" customWidth="1"/>
    <col min="2822" max="2822" width="0" style="1" hidden="1" customWidth="1"/>
    <col min="2823" max="2823" width="4.7109375" style="1" customWidth="1"/>
    <col min="2824" max="2824" width="14.42578125" style="1" customWidth="1"/>
    <col min="2825" max="2825" width="11.140625" style="1" customWidth="1"/>
    <col min="2826" max="2826" width="10.28515625" style="1" customWidth="1"/>
    <col min="2827" max="2827" width="13" style="1" customWidth="1"/>
    <col min="2828" max="2828" width="8.28515625" style="1" customWidth="1"/>
    <col min="2829" max="3073" width="10" style="1"/>
    <col min="3074" max="3074" width="2.5703125" style="1" customWidth="1"/>
    <col min="3075" max="3075" width="7.140625" style="1" customWidth="1"/>
    <col min="3076" max="3076" width="23.5703125" style="1" customWidth="1"/>
    <col min="3077" max="3077" width="9.7109375" style="1" customWidth="1"/>
    <col min="3078" max="3078" width="0" style="1" hidden="1" customWidth="1"/>
    <col min="3079" max="3079" width="4.7109375" style="1" customWidth="1"/>
    <col min="3080" max="3080" width="14.42578125" style="1" customWidth="1"/>
    <col min="3081" max="3081" width="11.140625" style="1" customWidth="1"/>
    <col min="3082" max="3082" width="10.28515625" style="1" customWidth="1"/>
    <col min="3083" max="3083" width="13" style="1" customWidth="1"/>
    <col min="3084" max="3084" width="8.28515625" style="1" customWidth="1"/>
    <col min="3085" max="3329" width="10" style="1"/>
    <col min="3330" max="3330" width="2.5703125" style="1" customWidth="1"/>
    <col min="3331" max="3331" width="7.140625" style="1" customWidth="1"/>
    <col min="3332" max="3332" width="23.5703125" style="1" customWidth="1"/>
    <col min="3333" max="3333" width="9.7109375" style="1" customWidth="1"/>
    <col min="3334" max="3334" width="0" style="1" hidden="1" customWidth="1"/>
    <col min="3335" max="3335" width="4.7109375" style="1" customWidth="1"/>
    <col min="3336" max="3336" width="14.42578125" style="1" customWidth="1"/>
    <col min="3337" max="3337" width="11.140625" style="1" customWidth="1"/>
    <col min="3338" max="3338" width="10.28515625" style="1" customWidth="1"/>
    <col min="3339" max="3339" width="13" style="1" customWidth="1"/>
    <col min="3340" max="3340" width="8.28515625" style="1" customWidth="1"/>
    <col min="3341" max="3585" width="10" style="1"/>
    <col min="3586" max="3586" width="2.5703125" style="1" customWidth="1"/>
    <col min="3587" max="3587" width="7.140625" style="1" customWidth="1"/>
    <col min="3588" max="3588" width="23.5703125" style="1" customWidth="1"/>
    <col min="3589" max="3589" width="9.7109375" style="1" customWidth="1"/>
    <col min="3590" max="3590" width="0" style="1" hidden="1" customWidth="1"/>
    <col min="3591" max="3591" width="4.7109375" style="1" customWidth="1"/>
    <col min="3592" max="3592" width="14.42578125" style="1" customWidth="1"/>
    <col min="3593" max="3593" width="11.140625" style="1" customWidth="1"/>
    <col min="3594" max="3594" width="10.28515625" style="1" customWidth="1"/>
    <col min="3595" max="3595" width="13" style="1" customWidth="1"/>
    <col min="3596" max="3596" width="8.28515625" style="1" customWidth="1"/>
    <col min="3597" max="3841" width="10" style="1"/>
    <col min="3842" max="3842" width="2.5703125" style="1" customWidth="1"/>
    <col min="3843" max="3843" width="7.140625" style="1" customWidth="1"/>
    <col min="3844" max="3844" width="23.5703125" style="1" customWidth="1"/>
    <col min="3845" max="3845" width="9.7109375" style="1" customWidth="1"/>
    <col min="3846" max="3846" width="0" style="1" hidden="1" customWidth="1"/>
    <col min="3847" max="3847" width="4.7109375" style="1" customWidth="1"/>
    <col min="3848" max="3848" width="14.42578125" style="1" customWidth="1"/>
    <col min="3849" max="3849" width="11.140625" style="1" customWidth="1"/>
    <col min="3850" max="3850" width="10.28515625" style="1" customWidth="1"/>
    <col min="3851" max="3851" width="13" style="1" customWidth="1"/>
    <col min="3852" max="3852" width="8.28515625" style="1" customWidth="1"/>
    <col min="3853" max="4097" width="10" style="1"/>
    <col min="4098" max="4098" width="2.5703125" style="1" customWidth="1"/>
    <col min="4099" max="4099" width="7.140625" style="1" customWidth="1"/>
    <col min="4100" max="4100" width="23.5703125" style="1" customWidth="1"/>
    <col min="4101" max="4101" width="9.7109375" style="1" customWidth="1"/>
    <col min="4102" max="4102" width="0" style="1" hidden="1" customWidth="1"/>
    <col min="4103" max="4103" width="4.7109375" style="1" customWidth="1"/>
    <col min="4104" max="4104" width="14.42578125" style="1" customWidth="1"/>
    <col min="4105" max="4105" width="11.140625" style="1" customWidth="1"/>
    <col min="4106" max="4106" width="10.28515625" style="1" customWidth="1"/>
    <col min="4107" max="4107" width="13" style="1" customWidth="1"/>
    <col min="4108" max="4108" width="8.28515625" style="1" customWidth="1"/>
    <col min="4109" max="4353" width="10" style="1"/>
    <col min="4354" max="4354" width="2.5703125" style="1" customWidth="1"/>
    <col min="4355" max="4355" width="7.140625" style="1" customWidth="1"/>
    <col min="4356" max="4356" width="23.5703125" style="1" customWidth="1"/>
    <col min="4357" max="4357" width="9.7109375" style="1" customWidth="1"/>
    <col min="4358" max="4358" width="0" style="1" hidden="1" customWidth="1"/>
    <col min="4359" max="4359" width="4.7109375" style="1" customWidth="1"/>
    <col min="4360" max="4360" width="14.42578125" style="1" customWidth="1"/>
    <col min="4361" max="4361" width="11.140625" style="1" customWidth="1"/>
    <col min="4362" max="4362" width="10.28515625" style="1" customWidth="1"/>
    <col min="4363" max="4363" width="13" style="1" customWidth="1"/>
    <col min="4364" max="4364" width="8.28515625" style="1" customWidth="1"/>
    <col min="4365" max="4609" width="10" style="1"/>
    <col min="4610" max="4610" width="2.5703125" style="1" customWidth="1"/>
    <col min="4611" max="4611" width="7.140625" style="1" customWidth="1"/>
    <col min="4612" max="4612" width="23.5703125" style="1" customWidth="1"/>
    <col min="4613" max="4613" width="9.7109375" style="1" customWidth="1"/>
    <col min="4614" max="4614" width="0" style="1" hidden="1" customWidth="1"/>
    <col min="4615" max="4615" width="4.7109375" style="1" customWidth="1"/>
    <col min="4616" max="4616" width="14.42578125" style="1" customWidth="1"/>
    <col min="4617" max="4617" width="11.140625" style="1" customWidth="1"/>
    <col min="4618" max="4618" width="10.28515625" style="1" customWidth="1"/>
    <col min="4619" max="4619" width="13" style="1" customWidth="1"/>
    <col min="4620" max="4620" width="8.28515625" style="1" customWidth="1"/>
    <col min="4621" max="4865" width="10" style="1"/>
    <col min="4866" max="4866" width="2.5703125" style="1" customWidth="1"/>
    <col min="4867" max="4867" width="7.140625" style="1" customWidth="1"/>
    <col min="4868" max="4868" width="23.5703125" style="1" customWidth="1"/>
    <col min="4869" max="4869" width="9.7109375" style="1" customWidth="1"/>
    <col min="4870" max="4870" width="0" style="1" hidden="1" customWidth="1"/>
    <col min="4871" max="4871" width="4.7109375" style="1" customWidth="1"/>
    <col min="4872" max="4872" width="14.42578125" style="1" customWidth="1"/>
    <col min="4873" max="4873" width="11.140625" style="1" customWidth="1"/>
    <col min="4874" max="4874" width="10.28515625" style="1" customWidth="1"/>
    <col min="4875" max="4875" width="13" style="1" customWidth="1"/>
    <col min="4876" max="4876" width="8.28515625" style="1" customWidth="1"/>
    <col min="4877" max="5121" width="10" style="1"/>
    <col min="5122" max="5122" width="2.5703125" style="1" customWidth="1"/>
    <col min="5123" max="5123" width="7.140625" style="1" customWidth="1"/>
    <col min="5124" max="5124" width="23.5703125" style="1" customWidth="1"/>
    <col min="5125" max="5125" width="9.7109375" style="1" customWidth="1"/>
    <col min="5126" max="5126" width="0" style="1" hidden="1" customWidth="1"/>
    <col min="5127" max="5127" width="4.7109375" style="1" customWidth="1"/>
    <col min="5128" max="5128" width="14.42578125" style="1" customWidth="1"/>
    <col min="5129" max="5129" width="11.140625" style="1" customWidth="1"/>
    <col min="5130" max="5130" width="10.28515625" style="1" customWidth="1"/>
    <col min="5131" max="5131" width="13" style="1" customWidth="1"/>
    <col min="5132" max="5132" width="8.28515625" style="1" customWidth="1"/>
    <col min="5133" max="5377" width="10" style="1"/>
    <col min="5378" max="5378" width="2.5703125" style="1" customWidth="1"/>
    <col min="5379" max="5379" width="7.140625" style="1" customWidth="1"/>
    <col min="5380" max="5380" width="23.5703125" style="1" customWidth="1"/>
    <col min="5381" max="5381" width="9.7109375" style="1" customWidth="1"/>
    <col min="5382" max="5382" width="0" style="1" hidden="1" customWidth="1"/>
    <col min="5383" max="5383" width="4.7109375" style="1" customWidth="1"/>
    <col min="5384" max="5384" width="14.42578125" style="1" customWidth="1"/>
    <col min="5385" max="5385" width="11.140625" style="1" customWidth="1"/>
    <col min="5386" max="5386" width="10.28515625" style="1" customWidth="1"/>
    <col min="5387" max="5387" width="13" style="1" customWidth="1"/>
    <col min="5388" max="5388" width="8.28515625" style="1" customWidth="1"/>
    <col min="5389" max="5633" width="10" style="1"/>
    <col min="5634" max="5634" width="2.5703125" style="1" customWidth="1"/>
    <col min="5635" max="5635" width="7.140625" style="1" customWidth="1"/>
    <col min="5636" max="5636" width="23.5703125" style="1" customWidth="1"/>
    <col min="5637" max="5637" width="9.7109375" style="1" customWidth="1"/>
    <col min="5638" max="5638" width="0" style="1" hidden="1" customWidth="1"/>
    <col min="5639" max="5639" width="4.7109375" style="1" customWidth="1"/>
    <col min="5640" max="5640" width="14.42578125" style="1" customWidth="1"/>
    <col min="5641" max="5641" width="11.140625" style="1" customWidth="1"/>
    <col min="5642" max="5642" width="10.28515625" style="1" customWidth="1"/>
    <col min="5643" max="5643" width="13" style="1" customWidth="1"/>
    <col min="5644" max="5644" width="8.28515625" style="1" customWidth="1"/>
    <col min="5645" max="5889" width="10" style="1"/>
    <col min="5890" max="5890" width="2.5703125" style="1" customWidth="1"/>
    <col min="5891" max="5891" width="7.140625" style="1" customWidth="1"/>
    <col min="5892" max="5892" width="23.5703125" style="1" customWidth="1"/>
    <col min="5893" max="5893" width="9.7109375" style="1" customWidth="1"/>
    <col min="5894" max="5894" width="0" style="1" hidden="1" customWidth="1"/>
    <col min="5895" max="5895" width="4.7109375" style="1" customWidth="1"/>
    <col min="5896" max="5896" width="14.42578125" style="1" customWidth="1"/>
    <col min="5897" max="5897" width="11.140625" style="1" customWidth="1"/>
    <col min="5898" max="5898" width="10.28515625" style="1" customWidth="1"/>
    <col min="5899" max="5899" width="13" style="1" customWidth="1"/>
    <col min="5900" max="5900" width="8.28515625" style="1" customWidth="1"/>
    <col min="5901" max="6145" width="10" style="1"/>
    <col min="6146" max="6146" width="2.5703125" style="1" customWidth="1"/>
    <col min="6147" max="6147" width="7.140625" style="1" customWidth="1"/>
    <col min="6148" max="6148" width="23.5703125" style="1" customWidth="1"/>
    <col min="6149" max="6149" width="9.7109375" style="1" customWidth="1"/>
    <col min="6150" max="6150" width="0" style="1" hidden="1" customWidth="1"/>
    <col min="6151" max="6151" width="4.7109375" style="1" customWidth="1"/>
    <col min="6152" max="6152" width="14.42578125" style="1" customWidth="1"/>
    <col min="6153" max="6153" width="11.140625" style="1" customWidth="1"/>
    <col min="6154" max="6154" width="10.28515625" style="1" customWidth="1"/>
    <col min="6155" max="6155" width="13" style="1" customWidth="1"/>
    <col min="6156" max="6156" width="8.28515625" style="1" customWidth="1"/>
    <col min="6157" max="6401" width="10" style="1"/>
    <col min="6402" max="6402" width="2.5703125" style="1" customWidth="1"/>
    <col min="6403" max="6403" width="7.140625" style="1" customWidth="1"/>
    <col min="6404" max="6404" width="23.5703125" style="1" customWidth="1"/>
    <col min="6405" max="6405" width="9.7109375" style="1" customWidth="1"/>
    <col min="6406" max="6406" width="0" style="1" hidden="1" customWidth="1"/>
    <col min="6407" max="6407" width="4.7109375" style="1" customWidth="1"/>
    <col min="6408" max="6408" width="14.42578125" style="1" customWidth="1"/>
    <col min="6409" max="6409" width="11.140625" style="1" customWidth="1"/>
    <col min="6410" max="6410" width="10.28515625" style="1" customWidth="1"/>
    <col min="6411" max="6411" width="13" style="1" customWidth="1"/>
    <col min="6412" max="6412" width="8.28515625" style="1" customWidth="1"/>
    <col min="6413" max="6657" width="10" style="1"/>
    <col min="6658" max="6658" width="2.5703125" style="1" customWidth="1"/>
    <col min="6659" max="6659" width="7.140625" style="1" customWidth="1"/>
    <col min="6660" max="6660" width="23.5703125" style="1" customWidth="1"/>
    <col min="6661" max="6661" width="9.7109375" style="1" customWidth="1"/>
    <col min="6662" max="6662" width="0" style="1" hidden="1" customWidth="1"/>
    <col min="6663" max="6663" width="4.7109375" style="1" customWidth="1"/>
    <col min="6664" max="6664" width="14.42578125" style="1" customWidth="1"/>
    <col min="6665" max="6665" width="11.140625" style="1" customWidth="1"/>
    <col min="6666" max="6666" width="10.28515625" style="1" customWidth="1"/>
    <col min="6667" max="6667" width="13" style="1" customWidth="1"/>
    <col min="6668" max="6668" width="8.28515625" style="1" customWidth="1"/>
    <col min="6669" max="6913" width="10" style="1"/>
    <col min="6914" max="6914" width="2.5703125" style="1" customWidth="1"/>
    <col min="6915" max="6915" width="7.140625" style="1" customWidth="1"/>
    <col min="6916" max="6916" width="23.5703125" style="1" customWidth="1"/>
    <col min="6917" max="6917" width="9.7109375" style="1" customWidth="1"/>
    <col min="6918" max="6918" width="0" style="1" hidden="1" customWidth="1"/>
    <col min="6919" max="6919" width="4.7109375" style="1" customWidth="1"/>
    <col min="6920" max="6920" width="14.42578125" style="1" customWidth="1"/>
    <col min="6921" max="6921" width="11.140625" style="1" customWidth="1"/>
    <col min="6922" max="6922" width="10.28515625" style="1" customWidth="1"/>
    <col min="6923" max="6923" width="13" style="1" customWidth="1"/>
    <col min="6924" max="6924" width="8.28515625" style="1" customWidth="1"/>
    <col min="6925" max="7169" width="10" style="1"/>
    <col min="7170" max="7170" width="2.5703125" style="1" customWidth="1"/>
    <col min="7171" max="7171" width="7.140625" style="1" customWidth="1"/>
    <col min="7172" max="7172" width="23.5703125" style="1" customWidth="1"/>
    <col min="7173" max="7173" width="9.7109375" style="1" customWidth="1"/>
    <col min="7174" max="7174" width="0" style="1" hidden="1" customWidth="1"/>
    <col min="7175" max="7175" width="4.7109375" style="1" customWidth="1"/>
    <col min="7176" max="7176" width="14.42578125" style="1" customWidth="1"/>
    <col min="7177" max="7177" width="11.140625" style="1" customWidth="1"/>
    <col min="7178" max="7178" width="10.28515625" style="1" customWidth="1"/>
    <col min="7179" max="7179" width="13" style="1" customWidth="1"/>
    <col min="7180" max="7180" width="8.28515625" style="1" customWidth="1"/>
    <col min="7181" max="7425" width="10" style="1"/>
    <col min="7426" max="7426" width="2.5703125" style="1" customWidth="1"/>
    <col min="7427" max="7427" width="7.140625" style="1" customWidth="1"/>
    <col min="7428" max="7428" width="23.5703125" style="1" customWidth="1"/>
    <col min="7429" max="7429" width="9.7109375" style="1" customWidth="1"/>
    <col min="7430" max="7430" width="0" style="1" hidden="1" customWidth="1"/>
    <col min="7431" max="7431" width="4.7109375" style="1" customWidth="1"/>
    <col min="7432" max="7432" width="14.42578125" style="1" customWidth="1"/>
    <col min="7433" max="7433" width="11.140625" style="1" customWidth="1"/>
    <col min="7434" max="7434" width="10.28515625" style="1" customWidth="1"/>
    <col min="7435" max="7435" width="13" style="1" customWidth="1"/>
    <col min="7436" max="7436" width="8.28515625" style="1" customWidth="1"/>
    <col min="7437" max="7681" width="10" style="1"/>
    <col min="7682" max="7682" width="2.5703125" style="1" customWidth="1"/>
    <col min="7683" max="7683" width="7.140625" style="1" customWidth="1"/>
    <col min="7684" max="7684" width="23.5703125" style="1" customWidth="1"/>
    <col min="7685" max="7685" width="9.7109375" style="1" customWidth="1"/>
    <col min="7686" max="7686" width="0" style="1" hidden="1" customWidth="1"/>
    <col min="7687" max="7687" width="4.7109375" style="1" customWidth="1"/>
    <col min="7688" max="7688" width="14.42578125" style="1" customWidth="1"/>
    <col min="7689" max="7689" width="11.140625" style="1" customWidth="1"/>
    <col min="7690" max="7690" width="10.28515625" style="1" customWidth="1"/>
    <col min="7691" max="7691" width="13" style="1" customWidth="1"/>
    <col min="7692" max="7692" width="8.28515625" style="1" customWidth="1"/>
    <col min="7693" max="7937" width="10" style="1"/>
    <col min="7938" max="7938" width="2.5703125" style="1" customWidth="1"/>
    <col min="7939" max="7939" width="7.140625" style="1" customWidth="1"/>
    <col min="7940" max="7940" width="23.5703125" style="1" customWidth="1"/>
    <col min="7941" max="7941" width="9.7109375" style="1" customWidth="1"/>
    <col min="7942" max="7942" width="0" style="1" hidden="1" customWidth="1"/>
    <col min="7943" max="7943" width="4.7109375" style="1" customWidth="1"/>
    <col min="7944" max="7944" width="14.42578125" style="1" customWidth="1"/>
    <col min="7945" max="7945" width="11.140625" style="1" customWidth="1"/>
    <col min="7946" max="7946" width="10.28515625" style="1" customWidth="1"/>
    <col min="7947" max="7947" width="13" style="1" customWidth="1"/>
    <col min="7948" max="7948" width="8.28515625" style="1" customWidth="1"/>
    <col min="7949" max="8193" width="10" style="1"/>
    <col min="8194" max="8194" width="2.5703125" style="1" customWidth="1"/>
    <col min="8195" max="8195" width="7.140625" style="1" customWidth="1"/>
    <col min="8196" max="8196" width="23.5703125" style="1" customWidth="1"/>
    <col min="8197" max="8197" width="9.7109375" style="1" customWidth="1"/>
    <col min="8198" max="8198" width="0" style="1" hidden="1" customWidth="1"/>
    <col min="8199" max="8199" width="4.7109375" style="1" customWidth="1"/>
    <col min="8200" max="8200" width="14.42578125" style="1" customWidth="1"/>
    <col min="8201" max="8201" width="11.140625" style="1" customWidth="1"/>
    <col min="8202" max="8202" width="10.28515625" style="1" customWidth="1"/>
    <col min="8203" max="8203" width="13" style="1" customWidth="1"/>
    <col min="8204" max="8204" width="8.28515625" style="1" customWidth="1"/>
    <col min="8205" max="8449" width="10" style="1"/>
    <col min="8450" max="8450" width="2.5703125" style="1" customWidth="1"/>
    <col min="8451" max="8451" width="7.140625" style="1" customWidth="1"/>
    <col min="8452" max="8452" width="23.5703125" style="1" customWidth="1"/>
    <col min="8453" max="8453" width="9.7109375" style="1" customWidth="1"/>
    <col min="8454" max="8454" width="0" style="1" hidden="1" customWidth="1"/>
    <col min="8455" max="8455" width="4.7109375" style="1" customWidth="1"/>
    <col min="8456" max="8456" width="14.42578125" style="1" customWidth="1"/>
    <col min="8457" max="8457" width="11.140625" style="1" customWidth="1"/>
    <col min="8458" max="8458" width="10.28515625" style="1" customWidth="1"/>
    <col min="8459" max="8459" width="13" style="1" customWidth="1"/>
    <col min="8460" max="8460" width="8.28515625" style="1" customWidth="1"/>
    <col min="8461" max="8705" width="10" style="1"/>
    <col min="8706" max="8706" width="2.5703125" style="1" customWidth="1"/>
    <col min="8707" max="8707" width="7.140625" style="1" customWidth="1"/>
    <col min="8708" max="8708" width="23.5703125" style="1" customWidth="1"/>
    <col min="8709" max="8709" width="9.7109375" style="1" customWidth="1"/>
    <col min="8710" max="8710" width="0" style="1" hidden="1" customWidth="1"/>
    <col min="8711" max="8711" width="4.7109375" style="1" customWidth="1"/>
    <col min="8712" max="8712" width="14.42578125" style="1" customWidth="1"/>
    <col min="8713" max="8713" width="11.140625" style="1" customWidth="1"/>
    <col min="8714" max="8714" width="10.28515625" style="1" customWidth="1"/>
    <col min="8715" max="8715" width="13" style="1" customWidth="1"/>
    <col min="8716" max="8716" width="8.28515625" style="1" customWidth="1"/>
    <col min="8717" max="8961" width="10" style="1"/>
    <col min="8962" max="8962" width="2.5703125" style="1" customWidth="1"/>
    <col min="8963" max="8963" width="7.140625" style="1" customWidth="1"/>
    <col min="8964" max="8964" width="23.5703125" style="1" customWidth="1"/>
    <col min="8965" max="8965" width="9.7109375" style="1" customWidth="1"/>
    <col min="8966" max="8966" width="0" style="1" hidden="1" customWidth="1"/>
    <col min="8967" max="8967" width="4.7109375" style="1" customWidth="1"/>
    <col min="8968" max="8968" width="14.42578125" style="1" customWidth="1"/>
    <col min="8969" max="8969" width="11.140625" style="1" customWidth="1"/>
    <col min="8970" max="8970" width="10.28515625" style="1" customWidth="1"/>
    <col min="8971" max="8971" width="13" style="1" customWidth="1"/>
    <col min="8972" max="8972" width="8.28515625" style="1" customWidth="1"/>
    <col min="8973" max="9217" width="10" style="1"/>
    <col min="9218" max="9218" width="2.5703125" style="1" customWidth="1"/>
    <col min="9219" max="9219" width="7.140625" style="1" customWidth="1"/>
    <col min="9220" max="9220" width="23.5703125" style="1" customWidth="1"/>
    <col min="9221" max="9221" width="9.7109375" style="1" customWidth="1"/>
    <col min="9222" max="9222" width="0" style="1" hidden="1" customWidth="1"/>
    <col min="9223" max="9223" width="4.7109375" style="1" customWidth="1"/>
    <col min="9224" max="9224" width="14.42578125" style="1" customWidth="1"/>
    <col min="9225" max="9225" width="11.140625" style="1" customWidth="1"/>
    <col min="9226" max="9226" width="10.28515625" style="1" customWidth="1"/>
    <col min="9227" max="9227" width="13" style="1" customWidth="1"/>
    <col min="9228" max="9228" width="8.28515625" style="1" customWidth="1"/>
    <col min="9229" max="9473" width="10" style="1"/>
    <col min="9474" max="9474" width="2.5703125" style="1" customWidth="1"/>
    <col min="9475" max="9475" width="7.140625" style="1" customWidth="1"/>
    <col min="9476" max="9476" width="23.5703125" style="1" customWidth="1"/>
    <col min="9477" max="9477" width="9.7109375" style="1" customWidth="1"/>
    <col min="9478" max="9478" width="0" style="1" hidden="1" customWidth="1"/>
    <col min="9479" max="9479" width="4.7109375" style="1" customWidth="1"/>
    <col min="9480" max="9480" width="14.42578125" style="1" customWidth="1"/>
    <col min="9481" max="9481" width="11.140625" style="1" customWidth="1"/>
    <col min="9482" max="9482" width="10.28515625" style="1" customWidth="1"/>
    <col min="9483" max="9483" width="13" style="1" customWidth="1"/>
    <col min="9484" max="9484" width="8.28515625" style="1" customWidth="1"/>
    <col min="9485" max="9729" width="10" style="1"/>
    <col min="9730" max="9730" width="2.5703125" style="1" customWidth="1"/>
    <col min="9731" max="9731" width="7.140625" style="1" customWidth="1"/>
    <col min="9732" max="9732" width="23.5703125" style="1" customWidth="1"/>
    <col min="9733" max="9733" width="9.7109375" style="1" customWidth="1"/>
    <col min="9734" max="9734" width="0" style="1" hidden="1" customWidth="1"/>
    <col min="9735" max="9735" width="4.7109375" style="1" customWidth="1"/>
    <col min="9736" max="9736" width="14.42578125" style="1" customWidth="1"/>
    <col min="9737" max="9737" width="11.140625" style="1" customWidth="1"/>
    <col min="9738" max="9738" width="10.28515625" style="1" customWidth="1"/>
    <col min="9739" max="9739" width="13" style="1" customWidth="1"/>
    <col min="9740" max="9740" width="8.28515625" style="1" customWidth="1"/>
    <col min="9741" max="9985" width="10" style="1"/>
    <col min="9986" max="9986" width="2.5703125" style="1" customWidth="1"/>
    <col min="9987" max="9987" width="7.140625" style="1" customWidth="1"/>
    <col min="9988" max="9988" width="23.5703125" style="1" customWidth="1"/>
    <col min="9989" max="9989" width="9.7109375" style="1" customWidth="1"/>
    <col min="9990" max="9990" width="0" style="1" hidden="1" customWidth="1"/>
    <col min="9991" max="9991" width="4.7109375" style="1" customWidth="1"/>
    <col min="9992" max="9992" width="14.42578125" style="1" customWidth="1"/>
    <col min="9993" max="9993" width="11.140625" style="1" customWidth="1"/>
    <col min="9994" max="9994" width="10.28515625" style="1" customWidth="1"/>
    <col min="9995" max="9995" width="13" style="1" customWidth="1"/>
    <col min="9996" max="9996" width="8.28515625" style="1" customWidth="1"/>
    <col min="9997" max="10241" width="10" style="1"/>
    <col min="10242" max="10242" width="2.5703125" style="1" customWidth="1"/>
    <col min="10243" max="10243" width="7.140625" style="1" customWidth="1"/>
    <col min="10244" max="10244" width="23.5703125" style="1" customWidth="1"/>
    <col min="10245" max="10245" width="9.7109375" style="1" customWidth="1"/>
    <col min="10246" max="10246" width="0" style="1" hidden="1" customWidth="1"/>
    <col min="10247" max="10247" width="4.7109375" style="1" customWidth="1"/>
    <col min="10248" max="10248" width="14.42578125" style="1" customWidth="1"/>
    <col min="10249" max="10249" width="11.140625" style="1" customWidth="1"/>
    <col min="10250" max="10250" width="10.28515625" style="1" customWidth="1"/>
    <col min="10251" max="10251" width="13" style="1" customWidth="1"/>
    <col min="10252" max="10252" width="8.28515625" style="1" customWidth="1"/>
    <col min="10253" max="10497" width="10" style="1"/>
    <col min="10498" max="10498" width="2.5703125" style="1" customWidth="1"/>
    <col min="10499" max="10499" width="7.140625" style="1" customWidth="1"/>
    <col min="10500" max="10500" width="23.5703125" style="1" customWidth="1"/>
    <col min="10501" max="10501" width="9.7109375" style="1" customWidth="1"/>
    <col min="10502" max="10502" width="0" style="1" hidden="1" customWidth="1"/>
    <col min="10503" max="10503" width="4.7109375" style="1" customWidth="1"/>
    <col min="10504" max="10504" width="14.42578125" style="1" customWidth="1"/>
    <col min="10505" max="10505" width="11.140625" style="1" customWidth="1"/>
    <col min="10506" max="10506" width="10.28515625" style="1" customWidth="1"/>
    <col min="10507" max="10507" width="13" style="1" customWidth="1"/>
    <col min="10508" max="10508" width="8.28515625" style="1" customWidth="1"/>
    <col min="10509" max="10753" width="10" style="1"/>
    <col min="10754" max="10754" width="2.5703125" style="1" customWidth="1"/>
    <col min="10755" max="10755" width="7.140625" style="1" customWidth="1"/>
    <col min="10756" max="10756" width="23.5703125" style="1" customWidth="1"/>
    <col min="10757" max="10757" width="9.7109375" style="1" customWidth="1"/>
    <col min="10758" max="10758" width="0" style="1" hidden="1" customWidth="1"/>
    <col min="10759" max="10759" width="4.7109375" style="1" customWidth="1"/>
    <col min="10760" max="10760" width="14.42578125" style="1" customWidth="1"/>
    <col min="10761" max="10761" width="11.140625" style="1" customWidth="1"/>
    <col min="10762" max="10762" width="10.28515625" style="1" customWidth="1"/>
    <col min="10763" max="10763" width="13" style="1" customWidth="1"/>
    <col min="10764" max="10764" width="8.28515625" style="1" customWidth="1"/>
    <col min="10765" max="11009" width="10" style="1"/>
    <col min="11010" max="11010" width="2.5703125" style="1" customWidth="1"/>
    <col min="11011" max="11011" width="7.140625" style="1" customWidth="1"/>
    <col min="11012" max="11012" width="23.5703125" style="1" customWidth="1"/>
    <col min="11013" max="11013" width="9.7109375" style="1" customWidth="1"/>
    <col min="11014" max="11014" width="0" style="1" hidden="1" customWidth="1"/>
    <col min="11015" max="11015" width="4.7109375" style="1" customWidth="1"/>
    <col min="11016" max="11016" width="14.42578125" style="1" customWidth="1"/>
    <col min="11017" max="11017" width="11.140625" style="1" customWidth="1"/>
    <col min="11018" max="11018" width="10.28515625" style="1" customWidth="1"/>
    <col min="11019" max="11019" width="13" style="1" customWidth="1"/>
    <col min="11020" max="11020" width="8.28515625" style="1" customWidth="1"/>
    <col min="11021" max="11265" width="10" style="1"/>
    <col min="11266" max="11266" width="2.5703125" style="1" customWidth="1"/>
    <col min="11267" max="11267" width="7.140625" style="1" customWidth="1"/>
    <col min="11268" max="11268" width="23.5703125" style="1" customWidth="1"/>
    <col min="11269" max="11269" width="9.7109375" style="1" customWidth="1"/>
    <col min="11270" max="11270" width="0" style="1" hidden="1" customWidth="1"/>
    <col min="11271" max="11271" width="4.7109375" style="1" customWidth="1"/>
    <col min="11272" max="11272" width="14.42578125" style="1" customWidth="1"/>
    <col min="11273" max="11273" width="11.140625" style="1" customWidth="1"/>
    <col min="11274" max="11274" width="10.28515625" style="1" customWidth="1"/>
    <col min="11275" max="11275" width="13" style="1" customWidth="1"/>
    <col min="11276" max="11276" width="8.28515625" style="1" customWidth="1"/>
    <col min="11277" max="11521" width="10" style="1"/>
    <col min="11522" max="11522" width="2.5703125" style="1" customWidth="1"/>
    <col min="11523" max="11523" width="7.140625" style="1" customWidth="1"/>
    <col min="11524" max="11524" width="23.5703125" style="1" customWidth="1"/>
    <col min="11525" max="11525" width="9.7109375" style="1" customWidth="1"/>
    <col min="11526" max="11526" width="0" style="1" hidden="1" customWidth="1"/>
    <col min="11527" max="11527" width="4.7109375" style="1" customWidth="1"/>
    <col min="11528" max="11528" width="14.42578125" style="1" customWidth="1"/>
    <col min="11529" max="11529" width="11.140625" style="1" customWidth="1"/>
    <col min="11530" max="11530" width="10.28515625" style="1" customWidth="1"/>
    <col min="11531" max="11531" width="13" style="1" customWidth="1"/>
    <col min="11532" max="11532" width="8.28515625" style="1" customWidth="1"/>
    <col min="11533" max="11777" width="10" style="1"/>
    <col min="11778" max="11778" width="2.5703125" style="1" customWidth="1"/>
    <col min="11779" max="11779" width="7.140625" style="1" customWidth="1"/>
    <col min="11780" max="11780" width="23.5703125" style="1" customWidth="1"/>
    <col min="11781" max="11781" width="9.7109375" style="1" customWidth="1"/>
    <col min="11782" max="11782" width="0" style="1" hidden="1" customWidth="1"/>
    <col min="11783" max="11783" width="4.7109375" style="1" customWidth="1"/>
    <col min="11784" max="11784" width="14.42578125" style="1" customWidth="1"/>
    <col min="11785" max="11785" width="11.140625" style="1" customWidth="1"/>
    <col min="11786" max="11786" width="10.28515625" style="1" customWidth="1"/>
    <col min="11787" max="11787" width="13" style="1" customWidth="1"/>
    <col min="11788" max="11788" width="8.28515625" style="1" customWidth="1"/>
    <col min="11789" max="12033" width="10" style="1"/>
    <col min="12034" max="12034" width="2.5703125" style="1" customWidth="1"/>
    <col min="12035" max="12035" width="7.140625" style="1" customWidth="1"/>
    <col min="12036" max="12036" width="23.5703125" style="1" customWidth="1"/>
    <col min="12037" max="12037" width="9.7109375" style="1" customWidth="1"/>
    <col min="12038" max="12038" width="0" style="1" hidden="1" customWidth="1"/>
    <col min="12039" max="12039" width="4.7109375" style="1" customWidth="1"/>
    <col min="12040" max="12040" width="14.42578125" style="1" customWidth="1"/>
    <col min="12041" max="12041" width="11.140625" style="1" customWidth="1"/>
    <col min="12042" max="12042" width="10.28515625" style="1" customWidth="1"/>
    <col min="12043" max="12043" width="13" style="1" customWidth="1"/>
    <col min="12044" max="12044" width="8.28515625" style="1" customWidth="1"/>
    <col min="12045" max="12289" width="10" style="1"/>
    <col min="12290" max="12290" width="2.5703125" style="1" customWidth="1"/>
    <col min="12291" max="12291" width="7.140625" style="1" customWidth="1"/>
    <col min="12292" max="12292" width="23.5703125" style="1" customWidth="1"/>
    <col min="12293" max="12293" width="9.7109375" style="1" customWidth="1"/>
    <col min="12294" max="12294" width="0" style="1" hidden="1" customWidth="1"/>
    <col min="12295" max="12295" width="4.7109375" style="1" customWidth="1"/>
    <col min="12296" max="12296" width="14.42578125" style="1" customWidth="1"/>
    <col min="12297" max="12297" width="11.140625" style="1" customWidth="1"/>
    <col min="12298" max="12298" width="10.28515625" style="1" customWidth="1"/>
    <col min="12299" max="12299" width="13" style="1" customWidth="1"/>
    <col min="12300" max="12300" width="8.28515625" style="1" customWidth="1"/>
    <col min="12301" max="12545" width="10" style="1"/>
    <col min="12546" max="12546" width="2.5703125" style="1" customWidth="1"/>
    <col min="12547" max="12547" width="7.140625" style="1" customWidth="1"/>
    <col min="12548" max="12548" width="23.5703125" style="1" customWidth="1"/>
    <col min="12549" max="12549" width="9.7109375" style="1" customWidth="1"/>
    <col min="12550" max="12550" width="0" style="1" hidden="1" customWidth="1"/>
    <col min="12551" max="12551" width="4.7109375" style="1" customWidth="1"/>
    <col min="12552" max="12552" width="14.42578125" style="1" customWidth="1"/>
    <col min="12553" max="12553" width="11.140625" style="1" customWidth="1"/>
    <col min="12554" max="12554" width="10.28515625" style="1" customWidth="1"/>
    <col min="12555" max="12555" width="13" style="1" customWidth="1"/>
    <col min="12556" max="12556" width="8.28515625" style="1" customWidth="1"/>
    <col min="12557" max="12801" width="10" style="1"/>
    <col min="12802" max="12802" width="2.5703125" style="1" customWidth="1"/>
    <col min="12803" max="12803" width="7.140625" style="1" customWidth="1"/>
    <col min="12804" max="12804" width="23.5703125" style="1" customWidth="1"/>
    <col min="12805" max="12805" width="9.7109375" style="1" customWidth="1"/>
    <col min="12806" max="12806" width="0" style="1" hidden="1" customWidth="1"/>
    <col min="12807" max="12807" width="4.7109375" style="1" customWidth="1"/>
    <col min="12808" max="12808" width="14.42578125" style="1" customWidth="1"/>
    <col min="12809" max="12809" width="11.140625" style="1" customWidth="1"/>
    <col min="12810" max="12810" width="10.28515625" style="1" customWidth="1"/>
    <col min="12811" max="12811" width="13" style="1" customWidth="1"/>
    <col min="12812" max="12812" width="8.28515625" style="1" customWidth="1"/>
    <col min="12813" max="13057" width="10" style="1"/>
    <col min="13058" max="13058" width="2.5703125" style="1" customWidth="1"/>
    <col min="13059" max="13059" width="7.140625" style="1" customWidth="1"/>
    <col min="13060" max="13060" width="23.5703125" style="1" customWidth="1"/>
    <col min="13061" max="13061" width="9.7109375" style="1" customWidth="1"/>
    <col min="13062" max="13062" width="0" style="1" hidden="1" customWidth="1"/>
    <col min="13063" max="13063" width="4.7109375" style="1" customWidth="1"/>
    <col min="13064" max="13064" width="14.42578125" style="1" customWidth="1"/>
    <col min="13065" max="13065" width="11.140625" style="1" customWidth="1"/>
    <col min="13066" max="13066" width="10.28515625" style="1" customWidth="1"/>
    <col min="13067" max="13067" width="13" style="1" customWidth="1"/>
    <col min="13068" max="13068" width="8.28515625" style="1" customWidth="1"/>
    <col min="13069" max="13313" width="10" style="1"/>
    <col min="13314" max="13314" width="2.5703125" style="1" customWidth="1"/>
    <col min="13315" max="13315" width="7.140625" style="1" customWidth="1"/>
    <col min="13316" max="13316" width="23.5703125" style="1" customWidth="1"/>
    <col min="13317" max="13317" width="9.7109375" style="1" customWidth="1"/>
    <col min="13318" max="13318" width="0" style="1" hidden="1" customWidth="1"/>
    <col min="13319" max="13319" width="4.7109375" style="1" customWidth="1"/>
    <col min="13320" max="13320" width="14.42578125" style="1" customWidth="1"/>
    <col min="13321" max="13321" width="11.140625" style="1" customWidth="1"/>
    <col min="13322" max="13322" width="10.28515625" style="1" customWidth="1"/>
    <col min="13323" max="13323" width="13" style="1" customWidth="1"/>
    <col min="13324" max="13324" width="8.28515625" style="1" customWidth="1"/>
    <col min="13325" max="13569" width="10" style="1"/>
    <col min="13570" max="13570" width="2.5703125" style="1" customWidth="1"/>
    <col min="13571" max="13571" width="7.140625" style="1" customWidth="1"/>
    <col min="13572" max="13572" width="23.5703125" style="1" customWidth="1"/>
    <col min="13573" max="13573" width="9.7109375" style="1" customWidth="1"/>
    <col min="13574" max="13574" width="0" style="1" hidden="1" customWidth="1"/>
    <col min="13575" max="13575" width="4.7109375" style="1" customWidth="1"/>
    <col min="13576" max="13576" width="14.42578125" style="1" customWidth="1"/>
    <col min="13577" max="13577" width="11.140625" style="1" customWidth="1"/>
    <col min="13578" max="13578" width="10.28515625" style="1" customWidth="1"/>
    <col min="13579" max="13579" width="13" style="1" customWidth="1"/>
    <col min="13580" max="13580" width="8.28515625" style="1" customWidth="1"/>
    <col min="13581" max="13825" width="10" style="1"/>
    <col min="13826" max="13826" width="2.5703125" style="1" customWidth="1"/>
    <col min="13827" max="13827" width="7.140625" style="1" customWidth="1"/>
    <col min="13828" max="13828" width="23.5703125" style="1" customWidth="1"/>
    <col min="13829" max="13829" width="9.7109375" style="1" customWidth="1"/>
    <col min="13830" max="13830" width="0" style="1" hidden="1" customWidth="1"/>
    <col min="13831" max="13831" width="4.7109375" style="1" customWidth="1"/>
    <col min="13832" max="13832" width="14.42578125" style="1" customWidth="1"/>
    <col min="13833" max="13833" width="11.140625" style="1" customWidth="1"/>
    <col min="13834" max="13834" width="10.28515625" style="1" customWidth="1"/>
    <col min="13835" max="13835" width="13" style="1" customWidth="1"/>
    <col min="13836" max="13836" width="8.28515625" style="1" customWidth="1"/>
    <col min="13837" max="14081" width="10" style="1"/>
    <col min="14082" max="14082" width="2.5703125" style="1" customWidth="1"/>
    <col min="14083" max="14083" width="7.140625" style="1" customWidth="1"/>
    <col min="14084" max="14084" width="23.5703125" style="1" customWidth="1"/>
    <col min="14085" max="14085" width="9.7109375" style="1" customWidth="1"/>
    <col min="14086" max="14086" width="0" style="1" hidden="1" customWidth="1"/>
    <col min="14087" max="14087" width="4.7109375" style="1" customWidth="1"/>
    <col min="14088" max="14088" width="14.42578125" style="1" customWidth="1"/>
    <col min="14089" max="14089" width="11.140625" style="1" customWidth="1"/>
    <col min="14090" max="14090" width="10.28515625" style="1" customWidth="1"/>
    <col min="14091" max="14091" width="13" style="1" customWidth="1"/>
    <col min="14092" max="14092" width="8.28515625" style="1" customWidth="1"/>
    <col min="14093" max="14337" width="10" style="1"/>
    <col min="14338" max="14338" width="2.5703125" style="1" customWidth="1"/>
    <col min="14339" max="14339" width="7.140625" style="1" customWidth="1"/>
    <col min="14340" max="14340" width="23.5703125" style="1" customWidth="1"/>
    <col min="14341" max="14341" width="9.7109375" style="1" customWidth="1"/>
    <col min="14342" max="14342" width="0" style="1" hidden="1" customWidth="1"/>
    <col min="14343" max="14343" width="4.7109375" style="1" customWidth="1"/>
    <col min="14344" max="14344" width="14.42578125" style="1" customWidth="1"/>
    <col min="14345" max="14345" width="11.140625" style="1" customWidth="1"/>
    <col min="14346" max="14346" width="10.28515625" style="1" customWidth="1"/>
    <col min="14347" max="14347" width="13" style="1" customWidth="1"/>
    <col min="14348" max="14348" width="8.28515625" style="1" customWidth="1"/>
    <col min="14349" max="14593" width="10" style="1"/>
    <col min="14594" max="14594" width="2.5703125" style="1" customWidth="1"/>
    <col min="14595" max="14595" width="7.140625" style="1" customWidth="1"/>
    <col min="14596" max="14596" width="23.5703125" style="1" customWidth="1"/>
    <col min="14597" max="14597" width="9.7109375" style="1" customWidth="1"/>
    <col min="14598" max="14598" width="0" style="1" hidden="1" customWidth="1"/>
    <col min="14599" max="14599" width="4.7109375" style="1" customWidth="1"/>
    <col min="14600" max="14600" width="14.42578125" style="1" customWidth="1"/>
    <col min="14601" max="14601" width="11.140625" style="1" customWidth="1"/>
    <col min="14602" max="14602" width="10.28515625" style="1" customWidth="1"/>
    <col min="14603" max="14603" width="13" style="1" customWidth="1"/>
    <col min="14604" max="14604" width="8.28515625" style="1" customWidth="1"/>
    <col min="14605" max="14849" width="10" style="1"/>
    <col min="14850" max="14850" width="2.5703125" style="1" customWidth="1"/>
    <col min="14851" max="14851" width="7.140625" style="1" customWidth="1"/>
    <col min="14852" max="14852" width="23.5703125" style="1" customWidth="1"/>
    <col min="14853" max="14853" width="9.7109375" style="1" customWidth="1"/>
    <col min="14854" max="14854" width="0" style="1" hidden="1" customWidth="1"/>
    <col min="14855" max="14855" width="4.7109375" style="1" customWidth="1"/>
    <col min="14856" max="14856" width="14.42578125" style="1" customWidth="1"/>
    <col min="14857" max="14857" width="11.140625" style="1" customWidth="1"/>
    <col min="14858" max="14858" width="10.28515625" style="1" customWidth="1"/>
    <col min="14859" max="14859" width="13" style="1" customWidth="1"/>
    <col min="14860" max="14860" width="8.28515625" style="1" customWidth="1"/>
    <col min="14861" max="15105" width="10" style="1"/>
    <col min="15106" max="15106" width="2.5703125" style="1" customWidth="1"/>
    <col min="15107" max="15107" width="7.140625" style="1" customWidth="1"/>
    <col min="15108" max="15108" width="23.5703125" style="1" customWidth="1"/>
    <col min="15109" max="15109" width="9.7109375" style="1" customWidth="1"/>
    <col min="15110" max="15110" width="0" style="1" hidden="1" customWidth="1"/>
    <col min="15111" max="15111" width="4.7109375" style="1" customWidth="1"/>
    <col min="15112" max="15112" width="14.42578125" style="1" customWidth="1"/>
    <col min="15113" max="15113" width="11.140625" style="1" customWidth="1"/>
    <col min="15114" max="15114" width="10.28515625" style="1" customWidth="1"/>
    <col min="15115" max="15115" width="13" style="1" customWidth="1"/>
    <col min="15116" max="15116" width="8.28515625" style="1" customWidth="1"/>
    <col min="15117" max="15361" width="10" style="1"/>
    <col min="15362" max="15362" width="2.5703125" style="1" customWidth="1"/>
    <col min="15363" max="15363" width="7.140625" style="1" customWidth="1"/>
    <col min="15364" max="15364" width="23.5703125" style="1" customWidth="1"/>
    <col min="15365" max="15365" width="9.7109375" style="1" customWidth="1"/>
    <col min="15366" max="15366" width="0" style="1" hidden="1" customWidth="1"/>
    <col min="15367" max="15367" width="4.7109375" style="1" customWidth="1"/>
    <col min="15368" max="15368" width="14.42578125" style="1" customWidth="1"/>
    <col min="15369" max="15369" width="11.140625" style="1" customWidth="1"/>
    <col min="15370" max="15370" width="10.28515625" style="1" customWidth="1"/>
    <col min="15371" max="15371" width="13" style="1" customWidth="1"/>
    <col min="15372" max="15372" width="8.28515625" style="1" customWidth="1"/>
    <col min="15373" max="15617" width="10" style="1"/>
    <col min="15618" max="15618" width="2.5703125" style="1" customWidth="1"/>
    <col min="15619" max="15619" width="7.140625" style="1" customWidth="1"/>
    <col min="15620" max="15620" width="23.5703125" style="1" customWidth="1"/>
    <col min="15621" max="15621" width="9.7109375" style="1" customWidth="1"/>
    <col min="15622" max="15622" width="0" style="1" hidden="1" customWidth="1"/>
    <col min="15623" max="15623" width="4.7109375" style="1" customWidth="1"/>
    <col min="15624" max="15624" width="14.42578125" style="1" customWidth="1"/>
    <col min="15625" max="15625" width="11.140625" style="1" customWidth="1"/>
    <col min="15626" max="15626" width="10.28515625" style="1" customWidth="1"/>
    <col min="15627" max="15627" width="13" style="1" customWidth="1"/>
    <col min="15628" max="15628" width="8.28515625" style="1" customWidth="1"/>
    <col min="15629" max="15873" width="10" style="1"/>
    <col min="15874" max="15874" width="2.5703125" style="1" customWidth="1"/>
    <col min="15875" max="15875" width="7.140625" style="1" customWidth="1"/>
    <col min="15876" max="15876" width="23.5703125" style="1" customWidth="1"/>
    <col min="15877" max="15877" width="9.7109375" style="1" customWidth="1"/>
    <col min="15878" max="15878" width="0" style="1" hidden="1" customWidth="1"/>
    <col min="15879" max="15879" width="4.7109375" style="1" customWidth="1"/>
    <col min="15880" max="15880" width="14.42578125" style="1" customWidth="1"/>
    <col min="15881" max="15881" width="11.140625" style="1" customWidth="1"/>
    <col min="15882" max="15882" width="10.28515625" style="1" customWidth="1"/>
    <col min="15883" max="15883" width="13" style="1" customWidth="1"/>
    <col min="15884" max="15884" width="8.28515625" style="1" customWidth="1"/>
    <col min="15885" max="16129" width="10" style="1"/>
    <col min="16130" max="16130" width="2.5703125" style="1" customWidth="1"/>
    <col min="16131" max="16131" width="7.140625" style="1" customWidth="1"/>
    <col min="16132" max="16132" width="23.5703125" style="1" customWidth="1"/>
    <col min="16133" max="16133" width="9.7109375" style="1" customWidth="1"/>
    <col min="16134" max="16134" width="0" style="1" hidden="1" customWidth="1"/>
    <col min="16135" max="16135" width="4.7109375" style="1" customWidth="1"/>
    <col min="16136" max="16136" width="14.42578125" style="1" customWidth="1"/>
    <col min="16137" max="16137" width="11.140625" style="1" customWidth="1"/>
    <col min="16138" max="16138" width="10.28515625" style="1" customWidth="1"/>
    <col min="16139" max="16139" width="13" style="1" customWidth="1"/>
    <col min="16140" max="16140" width="8.28515625" style="1" customWidth="1"/>
    <col min="16141" max="16384" width="10" style="1"/>
  </cols>
  <sheetData>
    <row r="1" spans="1:14" ht="12" customHeight="1">
      <c r="B1" s="2" t="str">
        <f>'6.1'!B1</f>
        <v>Rocky Mountain Power</v>
      </c>
      <c r="D1" s="3"/>
      <c r="E1" s="3"/>
      <c r="F1" s="3"/>
      <c r="G1" s="3"/>
      <c r="H1" s="3"/>
      <c r="I1" s="3"/>
      <c r="J1" s="3"/>
      <c r="K1" s="3"/>
      <c r="L1" s="4"/>
    </row>
    <row r="2" spans="1:14" ht="12" customHeight="1">
      <c r="B2" s="2" t="str">
        <f>'6.1'!B2</f>
        <v>Utah General Rate Case - May 2013</v>
      </c>
      <c r="D2" s="3"/>
      <c r="E2" s="3"/>
      <c r="F2" s="3"/>
      <c r="G2" s="3"/>
      <c r="H2" s="3"/>
      <c r="I2" s="3"/>
      <c r="J2" s="3"/>
      <c r="K2" s="3"/>
      <c r="L2" s="4"/>
    </row>
    <row r="3" spans="1:14" ht="12" customHeight="1">
      <c r="B3" s="2" t="s">
        <v>150</v>
      </c>
      <c r="D3" s="3"/>
      <c r="E3" s="3"/>
      <c r="F3" s="3"/>
      <c r="G3" s="3"/>
      <c r="H3" s="3"/>
      <c r="I3" s="3"/>
      <c r="J3" s="3"/>
      <c r="K3" s="3"/>
      <c r="L3" s="4"/>
    </row>
    <row r="4" spans="1:14" ht="12" customHeight="1">
      <c r="D4" s="3"/>
      <c r="E4" s="3"/>
      <c r="F4" s="3"/>
      <c r="G4" s="3"/>
      <c r="H4" s="3"/>
      <c r="I4" s="3"/>
      <c r="J4" s="3"/>
      <c r="K4" s="3"/>
      <c r="L4" s="4"/>
    </row>
    <row r="5" spans="1:14" ht="12" customHeight="1">
      <c r="D5" s="3"/>
      <c r="E5" s="3"/>
      <c r="F5" s="3"/>
      <c r="G5" s="3"/>
      <c r="H5" s="3"/>
      <c r="I5" s="3"/>
      <c r="J5" s="3"/>
      <c r="K5" s="3"/>
      <c r="L5" s="4"/>
    </row>
    <row r="6" spans="1:14" ht="12" customHeight="1">
      <c r="D6" s="3"/>
      <c r="E6" s="3"/>
      <c r="F6" s="3"/>
      <c r="G6" s="3" t="s">
        <v>2</v>
      </c>
      <c r="H6" s="3" t="s">
        <v>3</v>
      </c>
      <c r="I6" s="3" t="s">
        <v>4</v>
      </c>
      <c r="J6" s="3"/>
      <c r="K6" s="3" t="s">
        <v>212</v>
      </c>
      <c r="L6" s="4"/>
    </row>
    <row r="7" spans="1:14" ht="12" customHeight="1">
      <c r="D7" s="5" t="s">
        <v>5</v>
      </c>
      <c r="E7" s="5"/>
      <c r="F7" s="5" t="s">
        <v>6</v>
      </c>
      <c r="G7" s="5" t="s">
        <v>7</v>
      </c>
      <c r="H7" s="5" t="s">
        <v>8</v>
      </c>
      <c r="I7" s="5" t="s">
        <v>8</v>
      </c>
      <c r="J7" s="5" t="s">
        <v>9</v>
      </c>
      <c r="K7" s="5" t="s">
        <v>10</v>
      </c>
      <c r="L7" s="6" t="s">
        <v>11</v>
      </c>
    </row>
    <row r="8" spans="1:14" ht="12" customHeight="1">
      <c r="A8" s="7"/>
      <c r="B8" s="8" t="s">
        <v>151</v>
      </c>
      <c r="C8" s="7"/>
      <c r="D8" s="9"/>
      <c r="E8" s="9"/>
      <c r="F8" s="9"/>
      <c r="G8" s="9"/>
      <c r="H8" s="9"/>
      <c r="I8" s="9"/>
      <c r="J8" s="9"/>
      <c r="K8" s="10"/>
      <c r="L8" s="11"/>
    </row>
    <row r="9" spans="1:14" ht="12" customHeight="1">
      <c r="A9" s="7"/>
      <c r="B9" s="12" t="s">
        <v>152</v>
      </c>
      <c r="C9" s="7"/>
      <c r="D9" s="9" t="s">
        <v>51</v>
      </c>
      <c r="E9" s="9" t="str">
        <f t="shared" ref="E9:E52" si="0">D9&amp;I9</f>
        <v>108SPDGP</v>
      </c>
      <c r="F9" s="9">
        <v>3</v>
      </c>
      <c r="G9" s="10">
        <f>'6.2.2_6.2.3'!K12</f>
        <v>23737617.505896091</v>
      </c>
      <c r="H9" s="10" t="s">
        <v>15</v>
      </c>
      <c r="I9" s="9" t="s">
        <v>16</v>
      </c>
      <c r="J9" s="14">
        <v>0.4315468104876492</v>
      </c>
      <c r="K9" s="15">
        <f>G9*J9</f>
        <v>10243893.123245245</v>
      </c>
      <c r="L9" s="11"/>
      <c r="M9" s="16"/>
      <c r="N9" s="17"/>
    </row>
    <row r="10" spans="1:14" ht="12" customHeight="1">
      <c r="A10" s="7"/>
      <c r="B10" s="12" t="s">
        <v>152</v>
      </c>
      <c r="C10" s="7"/>
      <c r="D10" s="9" t="s">
        <v>51</v>
      </c>
      <c r="E10" s="9" t="str">
        <f t="shared" si="0"/>
        <v>108SPDGU</v>
      </c>
      <c r="F10" s="9">
        <v>3</v>
      </c>
      <c r="G10" s="10">
        <f>'6.2.2_6.2.3'!K13</f>
        <v>20958795.521907806</v>
      </c>
      <c r="H10" s="10" t="s">
        <v>15</v>
      </c>
      <c r="I10" s="9" t="s">
        <v>17</v>
      </c>
      <c r="J10" s="14">
        <v>0.4315468104876492</v>
      </c>
      <c r="K10" s="15">
        <f t="shared" ref="K10:K23" si="1">G10*J10</f>
        <v>9044701.3591421396</v>
      </c>
      <c r="L10" s="11"/>
      <c r="M10" s="18"/>
      <c r="N10" s="17"/>
    </row>
    <row r="11" spans="1:14" ht="12" customHeight="1">
      <c r="A11" s="7"/>
      <c r="B11" s="12" t="s">
        <v>152</v>
      </c>
      <c r="C11" s="7"/>
      <c r="D11" s="9" t="s">
        <v>51</v>
      </c>
      <c r="E11" s="9" t="str">
        <f t="shared" si="0"/>
        <v>108SPSG</v>
      </c>
      <c r="F11" s="9">
        <v>3</v>
      </c>
      <c r="G11" s="10">
        <f>'6.2.2_6.2.3'!K14</f>
        <v>-103814901.38441801</v>
      </c>
      <c r="H11" s="10" t="str">
        <f t="shared" ref="H11:H52" si="2">I11</f>
        <v>SG</v>
      </c>
      <c r="I11" s="9" t="s">
        <v>15</v>
      </c>
      <c r="J11" s="14">
        <v>0.4315468104876492</v>
      </c>
      <c r="K11" s="15">
        <f t="shared" si="1"/>
        <v>-44800989.573535427</v>
      </c>
      <c r="L11" s="11"/>
      <c r="M11" s="18"/>
      <c r="N11" s="19"/>
    </row>
    <row r="12" spans="1:14" ht="12" customHeight="1">
      <c r="A12" s="7"/>
      <c r="B12" s="12" t="s">
        <v>152</v>
      </c>
      <c r="C12" s="7"/>
      <c r="D12" s="9" t="s">
        <v>51</v>
      </c>
      <c r="E12" s="9" t="str">
        <f t="shared" si="0"/>
        <v>108SPSSGCH</v>
      </c>
      <c r="F12" s="9">
        <v>3</v>
      </c>
      <c r="G12" s="10">
        <f>'6.2.2_6.2.3'!K15</f>
        <v>16470304.497643977</v>
      </c>
      <c r="H12" s="10" t="s">
        <v>15</v>
      </c>
      <c r="I12" s="9" t="s">
        <v>18</v>
      </c>
      <c r="J12" s="14">
        <v>0.4315468104876492</v>
      </c>
      <c r="K12" s="15">
        <f t="shared" si="1"/>
        <v>7107707.3737186417</v>
      </c>
      <c r="L12" s="11"/>
      <c r="M12" s="18"/>
      <c r="N12" s="19"/>
    </row>
    <row r="13" spans="1:14" ht="12" customHeight="1">
      <c r="A13" s="7"/>
      <c r="B13" s="12" t="s">
        <v>153</v>
      </c>
      <c r="C13" s="7"/>
      <c r="D13" s="9" t="s">
        <v>48</v>
      </c>
      <c r="E13" s="9" t="str">
        <f t="shared" si="0"/>
        <v>108HPDGP</v>
      </c>
      <c r="F13" s="9">
        <v>3</v>
      </c>
      <c r="G13" s="10">
        <f>'6.2.2_6.2.3'!K19</f>
        <v>948014.17617544532</v>
      </c>
      <c r="H13" s="10" t="s">
        <v>15</v>
      </c>
      <c r="I13" s="9" t="s">
        <v>16</v>
      </c>
      <c r="J13" s="14">
        <v>0.4315468104876492</v>
      </c>
      <c r="K13" s="15">
        <f t="shared" si="1"/>
        <v>409112.49402558978</v>
      </c>
      <c r="L13" s="11"/>
      <c r="M13" s="18"/>
      <c r="N13" s="19"/>
    </row>
    <row r="14" spans="1:14" ht="12" customHeight="1">
      <c r="A14" s="7"/>
      <c r="B14" s="12" t="s">
        <v>153</v>
      </c>
      <c r="C14" s="7"/>
      <c r="D14" s="9" t="s">
        <v>48</v>
      </c>
      <c r="E14" s="9" t="str">
        <f t="shared" si="0"/>
        <v>108HPDGU</v>
      </c>
      <c r="F14" s="9">
        <v>3</v>
      </c>
      <c r="G14" s="10">
        <f>'6.2.2_6.2.3'!K20</f>
        <v>293591.76300903037</v>
      </c>
      <c r="H14" s="10" t="s">
        <v>15</v>
      </c>
      <c r="I14" s="9" t="s">
        <v>17</v>
      </c>
      <c r="J14" s="14">
        <v>0.4315468104876492</v>
      </c>
      <c r="K14" s="15">
        <f t="shared" si="1"/>
        <v>126698.58891199285</v>
      </c>
      <c r="L14" s="11"/>
      <c r="M14" s="18"/>
      <c r="N14" s="19"/>
    </row>
    <row r="15" spans="1:14" ht="12" customHeight="1">
      <c r="A15" s="7"/>
      <c r="B15" s="12" t="s">
        <v>153</v>
      </c>
      <c r="C15" s="7"/>
      <c r="D15" s="9" t="s">
        <v>48</v>
      </c>
      <c r="E15" s="9" t="str">
        <f t="shared" si="0"/>
        <v>108HPSG-P</v>
      </c>
      <c r="F15" s="9">
        <v>3</v>
      </c>
      <c r="G15" s="10">
        <f>'6.2.2_6.2.3'!K21</f>
        <v>13697655.266512118</v>
      </c>
      <c r="H15" s="10" t="str">
        <f t="shared" si="2"/>
        <v>SG-P</v>
      </c>
      <c r="I15" s="9" t="s">
        <v>21</v>
      </c>
      <c r="J15" s="14">
        <v>0.4315468104876492</v>
      </c>
      <c r="K15" s="15">
        <f t="shared" si="1"/>
        <v>5911179.4414226552</v>
      </c>
      <c r="L15" s="11"/>
      <c r="M15" s="18"/>
      <c r="N15" s="17"/>
    </row>
    <row r="16" spans="1:14" ht="12" customHeight="1">
      <c r="A16" s="7"/>
      <c r="B16" s="12" t="s">
        <v>153</v>
      </c>
      <c r="C16" s="7"/>
      <c r="D16" s="9" t="s">
        <v>48</v>
      </c>
      <c r="E16" s="9" t="str">
        <f t="shared" si="0"/>
        <v>108HPSG-U</v>
      </c>
      <c r="F16" s="9">
        <v>3</v>
      </c>
      <c r="G16" s="10">
        <f>'6.2.2_6.2.3'!K22</f>
        <v>-5038383.3015691265</v>
      </c>
      <c r="H16" s="10" t="str">
        <f t="shared" si="2"/>
        <v>SG-U</v>
      </c>
      <c r="I16" s="9" t="s">
        <v>22</v>
      </c>
      <c r="J16" s="14">
        <v>0.4315468104876492</v>
      </c>
      <c r="K16" s="15">
        <f t="shared" si="1"/>
        <v>-2174298.2438063882</v>
      </c>
      <c r="L16" s="11"/>
      <c r="M16" s="18"/>
      <c r="N16" s="17"/>
    </row>
    <row r="17" spans="1:19" ht="12" customHeight="1">
      <c r="A17" s="7"/>
      <c r="B17" s="12" t="s">
        <v>154</v>
      </c>
      <c r="C17" s="7"/>
      <c r="D17" s="9" t="s">
        <v>50</v>
      </c>
      <c r="E17" s="9" t="str">
        <f t="shared" si="0"/>
        <v>108OPDGU</v>
      </c>
      <c r="F17" s="9">
        <v>3</v>
      </c>
      <c r="G17" s="10">
        <f>'6.2.2_6.2.3'!K26</f>
        <v>650856.0382518738</v>
      </c>
      <c r="H17" s="10" t="s">
        <v>15</v>
      </c>
      <c r="I17" s="9" t="s">
        <v>17</v>
      </c>
      <c r="J17" s="14">
        <v>0.4315468104876492</v>
      </c>
      <c r="K17" s="15">
        <f t="shared" si="1"/>
        <v>280874.84739422356</v>
      </c>
      <c r="L17" s="11"/>
      <c r="M17" s="18"/>
      <c r="N17" s="17"/>
    </row>
    <row r="18" spans="1:19" ht="12" customHeight="1">
      <c r="A18" s="7"/>
      <c r="B18" s="12" t="s">
        <v>154</v>
      </c>
      <c r="C18" s="7"/>
      <c r="D18" s="9" t="s">
        <v>50</v>
      </c>
      <c r="E18" s="9" t="str">
        <f t="shared" si="0"/>
        <v>108OPSG</v>
      </c>
      <c r="F18" s="9">
        <v>3</v>
      </c>
      <c r="G18" s="10">
        <f>'6.2.2_6.2.3'!K27</f>
        <v>-14869557.160451502</v>
      </c>
      <c r="H18" s="10" t="str">
        <f t="shared" si="2"/>
        <v>SG</v>
      </c>
      <c r="I18" s="9" t="s">
        <v>15</v>
      </c>
      <c r="J18" s="14">
        <v>0.4315468104876492</v>
      </c>
      <c r="K18" s="15">
        <f t="shared" si="1"/>
        <v>-6416909.9659566311</v>
      </c>
      <c r="L18" s="9"/>
      <c r="M18" s="18"/>
      <c r="N18" s="210"/>
      <c r="O18" s="211"/>
      <c r="P18" s="211"/>
      <c r="Q18" s="211"/>
      <c r="R18" s="211"/>
      <c r="S18" s="211"/>
    </row>
    <row r="19" spans="1:19" ht="12" customHeight="1">
      <c r="A19" s="7"/>
      <c r="B19" s="12" t="s">
        <v>154</v>
      </c>
      <c r="C19" s="7"/>
      <c r="D19" s="9" t="s">
        <v>50</v>
      </c>
      <c r="E19" s="9" t="str">
        <f>D19&amp;I19</f>
        <v>108OPSG-W</v>
      </c>
      <c r="F19" s="9">
        <v>3</v>
      </c>
      <c r="G19" s="10">
        <f>'6.2.2_6.2.3'!K28</f>
        <v>-150917067.01656467</v>
      </c>
      <c r="H19" s="10" t="str">
        <f t="shared" si="2"/>
        <v>SG-W</v>
      </c>
      <c r="I19" s="9" t="s">
        <v>25</v>
      </c>
      <c r="J19" s="14">
        <v>0.4315468104876492</v>
      </c>
      <c r="K19" s="15">
        <f t="shared" si="1"/>
        <v>-65127778.919149287</v>
      </c>
      <c r="L19" s="9"/>
      <c r="M19" s="18"/>
      <c r="N19" s="210"/>
      <c r="O19" s="211"/>
      <c r="P19" s="211"/>
      <c r="Q19" s="211"/>
      <c r="R19" s="211"/>
      <c r="S19" s="211"/>
    </row>
    <row r="20" spans="1:19" ht="12" customHeight="1">
      <c r="A20" s="7"/>
      <c r="B20" s="12" t="s">
        <v>154</v>
      </c>
      <c r="C20" s="7"/>
      <c r="D20" s="9" t="s">
        <v>50</v>
      </c>
      <c r="E20" s="9" t="str">
        <f t="shared" si="0"/>
        <v>108OPSSGCT</v>
      </c>
      <c r="F20" s="9">
        <v>3</v>
      </c>
      <c r="G20" s="10">
        <f>'6.2.2_6.2.3'!K29</f>
        <v>-3484596.082556542</v>
      </c>
      <c r="H20" s="10" t="s">
        <v>15</v>
      </c>
      <c r="I20" s="9" t="s">
        <v>26</v>
      </c>
      <c r="J20" s="14">
        <v>0.4315468104876492</v>
      </c>
      <c r="K20" s="15">
        <f t="shared" si="1"/>
        <v>-1503766.3252650329</v>
      </c>
      <c r="L20" s="20"/>
      <c r="M20" s="18"/>
      <c r="N20" s="210"/>
      <c r="O20" s="211"/>
      <c r="P20" s="211"/>
      <c r="Q20" s="211"/>
      <c r="R20" s="211"/>
      <c r="S20" s="211"/>
    </row>
    <row r="21" spans="1:19" ht="12" customHeight="1">
      <c r="A21" s="7"/>
      <c r="B21" s="12" t="s">
        <v>155</v>
      </c>
      <c r="C21" s="7"/>
      <c r="D21" s="9" t="s">
        <v>52</v>
      </c>
      <c r="E21" s="9" t="str">
        <f t="shared" si="0"/>
        <v>108TPDGP</v>
      </c>
      <c r="F21" s="9">
        <v>3</v>
      </c>
      <c r="G21" s="10">
        <f>'6.2.2_6.2.3'!K33</f>
        <v>-1456142.3383279443</v>
      </c>
      <c r="H21" s="10" t="s">
        <v>15</v>
      </c>
      <c r="I21" s="9" t="s">
        <v>16</v>
      </c>
      <c r="J21" s="14">
        <v>0.4315468104876492</v>
      </c>
      <c r="K21" s="15">
        <f t="shared" si="1"/>
        <v>-628393.58172145172</v>
      </c>
      <c r="L21" s="20"/>
      <c r="N21" s="215" t="s">
        <v>29</v>
      </c>
      <c r="O21" s="215"/>
      <c r="P21" s="215"/>
      <c r="Q21" s="215"/>
      <c r="R21" s="215"/>
      <c r="S21" s="215"/>
    </row>
    <row r="22" spans="1:19" ht="12" customHeight="1">
      <c r="A22" s="7"/>
      <c r="B22" s="12" t="s">
        <v>155</v>
      </c>
      <c r="C22" s="7"/>
      <c r="D22" s="9" t="s">
        <v>52</v>
      </c>
      <c r="E22" s="9" t="str">
        <f t="shared" si="0"/>
        <v>108TPDGU</v>
      </c>
      <c r="F22" s="9">
        <v>3</v>
      </c>
      <c r="G22" s="10">
        <f>'6.2.2_6.2.3'!K34</f>
        <v>-20441294.68263495</v>
      </c>
      <c r="H22" s="10" t="s">
        <v>15</v>
      </c>
      <c r="I22" s="9" t="s">
        <v>17</v>
      </c>
      <c r="J22" s="14">
        <v>0.4315468104876492</v>
      </c>
      <c r="K22" s="15">
        <f t="shared" si="1"/>
        <v>-8821375.5225292556</v>
      </c>
      <c r="L22" s="20"/>
      <c r="N22" s="130">
        <f>'6.2.2_6.2.3'!K39</f>
        <v>-7588881.815416947</v>
      </c>
      <c r="O22" s="130">
        <f>'6.2.2_6.2.3'!K44</f>
        <v>-9337010.8091222346</v>
      </c>
      <c r="P22" s="130">
        <f>'6.2.2_6.2.3'!K40</f>
        <v>-75038687.417135</v>
      </c>
      <c r="Q22" s="130">
        <f>'6.2.2_6.2.3'!K43</f>
        <v>-48867821.761541963</v>
      </c>
      <c r="R22" s="130">
        <f>'6.2.2_6.2.3'!K41</f>
        <v>-10967693.35801205</v>
      </c>
      <c r="S22" s="130">
        <f>'6.2.2_6.2.3'!K42+'6.2.2_6.2.3'!K45</f>
        <v>-18424416.299068078</v>
      </c>
    </row>
    <row r="23" spans="1:19" ht="12" customHeight="1">
      <c r="A23" s="7"/>
      <c r="B23" s="12" t="s">
        <v>155</v>
      </c>
      <c r="C23" s="7"/>
      <c r="D23" s="9" t="s">
        <v>52</v>
      </c>
      <c r="E23" s="9" t="str">
        <f t="shared" si="0"/>
        <v>108TPSG</v>
      </c>
      <c r="F23" s="9">
        <v>3</v>
      </c>
      <c r="G23" s="10">
        <f>'6.2.2_6.2.3'!K35</f>
        <v>-79422604.170543373</v>
      </c>
      <c r="H23" s="10" t="str">
        <f t="shared" si="2"/>
        <v>SG</v>
      </c>
      <c r="I23" s="9" t="s">
        <v>15</v>
      </c>
      <c r="J23" s="14">
        <v>0.4315468104876492</v>
      </c>
      <c r="K23" s="15">
        <f t="shared" si="1"/>
        <v>-34274571.51042106</v>
      </c>
      <c r="L23" s="20"/>
      <c r="N23" s="212" t="s">
        <v>30</v>
      </c>
      <c r="O23" s="212" t="s">
        <v>31</v>
      </c>
      <c r="P23" s="212" t="s">
        <v>32</v>
      </c>
      <c r="Q23" s="212" t="s">
        <v>33</v>
      </c>
      <c r="R23" s="212" t="s">
        <v>34</v>
      </c>
      <c r="S23" s="212" t="s">
        <v>35</v>
      </c>
    </row>
    <row r="24" spans="1:19" ht="12" customHeight="1">
      <c r="A24" s="7"/>
      <c r="B24" s="12" t="s">
        <v>156</v>
      </c>
      <c r="C24" s="7"/>
      <c r="D24" s="9">
        <v>108360</v>
      </c>
      <c r="E24" s="9" t="str">
        <f t="shared" si="0"/>
        <v>108360Situs</v>
      </c>
      <c r="F24" s="9">
        <v>3</v>
      </c>
      <c r="G24" s="10">
        <f>SUM(N24:S24)</f>
        <v>-1650455.6609951146</v>
      </c>
      <c r="H24" s="10" t="str">
        <f t="shared" si="2"/>
        <v>Situs</v>
      </c>
      <c r="I24" s="13" t="s">
        <v>37</v>
      </c>
      <c r="J24" s="126" t="s">
        <v>33</v>
      </c>
      <c r="K24" s="21">
        <f>Q24</f>
        <v>-473810.57155008632</v>
      </c>
      <c r="L24" s="20"/>
      <c r="M24" s="22">
        <v>9.69575795422431E-3</v>
      </c>
      <c r="N24" s="213">
        <f>$N$22*M24</f>
        <v>-73579.961225497085</v>
      </c>
      <c r="O24" s="214">
        <f>$O$22*M24</f>
        <v>-90529.396821225266</v>
      </c>
      <c r="P24" s="214">
        <f>$P$22*M24</f>
        <v>-727556.95039923827</v>
      </c>
      <c r="Q24" s="214">
        <f>$Q$22*M24</f>
        <v>-473810.57155008632</v>
      </c>
      <c r="R24" s="214">
        <f>$R$22*M24</f>
        <v>-106340.10011543847</v>
      </c>
      <c r="S24" s="214">
        <f>$S$22*M24</f>
        <v>-178638.68088362933</v>
      </c>
    </row>
    <row r="25" spans="1:19" ht="12" customHeight="1">
      <c r="A25" s="7"/>
      <c r="B25" s="12" t="s">
        <v>156</v>
      </c>
      <c r="C25" s="7"/>
      <c r="D25" s="9">
        <v>108361</v>
      </c>
      <c r="E25" s="9" t="str">
        <f t="shared" si="0"/>
        <v>108361Situs</v>
      </c>
      <c r="F25" s="9">
        <v>3</v>
      </c>
      <c r="G25" s="10">
        <f t="shared" ref="G25:G36" si="3">SUM(N25:S25)</f>
        <v>-2310320.5847940873</v>
      </c>
      <c r="H25" s="10" t="str">
        <f t="shared" si="2"/>
        <v>Situs</v>
      </c>
      <c r="I25" s="13" t="s">
        <v>37</v>
      </c>
      <c r="J25" s="126" t="s">
        <v>33</v>
      </c>
      <c r="K25" s="21">
        <f t="shared" ref="K25:K36" si="4">Q25</f>
        <v>-663243.69846155855</v>
      </c>
      <c r="L25" s="20"/>
      <c r="M25" s="22">
        <v>1.357219688853655E-2</v>
      </c>
      <c r="N25" s="213">
        <f>$N$22*M25</f>
        <v>-102997.7981626735</v>
      </c>
      <c r="O25" s="214">
        <f t="shared" ref="O25:O36" si="5">$O$22*M25</f>
        <v>-126723.74905180093</v>
      </c>
      <c r="P25" s="214">
        <f t="shared" ref="P25:P36" si="6">$P$22*M25</f>
        <v>-1018439.8398827064</v>
      </c>
      <c r="Q25" s="214">
        <f t="shared" ref="Q25:Q36" si="7">$Q$22*M25</f>
        <v>-663243.69846155855</v>
      </c>
      <c r="R25" s="214">
        <f t="shared" ref="R25:R36" si="8">$R$22*M25</f>
        <v>-148855.69366803413</v>
      </c>
      <c r="S25" s="214">
        <f t="shared" ref="S25:S36" si="9">$S$22*M25</f>
        <v>-250059.80556731386</v>
      </c>
    </row>
    <row r="26" spans="1:19" ht="12" customHeight="1">
      <c r="A26" s="7"/>
      <c r="B26" s="12" t="s">
        <v>156</v>
      </c>
      <c r="C26" s="7"/>
      <c r="D26" s="9">
        <v>108362</v>
      </c>
      <c r="E26" s="9" t="str">
        <f t="shared" si="0"/>
        <v>108362Situs</v>
      </c>
      <c r="F26" s="9">
        <v>3</v>
      </c>
      <c r="G26" s="10">
        <f t="shared" si="3"/>
        <v>-25402892.870835532</v>
      </c>
      <c r="H26" s="10" t="str">
        <f t="shared" si="2"/>
        <v>Situs</v>
      </c>
      <c r="I26" s="13" t="s">
        <v>37</v>
      </c>
      <c r="J26" s="126" t="s">
        <v>33</v>
      </c>
      <c r="K26" s="21">
        <f t="shared" si="4"/>
        <v>-7292628.0145564126</v>
      </c>
      <c r="M26" s="25">
        <v>0.1492316979083273</v>
      </c>
      <c r="N26" s="213">
        <f>$N$22*M26</f>
        <v>-1132501.7185403004</v>
      </c>
      <c r="O26" s="214">
        <f t="shared" si="5"/>
        <v>-1393377.976433716</v>
      </c>
      <c r="P26" s="214">
        <f t="shared" si="6"/>
        <v>-11198150.732071292</v>
      </c>
      <c r="Q26" s="214">
        <f t="shared" si="7"/>
        <v>-7292628.0145564126</v>
      </c>
      <c r="R26" s="214">
        <f t="shared" si="8"/>
        <v>-1636727.5019540221</v>
      </c>
      <c r="S26" s="214">
        <f t="shared" si="9"/>
        <v>-2749506.927279789</v>
      </c>
    </row>
    <row r="27" spans="1:19" ht="12" customHeight="1">
      <c r="A27" s="7"/>
      <c r="B27" s="12" t="s">
        <v>156</v>
      </c>
      <c r="C27" s="7"/>
      <c r="D27" s="9">
        <v>108363</v>
      </c>
      <c r="E27" s="9" t="str">
        <f t="shared" si="0"/>
        <v>108363Situs</v>
      </c>
      <c r="F27" s="9">
        <v>3</v>
      </c>
      <c r="G27" s="10">
        <f t="shared" si="3"/>
        <v>-1008.3596106279609</v>
      </c>
      <c r="H27" s="10" t="str">
        <f t="shared" si="2"/>
        <v>Situs</v>
      </c>
      <c r="I27" s="13" t="s">
        <v>37</v>
      </c>
      <c r="J27" s="126" t="s">
        <v>33</v>
      </c>
      <c r="K27" s="21">
        <f t="shared" si="4"/>
        <v>-289.47850871170465</v>
      </c>
      <c r="M27" s="25">
        <v>5.9237039482598486E-6</v>
      </c>
      <c r="N27" s="213">
        <f>$N$22*M27</f>
        <v>-44.954289172862737</v>
      </c>
      <c r="O27" s="214">
        <f t="shared" si="5"/>
        <v>-55.309687794942263</v>
      </c>
      <c r="P27" s="214">
        <f t="shared" si="6"/>
        <v>-444.50696892511922</v>
      </c>
      <c r="Q27" s="214">
        <f t="shared" si="7"/>
        <v>-289.47850871170465</v>
      </c>
      <c r="R27" s="214">
        <f t="shared" si="8"/>
        <v>-64.969368448159301</v>
      </c>
      <c r="S27" s="214">
        <f t="shared" si="9"/>
        <v>-109.14078757517268</v>
      </c>
    </row>
    <row r="28" spans="1:19" ht="12" customHeight="1">
      <c r="A28" s="7"/>
      <c r="B28" s="12" t="s">
        <v>156</v>
      </c>
      <c r="C28" s="7"/>
      <c r="D28" s="9">
        <v>108364</v>
      </c>
      <c r="E28" s="9" t="str">
        <f t="shared" si="0"/>
        <v>108364Situs</v>
      </c>
      <c r="F28" s="9">
        <v>3</v>
      </c>
      <c r="G28" s="10">
        <f t="shared" si="3"/>
        <v>-29152954.658197392</v>
      </c>
      <c r="H28" s="10" t="str">
        <f t="shared" si="2"/>
        <v>Situs</v>
      </c>
      <c r="I28" s="13" t="s">
        <v>37</v>
      </c>
      <c r="J28" s="126" t="s">
        <v>33</v>
      </c>
      <c r="K28" s="21">
        <f t="shared" si="4"/>
        <v>-8369190.663774604</v>
      </c>
      <c r="M28" s="25">
        <v>0.17126179072628517</v>
      </c>
      <c r="N28" s="23">
        <f>$N$22*M28</f>
        <v>-1299685.4893184484</v>
      </c>
      <c r="O28" s="24">
        <f t="shared" si="5"/>
        <v>-1599073.1912009546</v>
      </c>
      <c r="P28" s="24">
        <f t="shared" si="6"/>
        <v>-12851259.980808502</v>
      </c>
      <c r="Q28" s="24">
        <f t="shared" si="7"/>
        <v>-8369190.663774604</v>
      </c>
      <c r="R28" s="24">
        <f t="shared" si="8"/>
        <v>-1878346.8046299275</v>
      </c>
      <c r="S28" s="24">
        <f t="shared" si="9"/>
        <v>-3155398.5284649548</v>
      </c>
    </row>
    <row r="29" spans="1:19" ht="12" customHeight="1">
      <c r="A29" s="7"/>
      <c r="B29" s="12" t="s">
        <v>156</v>
      </c>
      <c r="C29" s="7"/>
      <c r="D29" s="9">
        <v>108365</v>
      </c>
      <c r="E29" s="9" t="str">
        <f t="shared" si="0"/>
        <v>108365Situs</v>
      </c>
      <c r="F29" s="9">
        <v>3</v>
      </c>
      <c r="G29" s="10">
        <f t="shared" si="3"/>
        <v>-20136254.906610429</v>
      </c>
      <c r="H29" s="10" t="str">
        <f t="shared" si="2"/>
        <v>Situs</v>
      </c>
      <c r="I29" s="13" t="s">
        <v>37</v>
      </c>
      <c r="J29" s="126" t="s">
        <v>33</v>
      </c>
      <c r="K29" s="21">
        <f t="shared" si="4"/>
        <v>-5780688.7344231158</v>
      </c>
      <c r="M29" s="22">
        <v>0.11829233483397059</v>
      </c>
      <c r="N29" s="23">
        <f t="shared" ref="N29:N36" si="10">$N$22*M29</f>
        <v>-897706.54872473201</v>
      </c>
      <c r="O29" s="24">
        <f t="shared" si="5"/>
        <v>-1104496.8089810901</v>
      </c>
      <c r="P29" s="24">
        <f t="shared" si="6"/>
        <v>-8876501.5374493897</v>
      </c>
      <c r="Q29" s="24">
        <f t="shared" si="7"/>
        <v>-5780688.7344231158</v>
      </c>
      <c r="R29" s="24">
        <f t="shared" si="8"/>
        <v>-1297394.0550622768</v>
      </c>
      <c r="S29" s="24">
        <f t="shared" si="9"/>
        <v>-2179467.2219698261</v>
      </c>
    </row>
    <row r="30" spans="1:19" ht="12" customHeight="1">
      <c r="A30" s="7"/>
      <c r="B30" s="12" t="s">
        <v>156</v>
      </c>
      <c r="C30" s="7"/>
      <c r="D30" s="9">
        <v>108366</v>
      </c>
      <c r="E30" s="9" t="str">
        <f t="shared" si="0"/>
        <v>108366Situs</v>
      </c>
      <c r="F30" s="9">
        <v>3</v>
      </c>
      <c r="G30" s="10">
        <f t="shared" si="3"/>
        <v>-9336384.3071686793</v>
      </c>
      <c r="H30" s="10" t="str">
        <f t="shared" si="2"/>
        <v>Situs</v>
      </c>
      <c r="I30" s="13" t="s">
        <v>37</v>
      </c>
      <c r="J30" s="126" t="s">
        <v>33</v>
      </c>
      <c r="K30" s="21">
        <f t="shared" si="4"/>
        <v>-2680276.5377675556</v>
      </c>
      <c r="L30" s="26"/>
      <c r="M30" s="22">
        <v>5.4847473064102925E-2</v>
      </c>
      <c r="N30" s="23">
        <f t="shared" si="10"/>
        <v>-416230.99095774151</v>
      </c>
      <c r="O30" s="24">
        <f t="shared" si="5"/>
        <v>-512111.44885256962</v>
      </c>
      <c r="P30" s="24">
        <f t="shared" si="6"/>
        <v>-4115682.386876951</v>
      </c>
      <c r="Q30" s="24">
        <f t="shared" si="7"/>
        <v>-2680276.5377675556</v>
      </c>
      <c r="R30" s="24">
        <f t="shared" si="8"/>
        <v>-601550.26602890645</v>
      </c>
      <c r="S30" s="24">
        <f t="shared" si="9"/>
        <v>-1010532.6766849554</v>
      </c>
    </row>
    <row r="31" spans="1:19" ht="12" customHeight="1">
      <c r="A31" s="7"/>
      <c r="B31" s="12" t="s">
        <v>156</v>
      </c>
      <c r="C31" s="7"/>
      <c r="D31" s="9">
        <v>108367</v>
      </c>
      <c r="E31" s="9" t="str">
        <f t="shared" si="0"/>
        <v>108367Situs</v>
      </c>
      <c r="F31" s="9">
        <v>3</v>
      </c>
      <c r="G31" s="10">
        <f t="shared" si="3"/>
        <v>-22291077.064575996</v>
      </c>
      <c r="H31" s="10" t="str">
        <f t="shared" si="2"/>
        <v>Situs</v>
      </c>
      <c r="I31" s="13" t="s">
        <v>37</v>
      </c>
      <c r="J31" s="126" t="s">
        <v>33</v>
      </c>
      <c r="K31" s="21">
        <f t="shared" si="4"/>
        <v>-6399292.1555164605</v>
      </c>
      <c r="L31" s="26"/>
      <c r="M31" s="22">
        <v>0.13095104150012638</v>
      </c>
      <c r="N31" s="23">
        <f t="shared" si="10"/>
        <v>-993771.97755021905</v>
      </c>
      <c r="O31" s="24">
        <f t="shared" si="5"/>
        <v>-1222691.2899524942</v>
      </c>
      <c r="P31" s="24">
        <f t="shared" si="6"/>
        <v>-9826394.2700762562</v>
      </c>
      <c r="Q31" s="24">
        <f t="shared" si="7"/>
        <v>-6399292.1555164605</v>
      </c>
      <c r="R31" s="24">
        <f t="shared" si="8"/>
        <v>-1436230.8680856964</v>
      </c>
      <c r="S31" s="24">
        <f t="shared" si="9"/>
        <v>-2412696.5033948687</v>
      </c>
    </row>
    <row r="32" spans="1:19" ht="12" customHeight="1">
      <c r="A32" s="7"/>
      <c r="B32" s="12" t="s">
        <v>156</v>
      </c>
      <c r="C32" s="7"/>
      <c r="D32" s="9">
        <v>108368</v>
      </c>
      <c r="E32" s="9" t="str">
        <f t="shared" si="0"/>
        <v>108368Situs</v>
      </c>
      <c r="F32" s="9">
        <v>3</v>
      </c>
      <c r="G32" s="10">
        <f t="shared" si="3"/>
        <v>-33975257.278129727</v>
      </c>
      <c r="H32" s="10" t="str">
        <f t="shared" si="2"/>
        <v>Situs</v>
      </c>
      <c r="I32" s="13" t="s">
        <v>37</v>
      </c>
      <c r="J32" s="126" t="s">
        <v>33</v>
      </c>
      <c r="K32" s="21">
        <f t="shared" si="4"/>
        <v>-9753570.7562152594</v>
      </c>
      <c r="L32" s="26"/>
      <c r="M32" s="22">
        <v>0.19959086377553936</v>
      </c>
      <c r="N32" s="23">
        <f t="shared" si="10"/>
        <v>-1514671.4766295517</v>
      </c>
      <c r="O32" s="24">
        <f t="shared" si="5"/>
        <v>-1863582.0524742545</v>
      </c>
      <c r="P32" s="24">
        <f t="shared" si="6"/>
        <v>-14977036.438168671</v>
      </c>
      <c r="Q32" s="24">
        <f t="shared" si="7"/>
        <v>-9753570.7562152594</v>
      </c>
      <c r="R32" s="24">
        <f t="shared" si="8"/>
        <v>-2189051.3909508712</v>
      </c>
      <c r="S32" s="24">
        <f t="shared" si="9"/>
        <v>-3677345.1636911239</v>
      </c>
    </row>
    <row r="33" spans="1:19" ht="12" customHeight="1">
      <c r="A33" s="7"/>
      <c r="B33" s="12" t="s">
        <v>156</v>
      </c>
      <c r="C33" s="7"/>
      <c r="D33" s="9">
        <v>108369</v>
      </c>
      <c r="E33" s="9" t="str">
        <f t="shared" si="0"/>
        <v>108369Situs</v>
      </c>
      <c r="F33" s="9">
        <v>3</v>
      </c>
      <c r="G33" s="10">
        <f t="shared" si="3"/>
        <v>-18116916.99469262</v>
      </c>
      <c r="H33" s="10" t="str">
        <f t="shared" si="2"/>
        <v>Situs</v>
      </c>
      <c r="I33" s="13" t="s">
        <v>37</v>
      </c>
      <c r="J33" s="126" t="s">
        <v>33</v>
      </c>
      <c r="K33" s="21">
        <f t="shared" si="4"/>
        <v>-5200979.9468379607</v>
      </c>
      <c r="L33" s="26"/>
      <c r="M33" s="22">
        <v>0.10642954319136508</v>
      </c>
      <c r="N33" s="23">
        <f t="shared" si="10"/>
        <v>-807681.22494808293</v>
      </c>
      <c r="O33" s="24">
        <f t="shared" si="5"/>
        <v>-993733.79518771742</v>
      </c>
      <c r="P33" s="24">
        <f t="shared" si="6"/>
        <v>-7986333.2234853124</v>
      </c>
      <c r="Q33" s="24">
        <f t="shared" si="7"/>
        <v>-5200979.9468379607</v>
      </c>
      <c r="R33" s="24">
        <f t="shared" si="8"/>
        <v>-1167286.5939561913</v>
      </c>
      <c r="S33" s="24">
        <f t="shared" si="9"/>
        <v>-1960902.2102773567</v>
      </c>
    </row>
    <row r="34" spans="1:19" ht="12" customHeight="1">
      <c r="A34" s="7"/>
      <c r="B34" s="12" t="s">
        <v>156</v>
      </c>
      <c r="C34" s="7"/>
      <c r="D34" s="9">
        <v>108370</v>
      </c>
      <c r="E34" s="9" t="str">
        <f t="shared" si="0"/>
        <v>108370Situs</v>
      </c>
      <c r="F34" s="9">
        <v>3</v>
      </c>
      <c r="G34" s="10">
        <f t="shared" si="3"/>
        <v>-5689105.2448651213</v>
      </c>
      <c r="H34" s="10" t="str">
        <f t="shared" si="2"/>
        <v>Situs</v>
      </c>
      <c r="I34" s="13" t="s">
        <v>37</v>
      </c>
      <c r="J34" s="126" t="s">
        <v>33</v>
      </c>
      <c r="K34" s="21">
        <f t="shared" si="4"/>
        <v>-1633220.6137866769</v>
      </c>
      <c r="L34" s="26"/>
      <c r="M34" s="22">
        <v>3.3421187090274404E-2</v>
      </c>
      <c r="N34" s="23">
        <f t="shared" si="10"/>
        <v>-253629.43895903105</v>
      </c>
      <c r="O34" s="24">
        <f t="shared" si="5"/>
        <v>-312053.98511558858</v>
      </c>
      <c r="P34" s="24">
        <f t="shared" si="6"/>
        <v>-2507882.0111766886</v>
      </c>
      <c r="Q34" s="24">
        <f t="shared" si="7"/>
        <v>-1633220.6137866769</v>
      </c>
      <c r="R34" s="24">
        <f t="shared" si="8"/>
        <v>-366553.33166688069</v>
      </c>
      <c r="S34" s="24">
        <f t="shared" si="9"/>
        <v>-615765.86416025541</v>
      </c>
    </row>
    <row r="35" spans="1:19" ht="12" customHeight="1">
      <c r="A35" s="7"/>
      <c r="B35" s="12" t="s">
        <v>156</v>
      </c>
      <c r="C35" s="7"/>
      <c r="D35" s="9">
        <v>108371</v>
      </c>
      <c r="E35" s="9" t="str">
        <f t="shared" si="0"/>
        <v>108371Situs</v>
      </c>
      <c r="F35" s="9">
        <v>3</v>
      </c>
      <c r="G35" s="10">
        <f t="shared" si="3"/>
        <v>-274139.4015932944</v>
      </c>
      <c r="H35" s="10" t="str">
        <f t="shared" si="2"/>
        <v>Situs</v>
      </c>
      <c r="I35" s="13" t="s">
        <v>37</v>
      </c>
      <c r="J35" s="126" t="s">
        <v>33</v>
      </c>
      <c r="K35" s="21">
        <f t="shared" si="4"/>
        <v>-78699.5674121911</v>
      </c>
      <c r="L35" s="26"/>
      <c r="M35" s="22">
        <v>1.6104578549913217E-3</v>
      </c>
      <c r="N35" s="23">
        <f t="shared" si="10"/>
        <v>-12221.574330239024</v>
      </c>
      <c r="O35" s="24">
        <f t="shared" si="5"/>
        <v>-15036.862399689779</v>
      </c>
      <c r="P35" s="24">
        <f t="shared" si="6"/>
        <v>-120846.64357916352</v>
      </c>
      <c r="Q35" s="24">
        <f t="shared" si="7"/>
        <v>-78699.5674121911</v>
      </c>
      <c r="R35" s="24">
        <f t="shared" si="8"/>
        <v>-17663.007919546653</v>
      </c>
      <c r="S35" s="24">
        <f t="shared" si="9"/>
        <v>-29671.745952464324</v>
      </c>
    </row>
    <row r="36" spans="1:19" ht="12" customHeight="1">
      <c r="A36" s="7"/>
      <c r="B36" s="12" t="s">
        <v>156</v>
      </c>
      <c r="C36" s="7"/>
      <c r="D36" s="9">
        <v>108373</v>
      </c>
      <c r="E36" s="9" t="str">
        <f t="shared" si="0"/>
        <v>108373Situs</v>
      </c>
      <c r="F36" s="9">
        <v>3</v>
      </c>
      <c r="G36" s="10">
        <f t="shared" si="3"/>
        <v>-1887744.1282277147</v>
      </c>
      <c r="H36" s="10" t="str">
        <f t="shared" si="2"/>
        <v>Situs</v>
      </c>
      <c r="I36" s="13" t="s">
        <v>37</v>
      </c>
      <c r="J36" s="126" t="s">
        <v>33</v>
      </c>
      <c r="K36" s="21">
        <f t="shared" si="4"/>
        <v>-541931.0227313888</v>
      </c>
      <c r="L36" s="26"/>
      <c r="M36" s="22">
        <v>1.1089731508308769E-2</v>
      </c>
      <c r="N36" s="23">
        <f t="shared" si="10"/>
        <v>-84158.661781260773</v>
      </c>
      <c r="O36" s="24">
        <f t="shared" si="5"/>
        <v>-103544.9429633424</v>
      </c>
      <c r="P36" s="24">
        <f t="shared" si="6"/>
        <v>-832158.89619193471</v>
      </c>
      <c r="Q36" s="24">
        <f t="shared" si="7"/>
        <v>-541931.0227313888</v>
      </c>
      <c r="R36" s="24">
        <f t="shared" si="8"/>
        <v>-121628.77460581504</v>
      </c>
      <c r="S36" s="24">
        <f t="shared" si="9"/>
        <v>-204321.82995397289</v>
      </c>
    </row>
    <row r="37" spans="1:19" ht="12" customHeight="1">
      <c r="A37" s="7"/>
      <c r="B37" s="12" t="s">
        <v>157</v>
      </c>
      <c r="C37" s="7"/>
      <c r="D37" s="9" t="s">
        <v>47</v>
      </c>
      <c r="E37" s="9" t="str">
        <f t="shared" si="0"/>
        <v>108GPCA</v>
      </c>
      <c r="F37" s="9">
        <v>3</v>
      </c>
      <c r="G37" s="10">
        <f>'6.2.2_6.2.3'!K49</f>
        <v>-4828.7776146307588</v>
      </c>
      <c r="H37" s="10" t="str">
        <f t="shared" si="2"/>
        <v>CA</v>
      </c>
      <c r="I37" s="9" t="s">
        <v>30</v>
      </c>
      <c r="J37" s="14">
        <v>0</v>
      </c>
      <c r="K37" s="15">
        <f t="shared" ref="K37:K52" si="11">G37*J37</f>
        <v>0</v>
      </c>
      <c r="L37" s="9"/>
      <c r="M37" s="9"/>
      <c r="N37" s="27">
        <f>SUM(N24:N36)</f>
        <v>-7588881.8154169498</v>
      </c>
      <c r="O37" s="27">
        <f t="shared" ref="O37:S37" si="12">SUM(O24:O36)</f>
        <v>-9337010.8091222383</v>
      </c>
      <c r="P37" s="27">
        <f t="shared" si="12"/>
        <v>-75038687.41713503</v>
      </c>
      <c r="Q37" s="27">
        <f t="shared" si="12"/>
        <v>-48867821.76154197</v>
      </c>
      <c r="R37" s="27">
        <f t="shared" si="12"/>
        <v>-10967693.358012054</v>
      </c>
      <c r="S37" s="27">
        <f t="shared" si="12"/>
        <v>-18424416.299068086</v>
      </c>
    </row>
    <row r="38" spans="1:19" ht="12" customHeight="1">
      <c r="A38" s="7"/>
      <c r="B38" s="12" t="s">
        <v>157</v>
      </c>
      <c r="C38" s="7"/>
      <c r="D38" s="9" t="s">
        <v>47</v>
      </c>
      <c r="E38" s="9" t="str">
        <f t="shared" si="0"/>
        <v>108GPOR</v>
      </c>
      <c r="F38" s="9">
        <v>3</v>
      </c>
      <c r="G38" s="10">
        <f>'6.2.2_6.2.3'!K50</f>
        <v>2846491.0375119597</v>
      </c>
      <c r="H38" s="10" t="str">
        <f t="shared" si="2"/>
        <v>OR</v>
      </c>
      <c r="I38" s="9" t="s">
        <v>32</v>
      </c>
      <c r="J38" s="14">
        <v>0</v>
      </c>
      <c r="K38" s="15">
        <f t="shared" si="11"/>
        <v>0</v>
      </c>
      <c r="L38" s="20"/>
      <c r="N38" s="28"/>
      <c r="O38" s="28"/>
    </row>
    <row r="39" spans="1:19" ht="12" customHeight="1">
      <c r="A39" s="7"/>
      <c r="B39" s="12" t="s">
        <v>157</v>
      </c>
      <c r="C39" s="7"/>
      <c r="D39" s="9" t="s">
        <v>47</v>
      </c>
      <c r="E39" s="9" t="str">
        <f t="shared" si="0"/>
        <v>108GPWA</v>
      </c>
      <c r="F39" s="9">
        <v>3</v>
      </c>
      <c r="G39" s="10">
        <f>'6.2.2_6.2.3'!K51</f>
        <v>-1327863.2509430069</v>
      </c>
      <c r="H39" s="10" t="str">
        <f t="shared" si="2"/>
        <v>WA</v>
      </c>
      <c r="I39" s="9" t="s">
        <v>34</v>
      </c>
      <c r="J39" s="14">
        <v>0</v>
      </c>
      <c r="K39" s="15">
        <f t="shared" si="11"/>
        <v>0</v>
      </c>
      <c r="L39" s="20"/>
    </row>
    <row r="40" spans="1:19" ht="12" customHeight="1">
      <c r="A40" s="7"/>
      <c r="B40" s="12" t="s">
        <v>157</v>
      </c>
      <c r="C40" s="7"/>
      <c r="D40" s="9" t="s">
        <v>47</v>
      </c>
      <c r="E40" s="9" t="str">
        <f t="shared" si="0"/>
        <v>108GPWYP</v>
      </c>
      <c r="F40" s="9">
        <v>3</v>
      </c>
      <c r="G40" s="10">
        <f>'6.2.2_6.2.3'!K52</f>
        <v>-883401.68378827721</v>
      </c>
      <c r="H40" s="10" t="str">
        <f t="shared" si="2"/>
        <v>WYP</v>
      </c>
      <c r="I40" s="9" t="s">
        <v>35</v>
      </c>
      <c r="J40" s="14">
        <v>0</v>
      </c>
      <c r="K40" s="15">
        <f t="shared" si="11"/>
        <v>0</v>
      </c>
      <c r="L40" s="20"/>
    </row>
    <row r="41" spans="1:19" ht="12" customHeight="1">
      <c r="A41" s="7"/>
      <c r="B41" s="12" t="s">
        <v>157</v>
      </c>
      <c r="C41" s="7"/>
      <c r="D41" s="9" t="s">
        <v>47</v>
      </c>
      <c r="E41" s="9" t="str">
        <f t="shared" si="0"/>
        <v>108GPUT</v>
      </c>
      <c r="F41" s="9">
        <v>3</v>
      </c>
      <c r="G41" s="10">
        <f>'6.2.2_6.2.3'!K53</f>
        <v>-222251.75766360015</v>
      </c>
      <c r="H41" s="10" t="str">
        <f t="shared" si="2"/>
        <v>UT</v>
      </c>
      <c r="I41" s="9" t="s">
        <v>33</v>
      </c>
      <c r="J41" s="14">
        <v>1</v>
      </c>
      <c r="K41" s="15">
        <f t="shared" si="11"/>
        <v>-222251.75766360015</v>
      </c>
      <c r="L41" s="20"/>
    </row>
    <row r="42" spans="1:19" ht="12" customHeight="1">
      <c r="B42" s="12" t="s">
        <v>157</v>
      </c>
      <c r="C42" s="7"/>
      <c r="D42" s="9" t="s">
        <v>47</v>
      </c>
      <c r="E42" s="9" t="str">
        <f t="shared" si="0"/>
        <v>108GPID</v>
      </c>
      <c r="F42" s="9">
        <v>3</v>
      </c>
      <c r="G42" s="10">
        <f>'6.2.2_6.2.3'!K54</f>
        <v>189111.99237611331</v>
      </c>
      <c r="H42" s="10" t="str">
        <f t="shared" si="2"/>
        <v>ID</v>
      </c>
      <c r="I42" s="9" t="s">
        <v>31</v>
      </c>
      <c r="J42" s="14">
        <v>0</v>
      </c>
      <c r="K42" s="15">
        <f t="shared" si="11"/>
        <v>0</v>
      </c>
    </row>
    <row r="43" spans="1:19" ht="12" customHeight="1">
      <c r="B43" s="12" t="s">
        <v>157</v>
      </c>
      <c r="C43" s="7"/>
      <c r="D43" s="9" t="s">
        <v>47</v>
      </c>
      <c r="E43" s="9" t="str">
        <f t="shared" si="0"/>
        <v>108GPWYU</v>
      </c>
      <c r="F43" s="9">
        <v>3</v>
      </c>
      <c r="G43" s="10">
        <f>'6.2.2_6.2.3'!K55</f>
        <v>-50610.824784843717</v>
      </c>
      <c r="H43" s="10" t="str">
        <f t="shared" si="2"/>
        <v>WYU</v>
      </c>
      <c r="I43" s="9" t="s">
        <v>40</v>
      </c>
      <c r="J43" s="14">
        <v>0</v>
      </c>
      <c r="K43" s="15">
        <f t="shared" si="11"/>
        <v>0</v>
      </c>
    </row>
    <row r="44" spans="1:19" ht="12" customHeight="1">
      <c r="B44" s="12" t="s">
        <v>157</v>
      </c>
      <c r="C44" s="7"/>
      <c r="D44" s="9" t="s">
        <v>47</v>
      </c>
      <c r="E44" s="9" t="str">
        <f t="shared" si="0"/>
        <v>108GPDGP</v>
      </c>
      <c r="F44" s="9">
        <v>3</v>
      </c>
      <c r="G44" s="10">
        <f>'6.2.2_6.2.3'!K56</f>
        <v>2098150.8037367295</v>
      </c>
      <c r="H44" s="10" t="s">
        <v>15</v>
      </c>
      <c r="I44" s="9" t="s">
        <v>16</v>
      </c>
      <c r="J44" s="14">
        <v>0.4315468104876492</v>
      </c>
      <c r="K44" s="15">
        <f t="shared" si="11"/>
        <v>905450.28727468324</v>
      </c>
    </row>
    <row r="45" spans="1:19" ht="12" customHeight="1">
      <c r="B45" s="12" t="s">
        <v>157</v>
      </c>
      <c r="C45" s="7"/>
      <c r="D45" s="9" t="s">
        <v>47</v>
      </c>
      <c r="E45" s="9" t="str">
        <f t="shared" si="0"/>
        <v>108GPDGU</v>
      </c>
      <c r="F45" s="9">
        <v>3</v>
      </c>
      <c r="G45" s="10">
        <f>'6.2.2_6.2.3'!K57</f>
        <v>4482237.7692190297</v>
      </c>
      <c r="H45" s="10" t="s">
        <v>15</v>
      </c>
      <c r="I45" s="9" t="s">
        <v>17</v>
      </c>
      <c r="J45" s="14">
        <v>0.4315468104876492</v>
      </c>
      <c r="K45" s="15">
        <f t="shared" si="11"/>
        <v>1934295.413153748</v>
      </c>
    </row>
    <row r="46" spans="1:19" ht="12" customHeight="1">
      <c r="B46" s="12" t="s">
        <v>157</v>
      </c>
      <c r="C46" s="7"/>
      <c r="D46" s="9" t="s">
        <v>47</v>
      </c>
      <c r="E46" s="9" t="str">
        <f t="shared" si="0"/>
        <v>108GPSG</v>
      </c>
      <c r="F46" s="9">
        <v>3</v>
      </c>
      <c r="G46" s="10">
        <f>'6.2.2_6.2.3'!K58</f>
        <v>-3916687.7037898153</v>
      </c>
      <c r="H46" s="10" t="str">
        <f t="shared" si="2"/>
        <v>SG</v>
      </c>
      <c r="I46" s="9" t="s">
        <v>15</v>
      </c>
      <c r="J46" s="14">
        <v>0.4315468104876492</v>
      </c>
      <c r="K46" s="15">
        <f t="shared" si="11"/>
        <v>-1690234.0862466893</v>
      </c>
      <c r="L46" s="26"/>
    </row>
    <row r="47" spans="1:19" ht="12" customHeight="1">
      <c r="B47" s="12" t="s">
        <v>157</v>
      </c>
      <c r="C47" s="7"/>
      <c r="D47" s="9" t="s">
        <v>47</v>
      </c>
      <c r="E47" s="9" t="str">
        <f t="shared" si="0"/>
        <v>108GPSO</v>
      </c>
      <c r="F47" s="9">
        <v>3</v>
      </c>
      <c r="G47" s="10">
        <f>'6.2.2_6.2.3'!K59</f>
        <v>7315837.9315915778</v>
      </c>
      <c r="H47" s="10" t="str">
        <f t="shared" si="2"/>
        <v>SO</v>
      </c>
      <c r="I47" s="9" t="s">
        <v>41</v>
      </c>
      <c r="J47" s="14">
        <v>0.42853606113710269</v>
      </c>
      <c r="K47" s="15">
        <f t="shared" si="11"/>
        <v>3135100.3711216631</v>
      </c>
      <c r="L47" s="26"/>
    </row>
    <row r="48" spans="1:19" ht="12" customHeight="1">
      <c r="A48" s="7"/>
      <c r="B48" s="12" t="s">
        <v>157</v>
      </c>
      <c r="C48" s="7"/>
      <c r="D48" s="9" t="s">
        <v>47</v>
      </c>
      <c r="E48" s="9" t="str">
        <f t="shared" si="0"/>
        <v>108GPSSGCH</v>
      </c>
      <c r="F48" s="9">
        <v>3</v>
      </c>
      <c r="G48" s="10">
        <f>'6.2.2_6.2.3'!K60</f>
        <v>427125.71103903558</v>
      </c>
      <c r="H48" s="10" t="s">
        <v>15</v>
      </c>
      <c r="I48" s="9" t="s">
        <v>18</v>
      </c>
      <c r="J48" s="14">
        <v>0.4315468104876492</v>
      </c>
      <c r="K48" s="15">
        <f t="shared" si="11"/>
        <v>184324.7382761651</v>
      </c>
      <c r="L48" s="26"/>
    </row>
    <row r="49" spans="1:12" ht="12" customHeight="1">
      <c r="A49" s="7"/>
      <c r="B49" s="12" t="s">
        <v>157</v>
      </c>
      <c r="C49" s="7"/>
      <c r="D49" s="9" t="s">
        <v>47</v>
      </c>
      <c r="E49" s="9" t="str">
        <f t="shared" si="0"/>
        <v>108GPSSGCT</v>
      </c>
      <c r="F49" s="9">
        <v>3</v>
      </c>
      <c r="G49" s="10">
        <f>'6.2.2_6.2.3'!K61</f>
        <v>-5907.8438791344306</v>
      </c>
      <c r="H49" s="10" t="s">
        <v>15</v>
      </c>
      <c r="I49" s="9" t="s">
        <v>26</v>
      </c>
      <c r="J49" s="14">
        <v>0.4315468104876492</v>
      </c>
      <c r="K49" s="15">
        <f t="shared" si="11"/>
        <v>-2549.5111828994445</v>
      </c>
      <c r="L49" s="26"/>
    </row>
    <row r="50" spans="1:12" ht="12" customHeight="1">
      <c r="A50" s="7"/>
      <c r="B50" s="12" t="s">
        <v>157</v>
      </c>
      <c r="C50" s="7"/>
      <c r="D50" s="9" t="s">
        <v>47</v>
      </c>
      <c r="E50" s="9" t="str">
        <f t="shared" si="0"/>
        <v>108GPCN</v>
      </c>
      <c r="F50" s="9">
        <v>3</v>
      </c>
      <c r="G50" s="10">
        <f>'6.2.2_6.2.3'!K62</f>
        <v>-340968.0993858939</v>
      </c>
      <c r="H50" s="10" t="str">
        <f t="shared" si="2"/>
        <v>CN</v>
      </c>
      <c r="I50" s="9" t="s">
        <v>42</v>
      </c>
      <c r="J50" s="14">
        <v>0.49892765457990973</v>
      </c>
      <c r="K50" s="15">
        <f t="shared" si="11"/>
        <v>-170118.41411317361</v>
      </c>
      <c r="L50" s="26"/>
    </row>
    <row r="51" spans="1:12" ht="12" customHeight="1">
      <c r="A51" s="7"/>
      <c r="B51" s="12" t="s">
        <v>157</v>
      </c>
      <c r="C51" s="7"/>
      <c r="D51" s="9" t="s">
        <v>47</v>
      </c>
      <c r="E51" s="9" t="str">
        <f t="shared" si="0"/>
        <v>108GPSE</v>
      </c>
      <c r="F51" s="9">
        <v>3</v>
      </c>
      <c r="G51" s="10">
        <f>'6.2.2_6.2.3'!K63</f>
        <v>38861.053863364272</v>
      </c>
      <c r="H51" s="10" t="str">
        <f t="shared" si="2"/>
        <v>SE</v>
      </c>
      <c r="I51" s="9" t="s">
        <v>43</v>
      </c>
      <c r="J51" s="14">
        <v>0.429533673391716</v>
      </c>
      <c r="K51" s="15">
        <f t="shared" si="11"/>
        <v>16692.131217804192</v>
      </c>
      <c r="L51" s="26"/>
    </row>
    <row r="52" spans="1:12" ht="12" customHeight="1">
      <c r="A52" s="7"/>
      <c r="B52" s="12" t="s">
        <v>158</v>
      </c>
      <c r="C52" s="7"/>
      <c r="D52" s="9" t="s">
        <v>49</v>
      </c>
      <c r="E52" s="9" t="str">
        <f t="shared" si="0"/>
        <v>108MPSE</v>
      </c>
      <c r="F52" s="9">
        <v>3</v>
      </c>
      <c r="G52" s="10">
        <f>'6.2.2_6.2.3'!K67</f>
        <v>8718348.5835394561</v>
      </c>
      <c r="H52" s="10" t="str">
        <f t="shared" si="2"/>
        <v>SE</v>
      </c>
      <c r="I52" s="20" t="s">
        <v>43</v>
      </c>
      <c r="J52" s="14">
        <v>0.429533673391716</v>
      </c>
      <c r="K52" s="15">
        <f t="shared" si="11"/>
        <v>3744824.2929971665</v>
      </c>
      <c r="L52" s="26"/>
    </row>
    <row r="53" spans="1:12" ht="12" customHeight="1">
      <c r="A53" s="7"/>
      <c r="B53" s="29" t="s">
        <v>159</v>
      </c>
      <c r="C53" s="29"/>
      <c r="D53" s="20"/>
      <c r="E53" s="20"/>
      <c r="F53" s="20"/>
      <c r="G53" s="30">
        <f>SUM(G9:G52)</f>
        <v>-453548577.8869381</v>
      </c>
      <c r="H53" s="21"/>
      <c r="I53" s="20"/>
      <c r="J53" s="31"/>
      <c r="K53" s="30">
        <f>SUM(K9:K52)</f>
        <v>-171656204.71123123</v>
      </c>
      <c r="L53" s="26" t="s">
        <v>160</v>
      </c>
    </row>
    <row r="54" spans="1:12" ht="12" customHeight="1">
      <c r="A54" s="7"/>
      <c r="B54" s="32"/>
      <c r="C54" s="29"/>
      <c r="D54" s="20"/>
      <c r="E54" s="20"/>
      <c r="F54" s="20"/>
      <c r="G54" s="21"/>
      <c r="H54" s="21"/>
      <c r="I54" s="20"/>
      <c r="J54" s="31"/>
      <c r="K54" s="21"/>
      <c r="L54" s="26"/>
    </row>
    <row r="55" spans="1:12" ht="12" customHeight="1">
      <c r="A55" s="7"/>
      <c r="B55" s="32"/>
      <c r="C55" s="29"/>
      <c r="D55" s="20"/>
      <c r="E55" s="20"/>
      <c r="F55" s="20"/>
      <c r="G55" s="21"/>
      <c r="H55" s="21"/>
      <c r="I55" s="20"/>
      <c r="J55" s="31"/>
      <c r="K55" s="21"/>
      <c r="L55" s="26"/>
    </row>
    <row r="56" spans="1:12" ht="12" customHeight="1">
      <c r="A56" s="7"/>
      <c r="B56" s="33"/>
      <c r="C56" s="34"/>
      <c r="D56" s="9"/>
      <c r="E56" s="9"/>
      <c r="F56" s="9"/>
      <c r="G56" s="9"/>
      <c r="H56" s="9"/>
      <c r="I56" s="9"/>
      <c r="J56" s="9"/>
      <c r="K56" s="9"/>
      <c r="L56" s="11"/>
    </row>
    <row r="57" spans="1:12" ht="12" customHeight="1">
      <c r="A57" s="7"/>
      <c r="B57" s="34"/>
      <c r="C57" s="34"/>
      <c r="D57" s="9"/>
      <c r="E57" s="9"/>
      <c r="F57" s="9"/>
      <c r="G57" s="9"/>
      <c r="H57" s="9"/>
      <c r="I57" s="9"/>
      <c r="J57" s="9"/>
      <c r="K57" s="9"/>
      <c r="L57" s="9"/>
    </row>
    <row r="58" spans="1:12" ht="12" customHeight="1">
      <c r="A58" s="7"/>
      <c r="B58" s="35"/>
      <c r="C58" s="34"/>
      <c r="D58" s="9"/>
      <c r="E58" s="9"/>
      <c r="F58" s="9"/>
      <c r="G58" s="9"/>
      <c r="H58" s="9"/>
      <c r="I58" s="9"/>
      <c r="J58" s="9"/>
      <c r="K58" s="9"/>
      <c r="L58" s="11"/>
    </row>
    <row r="59" spans="1:12" ht="12" customHeight="1">
      <c r="A59" s="7"/>
      <c r="B59" s="35"/>
      <c r="C59" s="34"/>
      <c r="D59" s="9"/>
      <c r="E59" s="9"/>
      <c r="F59" s="9"/>
      <c r="G59" s="9"/>
      <c r="H59" s="9"/>
      <c r="I59" s="9"/>
      <c r="J59" s="9"/>
      <c r="K59" s="9"/>
      <c r="L59" s="11"/>
    </row>
    <row r="60" spans="1:12" ht="12" customHeight="1" thickBot="1">
      <c r="A60" s="7"/>
      <c r="B60" s="36" t="s">
        <v>46</v>
      </c>
      <c r="C60" s="7"/>
      <c r="D60" s="9"/>
      <c r="E60" s="9"/>
      <c r="F60" s="9"/>
      <c r="G60" s="9"/>
      <c r="H60" s="9"/>
      <c r="I60" s="9"/>
      <c r="J60" s="9"/>
      <c r="K60" s="9"/>
      <c r="L60" s="11"/>
    </row>
    <row r="61" spans="1:12" ht="12" customHeight="1">
      <c r="A61" s="37"/>
      <c r="B61" s="38"/>
      <c r="C61" s="39"/>
      <c r="D61" s="40"/>
      <c r="E61" s="40"/>
      <c r="F61" s="40"/>
      <c r="G61" s="40"/>
      <c r="H61" s="40"/>
      <c r="I61" s="40"/>
      <c r="J61" s="40"/>
      <c r="K61" s="40"/>
      <c r="L61" s="41"/>
    </row>
    <row r="62" spans="1:12" ht="12" customHeight="1">
      <c r="A62" s="42"/>
      <c r="B62" s="35"/>
      <c r="C62" s="7"/>
      <c r="D62" s="9"/>
      <c r="E62" s="9"/>
      <c r="F62" s="9"/>
      <c r="G62" s="43"/>
      <c r="H62" s="43"/>
      <c r="I62" s="9"/>
      <c r="J62" s="9"/>
      <c r="K62" s="9"/>
      <c r="L62" s="44"/>
    </row>
    <row r="63" spans="1:12" ht="12" customHeight="1">
      <c r="A63" s="42"/>
      <c r="B63" s="35"/>
      <c r="C63" s="7"/>
      <c r="D63" s="9"/>
      <c r="E63" s="9"/>
      <c r="F63" s="9"/>
      <c r="G63" s="9"/>
      <c r="H63" s="9"/>
      <c r="I63" s="9"/>
      <c r="J63" s="9"/>
      <c r="K63" s="9"/>
      <c r="L63" s="44"/>
    </row>
    <row r="64" spans="1:12" ht="12" customHeight="1">
      <c r="A64" s="42"/>
      <c r="B64" s="35"/>
      <c r="C64" s="7"/>
      <c r="D64" s="9"/>
      <c r="E64" s="9"/>
      <c r="F64" s="9"/>
      <c r="G64" s="9"/>
      <c r="H64" s="9"/>
      <c r="I64" s="9"/>
      <c r="J64" s="9"/>
      <c r="K64" s="9"/>
      <c r="L64" s="44"/>
    </row>
    <row r="65" spans="1:12" ht="12" customHeight="1">
      <c r="A65" s="42"/>
      <c r="B65" s="7"/>
      <c r="C65" s="7"/>
      <c r="D65" s="9"/>
      <c r="E65" s="9"/>
      <c r="F65" s="9"/>
      <c r="G65" s="9"/>
      <c r="H65" s="9"/>
      <c r="I65" s="9"/>
      <c r="J65" s="9"/>
      <c r="K65" s="9"/>
      <c r="L65" s="45"/>
    </row>
    <row r="66" spans="1:12" ht="12" customHeight="1">
      <c r="A66" s="42"/>
      <c r="B66" s="7"/>
      <c r="C66" s="7"/>
      <c r="D66" s="9"/>
      <c r="E66" s="9"/>
      <c r="F66" s="9"/>
      <c r="G66" s="9"/>
      <c r="H66" s="9"/>
      <c r="I66" s="9"/>
      <c r="J66" s="9"/>
      <c r="K66" s="9"/>
      <c r="L66" s="45"/>
    </row>
    <row r="67" spans="1:12" ht="12" customHeight="1">
      <c r="A67" s="42"/>
      <c r="B67" s="7"/>
      <c r="C67" s="7"/>
      <c r="D67" s="9"/>
      <c r="E67" s="9"/>
      <c r="F67" s="9"/>
      <c r="G67" s="9"/>
      <c r="H67" s="9"/>
      <c r="I67" s="9"/>
      <c r="J67" s="9"/>
      <c r="K67" s="9"/>
      <c r="L67" s="45"/>
    </row>
    <row r="68" spans="1:12" ht="12" customHeight="1">
      <c r="A68" s="42"/>
      <c r="B68" s="7"/>
      <c r="C68" s="7"/>
      <c r="D68" s="9"/>
      <c r="E68" s="9"/>
      <c r="F68" s="9"/>
      <c r="G68" s="9"/>
      <c r="H68" s="9"/>
      <c r="I68" s="9"/>
      <c r="J68" s="9"/>
      <c r="K68" s="9"/>
      <c r="L68" s="45"/>
    </row>
    <row r="69" spans="1:12" ht="12" customHeight="1" thickBot="1">
      <c r="A69" s="46"/>
      <c r="B69" s="47"/>
      <c r="C69" s="47"/>
      <c r="D69" s="48"/>
      <c r="E69" s="48"/>
      <c r="F69" s="48"/>
      <c r="G69" s="48"/>
      <c r="H69" s="48"/>
      <c r="I69" s="48"/>
      <c r="J69" s="48"/>
      <c r="K69" s="48"/>
      <c r="L69" s="49"/>
    </row>
    <row r="70" spans="1:12" ht="12" customHeight="1">
      <c r="A70" s="7"/>
      <c r="B70" s="7"/>
      <c r="C70" s="7"/>
      <c r="D70" s="9"/>
      <c r="E70" s="9"/>
      <c r="F70" s="9"/>
      <c r="G70" s="9"/>
      <c r="H70" s="9"/>
      <c r="I70" s="9"/>
      <c r="J70" s="9"/>
      <c r="K70" s="9"/>
      <c r="L70" s="9"/>
    </row>
    <row r="71" spans="1:12" ht="12" customHeight="1">
      <c r="A71" s="7"/>
      <c r="B71" s="7"/>
      <c r="C71" s="7"/>
      <c r="D71" s="9"/>
      <c r="E71" s="9"/>
      <c r="F71" s="9"/>
      <c r="G71" s="9"/>
      <c r="H71" s="9"/>
      <c r="I71" s="9"/>
      <c r="J71" s="9"/>
      <c r="K71" s="9"/>
      <c r="L71" s="9"/>
    </row>
    <row r="72" spans="1:12" ht="12" customHeight="1"/>
    <row r="74" spans="1:12">
      <c r="D74" s="5"/>
      <c r="E74" s="5"/>
      <c r="I74" s="50"/>
    </row>
    <row r="75" spans="1:12">
      <c r="D75" s="51"/>
      <c r="E75" s="51"/>
    </row>
    <row r="76" spans="1:12">
      <c r="D76" s="51"/>
      <c r="E76" s="51"/>
    </row>
    <row r="77" spans="1:12">
      <c r="D77" s="51"/>
      <c r="E77" s="51"/>
    </row>
    <row r="78" spans="1:12">
      <c r="D78" s="51"/>
      <c r="E78" s="51"/>
    </row>
    <row r="79" spans="1:12">
      <c r="D79" s="51"/>
      <c r="E79" s="51"/>
    </row>
    <row r="80" spans="1:12">
      <c r="D80" s="51"/>
      <c r="E80" s="51"/>
    </row>
    <row r="81" spans="4:5">
      <c r="D81" s="51"/>
      <c r="E81" s="51"/>
    </row>
    <row r="82" spans="4:5">
      <c r="D82" s="51"/>
      <c r="E82" s="51"/>
    </row>
    <row r="83" spans="4:5">
      <c r="D83" s="51"/>
      <c r="E83" s="51"/>
    </row>
    <row r="84" spans="4:5">
      <c r="D84" s="51"/>
      <c r="E84" s="51"/>
    </row>
    <row r="85" spans="4:5">
      <c r="D85" s="51"/>
      <c r="E85" s="51"/>
    </row>
    <row r="86" spans="4:5">
      <c r="D86" s="51"/>
      <c r="E86" s="51"/>
    </row>
    <row r="87" spans="4:5">
      <c r="D87" s="51"/>
      <c r="E87" s="51"/>
    </row>
    <row r="88" spans="4:5">
      <c r="D88" s="51"/>
      <c r="E88" s="51"/>
    </row>
    <row r="89" spans="4:5">
      <c r="D89" s="51"/>
      <c r="E89" s="51"/>
    </row>
    <row r="90" spans="4:5">
      <c r="D90" s="51"/>
      <c r="E90" s="51"/>
    </row>
    <row r="91" spans="4:5">
      <c r="D91" s="51"/>
      <c r="E91" s="51"/>
    </row>
    <row r="92" spans="4:5">
      <c r="D92" s="51"/>
      <c r="E92" s="51"/>
    </row>
    <row r="93" spans="4:5">
      <c r="D93" s="51"/>
      <c r="E93" s="51"/>
    </row>
    <row r="94" spans="4:5">
      <c r="D94" s="51"/>
      <c r="E94" s="51"/>
    </row>
    <row r="95" spans="4:5">
      <c r="D95" s="51"/>
      <c r="E95" s="51"/>
    </row>
    <row r="96" spans="4:5">
      <c r="D96" s="51"/>
      <c r="E96" s="51"/>
    </row>
    <row r="97" spans="4:5">
      <c r="D97" s="51"/>
      <c r="E97" s="51"/>
    </row>
    <row r="98" spans="4:5">
      <c r="D98" s="51"/>
      <c r="E98" s="51"/>
    </row>
    <row r="99" spans="4:5">
      <c r="D99" s="51"/>
      <c r="E99" s="51"/>
    </row>
    <row r="100" spans="4:5">
      <c r="D100" s="51"/>
      <c r="E100" s="51"/>
    </row>
    <row r="101" spans="4:5">
      <c r="D101" s="51"/>
      <c r="E101" s="51"/>
    </row>
    <row r="102" spans="4:5">
      <c r="D102" s="51"/>
      <c r="E102" s="51"/>
    </row>
    <row r="103" spans="4:5">
      <c r="D103" s="51"/>
      <c r="E103" s="51"/>
    </row>
    <row r="104" spans="4:5">
      <c r="D104" s="51"/>
      <c r="E104" s="51"/>
    </row>
    <row r="105" spans="4:5">
      <c r="D105" s="51"/>
      <c r="E105" s="51"/>
    </row>
    <row r="106" spans="4:5">
      <c r="D106" s="51"/>
      <c r="E106" s="51"/>
    </row>
    <row r="107" spans="4:5">
      <c r="D107" s="51"/>
      <c r="E107" s="51"/>
    </row>
    <row r="108" spans="4:5">
      <c r="D108" s="51"/>
      <c r="E108" s="51"/>
    </row>
    <row r="109" spans="4:5">
      <c r="D109" s="51"/>
      <c r="E109" s="51"/>
    </row>
    <row r="110" spans="4:5">
      <c r="D110" s="51"/>
      <c r="E110" s="51"/>
    </row>
    <row r="111" spans="4:5">
      <c r="D111" s="51"/>
      <c r="E111" s="51"/>
    </row>
    <row r="112" spans="4:5">
      <c r="D112" s="51"/>
      <c r="E112" s="51"/>
    </row>
    <row r="113" spans="4:5">
      <c r="D113" s="51"/>
      <c r="E113" s="51"/>
    </row>
    <row r="114" spans="4:5">
      <c r="D114" s="51"/>
      <c r="E114" s="51"/>
    </row>
    <row r="115" spans="4:5">
      <c r="D115" s="51"/>
      <c r="E115" s="51"/>
    </row>
    <row r="116" spans="4:5">
      <c r="D116" s="51"/>
      <c r="E116" s="51"/>
    </row>
    <row r="117" spans="4:5">
      <c r="D117" s="51"/>
      <c r="E117" s="51"/>
    </row>
    <row r="118" spans="4:5">
      <c r="D118" s="51"/>
      <c r="E118" s="51"/>
    </row>
    <row r="119" spans="4:5">
      <c r="D119" s="51"/>
      <c r="E119" s="51"/>
    </row>
    <row r="120" spans="4:5">
      <c r="D120" s="51"/>
      <c r="E120" s="51"/>
    </row>
    <row r="121" spans="4:5">
      <c r="D121" s="51"/>
      <c r="E121" s="51"/>
    </row>
    <row r="122" spans="4:5">
      <c r="D122" s="51"/>
      <c r="E122" s="51"/>
    </row>
    <row r="123" spans="4:5">
      <c r="D123" s="51"/>
      <c r="E123" s="51"/>
    </row>
    <row r="124" spans="4:5">
      <c r="D124" s="51"/>
      <c r="E124" s="51"/>
    </row>
    <row r="125" spans="4:5">
      <c r="D125" s="51"/>
      <c r="E125" s="51"/>
    </row>
    <row r="126" spans="4:5">
      <c r="D126" s="51"/>
      <c r="E126" s="51"/>
    </row>
    <row r="127" spans="4:5">
      <c r="D127" s="51"/>
      <c r="E127" s="51"/>
    </row>
    <row r="128" spans="4:5">
      <c r="D128" s="51"/>
      <c r="E128" s="51"/>
    </row>
    <row r="129" spans="4:5">
      <c r="D129" s="51"/>
      <c r="E129" s="51"/>
    </row>
    <row r="130" spans="4:5">
      <c r="D130" s="51"/>
      <c r="E130" s="51"/>
    </row>
    <row r="131" spans="4:5">
      <c r="D131" s="51"/>
      <c r="E131" s="51"/>
    </row>
    <row r="132" spans="4:5">
      <c r="D132" s="51"/>
      <c r="E132" s="51"/>
    </row>
    <row r="133" spans="4:5">
      <c r="D133" s="51"/>
      <c r="E133" s="51"/>
    </row>
    <row r="134" spans="4:5">
      <c r="D134" s="51"/>
      <c r="E134" s="51"/>
    </row>
    <row r="135" spans="4:5">
      <c r="D135" s="51"/>
      <c r="E135" s="51"/>
    </row>
    <row r="136" spans="4:5">
      <c r="D136" s="51"/>
      <c r="E136" s="51"/>
    </row>
    <row r="137" spans="4:5">
      <c r="D137" s="51"/>
      <c r="E137" s="51"/>
    </row>
    <row r="138" spans="4:5">
      <c r="D138" s="51"/>
      <c r="E138" s="51"/>
    </row>
    <row r="139" spans="4:5">
      <c r="D139" s="51"/>
      <c r="E139" s="51"/>
    </row>
    <row r="140" spans="4:5">
      <c r="D140" s="51"/>
      <c r="E140" s="51"/>
    </row>
    <row r="141" spans="4:5">
      <c r="D141" s="51"/>
      <c r="E141" s="51"/>
    </row>
    <row r="142" spans="4:5">
      <c r="D142" s="51"/>
      <c r="E142" s="51"/>
    </row>
    <row r="143" spans="4:5">
      <c r="D143" s="51"/>
      <c r="E143" s="51"/>
    </row>
    <row r="144" spans="4:5">
      <c r="D144" s="51"/>
      <c r="E144" s="51"/>
    </row>
    <row r="145" spans="4:5">
      <c r="D145" s="51"/>
      <c r="E145" s="51"/>
    </row>
    <row r="146" spans="4:5">
      <c r="D146" s="51"/>
      <c r="E146" s="51"/>
    </row>
    <row r="147" spans="4:5">
      <c r="D147" s="51"/>
      <c r="E147" s="51"/>
    </row>
    <row r="148" spans="4:5">
      <c r="D148" s="51"/>
      <c r="E148" s="51"/>
    </row>
    <row r="149" spans="4:5">
      <c r="D149" s="51"/>
      <c r="E149" s="51"/>
    </row>
    <row r="150" spans="4:5">
      <c r="D150" s="51"/>
      <c r="E150" s="51"/>
    </row>
    <row r="151" spans="4:5">
      <c r="D151" s="51"/>
      <c r="E151" s="51"/>
    </row>
    <row r="152" spans="4:5">
      <c r="D152" s="51"/>
      <c r="E152" s="51"/>
    </row>
    <row r="153" spans="4:5">
      <c r="D153" s="51"/>
      <c r="E153" s="51"/>
    </row>
    <row r="154" spans="4:5">
      <c r="D154" s="51"/>
      <c r="E154" s="51"/>
    </row>
    <row r="155" spans="4:5">
      <c r="D155" s="51"/>
      <c r="E155" s="51"/>
    </row>
    <row r="156" spans="4:5">
      <c r="D156" s="51"/>
      <c r="E156" s="51"/>
    </row>
    <row r="157" spans="4:5">
      <c r="D157" s="51"/>
      <c r="E157" s="51"/>
    </row>
    <row r="158" spans="4:5">
      <c r="D158" s="51"/>
      <c r="E158" s="51"/>
    </row>
    <row r="159" spans="4:5">
      <c r="D159" s="51"/>
      <c r="E159" s="51"/>
    </row>
    <row r="160" spans="4:5">
      <c r="D160" s="51"/>
      <c r="E160" s="51"/>
    </row>
    <row r="161" spans="4:5">
      <c r="D161" s="51"/>
      <c r="E161" s="51"/>
    </row>
    <row r="162" spans="4:5">
      <c r="D162" s="51"/>
      <c r="E162" s="51"/>
    </row>
    <row r="163" spans="4:5">
      <c r="D163" s="51"/>
      <c r="E163" s="51"/>
    </row>
    <row r="164" spans="4:5">
      <c r="D164" s="51"/>
      <c r="E164" s="51"/>
    </row>
    <row r="165" spans="4:5">
      <c r="D165" s="51"/>
      <c r="E165" s="51"/>
    </row>
    <row r="166" spans="4:5">
      <c r="D166" s="51"/>
      <c r="E166" s="51"/>
    </row>
    <row r="167" spans="4:5">
      <c r="D167" s="51"/>
      <c r="E167" s="51"/>
    </row>
    <row r="168" spans="4:5">
      <c r="D168" s="51"/>
      <c r="E168" s="51"/>
    </row>
    <row r="169" spans="4:5">
      <c r="D169" s="51"/>
      <c r="E169" s="51"/>
    </row>
    <row r="170" spans="4:5">
      <c r="D170" s="51"/>
      <c r="E170" s="51"/>
    </row>
    <row r="171" spans="4:5">
      <c r="D171" s="51"/>
      <c r="E171" s="51"/>
    </row>
    <row r="172" spans="4:5">
      <c r="D172" s="51"/>
      <c r="E172" s="51"/>
    </row>
    <row r="173" spans="4:5">
      <c r="D173" s="51"/>
      <c r="E173" s="51"/>
    </row>
    <row r="174" spans="4:5">
      <c r="D174" s="51"/>
      <c r="E174" s="51"/>
    </row>
    <row r="175" spans="4:5">
      <c r="D175" s="51"/>
      <c r="E175" s="51"/>
    </row>
    <row r="176" spans="4:5">
      <c r="D176" s="51"/>
      <c r="E176" s="51"/>
    </row>
    <row r="177" spans="4:5">
      <c r="D177" s="51"/>
      <c r="E177" s="51"/>
    </row>
    <row r="178" spans="4:5">
      <c r="D178" s="51"/>
      <c r="E178" s="51"/>
    </row>
    <row r="179" spans="4:5">
      <c r="D179" s="51"/>
      <c r="E179" s="51"/>
    </row>
    <row r="180" spans="4:5">
      <c r="D180" s="51"/>
      <c r="E180" s="51"/>
    </row>
    <row r="181" spans="4:5">
      <c r="D181" s="51"/>
      <c r="E181" s="51"/>
    </row>
    <row r="182" spans="4:5">
      <c r="D182" s="51"/>
      <c r="E182" s="51"/>
    </row>
    <row r="183" spans="4:5">
      <c r="D183" s="51"/>
      <c r="E183" s="51"/>
    </row>
    <row r="184" spans="4:5">
      <c r="D184" s="51"/>
      <c r="E184" s="51"/>
    </row>
    <row r="185" spans="4:5">
      <c r="D185" s="51"/>
      <c r="E185" s="51"/>
    </row>
    <row r="186" spans="4:5">
      <c r="D186" s="51"/>
      <c r="E186" s="51"/>
    </row>
    <row r="187" spans="4:5">
      <c r="D187" s="51"/>
      <c r="E187" s="51"/>
    </row>
    <row r="188" spans="4:5">
      <c r="D188" s="51"/>
      <c r="E188" s="51"/>
    </row>
    <row r="189" spans="4:5">
      <c r="D189" s="51"/>
      <c r="E189" s="51"/>
    </row>
    <row r="190" spans="4:5">
      <c r="D190" s="51"/>
      <c r="E190" s="51"/>
    </row>
    <row r="191" spans="4:5">
      <c r="D191" s="51"/>
      <c r="E191" s="51"/>
    </row>
    <row r="192" spans="4:5">
      <c r="D192" s="51"/>
      <c r="E192" s="51"/>
    </row>
    <row r="193" spans="4:5">
      <c r="D193" s="51"/>
      <c r="E193" s="51"/>
    </row>
    <row r="194" spans="4:5">
      <c r="D194" s="51"/>
      <c r="E194" s="51"/>
    </row>
    <row r="195" spans="4:5">
      <c r="D195" s="51"/>
      <c r="E195" s="51"/>
    </row>
    <row r="196" spans="4:5">
      <c r="D196" s="51"/>
      <c r="E196" s="51"/>
    </row>
    <row r="197" spans="4:5">
      <c r="D197" s="51"/>
      <c r="E197" s="51"/>
    </row>
    <row r="198" spans="4:5">
      <c r="D198" s="51"/>
      <c r="E198" s="51"/>
    </row>
    <row r="199" spans="4:5">
      <c r="D199" s="51"/>
      <c r="E199" s="51"/>
    </row>
    <row r="200" spans="4:5">
      <c r="D200" s="51"/>
      <c r="E200" s="51"/>
    </row>
    <row r="201" spans="4:5">
      <c r="D201" s="51"/>
      <c r="E201" s="51"/>
    </row>
    <row r="202" spans="4:5">
      <c r="D202" s="51"/>
      <c r="E202" s="51"/>
    </row>
    <row r="203" spans="4:5">
      <c r="D203" s="51"/>
      <c r="E203" s="51"/>
    </row>
    <row r="204" spans="4:5">
      <c r="D204" s="51"/>
      <c r="E204" s="51"/>
    </row>
    <row r="205" spans="4:5">
      <c r="D205" s="51"/>
      <c r="E205" s="51"/>
    </row>
    <row r="206" spans="4:5">
      <c r="D206" s="51"/>
      <c r="E206" s="51"/>
    </row>
    <row r="207" spans="4:5">
      <c r="D207" s="51"/>
      <c r="E207" s="51"/>
    </row>
    <row r="208" spans="4:5">
      <c r="D208" s="51"/>
      <c r="E208" s="51"/>
    </row>
    <row r="209" spans="4:5">
      <c r="D209" s="51"/>
      <c r="E209" s="51"/>
    </row>
    <row r="210" spans="4:5">
      <c r="D210" s="51"/>
      <c r="E210" s="51"/>
    </row>
    <row r="211" spans="4:5">
      <c r="D211" s="51"/>
      <c r="E211" s="51"/>
    </row>
    <row r="212" spans="4:5">
      <c r="D212" s="51"/>
      <c r="E212" s="51"/>
    </row>
    <row r="213" spans="4:5">
      <c r="D213" s="51"/>
      <c r="E213" s="51"/>
    </row>
    <row r="214" spans="4:5">
      <c r="D214" s="51"/>
      <c r="E214" s="51"/>
    </row>
    <row r="215" spans="4:5">
      <c r="D215" s="51"/>
      <c r="E215" s="51"/>
    </row>
    <row r="216" spans="4:5">
      <c r="D216" s="51"/>
      <c r="E216" s="51"/>
    </row>
    <row r="217" spans="4:5">
      <c r="D217" s="51"/>
      <c r="E217" s="51"/>
    </row>
    <row r="218" spans="4:5">
      <c r="D218" s="51"/>
      <c r="E218" s="51"/>
    </row>
    <row r="219" spans="4:5">
      <c r="D219" s="51"/>
      <c r="E219" s="51"/>
    </row>
    <row r="220" spans="4:5">
      <c r="D220" s="51"/>
      <c r="E220" s="51"/>
    </row>
    <row r="221" spans="4:5">
      <c r="D221" s="51"/>
      <c r="E221" s="51"/>
    </row>
    <row r="222" spans="4:5">
      <c r="D222" s="51"/>
      <c r="E222" s="51"/>
    </row>
    <row r="223" spans="4:5">
      <c r="D223" s="51"/>
      <c r="E223" s="51"/>
    </row>
    <row r="224" spans="4:5">
      <c r="D224" s="51"/>
      <c r="E224" s="51"/>
    </row>
    <row r="225" spans="4:5">
      <c r="D225" s="51"/>
      <c r="E225" s="51"/>
    </row>
    <row r="226" spans="4:5">
      <c r="D226" s="51"/>
      <c r="E226" s="51"/>
    </row>
    <row r="227" spans="4:5">
      <c r="D227" s="51"/>
      <c r="E227" s="51"/>
    </row>
    <row r="228" spans="4:5">
      <c r="D228" s="51"/>
      <c r="E228" s="51"/>
    </row>
    <row r="229" spans="4:5">
      <c r="D229" s="51"/>
      <c r="E229" s="51"/>
    </row>
    <row r="230" spans="4:5">
      <c r="D230" s="51"/>
      <c r="E230" s="51"/>
    </row>
    <row r="231" spans="4:5">
      <c r="D231" s="51"/>
      <c r="E231" s="51"/>
    </row>
    <row r="232" spans="4:5">
      <c r="D232" s="51"/>
      <c r="E232" s="51"/>
    </row>
    <row r="233" spans="4:5">
      <c r="D233" s="51"/>
      <c r="E233" s="51"/>
    </row>
    <row r="234" spans="4:5">
      <c r="D234" s="51"/>
      <c r="E234" s="51"/>
    </row>
    <row r="235" spans="4:5">
      <c r="D235" s="51"/>
      <c r="E235" s="51"/>
    </row>
    <row r="236" spans="4:5">
      <c r="D236" s="51"/>
      <c r="E236" s="51"/>
    </row>
    <row r="237" spans="4:5">
      <c r="D237" s="51"/>
      <c r="E237" s="51"/>
    </row>
    <row r="238" spans="4:5">
      <c r="D238" s="51"/>
      <c r="E238" s="51"/>
    </row>
    <row r="239" spans="4:5">
      <c r="D239" s="51"/>
      <c r="E239" s="51"/>
    </row>
    <row r="240" spans="4:5">
      <c r="D240" s="51"/>
      <c r="E240" s="51"/>
    </row>
    <row r="241" spans="4:5">
      <c r="D241" s="51"/>
      <c r="E241" s="51"/>
    </row>
    <row r="242" spans="4:5">
      <c r="D242" s="51"/>
      <c r="E242" s="51"/>
    </row>
    <row r="243" spans="4:5">
      <c r="D243" s="51"/>
      <c r="E243" s="51"/>
    </row>
    <row r="244" spans="4:5">
      <c r="D244" s="51"/>
      <c r="E244" s="51"/>
    </row>
    <row r="245" spans="4:5">
      <c r="D245" s="51"/>
      <c r="E245" s="51"/>
    </row>
    <row r="246" spans="4:5">
      <c r="D246" s="51"/>
      <c r="E246" s="51"/>
    </row>
    <row r="247" spans="4:5">
      <c r="D247" s="51"/>
      <c r="E247" s="51"/>
    </row>
    <row r="248" spans="4:5">
      <c r="D248" s="51"/>
      <c r="E248" s="51"/>
    </row>
    <row r="249" spans="4:5">
      <c r="D249" s="51"/>
      <c r="E249" s="51"/>
    </row>
    <row r="250" spans="4:5">
      <c r="D250" s="51"/>
      <c r="E250" s="51"/>
    </row>
    <row r="251" spans="4:5">
      <c r="D251" s="51"/>
      <c r="E251" s="51"/>
    </row>
    <row r="252" spans="4:5">
      <c r="D252" s="51"/>
      <c r="E252" s="51"/>
    </row>
    <row r="253" spans="4:5">
      <c r="D253" s="51"/>
      <c r="E253" s="51"/>
    </row>
    <row r="254" spans="4:5">
      <c r="D254" s="51"/>
      <c r="E254" s="51"/>
    </row>
    <row r="255" spans="4:5">
      <c r="D255" s="51"/>
      <c r="E255" s="51"/>
    </row>
    <row r="256" spans="4:5">
      <c r="D256" s="51"/>
      <c r="E256" s="51"/>
    </row>
    <row r="257" spans="4:5">
      <c r="D257" s="51"/>
      <c r="E257" s="51"/>
    </row>
    <row r="258" spans="4:5">
      <c r="D258" s="51"/>
      <c r="E258" s="51"/>
    </row>
    <row r="259" spans="4:5">
      <c r="D259" s="51"/>
      <c r="E259" s="51"/>
    </row>
    <row r="260" spans="4:5">
      <c r="D260" s="51"/>
      <c r="E260" s="51"/>
    </row>
    <row r="261" spans="4:5">
      <c r="D261" s="51"/>
      <c r="E261" s="51"/>
    </row>
    <row r="262" spans="4:5">
      <c r="D262" s="51"/>
      <c r="E262" s="51"/>
    </row>
    <row r="263" spans="4:5">
      <c r="D263" s="51"/>
      <c r="E263" s="51"/>
    </row>
    <row r="264" spans="4:5">
      <c r="D264" s="51"/>
      <c r="E264" s="51"/>
    </row>
    <row r="265" spans="4:5">
      <c r="D265" s="51"/>
      <c r="E265" s="51"/>
    </row>
    <row r="266" spans="4:5">
      <c r="D266" s="51"/>
      <c r="E266" s="51"/>
    </row>
    <row r="267" spans="4:5">
      <c r="D267" s="51"/>
      <c r="E267" s="51"/>
    </row>
    <row r="268" spans="4:5">
      <c r="D268" s="51"/>
      <c r="E268" s="51"/>
    </row>
    <row r="269" spans="4:5">
      <c r="D269" s="51"/>
      <c r="E269" s="51"/>
    </row>
    <row r="270" spans="4:5">
      <c r="D270" s="51"/>
      <c r="E270" s="51"/>
    </row>
    <row r="271" spans="4:5">
      <c r="D271" s="51"/>
      <c r="E271" s="51"/>
    </row>
    <row r="272" spans="4:5">
      <c r="D272" s="51"/>
      <c r="E272" s="51"/>
    </row>
    <row r="273" spans="4:5">
      <c r="D273" s="51"/>
      <c r="E273" s="51"/>
    </row>
    <row r="274" spans="4:5">
      <c r="D274" s="51"/>
      <c r="E274" s="51"/>
    </row>
    <row r="275" spans="4:5">
      <c r="D275" s="51"/>
      <c r="E275" s="51"/>
    </row>
    <row r="276" spans="4:5">
      <c r="D276" s="51"/>
      <c r="E276" s="51"/>
    </row>
    <row r="277" spans="4:5">
      <c r="D277" s="51"/>
      <c r="E277" s="51"/>
    </row>
    <row r="278" spans="4:5">
      <c r="D278" s="51"/>
      <c r="E278" s="51"/>
    </row>
    <row r="279" spans="4:5">
      <c r="D279" s="51"/>
      <c r="E279" s="51"/>
    </row>
    <row r="280" spans="4:5">
      <c r="D280" s="51"/>
      <c r="E280" s="51"/>
    </row>
    <row r="281" spans="4:5">
      <c r="D281" s="51"/>
      <c r="E281" s="51"/>
    </row>
    <row r="282" spans="4:5">
      <c r="D282" s="51"/>
      <c r="E282" s="51"/>
    </row>
    <row r="283" spans="4:5">
      <c r="D283" s="51"/>
      <c r="E283" s="51"/>
    </row>
    <row r="284" spans="4:5">
      <c r="D284" s="51"/>
      <c r="E284" s="51"/>
    </row>
    <row r="285" spans="4:5">
      <c r="D285" s="51"/>
      <c r="E285" s="51"/>
    </row>
    <row r="286" spans="4:5">
      <c r="D286" s="51"/>
      <c r="E286" s="51"/>
    </row>
    <row r="287" spans="4:5">
      <c r="D287" s="51"/>
      <c r="E287" s="51"/>
    </row>
    <row r="288" spans="4:5">
      <c r="D288" s="51"/>
      <c r="E288" s="51"/>
    </row>
    <row r="289" spans="4:5">
      <c r="D289" s="51"/>
      <c r="E289" s="51"/>
    </row>
    <row r="290" spans="4:5">
      <c r="D290" s="51"/>
      <c r="E290" s="51"/>
    </row>
    <row r="291" spans="4:5">
      <c r="D291" s="51"/>
      <c r="E291" s="51"/>
    </row>
    <row r="292" spans="4:5">
      <c r="D292" s="51"/>
      <c r="E292" s="51"/>
    </row>
    <row r="293" spans="4:5">
      <c r="D293" s="51"/>
      <c r="E293" s="51"/>
    </row>
    <row r="294" spans="4:5">
      <c r="D294" s="51"/>
      <c r="E294" s="51"/>
    </row>
    <row r="295" spans="4:5">
      <c r="D295" s="51"/>
      <c r="E295" s="51"/>
    </row>
    <row r="296" spans="4:5">
      <c r="D296" s="51"/>
      <c r="E296" s="51"/>
    </row>
    <row r="297" spans="4:5">
      <c r="D297" s="51"/>
      <c r="E297" s="51"/>
    </row>
    <row r="298" spans="4:5">
      <c r="D298" s="51"/>
      <c r="E298" s="51"/>
    </row>
    <row r="299" spans="4:5">
      <c r="D299" s="51"/>
      <c r="E299" s="51"/>
    </row>
    <row r="300" spans="4:5">
      <c r="D300" s="51"/>
      <c r="E300" s="51"/>
    </row>
    <row r="301" spans="4:5">
      <c r="D301" s="51"/>
      <c r="E301" s="51"/>
    </row>
    <row r="302" spans="4:5">
      <c r="D302" s="51"/>
      <c r="E302" s="51"/>
    </row>
    <row r="303" spans="4:5">
      <c r="D303" s="51"/>
      <c r="E303" s="51"/>
    </row>
    <row r="304" spans="4:5">
      <c r="D304" s="51"/>
      <c r="E304" s="51"/>
    </row>
    <row r="305" spans="4:5">
      <c r="D305" s="51"/>
      <c r="E305" s="51"/>
    </row>
    <row r="306" spans="4:5">
      <c r="D306" s="51"/>
      <c r="E306" s="51"/>
    </row>
    <row r="307" spans="4:5">
      <c r="D307" s="51"/>
      <c r="E307" s="51"/>
    </row>
    <row r="308" spans="4:5">
      <c r="D308" s="51"/>
      <c r="E308" s="51"/>
    </row>
    <row r="309" spans="4:5">
      <c r="D309" s="51"/>
      <c r="E309" s="51"/>
    </row>
    <row r="310" spans="4:5">
      <c r="D310" s="51"/>
      <c r="E310" s="51"/>
    </row>
    <row r="311" spans="4:5">
      <c r="D311" s="51"/>
      <c r="E311" s="51"/>
    </row>
    <row r="312" spans="4:5">
      <c r="D312" s="51"/>
      <c r="E312" s="51"/>
    </row>
    <row r="313" spans="4:5">
      <c r="D313" s="51"/>
      <c r="E313" s="51"/>
    </row>
    <row r="314" spans="4:5">
      <c r="D314" s="51"/>
      <c r="E314" s="51"/>
    </row>
    <row r="315" spans="4:5">
      <c r="D315" s="51"/>
      <c r="E315" s="51"/>
    </row>
    <row r="316" spans="4:5">
      <c r="D316" s="51"/>
      <c r="E316" s="51"/>
    </row>
    <row r="317" spans="4:5">
      <c r="D317" s="51"/>
      <c r="E317" s="51"/>
    </row>
    <row r="318" spans="4:5">
      <c r="D318" s="51"/>
      <c r="E318" s="51"/>
    </row>
    <row r="319" spans="4:5">
      <c r="D319" s="51"/>
      <c r="E319" s="51"/>
    </row>
    <row r="320" spans="4:5">
      <c r="D320" s="51"/>
      <c r="E320" s="51"/>
    </row>
    <row r="321" spans="4:5">
      <c r="D321" s="51"/>
      <c r="E321" s="51"/>
    </row>
    <row r="322" spans="4:5">
      <c r="D322" s="51"/>
      <c r="E322" s="51"/>
    </row>
    <row r="323" spans="4:5">
      <c r="D323" s="51"/>
      <c r="E323" s="51"/>
    </row>
    <row r="324" spans="4:5">
      <c r="D324" s="51"/>
      <c r="E324" s="51"/>
    </row>
    <row r="325" spans="4:5">
      <c r="D325" s="51"/>
      <c r="E325" s="51"/>
    </row>
    <row r="326" spans="4:5">
      <c r="D326" s="51"/>
      <c r="E326" s="51"/>
    </row>
    <row r="327" spans="4:5">
      <c r="D327" s="51"/>
      <c r="E327" s="51"/>
    </row>
    <row r="328" spans="4:5">
      <c r="D328" s="51"/>
      <c r="E328" s="51"/>
    </row>
    <row r="329" spans="4:5">
      <c r="D329" s="51"/>
      <c r="E329" s="51"/>
    </row>
    <row r="330" spans="4:5">
      <c r="D330" s="51"/>
      <c r="E330" s="51"/>
    </row>
    <row r="331" spans="4:5">
      <c r="D331" s="51"/>
      <c r="E331" s="51"/>
    </row>
    <row r="332" spans="4:5">
      <c r="D332" s="51"/>
      <c r="E332" s="51"/>
    </row>
    <row r="333" spans="4:5">
      <c r="D333" s="51"/>
      <c r="E333" s="51"/>
    </row>
    <row r="334" spans="4:5">
      <c r="D334" s="51"/>
      <c r="E334" s="51"/>
    </row>
    <row r="335" spans="4:5">
      <c r="D335" s="51"/>
      <c r="E335" s="51"/>
    </row>
    <row r="336" spans="4:5">
      <c r="D336" s="51"/>
      <c r="E336" s="51"/>
    </row>
    <row r="337" spans="4:5">
      <c r="D337" s="51"/>
      <c r="E337" s="51"/>
    </row>
    <row r="338" spans="4:5">
      <c r="D338" s="51"/>
      <c r="E338" s="51"/>
    </row>
    <row r="339" spans="4:5">
      <c r="D339" s="51"/>
      <c r="E339" s="51"/>
    </row>
    <row r="340" spans="4:5">
      <c r="D340" s="51"/>
      <c r="E340" s="51"/>
    </row>
    <row r="341" spans="4:5">
      <c r="D341" s="51"/>
      <c r="E341" s="51"/>
    </row>
    <row r="342" spans="4:5">
      <c r="D342" s="51"/>
      <c r="E342" s="51"/>
    </row>
    <row r="343" spans="4:5">
      <c r="D343" s="51"/>
      <c r="E343" s="51"/>
    </row>
    <row r="344" spans="4:5">
      <c r="D344" s="51"/>
      <c r="E344" s="51"/>
    </row>
    <row r="345" spans="4:5">
      <c r="D345" s="51"/>
      <c r="E345" s="51"/>
    </row>
    <row r="346" spans="4:5">
      <c r="D346" s="51"/>
      <c r="E346" s="51"/>
    </row>
    <row r="347" spans="4:5">
      <c r="D347" s="51"/>
      <c r="E347" s="51"/>
    </row>
    <row r="348" spans="4:5">
      <c r="D348" s="51"/>
      <c r="E348" s="51"/>
    </row>
    <row r="349" spans="4:5">
      <c r="D349" s="51"/>
      <c r="E349" s="51"/>
    </row>
    <row r="350" spans="4:5">
      <c r="D350" s="51"/>
      <c r="E350" s="51"/>
    </row>
    <row r="351" spans="4:5">
      <c r="D351" s="51"/>
      <c r="E351" s="51"/>
    </row>
    <row r="352" spans="4:5">
      <c r="D352" s="51"/>
      <c r="E352" s="51"/>
    </row>
    <row r="353" spans="4:5">
      <c r="D353" s="51"/>
      <c r="E353" s="51"/>
    </row>
    <row r="354" spans="4:5">
      <c r="D354" s="51"/>
      <c r="E354" s="51"/>
    </row>
    <row r="355" spans="4:5">
      <c r="D355" s="51"/>
      <c r="E355" s="51"/>
    </row>
    <row r="356" spans="4:5">
      <c r="D356" s="51"/>
      <c r="E356" s="51"/>
    </row>
    <row r="357" spans="4:5">
      <c r="D357" s="51"/>
      <c r="E357" s="51"/>
    </row>
    <row r="358" spans="4:5">
      <c r="D358" s="51"/>
      <c r="E358" s="51"/>
    </row>
    <row r="359" spans="4:5">
      <c r="D359" s="51"/>
      <c r="E359" s="51"/>
    </row>
    <row r="360" spans="4:5">
      <c r="D360" s="51"/>
      <c r="E360" s="51"/>
    </row>
    <row r="361" spans="4:5">
      <c r="D361" s="51"/>
      <c r="E361" s="51"/>
    </row>
    <row r="362" spans="4:5">
      <c r="D362" s="51"/>
      <c r="E362" s="51"/>
    </row>
    <row r="363" spans="4:5">
      <c r="D363" s="51"/>
      <c r="E363" s="51"/>
    </row>
    <row r="364" spans="4:5">
      <c r="D364" s="51"/>
      <c r="E364" s="51"/>
    </row>
    <row r="365" spans="4:5">
      <c r="D365" s="51"/>
      <c r="E365" s="51"/>
    </row>
    <row r="366" spans="4:5">
      <c r="D366" s="51"/>
      <c r="E366" s="51"/>
    </row>
    <row r="367" spans="4:5">
      <c r="D367" s="51"/>
      <c r="E367" s="51"/>
    </row>
    <row r="368" spans="4:5">
      <c r="D368" s="51"/>
      <c r="E368" s="51"/>
    </row>
    <row r="369" spans="4:5">
      <c r="D369" s="51"/>
      <c r="E369" s="51"/>
    </row>
    <row r="370" spans="4:5">
      <c r="D370" s="51"/>
      <c r="E370" s="51"/>
    </row>
    <row r="371" spans="4:5">
      <c r="D371" s="51"/>
      <c r="E371" s="51"/>
    </row>
    <row r="372" spans="4:5">
      <c r="D372" s="51"/>
      <c r="E372" s="51"/>
    </row>
    <row r="373" spans="4:5">
      <c r="D373" s="51"/>
      <c r="E373" s="51"/>
    </row>
    <row r="374" spans="4:5">
      <c r="D374" s="51"/>
      <c r="E374" s="51"/>
    </row>
    <row r="375" spans="4:5">
      <c r="D375" s="51"/>
      <c r="E375" s="51"/>
    </row>
    <row r="376" spans="4:5">
      <c r="D376" s="51"/>
      <c r="E376" s="51"/>
    </row>
    <row r="377" spans="4:5">
      <c r="D377" s="51"/>
      <c r="E377" s="51"/>
    </row>
    <row r="378" spans="4:5">
      <c r="D378" s="51"/>
      <c r="E378" s="51"/>
    </row>
    <row r="379" spans="4:5">
      <c r="D379" s="51"/>
      <c r="E379" s="51"/>
    </row>
    <row r="380" spans="4:5">
      <c r="D380" s="51"/>
      <c r="E380" s="51"/>
    </row>
    <row r="381" spans="4:5">
      <c r="D381" s="51"/>
      <c r="E381" s="51"/>
    </row>
    <row r="382" spans="4:5">
      <c r="D382" s="51"/>
      <c r="E382" s="51"/>
    </row>
    <row r="383" spans="4:5">
      <c r="D383" s="51"/>
      <c r="E383" s="51"/>
    </row>
    <row r="384" spans="4:5">
      <c r="D384" s="51"/>
      <c r="E384" s="51"/>
    </row>
    <row r="385" spans="4:5">
      <c r="D385" s="51"/>
      <c r="E385" s="51"/>
    </row>
    <row r="386" spans="4:5">
      <c r="D386" s="51"/>
      <c r="E386" s="51"/>
    </row>
    <row r="387" spans="4:5">
      <c r="D387" s="51"/>
      <c r="E387" s="51"/>
    </row>
    <row r="388" spans="4:5">
      <c r="D388" s="51"/>
      <c r="E388" s="51"/>
    </row>
    <row r="389" spans="4:5">
      <c r="D389" s="51"/>
      <c r="E389" s="51"/>
    </row>
    <row r="390" spans="4:5">
      <c r="D390" s="51"/>
      <c r="E390" s="51"/>
    </row>
    <row r="391" spans="4:5">
      <c r="D391" s="51"/>
      <c r="E391" s="51"/>
    </row>
    <row r="392" spans="4:5">
      <c r="D392" s="51"/>
      <c r="E392" s="51"/>
    </row>
    <row r="393" spans="4:5">
      <c r="D393" s="51"/>
      <c r="E393" s="51"/>
    </row>
    <row r="394" spans="4:5">
      <c r="D394" s="51"/>
      <c r="E394" s="51"/>
    </row>
    <row r="395" spans="4:5">
      <c r="D395" s="51"/>
      <c r="E395" s="51"/>
    </row>
    <row r="396" spans="4:5">
      <c r="D396" s="51"/>
      <c r="E396" s="51"/>
    </row>
    <row r="397" spans="4:5">
      <c r="D397" s="51"/>
      <c r="E397" s="51"/>
    </row>
    <row r="398" spans="4:5">
      <c r="D398" s="51"/>
      <c r="E398" s="51"/>
    </row>
    <row r="399" spans="4:5">
      <c r="D399" s="51"/>
      <c r="E399" s="51"/>
    </row>
    <row r="400" spans="4:5">
      <c r="D400" s="51"/>
      <c r="E400" s="51"/>
    </row>
    <row r="401" spans="4:5">
      <c r="D401" s="51"/>
      <c r="E401" s="51"/>
    </row>
    <row r="402" spans="4:5">
      <c r="D402" s="51"/>
      <c r="E402" s="51"/>
    </row>
    <row r="403" spans="4:5">
      <c r="D403" s="51"/>
      <c r="E403" s="51"/>
    </row>
    <row r="404" spans="4:5">
      <c r="D404" s="51"/>
      <c r="E404" s="51"/>
    </row>
    <row r="405" spans="4:5">
      <c r="D405" s="51"/>
      <c r="E405" s="51"/>
    </row>
    <row r="406" spans="4:5">
      <c r="D406" s="51"/>
      <c r="E406" s="51"/>
    </row>
    <row r="407" spans="4:5">
      <c r="D407" s="51"/>
      <c r="E407" s="51"/>
    </row>
    <row r="408" spans="4:5">
      <c r="D408" s="51"/>
      <c r="E408" s="51"/>
    </row>
    <row r="409" spans="4:5">
      <c r="D409" s="51"/>
      <c r="E409" s="51"/>
    </row>
  </sheetData>
  <mergeCells count="1">
    <mergeCell ref="N21:S21"/>
  </mergeCells>
  <conditionalFormatting sqref="B8:B52">
    <cfRule type="cellIs" dxfId="3" priority="2" stopIfTrue="1" operator="equal">
      <formula>"Adjustment to Income/Expense/Rate Base:"</formula>
    </cfRule>
  </conditionalFormatting>
  <conditionalFormatting sqref="L1">
    <cfRule type="cellIs" dxfId="2" priority="1" stopIfTrue="1" operator="equal">
      <formula>"x.x"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51:D55 WVN983093:WVN983095 WLR983093:WLR983095 WBV983093:WBV983095 VRZ983093:VRZ983095 VID983093:VID983095 UYH983093:UYH983095 UOL983093:UOL983095 UEP983093:UEP983095 TUT983093:TUT983095 TKX983093:TKX983095 TBB983093:TBB983095 SRF983093:SRF983095 SHJ983093:SHJ983095 RXN983093:RXN983095 RNR983093:RNR983095 RDV983093:RDV983095 QTZ983093:QTZ983095 QKD983093:QKD983095 QAH983093:QAH983095 PQL983093:PQL983095 PGP983093:PGP983095 OWT983093:OWT983095 OMX983093:OMX983095 ODB983093:ODB983095 NTF983093:NTF983095 NJJ983093:NJJ983095 MZN983093:MZN983095 MPR983093:MPR983095 MFV983093:MFV983095 LVZ983093:LVZ983095 LMD983093:LMD983095 LCH983093:LCH983095 KSL983093:KSL983095 KIP983093:KIP983095 JYT983093:JYT983095 JOX983093:JOX983095 JFB983093:JFB983095 IVF983093:IVF983095 ILJ983093:ILJ983095 IBN983093:IBN983095 HRR983093:HRR983095 HHV983093:HHV983095 GXZ983093:GXZ983095 GOD983093:GOD983095 GEH983093:GEH983095 FUL983093:FUL983095 FKP983093:FKP983095 FAT983093:FAT983095 EQX983093:EQX983095 EHB983093:EHB983095 DXF983093:DXF983095 DNJ983093:DNJ983095 DDN983093:DDN983095 CTR983093:CTR983095 CJV983093:CJV983095 BZZ983093:BZZ983095 BQD983093:BQD983095 BGH983093:BGH983095 AWL983093:AWL983095 AMP983093:AMP983095 ACT983093:ACT983095 SX983093:SX983095 JB983093:JB983095 E983093:E983095 WVN917557:WVN917559 WLR917557:WLR917559 WBV917557:WBV917559 VRZ917557:VRZ917559 VID917557:VID917559 UYH917557:UYH917559 UOL917557:UOL917559 UEP917557:UEP917559 TUT917557:TUT917559 TKX917557:TKX917559 TBB917557:TBB917559 SRF917557:SRF917559 SHJ917557:SHJ917559 RXN917557:RXN917559 RNR917557:RNR917559 RDV917557:RDV917559 QTZ917557:QTZ917559 QKD917557:QKD917559 QAH917557:QAH917559 PQL917557:PQL917559 PGP917557:PGP917559 OWT917557:OWT917559 OMX917557:OMX917559 ODB917557:ODB917559 NTF917557:NTF917559 NJJ917557:NJJ917559 MZN917557:MZN917559 MPR917557:MPR917559 MFV917557:MFV917559 LVZ917557:LVZ917559 LMD917557:LMD917559 LCH917557:LCH917559 KSL917557:KSL917559 KIP917557:KIP917559 JYT917557:JYT917559 JOX917557:JOX917559 JFB917557:JFB917559 IVF917557:IVF917559 ILJ917557:ILJ917559 IBN917557:IBN917559 HRR917557:HRR917559 HHV917557:HHV917559 GXZ917557:GXZ917559 GOD917557:GOD917559 GEH917557:GEH917559 FUL917557:FUL917559 FKP917557:FKP917559 FAT917557:FAT917559 EQX917557:EQX917559 EHB917557:EHB917559 DXF917557:DXF917559 DNJ917557:DNJ917559 DDN917557:DDN917559 CTR917557:CTR917559 CJV917557:CJV917559 BZZ917557:BZZ917559 BQD917557:BQD917559 BGH917557:BGH917559 AWL917557:AWL917559 AMP917557:AMP917559 ACT917557:ACT917559 SX917557:SX917559 JB917557:JB917559 E917557:E917559 WVN852021:WVN852023 WLR852021:WLR852023 WBV852021:WBV852023 VRZ852021:VRZ852023 VID852021:VID852023 UYH852021:UYH852023 UOL852021:UOL852023 UEP852021:UEP852023 TUT852021:TUT852023 TKX852021:TKX852023 TBB852021:TBB852023 SRF852021:SRF852023 SHJ852021:SHJ852023 RXN852021:RXN852023 RNR852021:RNR852023 RDV852021:RDV852023 QTZ852021:QTZ852023 QKD852021:QKD852023 QAH852021:QAH852023 PQL852021:PQL852023 PGP852021:PGP852023 OWT852021:OWT852023 OMX852021:OMX852023 ODB852021:ODB852023 NTF852021:NTF852023 NJJ852021:NJJ852023 MZN852021:MZN852023 MPR852021:MPR852023 MFV852021:MFV852023 LVZ852021:LVZ852023 LMD852021:LMD852023 LCH852021:LCH852023 KSL852021:KSL852023 KIP852021:KIP852023 JYT852021:JYT852023 JOX852021:JOX852023 JFB852021:JFB852023 IVF852021:IVF852023 ILJ852021:ILJ852023 IBN852021:IBN852023 HRR852021:HRR852023 HHV852021:HHV852023 GXZ852021:GXZ852023 GOD852021:GOD852023 GEH852021:GEH852023 FUL852021:FUL852023 FKP852021:FKP852023 FAT852021:FAT852023 EQX852021:EQX852023 EHB852021:EHB852023 DXF852021:DXF852023 DNJ852021:DNJ852023 DDN852021:DDN852023 CTR852021:CTR852023 CJV852021:CJV852023 BZZ852021:BZZ852023 BQD852021:BQD852023 BGH852021:BGH852023 AWL852021:AWL852023 AMP852021:AMP852023 ACT852021:ACT852023 SX852021:SX852023 JB852021:JB852023 E852021:E852023 WVN786485:WVN786487 WLR786485:WLR786487 WBV786485:WBV786487 VRZ786485:VRZ786487 VID786485:VID786487 UYH786485:UYH786487 UOL786485:UOL786487 UEP786485:UEP786487 TUT786485:TUT786487 TKX786485:TKX786487 TBB786485:TBB786487 SRF786485:SRF786487 SHJ786485:SHJ786487 RXN786485:RXN786487 RNR786485:RNR786487 RDV786485:RDV786487 QTZ786485:QTZ786487 QKD786485:QKD786487 QAH786485:QAH786487 PQL786485:PQL786487 PGP786485:PGP786487 OWT786485:OWT786487 OMX786485:OMX786487 ODB786485:ODB786487 NTF786485:NTF786487 NJJ786485:NJJ786487 MZN786485:MZN786487 MPR786485:MPR786487 MFV786485:MFV786487 LVZ786485:LVZ786487 LMD786485:LMD786487 LCH786485:LCH786487 KSL786485:KSL786487 KIP786485:KIP786487 JYT786485:JYT786487 JOX786485:JOX786487 JFB786485:JFB786487 IVF786485:IVF786487 ILJ786485:ILJ786487 IBN786485:IBN786487 HRR786485:HRR786487 HHV786485:HHV786487 GXZ786485:GXZ786487 GOD786485:GOD786487 GEH786485:GEH786487 FUL786485:FUL786487 FKP786485:FKP786487 FAT786485:FAT786487 EQX786485:EQX786487 EHB786485:EHB786487 DXF786485:DXF786487 DNJ786485:DNJ786487 DDN786485:DDN786487 CTR786485:CTR786487 CJV786485:CJV786487 BZZ786485:BZZ786487 BQD786485:BQD786487 BGH786485:BGH786487 AWL786485:AWL786487 AMP786485:AMP786487 ACT786485:ACT786487 SX786485:SX786487 JB786485:JB786487 E786485:E786487 WVN720949:WVN720951 WLR720949:WLR720951 WBV720949:WBV720951 VRZ720949:VRZ720951 VID720949:VID720951 UYH720949:UYH720951 UOL720949:UOL720951 UEP720949:UEP720951 TUT720949:TUT720951 TKX720949:TKX720951 TBB720949:TBB720951 SRF720949:SRF720951 SHJ720949:SHJ720951 RXN720949:RXN720951 RNR720949:RNR720951 RDV720949:RDV720951 QTZ720949:QTZ720951 QKD720949:QKD720951 QAH720949:QAH720951 PQL720949:PQL720951 PGP720949:PGP720951 OWT720949:OWT720951 OMX720949:OMX720951 ODB720949:ODB720951 NTF720949:NTF720951 NJJ720949:NJJ720951 MZN720949:MZN720951 MPR720949:MPR720951 MFV720949:MFV720951 LVZ720949:LVZ720951 LMD720949:LMD720951 LCH720949:LCH720951 KSL720949:KSL720951 KIP720949:KIP720951 JYT720949:JYT720951 JOX720949:JOX720951 JFB720949:JFB720951 IVF720949:IVF720951 ILJ720949:ILJ720951 IBN720949:IBN720951 HRR720949:HRR720951 HHV720949:HHV720951 GXZ720949:GXZ720951 GOD720949:GOD720951 GEH720949:GEH720951 FUL720949:FUL720951 FKP720949:FKP720951 FAT720949:FAT720951 EQX720949:EQX720951 EHB720949:EHB720951 DXF720949:DXF720951 DNJ720949:DNJ720951 DDN720949:DDN720951 CTR720949:CTR720951 CJV720949:CJV720951 BZZ720949:BZZ720951 BQD720949:BQD720951 BGH720949:BGH720951 AWL720949:AWL720951 AMP720949:AMP720951 ACT720949:ACT720951 SX720949:SX720951 JB720949:JB720951 E720949:E720951 WVN655413:WVN655415 WLR655413:WLR655415 WBV655413:WBV655415 VRZ655413:VRZ655415 VID655413:VID655415 UYH655413:UYH655415 UOL655413:UOL655415 UEP655413:UEP655415 TUT655413:TUT655415 TKX655413:TKX655415 TBB655413:TBB655415 SRF655413:SRF655415 SHJ655413:SHJ655415 RXN655413:RXN655415 RNR655413:RNR655415 RDV655413:RDV655415 QTZ655413:QTZ655415 QKD655413:QKD655415 QAH655413:QAH655415 PQL655413:PQL655415 PGP655413:PGP655415 OWT655413:OWT655415 OMX655413:OMX655415 ODB655413:ODB655415 NTF655413:NTF655415 NJJ655413:NJJ655415 MZN655413:MZN655415 MPR655413:MPR655415 MFV655413:MFV655415 LVZ655413:LVZ655415 LMD655413:LMD655415 LCH655413:LCH655415 KSL655413:KSL655415 KIP655413:KIP655415 JYT655413:JYT655415 JOX655413:JOX655415 JFB655413:JFB655415 IVF655413:IVF655415 ILJ655413:ILJ655415 IBN655413:IBN655415 HRR655413:HRR655415 HHV655413:HHV655415 GXZ655413:GXZ655415 GOD655413:GOD655415 GEH655413:GEH655415 FUL655413:FUL655415 FKP655413:FKP655415 FAT655413:FAT655415 EQX655413:EQX655415 EHB655413:EHB655415 DXF655413:DXF655415 DNJ655413:DNJ655415 DDN655413:DDN655415 CTR655413:CTR655415 CJV655413:CJV655415 BZZ655413:BZZ655415 BQD655413:BQD655415 BGH655413:BGH655415 AWL655413:AWL655415 AMP655413:AMP655415 ACT655413:ACT655415 SX655413:SX655415 JB655413:JB655415 E655413:E655415 WVN589877:WVN589879 WLR589877:WLR589879 WBV589877:WBV589879 VRZ589877:VRZ589879 VID589877:VID589879 UYH589877:UYH589879 UOL589877:UOL589879 UEP589877:UEP589879 TUT589877:TUT589879 TKX589877:TKX589879 TBB589877:TBB589879 SRF589877:SRF589879 SHJ589877:SHJ589879 RXN589877:RXN589879 RNR589877:RNR589879 RDV589877:RDV589879 QTZ589877:QTZ589879 QKD589877:QKD589879 QAH589877:QAH589879 PQL589877:PQL589879 PGP589877:PGP589879 OWT589877:OWT589879 OMX589877:OMX589879 ODB589877:ODB589879 NTF589877:NTF589879 NJJ589877:NJJ589879 MZN589877:MZN589879 MPR589877:MPR589879 MFV589877:MFV589879 LVZ589877:LVZ589879 LMD589877:LMD589879 LCH589877:LCH589879 KSL589877:KSL589879 KIP589877:KIP589879 JYT589877:JYT589879 JOX589877:JOX589879 JFB589877:JFB589879 IVF589877:IVF589879 ILJ589877:ILJ589879 IBN589877:IBN589879 HRR589877:HRR589879 HHV589877:HHV589879 GXZ589877:GXZ589879 GOD589877:GOD589879 GEH589877:GEH589879 FUL589877:FUL589879 FKP589877:FKP589879 FAT589877:FAT589879 EQX589877:EQX589879 EHB589877:EHB589879 DXF589877:DXF589879 DNJ589877:DNJ589879 DDN589877:DDN589879 CTR589877:CTR589879 CJV589877:CJV589879 BZZ589877:BZZ589879 BQD589877:BQD589879 BGH589877:BGH589879 AWL589877:AWL589879 AMP589877:AMP589879 ACT589877:ACT589879 SX589877:SX589879 JB589877:JB589879 E589877:E589879 WVN524341:WVN524343 WLR524341:WLR524343 WBV524341:WBV524343 VRZ524341:VRZ524343 VID524341:VID524343 UYH524341:UYH524343 UOL524341:UOL524343 UEP524341:UEP524343 TUT524341:TUT524343 TKX524341:TKX524343 TBB524341:TBB524343 SRF524341:SRF524343 SHJ524341:SHJ524343 RXN524341:RXN524343 RNR524341:RNR524343 RDV524341:RDV524343 QTZ524341:QTZ524343 QKD524341:QKD524343 QAH524341:QAH524343 PQL524341:PQL524343 PGP524341:PGP524343 OWT524341:OWT524343 OMX524341:OMX524343 ODB524341:ODB524343 NTF524341:NTF524343 NJJ524341:NJJ524343 MZN524341:MZN524343 MPR524341:MPR524343 MFV524341:MFV524343 LVZ524341:LVZ524343 LMD524341:LMD524343 LCH524341:LCH524343 KSL524341:KSL524343 KIP524341:KIP524343 JYT524341:JYT524343 JOX524341:JOX524343 JFB524341:JFB524343 IVF524341:IVF524343 ILJ524341:ILJ524343 IBN524341:IBN524343 HRR524341:HRR524343 HHV524341:HHV524343 GXZ524341:GXZ524343 GOD524341:GOD524343 GEH524341:GEH524343 FUL524341:FUL524343 FKP524341:FKP524343 FAT524341:FAT524343 EQX524341:EQX524343 EHB524341:EHB524343 DXF524341:DXF524343 DNJ524341:DNJ524343 DDN524341:DDN524343 CTR524341:CTR524343 CJV524341:CJV524343 BZZ524341:BZZ524343 BQD524341:BQD524343 BGH524341:BGH524343 AWL524341:AWL524343 AMP524341:AMP524343 ACT524341:ACT524343 SX524341:SX524343 JB524341:JB524343 E524341:E524343 WVN458805:WVN458807 WLR458805:WLR458807 WBV458805:WBV458807 VRZ458805:VRZ458807 VID458805:VID458807 UYH458805:UYH458807 UOL458805:UOL458807 UEP458805:UEP458807 TUT458805:TUT458807 TKX458805:TKX458807 TBB458805:TBB458807 SRF458805:SRF458807 SHJ458805:SHJ458807 RXN458805:RXN458807 RNR458805:RNR458807 RDV458805:RDV458807 QTZ458805:QTZ458807 QKD458805:QKD458807 QAH458805:QAH458807 PQL458805:PQL458807 PGP458805:PGP458807 OWT458805:OWT458807 OMX458805:OMX458807 ODB458805:ODB458807 NTF458805:NTF458807 NJJ458805:NJJ458807 MZN458805:MZN458807 MPR458805:MPR458807 MFV458805:MFV458807 LVZ458805:LVZ458807 LMD458805:LMD458807 LCH458805:LCH458807 KSL458805:KSL458807 KIP458805:KIP458807 JYT458805:JYT458807 JOX458805:JOX458807 JFB458805:JFB458807 IVF458805:IVF458807 ILJ458805:ILJ458807 IBN458805:IBN458807 HRR458805:HRR458807 HHV458805:HHV458807 GXZ458805:GXZ458807 GOD458805:GOD458807 GEH458805:GEH458807 FUL458805:FUL458807 FKP458805:FKP458807 FAT458805:FAT458807 EQX458805:EQX458807 EHB458805:EHB458807 DXF458805:DXF458807 DNJ458805:DNJ458807 DDN458805:DDN458807 CTR458805:CTR458807 CJV458805:CJV458807 BZZ458805:BZZ458807 BQD458805:BQD458807 BGH458805:BGH458807 AWL458805:AWL458807 AMP458805:AMP458807 ACT458805:ACT458807 SX458805:SX458807 JB458805:JB458807 E458805:E458807 WVN393269:WVN393271 WLR393269:WLR393271 WBV393269:WBV393271 VRZ393269:VRZ393271 VID393269:VID393271 UYH393269:UYH393271 UOL393269:UOL393271 UEP393269:UEP393271 TUT393269:TUT393271 TKX393269:TKX393271 TBB393269:TBB393271 SRF393269:SRF393271 SHJ393269:SHJ393271 RXN393269:RXN393271 RNR393269:RNR393271 RDV393269:RDV393271 QTZ393269:QTZ393271 QKD393269:QKD393271 QAH393269:QAH393271 PQL393269:PQL393271 PGP393269:PGP393271 OWT393269:OWT393271 OMX393269:OMX393271 ODB393269:ODB393271 NTF393269:NTF393271 NJJ393269:NJJ393271 MZN393269:MZN393271 MPR393269:MPR393271 MFV393269:MFV393271 LVZ393269:LVZ393271 LMD393269:LMD393271 LCH393269:LCH393271 KSL393269:KSL393271 KIP393269:KIP393271 JYT393269:JYT393271 JOX393269:JOX393271 JFB393269:JFB393271 IVF393269:IVF393271 ILJ393269:ILJ393271 IBN393269:IBN393271 HRR393269:HRR393271 HHV393269:HHV393271 GXZ393269:GXZ393271 GOD393269:GOD393271 GEH393269:GEH393271 FUL393269:FUL393271 FKP393269:FKP393271 FAT393269:FAT393271 EQX393269:EQX393271 EHB393269:EHB393271 DXF393269:DXF393271 DNJ393269:DNJ393271 DDN393269:DDN393271 CTR393269:CTR393271 CJV393269:CJV393271 BZZ393269:BZZ393271 BQD393269:BQD393271 BGH393269:BGH393271 AWL393269:AWL393271 AMP393269:AMP393271 ACT393269:ACT393271 SX393269:SX393271 JB393269:JB393271 E393269:E393271 WVN327733:WVN327735 WLR327733:WLR327735 WBV327733:WBV327735 VRZ327733:VRZ327735 VID327733:VID327735 UYH327733:UYH327735 UOL327733:UOL327735 UEP327733:UEP327735 TUT327733:TUT327735 TKX327733:TKX327735 TBB327733:TBB327735 SRF327733:SRF327735 SHJ327733:SHJ327735 RXN327733:RXN327735 RNR327733:RNR327735 RDV327733:RDV327735 QTZ327733:QTZ327735 QKD327733:QKD327735 QAH327733:QAH327735 PQL327733:PQL327735 PGP327733:PGP327735 OWT327733:OWT327735 OMX327733:OMX327735 ODB327733:ODB327735 NTF327733:NTF327735 NJJ327733:NJJ327735 MZN327733:MZN327735 MPR327733:MPR327735 MFV327733:MFV327735 LVZ327733:LVZ327735 LMD327733:LMD327735 LCH327733:LCH327735 KSL327733:KSL327735 KIP327733:KIP327735 JYT327733:JYT327735 JOX327733:JOX327735 JFB327733:JFB327735 IVF327733:IVF327735 ILJ327733:ILJ327735 IBN327733:IBN327735 HRR327733:HRR327735 HHV327733:HHV327735 GXZ327733:GXZ327735 GOD327733:GOD327735 GEH327733:GEH327735 FUL327733:FUL327735 FKP327733:FKP327735 FAT327733:FAT327735 EQX327733:EQX327735 EHB327733:EHB327735 DXF327733:DXF327735 DNJ327733:DNJ327735 DDN327733:DDN327735 CTR327733:CTR327735 CJV327733:CJV327735 BZZ327733:BZZ327735 BQD327733:BQD327735 BGH327733:BGH327735 AWL327733:AWL327735 AMP327733:AMP327735 ACT327733:ACT327735 SX327733:SX327735 JB327733:JB327735 E327733:E327735 WVN262197:WVN262199 WLR262197:WLR262199 WBV262197:WBV262199 VRZ262197:VRZ262199 VID262197:VID262199 UYH262197:UYH262199 UOL262197:UOL262199 UEP262197:UEP262199 TUT262197:TUT262199 TKX262197:TKX262199 TBB262197:TBB262199 SRF262197:SRF262199 SHJ262197:SHJ262199 RXN262197:RXN262199 RNR262197:RNR262199 RDV262197:RDV262199 QTZ262197:QTZ262199 QKD262197:QKD262199 QAH262197:QAH262199 PQL262197:PQL262199 PGP262197:PGP262199 OWT262197:OWT262199 OMX262197:OMX262199 ODB262197:ODB262199 NTF262197:NTF262199 NJJ262197:NJJ262199 MZN262197:MZN262199 MPR262197:MPR262199 MFV262197:MFV262199 LVZ262197:LVZ262199 LMD262197:LMD262199 LCH262197:LCH262199 KSL262197:KSL262199 KIP262197:KIP262199 JYT262197:JYT262199 JOX262197:JOX262199 JFB262197:JFB262199 IVF262197:IVF262199 ILJ262197:ILJ262199 IBN262197:IBN262199 HRR262197:HRR262199 HHV262197:HHV262199 GXZ262197:GXZ262199 GOD262197:GOD262199 GEH262197:GEH262199 FUL262197:FUL262199 FKP262197:FKP262199 FAT262197:FAT262199 EQX262197:EQX262199 EHB262197:EHB262199 DXF262197:DXF262199 DNJ262197:DNJ262199 DDN262197:DDN262199 CTR262197:CTR262199 CJV262197:CJV262199 BZZ262197:BZZ262199 BQD262197:BQD262199 BGH262197:BGH262199 AWL262197:AWL262199 AMP262197:AMP262199 ACT262197:ACT262199 SX262197:SX262199 JB262197:JB262199 E262197:E262199 WVN196661:WVN196663 WLR196661:WLR196663 WBV196661:WBV196663 VRZ196661:VRZ196663 VID196661:VID196663 UYH196661:UYH196663 UOL196661:UOL196663 UEP196661:UEP196663 TUT196661:TUT196663 TKX196661:TKX196663 TBB196661:TBB196663 SRF196661:SRF196663 SHJ196661:SHJ196663 RXN196661:RXN196663 RNR196661:RNR196663 RDV196661:RDV196663 QTZ196661:QTZ196663 QKD196661:QKD196663 QAH196661:QAH196663 PQL196661:PQL196663 PGP196661:PGP196663 OWT196661:OWT196663 OMX196661:OMX196663 ODB196661:ODB196663 NTF196661:NTF196663 NJJ196661:NJJ196663 MZN196661:MZN196663 MPR196661:MPR196663 MFV196661:MFV196663 LVZ196661:LVZ196663 LMD196661:LMD196663 LCH196661:LCH196663 KSL196661:KSL196663 KIP196661:KIP196663 JYT196661:JYT196663 JOX196661:JOX196663 JFB196661:JFB196663 IVF196661:IVF196663 ILJ196661:ILJ196663 IBN196661:IBN196663 HRR196661:HRR196663 HHV196661:HHV196663 GXZ196661:GXZ196663 GOD196661:GOD196663 GEH196661:GEH196663 FUL196661:FUL196663 FKP196661:FKP196663 FAT196661:FAT196663 EQX196661:EQX196663 EHB196661:EHB196663 DXF196661:DXF196663 DNJ196661:DNJ196663 DDN196661:DDN196663 CTR196661:CTR196663 CJV196661:CJV196663 BZZ196661:BZZ196663 BQD196661:BQD196663 BGH196661:BGH196663 AWL196661:AWL196663 AMP196661:AMP196663 ACT196661:ACT196663 SX196661:SX196663 JB196661:JB196663 E196661:E196663 WVN131125:WVN131127 WLR131125:WLR131127 WBV131125:WBV131127 VRZ131125:VRZ131127 VID131125:VID131127 UYH131125:UYH131127 UOL131125:UOL131127 UEP131125:UEP131127 TUT131125:TUT131127 TKX131125:TKX131127 TBB131125:TBB131127 SRF131125:SRF131127 SHJ131125:SHJ131127 RXN131125:RXN131127 RNR131125:RNR131127 RDV131125:RDV131127 QTZ131125:QTZ131127 QKD131125:QKD131127 QAH131125:QAH131127 PQL131125:PQL131127 PGP131125:PGP131127 OWT131125:OWT131127 OMX131125:OMX131127 ODB131125:ODB131127 NTF131125:NTF131127 NJJ131125:NJJ131127 MZN131125:MZN131127 MPR131125:MPR131127 MFV131125:MFV131127 LVZ131125:LVZ131127 LMD131125:LMD131127 LCH131125:LCH131127 KSL131125:KSL131127 KIP131125:KIP131127 JYT131125:JYT131127 JOX131125:JOX131127 JFB131125:JFB131127 IVF131125:IVF131127 ILJ131125:ILJ131127 IBN131125:IBN131127 HRR131125:HRR131127 HHV131125:HHV131127 GXZ131125:GXZ131127 GOD131125:GOD131127 GEH131125:GEH131127 FUL131125:FUL131127 FKP131125:FKP131127 FAT131125:FAT131127 EQX131125:EQX131127 EHB131125:EHB131127 DXF131125:DXF131127 DNJ131125:DNJ131127 DDN131125:DDN131127 CTR131125:CTR131127 CJV131125:CJV131127 BZZ131125:BZZ131127 BQD131125:BQD131127 BGH131125:BGH131127 AWL131125:AWL131127 AMP131125:AMP131127 ACT131125:ACT131127 SX131125:SX131127 JB131125:JB131127 E131125:E131127 WVN65589:WVN65591 WLR65589:WLR65591 WBV65589:WBV65591 VRZ65589:VRZ65591 VID65589:VID65591 UYH65589:UYH65591 UOL65589:UOL65591 UEP65589:UEP65591 TUT65589:TUT65591 TKX65589:TKX65591 TBB65589:TBB65591 SRF65589:SRF65591 SHJ65589:SHJ65591 RXN65589:RXN65591 RNR65589:RNR65591 RDV65589:RDV65591 QTZ65589:QTZ65591 QKD65589:QKD65591 QAH65589:QAH65591 PQL65589:PQL65591 PGP65589:PGP65591 OWT65589:OWT65591 OMX65589:OMX65591 ODB65589:ODB65591 NTF65589:NTF65591 NJJ65589:NJJ65591 MZN65589:MZN65591 MPR65589:MPR65591 MFV65589:MFV65591 LVZ65589:LVZ65591 LMD65589:LMD65591 LCH65589:LCH65591 KSL65589:KSL65591 KIP65589:KIP65591 JYT65589:JYT65591 JOX65589:JOX65591 JFB65589:JFB65591 IVF65589:IVF65591 ILJ65589:ILJ65591 IBN65589:IBN65591 HRR65589:HRR65591 HHV65589:HHV65591 GXZ65589:GXZ65591 GOD65589:GOD65591 GEH65589:GEH65591 FUL65589:FUL65591 FKP65589:FKP65591 FAT65589:FAT65591 EQX65589:EQX65591 EHB65589:EHB65591 DXF65589:DXF65591 DNJ65589:DNJ65591 DDN65589:DDN65591 CTR65589:CTR65591 CJV65589:CJV65591 BZZ65589:BZZ65591 BQD65589:BQD65591 BGH65589:BGH65591 AWL65589:AWL65591 AMP65589:AMP65591 ACT65589:ACT65591 SX65589:SX65591 JB65589:JB65591 E65589:E65591 WVN53:WVN55 WLR53:WLR55 WBV53:WBV55 VRZ53:VRZ55 VID53:VID55 UYH53:UYH55 UOL53:UOL55 UEP53:UEP55 TUT53:TUT55 TKX53:TKX55 TBB53:TBB55 SRF53:SRF55 SHJ53:SHJ55 RXN53:RXN55 RNR53:RNR55 RDV53:RDV55 QTZ53:QTZ55 QKD53:QKD55 QAH53:QAH55 PQL53:PQL55 PGP53:PGP55 OWT53:OWT55 OMX53:OMX55 ODB53:ODB55 NTF53:NTF55 NJJ53:NJJ55 MZN53:MZN55 MPR53:MPR55 MFV53:MFV55 LVZ53:LVZ55 LMD53:LMD55 LCH53:LCH55 KSL53:KSL55 KIP53:KIP55 JYT53:JYT55 JOX53:JOX55 JFB53:JFB55 IVF53:IVF55 ILJ53:ILJ55 IBN53:IBN55 HRR53:HRR55 HHV53:HHV55 GXZ53:GXZ55 GOD53:GOD55 GEH53:GEH55 FUL53:FUL55 FKP53:FKP55 FAT53:FAT55 EQX53:EQX55 EHB53:EHB55 DXF53:DXF55 DNJ53:DNJ55 DDN53:DDN55 CTR53:CTR55 CJV53:CJV55 BZZ53:BZZ55 BQD53:BQD55 BGH53:BGH55 AWL53:AWL55 AMP53:AMP55 ACT53:ACT55 SX53:SX55 JB53:JB55 E53:E55 WVM983091:WVM983095 WLQ983091:WLQ983095 WBU983091:WBU983095 VRY983091:VRY983095 VIC983091:VIC983095 UYG983091:UYG983095 UOK983091:UOK983095 UEO983091:UEO983095 TUS983091:TUS983095 TKW983091:TKW983095 TBA983091:TBA983095 SRE983091:SRE983095 SHI983091:SHI983095 RXM983091:RXM983095 RNQ983091:RNQ983095 RDU983091:RDU983095 QTY983091:QTY983095 QKC983091:QKC983095 QAG983091:QAG983095 PQK983091:PQK983095 PGO983091:PGO983095 OWS983091:OWS983095 OMW983091:OMW983095 ODA983091:ODA983095 NTE983091:NTE983095 NJI983091:NJI983095 MZM983091:MZM983095 MPQ983091:MPQ983095 MFU983091:MFU983095 LVY983091:LVY983095 LMC983091:LMC983095 LCG983091:LCG983095 KSK983091:KSK983095 KIO983091:KIO983095 JYS983091:JYS983095 JOW983091:JOW983095 JFA983091:JFA983095 IVE983091:IVE983095 ILI983091:ILI983095 IBM983091:IBM983095 HRQ983091:HRQ983095 HHU983091:HHU983095 GXY983091:GXY983095 GOC983091:GOC983095 GEG983091:GEG983095 FUK983091:FUK983095 FKO983091:FKO983095 FAS983091:FAS983095 EQW983091:EQW983095 EHA983091:EHA983095 DXE983091:DXE983095 DNI983091:DNI983095 DDM983091:DDM983095 CTQ983091:CTQ983095 CJU983091:CJU983095 BZY983091:BZY983095 BQC983091:BQC983095 BGG983091:BGG983095 AWK983091:AWK983095 AMO983091:AMO983095 ACS983091:ACS983095 SW983091:SW983095 JA983091:JA983095 D983091:D983095 WVM917555:WVM917559 WLQ917555:WLQ917559 WBU917555:WBU917559 VRY917555:VRY917559 VIC917555:VIC917559 UYG917555:UYG917559 UOK917555:UOK917559 UEO917555:UEO917559 TUS917555:TUS917559 TKW917555:TKW917559 TBA917555:TBA917559 SRE917555:SRE917559 SHI917555:SHI917559 RXM917555:RXM917559 RNQ917555:RNQ917559 RDU917555:RDU917559 QTY917555:QTY917559 QKC917555:QKC917559 QAG917555:QAG917559 PQK917555:PQK917559 PGO917555:PGO917559 OWS917555:OWS917559 OMW917555:OMW917559 ODA917555:ODA917559 NTE917555:NTE917559 NJI917555:NJI917559 MZM917555:MZM917559 MPQ917555:MPQ917559 MFU917555:MFU917559 LVY917555:LVY917559 LMC917555:LMC917559 LCG917555:LCG917559 KSK917555:KSK917559 KIO917555:KIO917559 JYS917555:JYS917559 JOW917555:JOW917559 JFA917555:JFA917559 IVE917555:IVE917559 ILI917555:ILI917559 IBM917555:IBM917559 HRQ917555:HRQ917559 HHU917555:HHU917559 GXY917555:GXY917559 GOC917555:GOC917559 GEG917555:GEG917559 FUK917555:FUK917559 FKO917555:FKO917559 FAS917555:FAS917559 EQW917555:EQW917559 EHA917555:EHA917559 DXE917555:DXE917559 DNI917555:DNI917559 DDM917555:DDM917559 CTQ917555:CTQ917559 CJU917555:CJU917559 BZY917555:BZY917559 BQC917555:BQC917559 BGG917555:BGG917559 AWK917555:AWK917559 AMO917555:AMO917559 ACS917555:ACS917559 SW917555:SW917559 JA917555:JA917559 D917555:D917559 WVM852019:WVM852023 WLQ852019:WLQ852023 WBU852019:WBU852023 VRY852019:VRY852023 VIC852019:VIC852023 UYG852019:UYG852023 UOK852019:UOK852023 UEO852019:UEO852023 TUS852019:TUS852023 TKW852019:TKW852023 TBA852019:TBA852023 SRE852019:SRE852023 SHI852019:SHI852023 RXM852019:RXM852023 RNQ852019:RNQ852023 RDU852019:RDU852023 QTY852019:QTY852023 QKC852019:QKC852023 QAG852019:QAG852023 PQK852019:PQK852023 PGO852019:PGO852023 OWS852019:OWS852023 OMW852019:OMW852023 ODA852019:ODA852023 NTE852019:NTE852023 NJI852019:NJI852023 MZM852019:MZM852023 MPQ852019:MPQ852023 MFU852019:MFU852023 LVY852019:LVY852023 LMC852019:LMC852023 LCG852019:LCG852023 KSK852019:KSK852023 KIO852019:KIO852023 JYS852019:JYS852023 JOW852019:JOW852023 JFA852019:JFA852023 IVE852019:IVE852023 ILI852019:ILI852023 IBM852019:IBM852023 HRQ852019:HRQ852023 HHU852019:HHU852023 GXY852019:GXY852023 GOC852019:GOC852023 GEG852019:GEG852023 FUK852019:FUK852023 FKO852019:FKO852023 FAS852019:FAS852023 EQW852019:EQW852023 EHA852019:EHA852023 DXE852019:DXE852023 DNI852019:DNI852023 DDM852019:DDM852023 CTQ852019:CTQ852023 CJU852019:CJU852023 BZY852019:BZY852023 BQC852019:BQC852023 BGG852019:BGG852023 AWK852019:AWK852023 AMO852019:AMO852023 ACS852019:ACS852023 SW852019:SW852023 JA852019:JA852023 D852019:D852023 WVM786483:WVM786487 WLQ786483:WLQ786487 WBU786483:WBU786487 VRY786483:VRY786487 VIC786483:VIC786487 UYG786483:UYG786487 UOK786483:UOK786487 UEO786483:UEO786487 TUS786483:TUS786487 TKW786483:TKW786487 TBA786483:TBA786487 SRE786483:SRE786487 SHI786483:SHI786487 RXM786483:RXM786487 RNQ786483:RNQ786487 RDU786483:RDU786487 QTY786483:QTY786487 QKC786483:QKC786487 QAG786483:QAG786487 PQK786483:PQK786487 PGO786483:PGO786487 OWS786483:OWS786487 OMW786483:OMW786487 ODA786483:ODA786487 NTE786483:NTE786487 NJI786483:NJI786487 MZM786483:MZM786487 MPQ786483:MPQ786487 MFU786483:MFU786487 LVY786483:LVY786487 LMC786483:LMC786487 LCG786483:LCG786487 KSK786483:KSK786487 KIO786483:KIO786487 JYS786483:JYS786487 JOW786483:JOW786487 JFA786483:JFA786487 IVE786483:IVE786487 ILI786483:ILI786487 IBM786483:IBM786487 HRQ786483:HRQ786487 HHU786483:HHU786487 GXY786483:GXY786487 GOC786483:GOC786487 GEG786483:GEG786487 FUK786483:FUK786487 FKO786483:FKO786487 FAS786483:FAS786487 EQW786483:EQW786487 EHA786483:EHA786487 DXE786483:DXE786487 DNI786483:DNI786487 DDM786483:DDM786487 CTQ786483:CTQ786487 CJU786483:CJU786487 BZY786483:BZY786487 BQC786483:BQC786487 BGG786483:BGG786487 AWK786483:AWK786487 AMO786483:AMO786487 ACS786483:ACS786487 SW786483:SW786487 JA786483:JA786487 D786483:D786487 WVM720947:WVM720951 WLQ720947:WLQ720951 WBU720947:WBU720951 VRY720947:VRY720951 VIC720947:VIC720951 UYG720947:UYG720951 UOK720947:UOK720951 UEO720947:UEO720951 TUS720947:TUS720951 TKW720947:TKW720951 TBA720947:TBA720951 SRE720947:SRE720951 SHI720947:SHI720951 RXM720947:RXM720951 RNQ720947:RNQ720951 RDU720947:RDU720951 QTY720947:QTY720951 QKC720947:QKC720951 QAG720947:QAG720951 PQK720947:PQK720951 PGO720947:PGO720951 OWS720947:OWS720951 OMW720947:OMW720951 ODA720947:ODA720951 NTE720947:NTE720951 NJI720947:NJI720951 MZM720947:MZM720951 MPQ720947:MPQ720951 MFU720947:MFU720951 LVY720947:LVY720951 LMC720947:LMC720951 LCG720947:LCG720951 KSK720947:KSK720951 KIO720947:KIO720951 JYS720947:JYS720951 JOW720947:JOW720951 JFA720947:JFA720951 IVE720947:IVE720951 ILI720947:ILI720951 IBM720947:IBM720951 HRQ720947:HRQ720951 HHU720947:HHU720951 GXY720947:GXY720951 GOC720947:GOC720951 GEG720947:GEG720951 FUK720947:FUK720951 FKO720947:FKO720951 FAS720947:FAS720951 EQW720947:EQW720951 EHA720947:EHA720951 DXE720947:DXE720951 DNI720947:DNI720951 DDM720947:DDM720951 CTQ720947:CTQ720951 CJU720947:CJU720951 BZY720947:BZY720951 BQC720947:BQC720951 BGG720947:BGG720951 AWK720947:AWK720951 AMO720947:AMO720951 ACS720947:ACS720951 SW720947:SW720951 JA720947:JA720951 D720947:D720951 WVM655411:WVM655415 WLQ655411:WLQ655415 WBU655411:WBU655415 VRY655411:VRY655415 VIC655411:VIC655415 UYG655411:UYG655415 UOK655411:UOK655415 UEO655411:UEO655415 TUS655411:TUS655415 TKW655411:TKW655415 TBA655411:TBA655415 SRE655411:SRE655415 SHI655411:SHI655415 RXM655411:RXM655415 RNQ655411:RNQ655415 RDU655411:RDU655415 QTY655411:QTY655415 QKC655411:QKC655415 QAG655411:QAG655415 PQK655411:PQK655415 PGO655411:PGO655415 OWS655411:OWS655415 OMW655411:OMW655415 ODA655411:ODA655415 NTE655411:NTE655415 NJI655411:NJI655415 MZM655411:MZM655415 MPQ655411:MPQ655415 MFU655411:MFU655415 LVY655411:LVY655415 LMC655411:LMC655415 LCG655411:LCG655415 KSK655411:KSK655415 KIO655411:KIO655415 JYS655411:JYS655415 JOW655411:JOW655415 JFA655411:JFA655415 IVE655411:IVE655415 ILI655411:ILI655415 IBM655411:IBM655415 HRQ655411:HRQ655415 HHU655411:HHU655415 GXY655411:GXY655415 GOC655411:GOC655415 GEG655411:GEG655415 FUK655411:FUK655415 FKO655411:FKO655415 FAS655411:FAS655415 EQW655411:EQW655415 EHA655411:EHA655415 DXE655411:DXE655415 DNI655411:DNI655415 DDM655411:DDM655415 CTQ655411:CTQ655415 CJU655411:CJU655415 BZY655411:BZY655415 BQC655411:BQC655415 BGG655411:BGG655415 AWK655411:AWK655415 AMO655411:AMO655415 ACS655411:ACS655415 SW655411:SW655415 JA655411:JA655415 D655411:D655415 WVM589875:WVM589879 WLQ589875:WLQ589879 WBU589875:WBU589879 VRY589875:VRY589879 VIC589875:VIC589879 UYG589875:UYG589879 UOK589875:UOK589879 UEO589875:UEO589879 TUS589875:TUS589879 TKW589875:TKW589879 TBA589875:TBA589879 SRE589875:SRE589879 SHI589875:SHI589879 RXM589875:RXM589879 RNQ589875:RNQ589879 RDU589875:RDU589879 QTY589875:QTY589879 QKC589875:QKC589879 QAG589875:QAG589879 PQK589875:PQK589879 PGO589875:PGO589879 OWS589875:OWS589879 OMW589875:OMW589879 ODA589875:ODA589879 NTE589875:NTE589879 NJI589875:NJI589879 MZM589875:MZM589879 MPQ589875:MPQ589879 MFU589875:MFU589879 LVY589875:LVY589879 LMC589875:LMC589879 LCG589875:LCG589879 KSK589875:KSK589879 KIO589875:KIO589879 JYS589875:JYS589879 JOW589875:JOW589879 JFA589875:JFA589879 IVE589875:IVE589879 ILI589875:ILI589879 IBM589875:IBM589879 HRQ589875:HRQ589879 HHU589875:HHU589879 GXY589875:GXY589879 GOC589875:GOC589879 GEG589875:GEG589879 FUK589875:FUK589879 FKO589875:FKO589879 FAS589875:FAS589879 EQW589875:EQW589879 EHA589875:EHA589879 DXE589875:DXE589879 DNI589875:DNI589879 DDM589875:DDM589879 CTQ589875:CTQ589879 CJU589875:CJU589879 BZY589875:BZY589879 BQC589875:BQC589879 BGG589875:BGG589879 AWK589875:AWK589879 AMO589875:AMO589879 ACS589875:ACS589879 SW589875:SW589879 JA589875:JA589879 D589875:D589879 WVM524339:WVM524343 WLQ524339:WLQ524343 WBU524339:WBU524343 VRY524339:VRY524343 VIC524339:VIC524343 UYG524339:UYG524343 UOK524339:UOK524343 UEO524339:UEO524343 TUS524339:TUS524343 TKW524339:TKW524343 TBA524339:TBA524343 SRE524339:SRE524343 SHI524339:SHI524343 RXM524339:RXM524343 RNQ524339:RNQ524343 RDU524339:RDU524343 QTY524339:QTY524343 QKC524339:QKC524343 QAG524339:QAG524343 PQK524339:PQK524343 PGO524339:PGO524343 OWS524339:OWS524343 OMW524339:OMW524343 ODA524339:ODA524343 NTE524339:NTE524343 NJI524339:NJI524343 MZM524339:MZM524343 MPQ524339:MPQ524343 MFU524339:MFU524343 LVY524339:LVY524343 LMC524339:LMC524343 LCG524339:LCG524343 KSK524339:KSK524343 KIO524339:KIO524343 JYS524339:JYS524343 JOW524339:JOW524343 JFA524339:JFA524343 IVE524339:IVE524343 ILI524339:ILI524343 IBM524339:IBM524343 HRQ524339:HRQ524343 HHU524339:HHU524343 GXY524339:GXY524343 GOC524339:GOC524343 GEG524339:GEG524343 FUK524339:FUK524343 FKO524339:FKO524343 FAS524339:FAS524343 EQW524339:EQW524343 EHA524339:EHA524343 DXE524339:DXE524343 DNI524339:DNI524343 DDM524339:DDM524343 CTQ524339:CTQ524343 CJU524339:CJU524343 BZY524339:BZY524343 BQC524339:BQC524343 BGG524339:BGG524343 AWK524339:AWK524343 AMO524339:AMO524343 ACS524339:ACS524343 SW524339:SW524343 JA524339:JA524343 D524339:D524343 WVM458803:WVM458807 WLQ458803:WLQ458807 WBU458803:WBU458807 VRY458803:VRY458807 VIC458803:VIC458807 UYG458803:UYG458807 UOK458803:UOK458807 UEO458803:UEO458807 TUS458803:TUS458807 TKW458803:TKW458807 TBA458803:TBA458807 SRE458803:SRE458807 SHI458803:SHI458807 RXM458803:RXM458807 RNQ458803:RNQ458807 RDU458803:RDU458807 QTY458803:QTY458807 QKC458803:QKC458807 QAG458803:QAG458807 PQK458803:PQK458807 PGO458803:PGO458807 OWS458803:OWS458807 OMW458803:OMW458807 ODA458803:ODA458807 NTE458803:NTE458807 NJI458803:NJI458807 MZM458803:MZM458807 MPQ458803:MPQ458807 MFU458803:MFU458807 LVY458803:LVY458807 LMC458803:LMC458807 LCG458803:LCG458807 KSK458803:KSK458807 KIO458803:KIO458807 JYS458803:JYS458807 JOW458803:JOW458807 JFA458803:JFA458807 IVE458803:IVE458807 ILI458803:ILI458807 IBM458803:IBM458807 HRQ458803:HRQ458807 HHU458803:HHU458807 GXY458803:GXY458807 GOC458803:GOC458807 GEG458803:GEG458807 FUK458803:FUK458807 FKO458803:FKO458807 FAS458803:FAS458807 EQW458803:EQW458807 EHA458803:EHA458807 DXE458803:DXE458807 DNI458803:DNI458807 DDM458803:DDM458807 CTQ458803:CTQ458807 CJU458803:CJU458807 BZY458803:BZY458807 BQC458803:BQC458807 BGG458803:BGG458807 AWK458803:AWK458807 AMO458803:AMO458807 ACS458803:ACS458807 SW458803:SW458807 JA458803:JA458807 D458803:D458807 WVM393267:WVM393271 WLQ393267:WLQ393271 WBU393267:WBU393271 VRY393267:VRY393271 VIC393267:VIC393271 UYG393267:UYG393271 UOK393267:UOK393271 UEO393267:UEO393271 TUS393267:TUS393271 TKW393267:TKW393271 TBA393267:TBA393271 SRE393267:SRE393271 SHI393267:SHI393271 RXM393267:RXM393271 RNQ393267:RNQ393271 RDU393267:RDU393271 QTY393267:QTY393271 QKC393267:QKC393271 QAG393267:QAG393271 PQK393267:PQK393271 PGO393267:PGO393271 OWS393267:OWS393271 OMW393267:OMW393271 ODA393267:ODA393271 NTE393267:NTE393271 NJI393267:NJI393271 MZM393267:MZM393271 MPQ393267:MPQ393271 MFU393267:MFU393271 LVY393267:LVY393271 LMC393267:LMC393271 LCG393267:LCG393271 KSK393267:KSK393271 KIO393267:KIO393271 JYS393267:JYS393271 JOW393267:JOW393271 JFA393267:JFA393271 IVE393267:IVE393271 ILI393267:ILI393271 IBM393267:IBM393271 HRQ393267:HRQ393271 HHU393267:HHU393271 GXY393267:GXY393271 GOC393267:GOC393271 GEG393267:GEG393271 FUK393267:FUK393271 FKO393267:FKO393271 FAS393267:FAS393271 EQW393267:EQW393271 EHA393267:EHA393271 DXE393267:DXE393271 DNI393267:DNI393271 DDM393267:DDM393271 CTQ393267:CTQ393271 CJU393267:CJU393271 BZY393267:BZY393271 BQC393267:BQC393271 BGG393267:BGG393271 AWK393267:AWK393271 AMO393267:AMO393271 ACS393267:ACS393271 SW393267:SW393271 JA393267:JA393271 D393267:D393271 WVM327731:WVM327735 WLQ327731:WLQ327735 WBU327731:WBU327735 VRY327731:VRY327735 VIC327731:VIC327735 UYG327731:UYG327735 UOK327731:UOK327735 UEO327731:UEO327735 TUS327731:TUS327735 TKW327731:TKW327735 TBA327731:TBA327735 SRE327731:SRE327735 SHI327731:SHI327735 RXM327731:RXM327735 RNQ327731:RNQ327735 RDU327731:RDU327735 QTY327731:QTY327735 QKC327731:QKC327735 QAG327731:QAG327735 PQK327731:PQK327735 PGO327731:PGO327735 OWS327731:OWS327735 OMW327731:OMW327735 ODA327731:ODA327735 NTE327731:NTE327735 NJI327731:NJI327735 MZM327731:MZM327735 MPQ327731:MPQ327735 MFU327731:MFU327735 LVY327731:LVY327735 LMC327731:LMC327735 LCG327731:LCG327735 KSK327731:KSK327735 KIO327731:KIO327735 JYS327731:JYS327735 JOW327731:JOW327735 JFA327731:JFA327735 IVE327731:IVE327735 ILI327731:ILI327735 IBM327731:IBM327735 HRQ327731:HRQ327735 HHU327731:HHU327735 GXY327731:GXY327735 GOC327731:GOC327735 GEG327731:GEG327735 FUK327731:FUK327735 FKO327731:FKO327735 FAS327731:FAS327735 EQW327731:EQW327735 EHA327731:EHA327735 DXE327731:DXE327735 DNI327731:DNI327735 DDM327731:DDM327735 CTQ327731:CTQ327735 CJU327731:CJU327735 BZY327731:BZY327735 BQC327731:BQC327735 BGG327731:BGG327735 AWK327731:AWK327735 AMO327731:AMO327735 ACS327731:ACS327735 SW327731:SW327735 JA327731:JA327735 D327731:D327735 WVM262195:WVM262199 WLQ262195:WLQ262199 WBU262195:WBU262199 VRY262195:VRY262199 VIC262195:VIC262199 UYG262195:UYG262199 UOK262195:UOK262199 UEO262195:UEO262199 TUS262195:TUS262199 TKW262195:TKW262199 TBA262195:TBA262199 SRE262195:SRE262199 SHI262195:SHI262199 RXM262195:RXM262199 RNQ262195:RNQ262199 RDU262195:RDU262199 QTY262195:QTY262199 QKC262195:QKC262199 QAG262195:QAG262199 PQK262195:PQK262199 PGO262195:PGO262199 OWS262195:OWS262199 OMW262195:OMW262199 ODA262195:ODA262199 NTE262195:NTE262199 NJI262195:NJI262199 MZM262195:MZM262199 MPQ262195:MPQ262199 MFU262195:MFU262199 LVY262195:LVY262199 LMC262195:LMC262199 LCG262195:LCG262199 KSK262195:KSK262199 KIO262195:KIO262199 JYS262195:JYS262199 JOW262195:JOW262199 JFA262195:JFA262199 IVE262195:IVE262199 ILI262195:ILI262199 IBM262195:IBM262199 HRQ262195:HRQ262199 HHU262195:HHU262199 GXY262195:GXY262199 GOC262195:GOC262199 GEG262195:GEG262199 FUK262195:FUK262199 FKO262195:FKO262199 FAS262195:FAS262199 EQW262195:EQW262199 EHA262195:EHA262199 DXE262195:DXE262199 DNI262195:DNI262199 DDM262195:DDM262199 CTQ262195:CTQ262199 CJU262195:CJU262199 BZY262195:BZY262199 BQC262195:BQC262199 BGG262195:BGG262199 AWK262195:AWK262199 AMO262195:AMO262199 ACS262195:ACS262199 SW262195:SW262199 JA262195:JA262199 D262195:D262199 WVM196659:WVM196663 WLQ196659:WLQ196663 WBU196659:WBU196663 VRY196659:VRY196663 VIC196659:VIC196663 UYG196659:UYG196663 UOK196659:UOK196663 UEO196659:UEO196663 TUS196659:TUS196663 TKW196659:TKW196663 TBA196659:TBA196663 SRE196659:SRE196663 SHI196659:SHI196663 RXM196659:RXM196663 RNQ196659:RNQ196663 RDU196659:RDU196663 QTY196659:QTY196663 QKC196659:QKC196663 QAG196659:QAG196663 PQK196659:PQK196663 PGO196659:PGO196663 OWS196659:OWS196663 OMW196659:OMW196663 ODA196659:ODA196663 NTE196659:NTE196663 NJI196659:NJI196663 MZM196659:MZM196663 MPQ196659:MPQ196663 MFU196659:MFU196663 LVY196659:LVY196663 LMC196659:LMC196663 LCG196659:LCG196663 KSK196659:KSK196663 KIO196659:KIO196663 JYS196659:JYS196663 JOW196659:JOW196663 JFA196659:JFA196663 IVE196659:IVE196663 ILI196659:ILI196663 IBM196659:IBM196663 HRQ196659:HRQ196663 HHU196659:HHU196663 GXY196659:GXY196663 GOC196659:GOC196663 GEG196659:GEG196663 FUK196659:FUK196663 FKO196659:FKO196663 FAS196659:FAS196663 EQW196659:EQW196663 EHA196659:EHA196663 DXE196659:DXE196663 DNI196659:DNI196663 DDM196659:DDM196663 CTQ196659:CTQ196663 CJU196659:CJU196663 BZY196659:BZY196663 BQC196659:BQC196663 BGG196659:BGG196663 AWK196659:AWK196663 AMO196659:AMO196663 ACS196659:ACS196663 SW196659:SW196663 JA196659:JA196663 D196659:D196663 WVM131123:WVM131127 WLQ131123:WLQ131127 WBU131123:WBU131127 VRY131123:VRY131127 VIC131123:VIC131127 UYG131123:UYG131127 UOK131123:UOK131127 UEO131123:UEO131127 TUS131123:TUS131127 TKW131123:TKW131127 TBA131123:TBA131127 SRE131123:SRE131127 SHI131123:SHI131127 RXM131123:RXM131127 RNQ131123:RNQ131127 RDU131123:RDU131127 QTY131123:QTY131127 QKC131123:QKC131127 QAG131123:QAG131127 PQK131123:PQK131127 PGO131123:PGO131127 OWS131123:OWS131127 OMW131123:OMW131127 ODA131123:ODA131127 NTE131123:NTE131127 NJI131123:NJI131127 MZM131123:MZM131127 MPQ131123:MPQ131127 MFU131123:MFU131127 LVY131123:LVY131127 LMC131123:LMC131127 LCG131123:LCG131127 KSK131123:KSK131127 KIO131123:KIO131127 JYS131123:JYS131127 JOW131123:JOW131127 JFA131123:JFA131127 IVE131123:IVE131127 ILI131123:ILI131127 IBM131123:IBM131127 HRQ131123:HRQ131127 HHU131123:HHU131127 GXY131123:GXY131127 GOC131123:GOC131127 GEG131123:GEG131127 FUK131123:FUK131127 FKO131123:FKO131127 FAS131123:FAS131127 EQW131123:EQW131127 EHA131123:EHA131127 DXE131123:DXE131127 DNI131123:DNI131127 DDM131123:DDM131127 CTQ131123:CTQ131127 CJU131123:CJU131127 BZY131123:BZY131127 BQC131123:BQC131127 BGG131123:BGG131127 AWK131123:AWK131127 AMO131123:AMO131127 ACS131123:ACS131127 SW131123:SW131127 JA131123:JA131127 D131123:D131127 WVM65587:WVM65591 WLQ65587:WLQ65591 WBU65587:WBU65591 VRY65587:VRY65591 VIC65587:VIC65591 UYG65587:UYG65591 UOK65587:UOK65591 UEO65587:UEO65591 TUS65587:TUS65591 TKW65587:TKW65591 TBA65587:TBA65591 SRE65587:SRE65591 SHI65587:SHI65591 RXM65587:RXM65591 RNQ65587:RNQ65591 RDU65587:RDU65591 QTY65587:QTY65591 QKC65587:QKC65591 QAG65587:QAG65591 PQK65587:PQK65591 PGO65587:PGO65591 OWS65587:OWS65591 OMW65587:OMW65591 ODA65587:ODA65591 NTE65587:NTE65591 NJI65587:NJI65591 MZM65587:MZM65591 MPQ65587:MPQ65591 MFU65587:MFU65591 LVY65587:LVY65591 LMC65587:LMC65591 LCG65587:LCG65591 KSK65587:KSK65591 KIO65587:KIO65591 JYS65587:JYS65591 JOW65587:JOW65591 JFA65587:JFA65591 IVE65587:IVE65591 ILI65587:ILI65591 IBM65587:IBM65591 HRQ65587:HRQ65591 HHU65587:HHU65591 GXY65587:GXY65591 GOC65587:GOC65591 GEG65587:GEG65591 FUK65587:FUK65591 FKO65587:FKO65591 FAS65587:FAS65591 EQW65587:EQW65591 EHA65587:EHA65591 DXE65587:DXE65591 DNI65587:DNI65591 DDM65587:DDM65591 CTQ65587:CTQ65591 CJU65587:CJU65591 BZY65587:BZY65591 BQC65587:BQC65591 BGG65587:BGG65591 AWK65587:AWK65591 AMO65587:AMO65591 ACS65587:ACS65591 SW65587:SW65591 JA65587:JA65591 D65587:D65591 WVM51:WVM55 WLQ51:WLQ55 WBU51:WBU55 VRY51:VRY55 VIC51:VIC55 UYG51:UYG55 UOK51:UOK55 UEO51:UEO55 TUS51:TUS55 TKW51:TKW55 TBA51:TBA55 SRE51:SRE55 SHI51:SHI55 RXM51:RXM55 RNQ51:RNQ55 RDU51:RDU55 QTY51:QTY55 QKC51:QKC55 QAG51:QAG55 PQK51:PQK55 PGO51:PGO55 OWS51:OWS55 OMW51:OMW55 ODA51:ODA55 NTE51:NTE55 NJI51:NJI55 MZM51:MZM55 MPQ51:MPQ55 MFU51:MFU55 LVY51:LVY55 LMC51:LMC55 LCG51:LCG55 KSK51:KSK55 KIO51:KIO55 JYS51:JYS55 JOW51:JOW55 JFA51:JFA55 IVE51:IVE55 ILI51:ILI55 IBM51:IBM55 HRQ51:HRQ55 HHU51:HHU55 GXY51:GXY55 GOC51:GOC55 GEG51:GEG55 FUK51:FUK55 FKO51:FKO55 FAS51:FAS55 EQW51:EQW55 EHA51:EHA55 DXE51:DXE55 DNI51:DNI55 DDM51:DDM55 CTQ51:CTQ55 CJU51:CJU55 BZY51:BZY55 BQC51:BQC55 BGG51:BGG55 AWK51:AWK55 AMO51:AMO55 ACS51:ACS55 SW51:SW55 JA51:JA55">
      <formula1>$D$75:$D$409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53:F55 JC53:JC55 SY53:SY55 ACU53:ACU55 AMQ53:AMQ55 AWM53:AWM55 BGI53:BGI55 BQE53:BQE55 CAA53:CAA55 CJW53:CJW55 CTS53:CTS55 DDO53:DDO55 DNK53:DNK55 DXG53:DXG55 EHC53:EHC55 EQY53:EQY55 FAU53:FAU55 FKQ53:FKQ55 FUM53:FUM55 GEI53:GEI55 GOE53:GOE55 GYA53:GYA55 HHW53:HHW55 HRS53:HRS55 IBO53:IBO55 ILK53:ILK55 IVG53:IVG55 JFC53:JFC55 JOY53:JOY55 JYU53:JYU55 KIQ53:KIQ55 KSM53:KSM55 LCI53:LCI55 LME53:LME55 LWA53:LWA55 MFW53:MFW55 MPS53:MPS55 MZO53:MZO55 NJK53:NJK55 NTG53:NTG55 ODC53:ODC55 OMY53:OMY55 OWU53:OWU55 PGQ53:PGQ55 PQM53:PQM55 QAI53:QAI55 QKE53:QKE55 QUA53:QUA55 RDW53:RDW55 RNS53:RNS55 RXO53:RXO55 SHK53:SHK55 SRG53:SRG55 TBC53:TBC55 TKY53:TKY55 TUU53:TUU55 UEQ53:UEQ55 UOM53:UOM55 UYI53:UYI55 VIE53:VIE55 VSA53:VSA55 WBW53:WBW55 WLS53:WLS55 WVO53:WVO55 F65589:F65591 JC65589:JC65591 SY65589:SY65591 ACU65589:ACU65591 AMQ65589:AMQ65591 AWM65589:AWM65591 BGI65589:BGI65591 BQE65589:BQE65591 CAA65589:CAA65591 CJW65589:CJW65591 CTS65589:CTS65591 DDO65589:DDO65591 DNK65589:DNK65591 DXG65589:DXG65591 EHC65589:EHC65591 EQY65589:EQY65591 FAU65589:FAU65591 FKQ65589:FKQ65591 FUM65589:FUM65591 GEI65589:GEI65591 GOE65589:GOE65591 GYA65589:GYA65591 HHW65589:HHW65591 HRS65589:HRS65591 IBO65589:IBO65591 ILK65589:ILK65591 IVG65589:IVG65591 JFC65589:JFC65591 JOY65589:JOY65591 JYU65589:JYU65591 KIQ65589:KIQ65591 KSM65589:KSM65591 LCI65589:LCI65591 LME65589:LME65591 LWA65589:LWA65591 MFW65589:MFW65591 MPS65589:MPS65591 MZO65589:MZO65591 NJK65589:NJK65591 NTG65589:NTG65591 ODC65589:ODC65591 OMY65589:OMY65591 OWU65589:OWU65591 PGQ65589:PGQ65591 PQM65589:PQM65591 QAI65589:QAI65591 QKE65589:QKE65591 QUA65589:QUA65591 RDW65589:RDW65591 RNS65589:RNS65591 RXO65589:RXO65591 SHK65589:SHK65591 SRG65589:SRG65591 TBC65589:TBC65591 TKY65589:TKY65591 TUU65589:TUU65591 UEQ65589:UEQ65591 UOM65589:UOM65591 UYI65589:UYI65591 VIE65589:VIE65591 VSA65589:VSA65591 WBW65589:WBW65591 WLS65589:WLS65591 WVO65589:WVO65591 F131125:F131127 JC131125:JC131127 SY131125:SY131127 ACU131125:ACU131127 AMQ131125:AMQ131127 AWM131125:AWM131127 BGI131125:BGI131127 BQE131125:BQE131127 CAA131125:CAA131127 CJW131125:CJW131127 CTS131125:CTS131127 DDO131125:DDO131127 DNK131125:DNK131127 DXG131125:DXG131127 EHC131125:EHC131127 EQY131125:EQY131127 FAU131125:FAU131127 FKQ131125:FKQ131127 FUM131125:FUM131127 GEI131125:GEI131127 GOE131125:GOE131127 GYA131125:GYA131127 HHW131125:HHW131127 HRS131125:HRS131127 IBO131125:IBO131127 ILK131125:ILK131127 IVG131125:IVG131127 JFC131125:JFC131127 JOY131125:JOY131127 JYU131125:JYU131127 KIQ131125:KIQ131127 KSM131125:KSM131127 LCI131125:LCI131127 LME131125:LME131127 LWA131125:LWA131127 MFW131125:MFW131127 MPS131125:MPS131127 MZO131125:MZO131127 NJK131125:NJK131127 NTG131125:NTG131127 ODC131125:ODC131127 OMY131125:OMY131127 OWU131125:OWU131127 PGQ131125:PGQ131127 PQM131125:PQM131127 QAI131125:QAI131127 QKE131125:QKE131127 QUA131125:QUA131127 RDW131125:RDW131127 RNS131125:RNS131127 RXO131125:RXO131127 SHK131125:SHK131127 SRG131125:SRG131127 TBC131125:TBC131127 TKY131125:TKY131127 TUU131125:TUU131127 UEQ131125:UEQ131127 UOM131125:UOM131127 UYI131125:UYI131127 VIE131125:VIE131127 VSA131125:VSA131127 WBW131125:WBW131127 WLS131125:WLS131127 WVO131125:WVO131127 F196661:F196663 JC196661:JC196663 SY196661:SY196663 ACU196661:ACU196663 AMQ196661:AMQ196663 AWM196661:AWM196663 BGI196661:BGI196663 BQE196661:BQE196663 CAA196661:CAA196663 CJW196661:CJW196663 CTS196661:CTS196663 DDO196661:DDO196663 DNK196661:DNK196663 DXG196661:DXG196663 EHC196661:EHC196663 EQY196661:EQY196663 FAU196661:FAU196663 FKQ196661:FKQ196663 FUM196661:FUM196663 GEI196661:GEI196663 GOE196661:GOE196663 GYA196661:GYA196663 HHW196661:HHW196663 HRS196661:HRS196663 IBO196661:IBO196663 ILK196661:ILK196663 IVG196661:IVG196663 JFC196661:JFC196663 JOY196661:JOY196663 JYU196661:JYU196663 KIQ196661:KIQ196663 KSM196661:KSM196663 LCI196661:LCI196663 LME196661:LME196663 LWA196661:LWA196663 MFW196661:MFW196663 MPS196661:MPS196663 MZO196661:MZO196663 NJK196661:NJK196663 NTG196661:NTG196663 ODC196661:ODC196663 OMY196661:OMY196663 OWU196661:OWU196663 PGQ196661:PGQ196663 PQM196661:PQM196663 QAI196661:QAI196663 QKE196661:QKE196663 QUA196661:QUA196663 RDW196661:RDW196663 RNS196661:RNS196663 RXO196661:RXO196663 SHK196661:SHK196663 SRG196661:SRG196663 TBC196661:TBC196663 TKY196661:TKY196663 TUU196661:TUU196663 UEQ196661:UEQ196663 UOM196661:UOM196663 UYI196661:UYI196663 VIE196661:VIE196663 VSA196661:VSA196663 WBW196661:WBW196663 WLS196661:WLS196663 WVO196661:WVO196663 F262197:F262199 JC262197:JC262199 SY262197:SY262199 ACU262197:ACU262199 AMQ262197:AMQ262199 AWM262197:AWM262199 BGI262197:BGI262199 BQE262197:BQE262199 CAA262197:CAA262199 CJW262197:CJW262199 CTS262197:CTS262199 DDO262197:DDO262199 DNK262197:DNK262199 DXG262197:DXG262199 EHC262197:EHC262199 EQY262197:EQY262199 FAU262197:FAU262199 FKQ262197:FKQ262199 FUM262197:FUM262199 GEI262197:GEI262199 GOE262197:GOE262199 GYA262197:GYA262199 HHW262197:HHW262199 HRS262197:HRS262199 IBO262197:IBO262199 ILK262197:ILK262199 IVG262197:IVG262199 JFC262197:JFC262199 JOY262197:JOY262199 JYU262197:JYU262199 KIQ262197:KIQ262199 KSM262197:KSM262199 LCI262197:LCI262199 LME262197:LME262199 LWA262197:LWA262199 MFW262197:MFW262199 MPS262197:MPS262199 MZO262197:MZO262199 NJK262197:NJK262199 NTG262197:NTG262199 ODC262197:ODC262199 OMY262197:OMY262199 OWU262197:OWU262199 PGQ262197:PGQ262199 PQM262197:PQM262199 QAI262197:QAI262199 QKE262197:QKE262199 QUA262197:QUA262199 RDW262197:RDW262199 RNS262197:RNS262199 RXO262197:RXO262199 SHK262197:SHK262199 SRG262197:SRG262199 TBC262197:TBC262199 TKY262197:TKY262199 TUU262197:TUU262199 UEQ262197:UEQ262199 UOM262197:UOM262199 UYI262197:UYI262199 VIE262197:VIE262199 VSA262197:VSA262199 WBW262197:WBW262199 WLS262197:WLS262199 WVO262197:WVO262199 F327733:F327735 JC327733:JC327735 SY327733:SY327735 ACU327733:ACU327735 AMQ327733:AMQ327735 AWM327733:AWM327735 BGI327733:BGI327735 BQE327733:BQE327735 CAA327733:CAA327735 CJW327733:CJW327735 CTS327733:CTS327735 DDO327733:DDO327735 DNK327733:DNK327735 DXG327733:DXG327735 EHC327733:EHC327735 EQY327733:EQY327735 FAU327733:FAU327735 FKQ327733:FKQ327735 FUM327733:FUM327735 GEI327733:GEI327735 GOE327733:GOE327735 GYA327733:GYA327735 HHW327733:HHW327735 HRS327733:HRS327735 IBO327733:IBO327735 ILK327733:ILK327735 IVG327733:IVG327735 JFC327733:JFC327735 JOY327733:JOY327735 JYU327733:JYU327735 KIQ327733:KIQ327735 KSM327733:KSM327735 LCI327733:LCI327735 LME327733:LME327735 LWA327733:LWA327735 MFW327733:MFW327735 MPS327733:MPS327735 MZO327733:MZO327735 NJK327733:NJK327735 NTG327733:NTG327735 ODC327733:ODC327735 OMY327733:OMY327735 OWU327733:OWU327735 PGQ327733:PGQ327735 PQM327733:PQM327735 QAI327733:QAI327735 QKE327733:QKE327735 QUA327733:QUA327735 RDW327733:RDW327735 RNS327733:RNS327735 RXO327733:RXO327735 SHK327733:SHK327735 SRG327733:SRG327735 TBC327733:TBC327735 TKY327733:TKY327735 TUU327733:TUU327735 UEQ327733:UEQ327735 UOM327733:UOM327735 UYI327733:UYI327735 VIE327733:VIE327735 VSA327733:VSA327735 WBW327733:WBW327735 WLS327733:WLS327735 WVO327733:WVO327735 F393269:F393271 JC393269:JC393271 SY393269:SY393271 ACU393269:ACU393271 AMQ393269:AMQ393271 AWM393269:AWM393271 BGI393269:BGI393271 BQE393269:BQE393271 CAA393269:CAA393271 CJW393269:CJW393271 CTS393269:CTS393271 DDO393269:DDO393271 DNK393269:DNK393271 DXG393269:DXG393271 EHC393269:EHC393271 EQY393269:EQY393271 FAU393269:FAU393271 FKQ393269:FKQ393271 FUM393269:FUM393271 GEI393269:GEI393271 GOE393269:GOE393271 GYA393269:GYA393271 HHW393269:HHW393271 HRS393269:HRS393271 IBO393269:IBO393271 ILK393269:ILK393271 IVG393269:IVG393271 JFC393269:JFC393271 JOY393269:JOY393271 JYU393269:JYU393271 KIQ393269:KIQ393271 KSM393269:KSM393271 LCI393269:LCI393271 LME393269:LME393271 LWA393269:LWA393271 MFW393269:MFW393271 MPS393269:MPS393271 MZO393269:MZO393271 NJK393269:NJK393271 NTG393269:NTG393271 ODC393269:ODC393271 OMY393269:OMY393271 OWU393269:OWU393271 PGQ393269:PGQ393271 PQM393269:PQM393271 QAI393269:QAI393271 QKE393269:QKE393271 QUA393269:QUA393271 RDW393269:RDW393271 RNS393269:RNS393271 RXO393269:RXO393271 SHK393269:SHK393271 SRG393269:SRG393271 TBC393269:TBC393271 TKY393269:TKY393271 TUU393269:TUU393271 UEQ393269:UEQ393271 UOM393269:UOM393271 UYI393269:UYI393271 VIE393269:VIE393271 VSA393269:VSA393271 WBW393269:WBW393271 WLS393269:WLS393271 WVO393269:WVO393271 F458805:F458807 JC458805:JC458807 SY458805:SY458807 ACU458805:ACU458807 AMQ458805:AMQ458807 AWM458805:AWM458807 BGI458805:BGI458807 BQE458805:BQE458807 CAA458805:CAA458807 CJW458805:CJW458807 CTS458805:CTS458807 DDO458805:DDO458807 DNK458805:DNK458807 DXG458805:DXG458807 EHC458805:EHC458807 EQY458805:EQY458807 FAU458805:FAU458807 FKQ458805:FKQ458807 FUM458805:FUM458807 GEI458805:GEI458807 GOE458805:GOE458807 GYA458805:GYA458807 HHW458805:HHW458807 HRS458805:HRS458807 IBO458805:IBO458807 ILK458805:ILK458807 IVG458805:IVG458807 JFC458805:JFC458807 JOY458805:JOY458807 JYU458805:JYU458807 KIQ458805:KIQ458807 KSM458805:KSM458807 LCI458805:LCI458807 LME458805:LME458807 LWA458805:LWA458807 MFW458805:MFW458807 MPS458805:MPS458807 MZO458805:MZO458807 NJK458805:NJK458807 NTG458805:NTG458807 ODC458805:ODC458807 OMY458805:OMY458807 OWU458805:OWU458807 PGQ458805:PGQ458807 PQM458805:PQM458807 QAI458805:QAI458807 QKE458805:QKE458807 QUA458805:QUA458807 RDW458805:RDW458807 RNS458805:RNS458807 RXO458805:RXO458807 SHK458805:SHK458807 SRG458805:SRG458807 TBC458805:TBC458807 TKY458805:TKY458807 TUU458805:TUU458807 UEQ458805:UEQ458807 UOM458805:UOM458807 UYI458805:UYI458807 VIE458805:VIE458807 VSA458805:VSA458807 WBW458805:WBW458807 WLS458805:WLS458807 WVO458805:WVO458807 F524341:F524343 JC524341:JC524343 SY524341:SY524343 ACU524341:ACU524343 AMQ524341:AMQ524343 AWM524341:AWM524343 BGI524341:BGI524343 BQE524341:BQE524343 CAA524341:CAA524343 CJW524341:CJW524343 CTS524341:CTS524343 DDO524341:DDO524343 DNK524341:DNK524343 DXG524341:DXG524343 EHC524341:EHC524343 EQY524341:EQY524343 FAU524341:FAU524343 FKQ524341:FKQ524343 FUM524341:FUM524343 GEI524341:GEI524343 GOE524341:GOE524343 GYA524341:GYA524343 HHW524341:HHW524343 HRS524341:HRS524343 IBO524341:IBO524343 ILK524341:ILK524343 IVG524341:IVG524343 JFC524341:JFC524343 JOY524341:JOY524343 JYU524341:JYU524343 KIQ524341:KIQ524343 KSM524341:KSM524343 LCI524341:LCI524343 LME524341:LME524343 LWA524341:LWA524343 MFW524341:MFW524343 MPS524341:MPS524343 MZO524341:MZO524343 NJK524341:NJK524343 NTG524341:NTG524343 ODC524341:ODC524343 OMY524341:OMY524343 OWU524341:OWU524343 PGQ524341:PGQ524343 PQM524341:PQM524343 QAI524341:QAI524343 QKE524341:QKE524343 QUA524341:QUA524343 RDW524341:RDW524343 RNS524341:RNS524343 RXO524341:RXO524343 SHK524341:SHK524343 SRG524341:SRG524343 TBC524341:TBC524343 TKY524341:TKY524343 TUU524341:TUU524343 UEQ524341:UEQ524343 UOM524341:UOM524343 UYI524341:UYI524343 VIE524341:VIE524343 VSA524341:VSA524343 WBW524341:WBW524343 WLS524341:WLS524343 WVO524341:WVO524343 F589877:F589879 JC589877:JC589879 SY589877:SY589879 ACU589877:ACU589879 AMQ589877:AMQ589879 AWM589877:AWM589879 BGI589877:BGI589879 BQE589877:BQE589879 CAA589877:CAA589879 CJW589877:CJW589879 CTS589877:CTS589879 DDO589877:DDO589879 DNK589877:DNK589879 DXG589877:DXG589879 EHC589877:EHC589879 EQY589877:EQY589879 FAU589877:FAU589879 FKQ589877:FKQ589879 FUM589877:FUM589879 GEI589877:GEI589879 GOE589877:GOE589879 GYA589877:GYA589879 HHW589877:HHW589879 HRS589877:HRS589879 IBO589877:IBO589879 ILK589877:ILK589879 IVG589877:IVG589879 JFC589877:JFC589879 JOY589877:JOY589879 JYU589877:JYU589879 KIQ589877:KIQ589879 KSM589877:KSM589879 LCI589877:LCI589879 LME589877:LME589879 LWA589877:LWA589879 MFW589877:MFW589879 MPS589877:MPS589879 MZO589877:MZO589879 NJK589877:NJK589879 NTG589877:NTG589879 ODC589877:ODC589879 OMY589877:OMY589879 OWU589877:OWU589879 PGQ589877:PGQ589879 PQM589877:PQM589879 QAI589877:QAI589879 QKE589877:QKE589879 QUA589877:QUA589879 RDW589877:RDW589879 RNS589877:RNS589879 RXO589877:RXO589879 SHK589877:SHK589879 SRG589877:SRG589879 TBC589877:TBC589879 TKY589877:TKY589879 TUU589877:TUU589879 UEQ589877:UEQ589879 UOM589877:UOM589879 UYI589877:UYI589879 VIE589877:VIE589879 VSA589877:VSA589879 WBW589877:WBW589879 WLS589877:WLS589879 WVO589877:WVO589879 F655413:F655415 JC655413:JC655415 SY655413:SY655415 ACU655413:ACU655415 AMQ655413:AMQ655415 AWM655413:AWM655415 BGI655413:BGI655415 BQE655413:BQE655415 CAA655413:CAA655415 CJW655413:CJW655415 CTS655413:CTS655415 DDO655413:DDO655415 DNK655413:DNK655415 DXG655413:DXG655415 EHC655413:EHC655415 EQY655413:EQY655415 FAU655413:FAU655415 FKQ655413:FKQ655415 FUM655413:FUM655415 GEI655413:GEI655415 GOE655413:GOE655415 GYA655413:GYA655415 HHW655413:HHW655415 HRS655413:HRS655415 IBO655413:IBO655415 ILK655413:ILK655415 IVG655413:IVG655415 JFC655413:JFC655415 JOY655413:JOY655415 JYU655413:JYU655415 KIQ655413:KIQ655415 KSM655413:KSM655415 LCI655413:LCI655415 LME655413:LME655415 LWA655413:LWA655415 MFW655413:MFW655415 MPS655413:MPS655415 MZO655413:MZO655415 NJK655413:NJK655415 NTG655413:NTG655415 ODC655413:ODC655415 OMY655413:OMY655415 OWU655413:OWU655415 PGQ655413:PGQ655415 PQM655413:PQM655415 QAI655413:QAI655415 QKE655413:QKE655415 QUA655413:QUA655415 RDW655413:RDW655415 RNS655413:RNS655415 RXO655413:RXO655415 SHK655413:SHK655415 SRG655413:SRG655415 TBC655413:TBC655415 TKY655413:TKY655415 TUU655413:TUU655415 UEQ655413:UEQ655415 UOM655413:UOM655415 UYI655413:UYI655415 VIE655413:VIE655415 VSA655413:VSA655415 WBW655413:WBW655415 WLS655413:WLS655415 WVO655413:WVO655415 F720949:F720951 JC720949:JC720951 SY720949:SY720951 ACU720949:ACU720951 AMQ720949:AMQ720951 AWM720949:AWM720951 BGI720949:BGI720951 BQE720949:BQE720951 CAA720949:CAA720951 CJW720949:CJW720951 CTS720949:CTS720951 DDO720949:DDO720951 DNK720949:DNK720951 DXG720949:DXG720951 EHC720949:EHC720951 EQY720949:EQY720951 FAU720949:FAU720951 FKQ720949:FKQ720951 FUM720949:FUM720951 GEI720949:GEI720951 GOE720949:GOE720951 GYA720949:GYA720951 HHW720949:HHW720951 HRS720949:HRS720951 IBO720949:IBO720951 ILK720949:ILK720951 IVG720949:IVG720951 JFC720949:JFC720951 JOY720949:JOY720951 JYU720949:JYU720951 KIQ720949:KIQ720951 KSM720949:KSM720951 LCI720949:LCI720951 LME720949:LME720951 LWA720949:LWA720951 MFW720949:MFW720951 MPS720949:MPS720951 MZO720949:MZO720951 NJK720949:NJK720951 NTG720949:NTG720951 ODC720949:ODC720951 OMY720949:OMY720951 OWU720949:OWU720951 PGQ720949:PGQ720951 PQM720949:PQM720951 QAI720949:QAI720951 QKE720949:QKE720951 QUA720949:QUA720951 RDW720949:RDW720951 RNS720949:RNS720951 RXO720949:RXO720951 SHK720949:SHK720951 SRG720949:SRG720951 TBC720949:TBC720951 TKY720949:TKY720951 TUU720949:TUU720951 UEQ720949:UEQ720951 UOM720949:UOM720951 UYI720949:UYI720951 VIE720949:VIE720951 VSA720949:VSA720951 WBW720949:WBW720951 WLS720949:WLS720951 WVO720949:WVO720951 F786485:F786487 JC786485:JC786487 SY786485:SY786487 ACU786485:ACU786487 AMQ786485:AMQ786487 AWM786485:AWM786487 BGI786485:BGI786487 BQE786485:BQE786487 CAA786485:CAA786487 CJW786485:CJW786487 CTS786485:CTS786487 DDO786485:DDO786487 DNK786485:DNK786487 DXG786485:DXG786487 EHC786485:EHC786487 EQY786485:EQY786487 FAU786485:FAU786487 FKQ786485:FKQ786487 FUM786485:FUM786487 GEI786485:GEI786487 GOE786485:GOE786487 GYA786485:GYA786487 HHW786485:HHW786487 HRS786485:HRS786487 IBO786485:IBO786487 ILK786485:ILK786487 IVG786485:IVG786487 JFC786485:JFC786487 JOY786485:JOY786487 JYU786485:JYU786487 KIQ786485:KIQ786487 KSM786485:KSM786487 LCI786485:LCI786487 LME786485:LME786487 LWA786485:LWA786487 MFW786485:MFW786487 MPS786485:MPS786487 MZO786485:MZO786487 NJK786485:NJK786487 NTG786485:NTG786487 ODC786485:ODC786487 OMY786485:OMY786487 OWU786485:OWU786487 PGQ786485:PGQ786487 PQM786485:PQM786487 QAI786485:QAI786487 QKE786485:QKE786487 QUA786485:QUA786487 RDW786485:RDW786487 RNS786485:RNS786487 RXO786485:RXO786487 SHK786485:SHK786487 SRG786485:SRG786487 TBC786485:TBC786487 TKY786485:TKY786487 TUU786485:TUU786487 UEQ786485:UEQ786487 UOM786485:UOM786487 UYI786485:UYI786487 VIE786485:VIE786487 VSA786485:VSA786487 WBW786485:WBW786487 WLS786485:WLS786487 WVO786485:WVO786487 F852021:F852023 JC852021:JC852023 SY852021:SY852023 ACU852021:ACU852023 AMQ852021:AMQ852023 AWM852021:AWM852023 BGI852021:BGI852023 BQE852021:BQE852023 CAA852021:CAA852023 CJW852021:CJW852023 CTS852021:CTS852023 DDO852021:DDO852023 DNK852021:DNK852023 DXG852021:DXG852023 EHC852021:EHC852023 EQY852021:EQY852023 FAU852021:FAU852023 FKQ852021:FKQ852023 FUM852021:FUM852023 GEI852021:GEI852023 GOE852021:GOE852023 GYA852021:GYA852023 HHW852021:HHW852023 HRS852021:HRS852023 IBO852021:IBO852023 ILK852021:ILK852023 IVG852021:IVG852023 JFC852021:JFC852023 JOY852021:JOY852023 JYU852021:JYU852023 KIQ852021:KIQ852023 KSM852021:KSM852023 LCI852021:LCI852023 LME852021:LME852023 LWA852021:LWA852023 MFW852021:MFW852023 MPS852021:MPS852023 MZO852021:MZO852023 NJK852021:NJK852023 NTG852021:NTG852023 ODC852021:ODC852023 OMY852021:OMY852023 OWU852021:OWU852023 PGQ852021:PGQ852023 PQM852021:PQM852023 QAI852021:QAI852023 QKE852021:QKE852023 QUA852021:QUA852023 RDW852021:RDW852023 RNS852021:RNS852023 RXO852021:RXO852023 SHK852021:SHK852023 SRG852021:SRG852023 TBC852021:TBC852023 TKY852021:TKY852023 TUU852021:TUU852023 UEQ852021:UEQ852023 UOM852021:UOM852023 UYI852021:UYI852023 VIE852021:VIE852023 VSA852021:VSA852023 WBW852021:WBW852023 WLS852021:WLS852023 WVO852021:WVO852023 F917557:F917559 JC917557:JC917559 SY917557:SY917559 ACU917557:ACU917559 AMQ917557:AMQ917559 AWM917557:AWM917559 BGI917557:BGI917559 BQE917557:BQE917559 CAA917557:CAA917559 CJW917557:CJW917559 CTS917557:CTS917559 DDO917557:DDO917559 DNK917557:DNK917559 DXG917557:DXG917559 EHC917557:EHC917559 EQY917557:EQY917559 FAU917557:FAU917559 FKQ917557:FKQ917559 FUM917557:FUM917559 GEI917557:GEI917559 GOE917557:GOE917559 GYA917557:GYA917559 HHW917557:HHW917559 HRS917557:HRS917559 IBO917557:IBO917559 ILK917557:ILK917559 IVG917557:IVG917559 JFC917557:JFC917559 JOY917557:JOY917559 JYU917557:JYU917559 KIQ917557:KIQ917559 KSM917557:KSM917559 LCI917557:LCI917559 LME917557:LME917559 LWA917557:LWA917559 MFW917557:MFW917559 MPS917557:MPS917559 MZO917557:MZO917559 NJK917557:NJK917559 NTG917557:NTG917559 ODC917557:ODC917559 OMY917557:OMY917559 OWU917557:OWU917559 PGQ917557:PGQ917559 PQM917557:PQM917559 QAI917557:QAI917559 QKE917557:QKE917559 QUA917557:QUA917559 RDW917557:RDW917559 RNS917557:RNS917559 RXO917557:RXO917559 SHK917557:SHK917559 SRG917557:SRG917559 TBC917557:TBC917559 TKY917557:TKY917559 TUU917557:TUU917559 UEQ917557:UEQ917559 UOM917557:UOM917559 UYI917557:UYI917559 VIE917557:VIE917559 VSA917557:VSA917559 WBW917557:WBW917559 WLS917557:WLS917559 WVO917557:WVO917559 F983093:F983095 JC983093:JC983095 SY983093:SY983095 ACU983093:ACU983095 AMQ983093:AMQ983095 AWM983093:AWM983095 BGI983093:BGI983095 BQE983093:BQE983095 CAA983093:CAA983095 CJW983093:CJW983095 CTS983093:CTS983095 DDO983093:DDO983095 DNK983093:DNK983095 DXG983093:DXG983095 EHC983093:EHC983095 EQY983093:EQY983095 FAU983093:FAU983095 FKQ983093:FKQ983095 FUM983093:FUM983095 GEI983093:GEI983095 GOE983093:GOE983095 GYA983093:GYA983095 HHW983093:HHW983095 HRS983093:HRS983095 IBO983093:IBO983095 ILK983093:ILK983095 IVG983093:IVG983095 JFC983093:JFC983095 JOY983093:JOY983095 JYU983093:JYU983095 KIQ983093:KIQ983095 KSM983093:KSM983095 LCI983093:LCI983095 LME983093:LME983095 LWA983093:LWA983095 MFW983093:MFW983095 MPS983093:MPS983095 MZO983093:MZO983095 NJK983093:NJK983095 NTG983093:NTG983095 ODC983093:ODC983095 OMY983093:OMY983095 OWU983093:OWU983095 PGQ983093:PGQ983095 PQM983093:PQM983095 QAI983093:QAI983095 QKE983093:QKE983095 QUA983093:QUA983095 RDW983093:RDW983095 RNS983093:RNS983095 RXO983093:RXO983095 SHK983093:SHK983095 SRG983093:SRG983095 TBC983093:TBC983095 TKY983093:TKY983095 TUU983093:TUU983095 UEQ983093:UEQ983095 UOM983093:UOM983095 UYI983093:UYI983095 VIE983093:VIE983095 VSA983093:VSA983095 WBW983093:WBW983095 WLS983093:WLS983095 WVO983093:WVO98309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I51:I55 JE51:JE55 TA51:TA55 ACW51:ACW55 AMS51:AMS55 AWO51:AWO55 BGK51:BGK55 BQG51:BQG55 CAC51:CAC55 CJY51:CJY55 CTU51:CTU55 DDQ51:DDQ55 DNM51:DNM55 DXI51:DXI55 EHE51:EHE55 ERA51:ERA55 FAW51:FAW55 FKS51:FKS55 FUO51:FUO55 GEK51:GEK55 GOG51:GOG55 GYC51:GYC55 HHY51:HHY55 HRU51:HRU55 IBQ51:IBQ55 ILM51:ILM55 IVI51:IVI55 JFE51:JFE55 JPA51:JPA55 JYW51:JYW55 KIS51:KIS55 KSO51:KSO55 LCK51:LCK55 LMG51:LMG55 LWC51:LWC55 MFY51:MFY55 MPU51:MPU55 MZQ51:MZQ55 NJM51:NJM55 NTI51:NTI55 ODE51:ODE55 ONA51:ONA55 OWW51:OWW55 PGS51:PGS55 PQO51:PQO55 QAK51:QAK55 QKG51:QKG55 QUC51:QUC55 RDY51:RDY55 RNU51:RNU55 RXQ51:RXQ55 SHM51:SHM55 SRI51:SRI55 TBE51:TBE55 TLA51:TLA55 TUW51:TUW55 UES51:UES55 UOO51:UOO55 UYK51:UYK55 VIG51:VIG55 VSC51:VSC55 WBY51:WBY55 WLU51:WLU55 WVQ51:WVQ55 I65587:I65591 JE65587:JE65591 TA65587:TA65591 ACW65587:ACW65591 AMS65587:AMS65591 AWO65587:AWO65591 BGK65587:BGK65591 BQG65587:BQG65591 CAC65587:CAC65591 CJY65587:CJY65591 CTU65587:CTU65591 DDQ65587:DDQ65591 DNM65587:DNM65591 DXI65587:DXI65591 EHE65587:EHE65591 ERA65587:ERA65591 FAW65587:FAW65591 FKS65587:FKS65591 FUO65587:FUO65591 GEK65587:GEK65591 GOG65587:GOG65591 GYC65587:GYC65591 HHY65587:HHY65591 HRU65587:HRU65591 IBQ65587:IBQ65591 ILM65587:ILM65591 IVI65587:IVI65591 JFE65587:JFE65591 JPA65587:JPA65591 JYW65587:JYW65591 KIS65587:KIS65591 KSO65587:KSO65591 LCK65587:LCK65591 LMG65587:LMG65591 LWC65587:LWC65591 MFY65587:MFY65591 MPU65587:MPU65591 MZQ65587:MZQ65591 NJM65587:NJM65591 NTI65587:NTI65591 ODE65587:ODE65591 ONA65587:ONA65591 OWW65587:OWW65591 PGS65587:PGS65591 PQO65587:PQO65591 QAK65587:QAK65591 QKG65587:QKG65591 QUC65587:QUC65591 RDY65587:RDY65591 RNU65587:RNU65591 RXQ65587:RXQ65591 SHM65587:SHM65591 SRI65587:SRI65591 TBE65587:TBE65591 TLA65587:TLA65591 TUW65587:TUW65591 UES65587:UES65591 UOO65587:UOO65591 UYK65587:UYK65591 VIG65587:VIG65591 VSC65587:VSC65591 WBY65587:WBY65591 WLU65587:WLU65591 WVQ65587:WVQ65591 I131123:I131127 JE131123:JE131127 TA131123:TA131127 ACW131123:ACW131127 AMS131123:AMS131127 AWO131123:AWO131127 BGK131123:BGK131127 BQG131123:BQG131127 CAC131123:CAC131127 CJY131123:CJY131127 CTU131123:CTU131127 DDQ131123:DDQ131127 DNM131123:DNM131127 DXI131123:DXI131127 EHE131123:EHE131127 ERA131123:ERA131127 FAW131123:FAW131127 FKS131123:FKS131127 FUO131123:FUO131127 GEK131123:GEK131127 GOG131123:GOG131127 GYC131123:GYC131127 HHY131123:HHY131127 HRU131123:HRU131127 IBQ131123:IBQ131127 ILM131123:ILM131127 IVI131123:IVI131127 JFE131123:JFE131127 JPA131123:JPA131127 JYW131123:JYW131127 KIS131123:KIS131127 KSO131123:KSO131127 LCK131123:LCK131127 LMG131123:LMG131127 LWC131123:LWC131127 MFY131123:MFY131127 MPU131123:MPU131127 MZQ131123:MZQ131127 NJM131123:NJM131127 NTI131123:NTI131127 ODE131123:ODE131127 ONA131123:ONA131127 OWW131123:OWW131127 PGS131123:PGS131127 PQO131123:PQO131127 QAK131123:QAK131127 QKG131123:QKG131127 QUC131123:QUC131127 RDY131123:RDY131127 RNU131123:RNU131127 RXQ131123:RXQ131127 SHM131123:SHM131127 SRI131123:SRI131127 TBE131123:TBE131127 TLA131123:TLA131127 TUW131123:TUW131127 UES131123:UES131127 UOO131123:UOO131127 UYK131123:UYK131127 VIG131123:VIG131127 VSC131123:VSC131127 WBY131123:WBY131127 WLU131123:WLU131127 WVQ131123:WVQ131127 I196659:I196663 JE196659:JE196663 TA196659:TA196663 ACW196659:ACW196663 AMS196659:AMS196663 AWO196659:AWO196663 BGK196659:BGK196663 BQG196659:BQG196663 CAC196659:CAC196663 CJY196659:CJY196663 CTU196659:CTU196663 DDQ196659:DDQ196663 DNM196659:DNM196663 DXI196659:DXI196663 EHE196659:EHE196663 ERA196659:ERA196663 FAW196659:FAW196663 FKS196659:FKS196663 FUO196659:FUO196663 GEK196659:GEK196663 GOG196659:GOG196663 GYC196659:GYC196663 HHY196659:HHY196663 HRU196659:HRU196663 IBQ196659:IBQ196663 ILM196659:ILM196663 IVI196659:IVI196663 JFE196659:JFE196663 JPA196659:JPA196663 JYW196659:JYW196663 KIS196659:KIS196663 KSO196659:KSO196663 LCK196659:LCK196663 LMG196659:LMG196663 LWC196659:LWC196663 MFY196659:MFY196663 MPU196659:MPU196663 MZQ196659:MZQ196663 NJM196659:NJM196663 NTI196659:NTI196663 ODE196659:ODE196663 ONA196659:ONA196663 OWW196659:OWW196663 PGS196659:PGS196663 PQO196659:PQO196663 QAK196659:QAK196663 QKG196659:QKG196663 QUC196659:QUC196663 RDY196659:RDY196663 RNU196659:RNU196663 RXQ196659:RXQ196663 SHM196659:SHM196663 SRI196659:SRI196663 TBE196659:TBE196663 TLA196659:TLA196663 TUW196659:TUW196663 UES196659:UES196663 UOO196659:UOO196663 UYK196659:UYK196663 VIG196659:VIG196663 VSC196659:VSC196663 WBY196659:WBY196663 WLU196659:WLU196663 WVQ196659:WVQ196663 I262195:I262199 JE262195:JE262199 TA262195:TA262199 ACW262195:ACW262199 AMS262195:AMS262199 AWO262195:AWO262199 BGK262195:BGK262199 BQG262195:BQG262199 CAC262195:CAC262199 CJY262195:CJY262199 CTU262195:CTU262199 DDQ262195:DDQ262199 DNM262195:DNM262199 DXI262195:DXI262199 EHE262195:EHE262199 ERA262195:ERA262199 FAW262195:FAW262199 FKS262195:FKS262199 FUO262195:FUO262199 GEK262195:GEK262199 GOG262195:GOG262199 GYC262195:GYC262199 HHY262195:HHY262199 HRU262195:HRU262199 IBQ262195:IBQ262199 ILM262195:ILM262199 IVI262195:IVI262199 JFE262195:JFE262199 JPA262195:JPA262199 JYW262195:JYW262199 KIS262195:KIS262199 KSO262195:KSO262199 LCK262195:LCK262199 LMG262195:LMG262199 LWC262195:LWC262199 MFY262195:MFY262199 MPU262195:MPU262199 MZQ262195:MZQ262199 NJM262195:NJM262199 NTI262195:NTI262199 ODE262195:ODE262199 ONA262195:ONA262199 OWW262195:OWW262199 PGS262195:PGS262199 PQO262195:PQO262199 QAK262195:QAK262199 QKG262195:QKG262199 QUC262195:QUC262199 RDY262195:RDY262199 RNU262195:RNU262199 RXQ262195:RXQ262199 SHM262195:SHM262199 SRI262195:SRI262199 TBE262195:TBE262199 TLA262195:TLA262199 TUW262195:TUW262199 UES262195:UES262199 UOO262195:UOO262199 UYK262195:UYK262199 VIG262195:VIG262199 VSC262195:VSC262199 WBY262195:WBY262199 WLU262195:WLU262199 WVQ262195:WVQ262199 I327731:I327735 JE327731:JE327735 TA327731:TA327735 ACW327731:ACW327735 AMS327731:AMS327735 AWO327731:AWO327735 BGK327731:BGK327735 BQG327731:BQG327735 CAC327731:CAC327735 CJY327731:CJY327735 CTU327731:CTU327735 DDQ327731:DDQ327735 DNM327731:DNM327735 DXI327731:DXI327735 EHE327731:EHE327735 ERA327731:ERA327735 FAW327731:FAW327735 FKS327731:FKS327735 FUO327731:FUO327735 GEK327731:GEK327735 GOG327731:GOG327735 GYC327731:GYC327735 HHY327731:HHY327735 HRU327731:HRU327735 IBQ327731:IBQ327735 ILM327731:ILM327735 IVI327731:IVI327735 JFE327731:JFE327735 JPA327731:JPA327735 JYW327731:JYW327735 KIS327731:KIS327735 KSO327731:KSO327735 LCK327731:LCK327735 LMG327731:LMG327735 LWC327731:LWC327735 MFY327731:MFY327735 MPU327731:MPU327735 MZQ327731:MZQ327735 NJM327731:NJM327735 NTI327731:NTI327735 ODE327731:ODE327735 ONA327731:ONA327735 OWW327731:OWW327735 PGS327731:PGS327735 PQO327731:PQO327735 QAK327731:QAK327735 QKG327731:QKG327735 QUC327731:QUC327735 RDY327731:RDY327735 RNU327731:RNU327735 RXQ327731:RXQ327735 SHM327731:SHM327735 SRI327731:SRI327735 TBE327731:TBE327735 TLA327731:TLA327735 TUW327731:TUW327735 UES327731:UES327735 UOO327731:UOO327735 UYK327731:UYK327735 VIG327731:VIG327735 VSC327731:VSC327735 WBY327731:WBY327735 WLU327731:WLU327735 WVQ327731:WVQ327735 I393267:I393271 JE393267:JE393271 TA393267:TA393271 ACW393267:ACW393271 AMS393267:AMS393271 AWO393267:AWO393271 BGK393267:BGK393271 BQG393267:BQG393271 CAC393267:CAC393271 CJY393267:CJY393271 CTU393267:CTU393271 DDQ393267:DDQ393271 DNM393267:DNM393271 DXI393267:DXI393271 EHE393267:EHE393271 ERA393267:ERA393271 FAW393267:FAW393271 FKS393267:FKS393271 FUO393267:FUO393271 GEK393267:GEK393271 GOG393267:GOG393271 GYC393267:GYC393271 HHY393267:HHY393271 HRU393267:HRU393271 IBQ393267:IBQ393271 ILM393267:ILM393271 IVI393267:IVI393271 JFE393267:JFE393271 JPA393267:JPA393271 JYW393267:JYW393271 KIS393267:KIS393271 KSO393267:KSO393271 LCK393267:LCK393271 LMG393267:LMG393271 LWC393267:LWC393271 MFY393267:MFY393271 MPU393267:MPU393271 MZQ393267:MZQ393271 NJM393267:NJM393271 NTI393267:NTI393271 ODE393267:ODE393271 ONA393267:ONA393271 OWW393267:OWW393271 PGS393267:PGS393271 PQO393267:PQO393271 QAK393267:QAK393271 QKG393267:QKG393271 QUC393267:QUC393271 RDY393267:RDY393271 RNU393267:RNU393271 RXQ393267:RXQ393271 SHM393267:SHM393271 SRI393267:SRI393271 TBE393267:TBE393271 TLA393267:TLA393271 TUW393267:TUW393271 UES393267:UES393271 UOO393267:UOO393271 UYK393267:UYK393271 VIG393267:VIG393271 VSC393267:VSC393271 WBY393267:WBY393271 WLU393267:WLU393271 WVQ393267:WVQ393271 I458803:I458807 JE458803:JE458807 TA458803:TA458807 ACW458803:ACW458807 AMS458803:AMS458807 AWO458803:AWO458807 BGK458803:BGK458807 BQG458803:BQG458807 CAC458803:CAC458807 CJY458803:CJY458807 CTU458803:CTU458807 DDQ458803:DDQ458807 DNM458803:DNM458807 DXI458803:DXI458807 EHE458803:EHE458807 ERA458803:ERA458807 FAW458803:FAW458807 FKS458803:FKS458807 FUO458803:FUO458807 GEK458803:GEK458807 GOG458803:GOG458807 GYC458803:GYC458807 HHY458803:HHY458807 HRU458803:HRU458807 IBQ458803:IBQ458807 ILM458803:ILM458807 IVI458803:IVI458807 JFE458803:JFE458807 JPA458803:JPA458807 JYW458803:JYW458807 KIS458803:KIS458807 KSO458803:KSO458807 LCK458803:LCK458807 LMG458803:LMG458807 LWC458803:LWC458807 MFY458803:MFY458807 MPU458803:MPU458807 MZQ458803:MZQ458807 NJM458803:NJM458807 NTI458803:NTI458807 ODE458803:ODE458807 ONA458803:ONA458807 OWW458803:OWW458807 PGS458803:PGS458807 PQO458803:PQO458807 QAK458803:QAK458807 QKG458803:QKG458807 QUC458803:QUC458807 RDY458803:RDY458807 RNU458803:RNU458807 RXQ458803:RXQ458807 SHM458803:SHM458807 SRI458803:SRI458807 TBE458803:TBE458807 TLA458803:TLA458807 TUW458803:TUW458807 UES458803:UES458807 UOO458803:UOO458807 UYK458803:UYK458807 VIG458803:VIG458807 VSC458803:VSC458807 WBY458803:WBY458807 WLU458803:WLU458807 WVQ458803:WVQ458807 I524339:I524343 JE524339:JE524343 TA524339:TA524343 ACW524339:ACW524343 AMS524339:AMS524343 AWO524339:AWO524343 BGK524339:BGK524343 BQG524339:BQG524343 CAC524339:CAC524343 CJY524339:CJY524343 CTU524339:CTU524343 DDQ524339:DDQ524343 DNM524339:DNM524343 DXI524339:DXI524343 EHE524339:EHE524343 ERA524339:ERA524343 FAW524339:FAW524343 FKS524339:FKS524343 FUO524339:FUO524343 GEK524339:GEK524343 GOG524339:GOG524343 GYC524339:GYC524343 HHY524339:HHY524343 HRU524339:HRU524343 IBQ524339:IBQ524343 ILM524339:ILM524343 IVI524339:IVI524343 JFE524339:JFE524343 JPA524339:JPA524343 JYW524339:JYW524343 KIS524339:KIS524343 KSO524339:KSO524343 LCK524339:LCK524343 LMG524339:LMG524343 LWC524339:LWC524343 MFY524339:MFY524343 MPU524339:MPU524343 MZQ524339:MZQ524343 NJM524339:NJM524343 NTI524339:NTI524343 ODE524339:ODE524343 ONA524339:ONA524343 OWW524339:OWW524343 PGS524339:PGS524343 PQO524339:PQO524343 QAK524339:QAK524343 QKG524339:QKG524343 QUC524339:QUC524343 RDY524339:RDY524343 RNU524339:RNU524343 RXQ524339:RXQ524343 SHM524339:SHM524343 SRI524339:SRI524343 TBE524339:TBE524343 TLA524339:TLA524343 TUW524339:TUW524343 UES524339:UES524343 UOO524339:UOO524343 UYK524339:UYK524343 VIG524339:VIG524343 VSC524339:VSC524343 WBY524339:WBY524343 WLU524339:WLU524343 WVQ524339:WVQ524343 I589875:I589879 JE589875:JE589879 TA589875:TA589879 ACW589875:ACW589879 AMS589875:AMS589879 AWO589875:AWO589879 BGK589875:BGK589879 BQG589875:BQG589879 CAC589875:CAC589879 CJY589875:CJY589879 CTU589875:CTU589879 DDQ589875:DDQ589879 DNM589875:DNM589879 DXI589875:DXI589879 EHE589875:EHE589879 ERA589875:ERA589879 FAW589875:FAW589879 FKS589875:FKS589879 FUO589875:FUO589879 GEK589875:GEK589879 GOG589875:GOG589879 GYC589875:GYC589879 HHY589875:HHY589879 HRU589875:HRU589879 IBQ589875:IBQ589879 ILM589875:ILM589879 IVI589875:IVI589879 JFE589875:JFE589879 JPA589875:JPA589879 JYW589875:JYW589879 KIS589875:KIS589879 KSO589875:KSO589879 LCK589875:LCK589879 LMG589875:LMG589879 LWC589875:LWC589879 MFY589875:MFY589879 MPU589875:MPU589879 MZQ589875:MZQ589879 NJM589875:NJM589879 NTI589875:NTI589879 ODE589875:ODE589879 ONA589875:ONA589879 OWW589875:OWW589879 PGS589875:PGS589879 PQO589875:PQO589879 QAK589875:QAK589879 QKG589875:QKG589879 QUC589875:QUC589879 RDY589875:RDY589879 RNU589875:RNU589879 RXQ589875:RXQ589879 SHM589875:SHM589879 SRI589875:SRI589879 TBE589875:TBE589879 TLA589875:TLA589879 TUW589875:TUW589879 UES589875:UES589879 UOO589875:UOO589879 UYK589875:UYK589879 VIG589875:VIG589879 VSC589875:VSC589879 WBY589875:WBY589879 WLU589875:WLU589879 WVQ589875:WVQ589879 I655411:I655415 JE655411:JE655415 TA655411:TA655415 ACW655411:ACW655415 AMS655411:AMS655415 AWO655411:AWO655415 BGK655411:BGK655415 BQG655411:BQG655415 CAC655411:CAC655415 CJY655411:CJY655415 CTU655411:CTU655415 DDQ655411:DDQ655415 DNM655411:DNM655415 DXI655411:DXI655415 EHE655411:EHE655415 ERA655411:ERA655415 FAW655411:FAW655415 FKS655411:FKS655415 FUO655411:FUO655415 GEK655411:GEK655415 GOG655411:GOG655415 GYC655411:GYC655415 HHY655411:HHY655415 HRU655411:HRU655415 IBQ655411:IBQ655415 ILM655411:ILM655415 IVI655411:IVI655415 JFE655411:JFE655415 JPA655411:JPA655415 JYW655411:JYW655415 KIS655411:KIS655415 KSO655411:KSO655415 LCK655411:LCK655415 LMG655411:LMG655415 LWC655411:LWC655415 MFY655411:MFY655415 MPU655411:MPU655415 MZQ655411:MZQ655415 NJM655411:NJM655415 NTI655411:NTI655415 ODE655411:ODE655415 ONA655411:ONA655415 OWW655411:OWW655415 PGS655411:PGS655415 PQO655411:PQO655415 QAK655411:QAK655415 QKG655411:QKG655415 QUC655411:QUC655415 RDY655411:RDY655415 RNU655411:RNU655415 RXQ655411:RXQ655415 SHM655411:SHM655415 SRI655411:SRI655415 TBE655411:TBE655415 TLA655411:TLA655415 TUW655411:TUW655415 UES655411:UES655415 UOO655411:UOO655415 UYK655411:UYK655415 VIG655411:VIG655415 VSC655411:VSC655415 WBY655411:WBY655415 WLU655411:WLU655415 WVQ655411:WVQ655415 I720947:I720951 JE720947:JE720951 TA720947:TA720951 ACW720947:ACW720951 AMS720947:AMS720951 AWO720947:AWO720951 BGK720947:BGK720951 BQG720947:BQG720951 CAC720947:CAC720951 CJY720947:CJY720951 CTU720947:CTU720951 DDQ720947:DDQ720951 DNM720947:DNM720951 DXI720947:DXI720951 EHE720947:EHE720951 ERA720947:ERA720951 FAW720947:FAW720951 FKS720947:FKS720951 FUO720947:FUO720951 GEK720947:GEK720951 GOG720947:GOG720951 GYC720947:GYC720951 HHY720947:HHY720951 HRU720947:HRU720951 IBQ720947:IBQ720951 ILM720947:ILM720951 IVI720947:IVI720951 JFE720947:JFE720951 JPA720947:JPA720951 JYW720947:JYW720951 KIS720947:KIS720951 KSO720947:KSO720951 LCK720947:LCK720951 LMG720947:LMG720951 LWC720947:LWC720951 MFY720947:MFY720951 MPU720947:MPU720951 MZQ720947:MZQ720951 NJM720947:NJM720951 NTI720947:NTI720951 ODE720947:ODE720951 ONA720947:ONA720951 OWW720947:OWW720951 PGS720947:PGS720951 PQO720947:PQO720951 QAK720947:QAK720951 QKG720947:QKG720951 QUC720947:QUC720951 RDY720947:RDY720951 RNU720947:RNU720951 RXQ720947:RXQ720951 SHM720947:SHM720951 SRI720947:SRI720951 TBE720947:TBE720951 TLA720947:TLA720951 TUW720947:TUW720951 UES720947:UES720951 UOO720947:UOO720951 UYK720947:UYK720951 VIG720947:VIG720951 VSC720947:VSC720951 WBY720947:WBY720951 WLU720947:WLU720951 WVQ720947:WVQ720951 I786483:I786487 JE786483:JE786487 TA786483:TA786487 ACW786483:ACW786487 AMS786483:AMS786487 AWO786483:AWO786487 BGK786483:BGK786487 BQG786483:BQG786487 CAC786483:CAC786487 CJY786483:CJY786487 CTU786483:CTU786487 DDQ786483:DDQ786487 DNM786483:DNM786487 DXI786483:DXI786487 EHE786483:EHE786487 ERA786483:ERA786487 FAW786483:FAW786487 FKS786483:FKS786487 FUO786483:FUO786487 GEK786483:GEK786487 GOG786483:GOG786487 GYC786483:GYC786487 HHY786483:HHY786487 HRU786483:HRU786487 IBQ786483:IBQ786487 ILM786483:ILM786487 IVI786483:IVI786487 JFE786483:JFE786487 JPA786483:JPA786487 JYW786483:JYW786487 KIS786483:KIS786487 KSO786483:KSO786487 LCK786483:LCK786487 LMG786483:LMG786487 LWC786483:LWC786487 MFY786483:MFY786487 MPU786483:MPU786487 MZQ786483:MZQ786487 NJM786483:NJM786487 NTI786483:NTI786487 ODE786483:ODE786487 ONA786483:ONA786487 OWW786483:OWW786487 PGS786483:PGS786487 PQO786483:PQO786487 QAK786483:QAK786487 QKG786483:QKG786487 QUC786483:QUC786487 RDY786483:RDY786487 RNU786483:RNU786487 RXQ786483:RXQ786487 SHM786483:SHM786487 SRI786483:SRI786487 TBE786483:TBE786487 TLA786483:TLA786487 TUW786483:TUW786487 UES786483:UES786487 UOO786483:UOO786487 UYK786483:UYK786487 VIG786483:VIG786487 VSC786483:VSC786487 WBY786483:WBY786487 WLU786483:WLU786487 WVQ786483:WVQ786487 I852019:I852023 JE852019:JE852023 TA852019:TA852023 ACW852019:ACW852023 AMS852019:AMS852023 AWO852019:AWO852023 BGK852019:BGK852023 BQG852019:BQG852023 CAC852019:CAC852023 CJY852019:CJY852023 CTU852019:CTU852023 DDQ852019:DDQ852023 DNM852019:DNM852023 DXI852019:DXI852023 EHE852019:EHE852023 ERA852019:ERA852023 FAW852019:FAW852023 FKS852019:FKS852023 FUO852019:FUO852023 GEK852019:GEK852023 GOG852019:GOG852023 GYC852019:GYC852023 HHY852019:HHY852023 HRU852019:HRU852023 IBQ852019:IBQ852023 ILM852019:ILM852023 IVI852019:IVI852023 JFE852019:JFE852023 JPA852019:JPA852023 JYW852019:JYW852023 KIS852019:KIS852023 KSO852019:KSO852023 LCK852019:LCK852023 LMG852019:LMG852023 LWC852019:LWC852023 MFY852019:MFY852023 MPU852019:MPU852023 MZQ852019:MZQ852023 NJM852019:NJM852023 NTI852019:NTI852023 ODE852019:ODE852023 ONA852019:ONA852023 OWW852019:OWW852023 PGS852019:PGS852023 PQO852019:PQO852023 QAK852019:QAK852023 QKG852019:QKG852023 QUC852019:QUC852023 RDY852019:RDY852023 RNU852019:RNU852023 RXQ852019:RXQ852023 SHM852019:SHM852023 SRI852019:SRI852023 TBE852019:TBE852023 TLA852019:TLA852023 TUW852019:TUW852023 UES852019:UES852023 UOO852019:UOO852023 UYK852019:UYK852023 VIG852019:VIG852023 VSC852019:VSC852023 WBY852019:WBY852023 WLU852019:WLU852023 WVQ852019:WVQ852023 I917555:I917559 JE917555:JE917559 TA917555:TA917559 ACW917555:ACW917559 AMS917555:AMS917559 AWO917555:AWO917559 BGK917555:BGK917559 BQG917555:BQG917559 CAC917555:CAC917559 CJY917555:CJY917559 CTU917555:CTU917559 DDQ917555:DDQ917559 DNM917555:DNM917559 DXI917555:DXI917559 EHE917555:EHE917559 ERA917555:ERA917559 FAW917555:FAW917559 FKS917555:FKS917559 FUO917555:FUO917559 GEK917555:GEK917559 GOG917555:GOG917559 GYC917555:GYC917559 HHY917555:HHY917559 HRU917555:HRU917559 IBQ917555:IBQ917559 ILM917555:ILM917559 IVI917555:IVI917559 JFE917555:JFE917559 JPA917555:JPA917559 JYW917555:JYW917559 KIS917555:KIS917559 KSO917555:KSO917559 LCK917555:LCK917559 LMG917555:LMG917559 LWC917555:LWC917559 MFY917555:MFY917559 MPU917555:MPU917559 MZQ917555:MZQ917559 NJM917555:NJM917559 NTI917555:NTI917559 ODE917555:ODE917559 ONA917555:ONA917559 OWW917555:OWW917559 PGS917555:PGS917559 PQO917555:PQO917559 QAK917555:QAK917559 QKG917555:QKG917559 QUC917555:QUC917559 RDY917555:RDY917559 RNU917555:RNU917559 RXQ917555:RXQ917559 SHM917555:SHM917559 SRI917555:SRI917559 TBE917555:TBE917559 TLA917555:TLA917559 TUW917555:TUW917559 UES917555:UES917559 UOO917555:UOO917559 UYK917555:UYK917559 VIG917555:VIG917559 VSC917555:VSC917559 WBY917555:WBY917559 WLU917555:WLU917559 WVQ917555:WVQ917559 I983091:I983095 JE983091:JE983095 TA983091:TA983095 ACW983091:ACW983095 AMS983091:AMS983095 AWO983091:AWO983095 BGK983091:BGK983095 BQG983091:BQG983095 CAC983091:CAC983095 CJY983091:CJY983095 CTU983091:CTU983095 DDQ983091:DDQ983095 DNM983091:DNM983095 DXI983091:DXI983095 EHE983091:EHE983095 ERA983091:ERA983095 FAW983091:FAW983095 FKS983091:FKS983095 FUO983091:FUO983095 GEK983091:GEK983095 GOG983091:GOG983095 GYC983091:GYC983095 HHY983091:HHY983095 HRU983091:HRU983095 IBQ983091:IBQ983095 ILM983091:ILM983095 IVI983091:IVI983095 JFE983091:JFE983095 JPA983091:JPA983095 JYW983091:JYW983095 KIS983091:KIS983095 KSO983091:KSO983095 LCK983091:LCK983095 LMG983091:LMG983095 LWC983091:LWC983095 MFY983091:MFY983095 MPU983091:MPU983095 MZQ983091:MZQ983095 NJM983091:NJM983095 NTI983091:NTI983095 ODE983091:ODE983095 ONA983091:ONA983095 OWW983091:OWW983095 PGS983091:PGS983095 PQO983091:PQO983095 QAK983091:QAK983095 QKG983091:QKG983095 QUC983091:QUC983095 RDY983091:RDY983095 RNU983091:RNU983095 RXQ983091:RXQ983095 SHM983091:SHM983095 SRI983091:SRI983095 TBE983091:TBE983095 TLA983091:TLA983095 TUW983091:TUW983095 UES983091:UES983095 UOO983091:UOO983095 UYK983091:UYK983095 VIG983091:VIG983095 VSC983091:VSC983095 WBY983091:WBY983095 WLU983091:WLU983095 WVQ983091:WVQ983095">
      <formula1>$I$75:$I$166</formula1>
    </dataValidation>
  </dataValidations>
  <pageMargins left="0.75" right="0.25" top="0.5" bottom="0.3" header="0.5" footer="0.5"/>
  <pageSetup scale="91" orientation="portrait" r:id="rId1"/>
  <headerFooter alignWithMargins="0">
    <oddHeader>&amp;R6.2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1"/>
  <sheetViews>
    <sheetView zoomScale="85" zoomScaleNormal="85" workbookViewId="0">
      <selection activeCell="H41" sqref="H41"/>
    </sheetView>
  </sheetViews>
  <sheetFormatPr defaultColWidth="10" defaultRowHeight="12"/>
  <cols>
    <col min="1" max="1" width="2.5703125" style="1" customWidth="1"/>
    <col min="2" max="2" width="7.140625" style="1" customWidth="1"/>
    <col min="3" max="3" width="23.5703125" style="1" customWidth="1"/>
    <col min="4" max="4" width="9.7109375" style="1" customWidth="1"/>
    <col min="5" max="5" width="9.7109375" style="1" hidden="1" customWidth="1"/>
    <col min="6" max="6" width="4.7109375" style="1" customWidth="1"/>
    <col min="7" max="7" width="14.42578125" style="1" customWidth="1"/>
    <col min="8" max="8" width="12" style="1" bestFit="1" customWidth="1"/>
    <col min="9" max="9" width="11.140625" style="1" customWidth="1"/>
    <col min="10" max="10" width="10.28515625" style="1" customWidth="1"/>
    <col min="11" max="11" width="13" style="1" customWidth="1"/>
    <col min="12" max="12" width="8.28515625" style="1" customWidth="1"/>
    <col min="13" max="257" width="10" style="1"/>
    <col min="258" max="258" width="2.5703125" style="1" customWidth="1"/>
    <col min="259" max="259" width="7.140625" style="1" customWidth="1"/>
    <col min="260" max="260" width="23.5703125" style="1" customWidth="1"/>
    <col min="261" max="261" width="9.7109375" style="1" customWidth="1"/>
    <col min="262" max="262" width="0" style="1" hidden="1" customWidth="1"/>
    <col min="263" max="263" width="4.7109375" style="1" customWidth="1"/>
    <col min="264" max="264" width="14.42578125" style="1" customWidth="1"/>
    <col min="265" max="265" width="11.140625" style="1" customWidth="1"/>
    <col min="266" max="266" width="10.28515625" style="1" customWidth="1"/>
    <col min="267" max="267" width="13" style="1" customWidth="1"/>
    <col min="268" max="268" width="8.28515625" style="1" customWidth="1"/>
    <col min="269" max="513" width="10" style="1"/>
    <col min="514" max="514" width="2.5703125" style="1" customWidth="1"/>
    <col min="515" max="515" width="7.140625" style="1" customWidth="1"/>
    <col min="516" max="516" width="23.5703125" style="1" customWidth="1"/>
    <col min="517" max="517" width="9.7109375" style="1" customWidth="1"/>
    <col min="518" max="518" width="0" style="1" hidden="1" customWidth="1"/>
    <col min="519" max="519" width="4.7109375" style="1" customWidth="1"/>
    <col min="520" max="520" width="14.42578125" style="1" customWidth="1"/>
    <col min="521" max="521" width="11.140625" style="1" customWidth="1"/>
    <col min="522" max="522" width="10.28515625" style="1" customWidth="1"/>
    <col min="523" max="523" width="13" style="1" customWidth="1"/>
    <col min="524" max="524" width="8.28515625" style="1" customWidth="1"/>
    <col min="525" max="769" width="10" style="1"/>
    <col min="770" max="770" width="2.5703125" style="1" customWidth="1"/>
    <col min="771" max="771" width="7.140625" style="1" customWidth="1"/>
    <col min="772" max="772" width="23.5703125" style="1" customWidth="1"/>
    <col min="773" max="773" width="9.7109375" style="1" customWidth="1"/>
    <col min="774" max="774" width="0" style="1" hidden="1" customWidth="1"/>
    <col min="775" max="775" width="4.7109375" style="1" customWidth="1"/>
    <col min="776" max="776" width="14.42578125" style="1" customWidth="1"/>
    <col min="777" max="777" width="11.140625" style="1" customWidth="1"/>
    <col min="778" max="778" width="10.28515625" style="1" customWidth="1"/>
    <col min="779" max="779" width="13" style="1" customWidth="1"/>
    <col min="780" max="780" width="8.28515625" style="1" customWidth="1"/>
    <col min="781" max="1025" width="10" style="1"/>
    <col min="1026" max="1026" width="2.5703125" style="1" customWidth="1"/>
    <col min="1027" max="1027" width="7.140625" style="1" customWidth="1"/>
    <col min="1028" max="1028" width="23.5703125" style="1" customWidth="1"/>
    <col min="1029" max="1029" width="9.7109375" style="1" customWidth="1"/>
    <col min="1030" max="1030" width="0" style="1" hidden="1" customWidth="1"/>
    <col min="1031" max="1031" width="4.7109375" style="1" customWidth="1"/>
    <col min="1032" max="1032" width="14.42578125" style="1" customWidth="1"/>
    <col min="1033" max="1033" width="11.140625" style="1" customWidth="1"/>
    <col min="1034" max="1034" width="10.28515625" style="1" customWidth="1"/>
    <col min="1035" max="1035" width="13" style="1" customWidth="1"/>
    <col min="1036" max="1036" width="8.28515625" style="1" customWidth="1"/>
    <col min="1037" max="1281" width="10" style="1"/>
    <col min="1282" max="1282" width="2.5703125" style="1" customWidth="1"/>
    <col min="1283" max="1283" width="7.140625" style="1" customWidth="1"/>
    <col min="1284" max="1284" width="23.5703125" style="1" customWidth="1"/>
    <col min="1285" max="1285" width="9.7109375" style="1" customWidth="1"/>
    <col min="1286" max="1286" width="0" style="1" hidden="1" customWidth="1"/>
    <col min="1287" max="1287" width="4.7109375" style="1" customWidth="1"/>
    <col min="1288" max="1288" width="14.42578125" style="1" customWidth="1"/>
    <col min="1289" max="1289" width="11.140625" style="1" customWidth="1"/>
    <col min="1290" max="1290" width="10.28515625" style="1" customWidth="1"/>
    <col min="1291" max="1291" width="13" style="1" customWidth="1"/>
    <col min="1292" max="1292" width="8.28515625" style="1" customWidth="1"/>
    <col min="1293" max="1537" width="10" style="1"/>
    <col min="1538" max="1538" width="2.5703125" style="1" customWidth="1"/>
    <col min="1539" max="1539" width="7.140625" style="1" customWidth="1"/>
    <col min="1540" max="1540" width="23.5703125" style="1" customWidth="1"/>
    <col min="1541" max="1541" width="9.7109375" style="1" customWidth="1"/>
    <col min="1542" max="1542" width="0" style="1" hidden="1" customWidth="1"/>
    <col min="1543" max="1543" width="4.7109375" style="1" customWidth="1"/>
    <col min="1544" max="1544" width="14.42578125" style="1" customWidth="1"/>
    <col min="1545" max="1545" width="11.140625" style="1" customWidth="1"/>
    <col min="1546" max="1546" width="10.28515625" style="1" customWidth="1"/>
    <col min="1547" max="1547" width="13" style="1" customWidth="1"/>
    <col min="1548" max="1548" width="8.28515625" style="1" customWidth="1"/>
    <col min="1549" max="1793" width="10" style="1"/>
    <col min="1794" max="1794" width="2.5703125" style="1" customWidth="1"/>
    <col min="1795" max="1795" width="7.140625" style="1" customWidth="1"/>
    <col min="1796" max="1796" width="23.5703125" style="1" customWidth="1"/>
    <col min="1797" max="1797" width="9.7109375" style="1" customWidth="1"/>
    <col min="1798" max="1798" width="0" style="1" hidden="1" customWidth="1"/>
    <col min="1799" max="1799" width="4.7109375" style="1" customWidth="1"/>
    <col min="1800" max="1800" width="14.42578125" style="1" customWidth="1"/>
    <col min="1801" max="1801" width="11.140625" style="1" customWidth="1"/>
    <col min="1802" max="1802" width="10.28515625" style="1" customWidth="1"/>
    <col min="1803" max="1803" width="13" style="1" customWidth="1"/>
    <col min="1804" max="1804" width="8.28515625" style="1" customWidth="1"/>
    <col min="1805" max="2049" width="10" style="1"/>
    <col min="2050" max="2050" width="2.5703125" style="1" customWidth="1"/>
    <col min="2051" max="2051" width="7.140625" style="1" customWidth="1"/>
    <col min="2052" max="2052" width="23.5703125" style="1" customWidth="1"/>
    <col min="2053" max="2053" width="9.7109375" style="1" customWidth="1"/>
    <col min="2054" max="2054" width="0" style="1" hidden="1" customWidth="1"/>
    <col min="2055" max="2055" width="4.7109375" style="1" customWidth="1"/>
    <col min="2056" max="2056" width="14.42578125" style="1" customWidth="1"/>
    <col min="2057" max="2057" width="11.140625" style="1" customWidth="1"/>
    <col min="2058" max="2058" width="10.28515625" style="1" customWidth="1"/>
    <col min="2059" max="2059" width="13" style="1" customWidth="1"/>
    <col min="2060" max="2060" width="8.28515625" style="1" customWidth="1"/>
    <col min="2061" max="2305" width="10" style="1"/>
    <col min="2306" max="2306" width="2.5703125" style="1" customWidth="1"/>
    <col min="2307" max="2307" width="7.140625" style="1" customWidth="1"/>
    <col min="2308" max="2308" width="23.5703125" style="1" customWidth="1"/>
    <col min="2309" max="2309" width="9.7109375" style="1" customWidth="1"/>
    <col min="2310" max="2310" width="0" style="1" hidden="1" customWidth="1"/>
    <col min="2311" max="2311" width="4.7109375" style="1" customWidth="1"/>
    <col min="2312" max="2312" width="14.42578125" style="1" customWidth="1"/>
    <col min="2313" max="2313" width="11.140625" style="1" customWidth="1"/>
    <col min="2314" max="2314" width="10.28515625" style="1" customWidth="1"/>
    <col min="2315" max="2315" width="13" style="1" customWidth="1"/>
    <col min="2316" max="2316" width="8.28515625" style="1" customWidth="1"/>
    <col min="2317" max="2561" width="10" style="1"/>
    <col min="2562" max="2562" width="2.5703125" style="1" customWidth="1"/>
    <col min="2563" max="2563" width="7.140625" style="1" customWidth="1"/>
    <col min="2564" max="2564" width="23.5703125" style="1" customWidth="1"/>
    <col min="2565" max="2565" width="9.7109375" style="1" customWidth="1"/>
    <col min="2566" max="2566" width="0" style="1" hidden="1" customWidth="1"/>
    <col min="2567" max="2567" width="4.7109375" style="1" customWidth="1"/>
    <col min="2568" max="2568" width="14.42578125" style="1" customWidth="1"/>
    <col min="2569" max="2569" width="11.140625" style="1" customWidth="1"/>
    <col min="2570" max="2570" width="10.28515625" style="1" customWidth="1"/>
    <col min="2571" max="2571" width="13" style="1" customWidth="1"/>
    <col min="2572" max="2572" width="8.28515625" style="1" customWidth="1"/>
    <col min="2573" max="2817" width="10" style="1"/>
    <col min="2818" max="2818" width="2.5703125" style="1" customWidth="1"/>
    <col min="2819" max="2819" width="7.140625" style="1" customWidth="1"/>
    <col min="2820" max="2820" width="23.5703125" style="1" customWidth="1"/>
    <col min="2821" max="2821" width="9.7109375" style="1" customWidth="1"/>
    <col min="2822" max="2822" width="0" style="1" hidden="1" customWidth="1"/>
    <col min="2823" max="2823" width="4.7109375" style="1" customWidth="1"/>
    <col min="2824" max="2824" width="14.42578125" style="1" customWidth="1"/>
    <col min="2825" max="2825" width="11.140625" style="1" customWidth="1"/>
    <col min="2826" max="2826" width="10.28515625" style="1" customWidth="1"/>
    <col min="2827" max="2827" width="13" style="1" customWidth="1"/>
    <col min="2828" max="2828" width="8.28515625" style="1" customWidth="1"/>
    <col min="2829" max="3073" width="10" style="1"/>
    <col min="3074" max="3074" width="2.5703125" style="1" customWidth="1"/>
    <col min="3075" max="3075" width="7.140625" style="1" customWidth="1"/>
    <col min="3076" max="3076" width="23.5703125" style="1" customWidth="1"/>
    <col min="3077" max="3077" width="9.7109375" style="1" customWidth="1"/>
    <col min="3078" max="3078" width="0" style="1" hidden="1" customWidth="1"/>
    <col min="3079" max="3079" width="4.7109375" style="1" customWidth="1"/>
    <col min="3080" max="3080" width="14.42578125" style="1" customWidth="1"/>
    <col min="3081" max="3081" width="11.140625" style="1" customWidth="1"/>
    <col min="3082" max="3082" width="10.28515625" style="1" customWidth="1"/>
    <col min="3083" max="3083" width="13" style="1" customWidth="1"/>
    <col min="3084" max="3084" width="8.28515625" style="1" customWidth="1"/>
    <col min="3085" max="3329" width="10" style="1"/>
    <col min="3330" max="3330" width="2.5703125" style="1" customWidth="1"/>
    <col min="3331" max="3331" width="7.140625" style="1" customWidth="1"/>
    <col min="3332" max="3332" width="23.5703125" style="1" customWidth="1"/>
    <col min="3333" max="3333" width="9.7109375" style="1" customWidth="1"/>
    <col min="3334" max="3334" width="0" style="1" hidden="1" customWidth="1"/>
    <col min="3335" max="3335" width="4.7109375" style="1" customWidth="1"/>
    <col min="3336" max="3336" width="14.42578125" style="1" customWidth="1"/>
    <col min="3337" max="3337" width="11.140625" style="1" customWidth="1"/>
    <col min="3338" max="3338" width="10.28515625" style="1" customWidth="1"/>
    <col min="3339" max="3339" width="13" style="1" customWidth="1"/>
    <col min="3340" max="3340" width="8.28515625" style="1" customWidth="1"/>
    <col min="3341" max="3585" width="10" style="1"/>
    <col min="3586" max="3586" width="2.5703125" style="1" customWidth="1"/>
    <col min="3587" max="3587" width="7.140625" style="1" customWidth="1"/>
    <col min="3588" max="3588" width="23.5703125" style="1" customWidth="1"/>
    <col min="3589" max="3589" width="9.7109375" style="1" customWidth="1"/>
    <col min="3590" max="3590" width="0" style="1" hidden="1" customWidth="1"/>
    <col min="3591" max="3591" width="4.7109375" style="1" customWidth="1"/>
    <col min="3592" max="3592" width="14.42578125" style="1" customWidth="1"/>
    <col min="3593" max="3593" width="11.140625" style="1" customWidth="1"/>
    <col min="3594" max="3594" width="10.28515625" style="1" customWidth="1"/>
    <col min="3595" max="3595" width="13" style="1" customWidth="1"/>
    <col min="3596" max="3596" width="8.28515625" style="1" customWidth="1"/>
    <col min="3597" max="3841" width="10" style="1"/>
    <col min="3842" max="3842" width="2.5703125" style="1" customWidth="1"/>
    <col min="3843" max="3843" width="7.140625" style="1" customWidth="1"/>
    <col min="3844" max="3844" width="23.5703125" style="1" customWidth="1"/>
    <col min="3845" max="3845" width="9.7109375" style="1" customWidth="1"/>
    <col min="3846" max="3846" width="0" style="1" hidden="1" customWidth="1"/>
    <col min="3847" max="3847" width="4.7109375" style="1" customWidth="1"/>
    <col min="3848" max="3848" width="14.42578125" style="1" customWidth="1"/>
    <col min="3849" max="3849" width="11.140625" style="1" customWidth="1"/>
    <col min="3850" max="3850" width="10.28515625" style="1" customWidth="1"/>
    <col min="3851" max="3851" width="13" style="1" customWidth="1"/>
    <col min="3852" max="3852" width="8.28515625" style="1" customWidth="1"/>
    <col min="3853" max="4097" width="10" style="1"/>
    <col min="4098" max="4098" width="2.5703125" style="1" customWidth="1"/>
    <col min="4099" max="4099" width="7.140625" style="1" customWidth="1"/>
    <col min="4100" max="4100" width="23.5703125" style="1" customWidth="1"/>
    <col min="4101" max="4101" width="9.7109375" style="1" customWidth="1"/>
    <col min="4102" max="4102" width="0" style="1" hidden="1" customWidth="1"/>
    <col min="4103" max="4103" width="4.7109375" style="1" customWidth="1"/>
    <col min="4104" max="4104" width="14.42578125" style="1" customWidth="1"/>
    <col min="4105" max="4105" width="11.140625" style="1" customWidth="1"/>
    <col min="4106" max="4106" width="10.28515625" style="1" customWidth="1"/>
    <col min="4107" max="4107" width="13" style="1" customWidth="1"/>
    <col min="4108" max="4108" width="8.28515625" style="1" customWidth="1"/>
    <col min="4109" max="4353" width="10" style="1"/>
    <col min="4354" max="4354" width="2.5703125" style="1" customWidth="1"/>
    <col min="4355" max="4355" width="7.140625" style="1" customWidth="1"/>
    <col min="4356" max="4356" width="23.5703125" style="1" customWidth="1"/>
    <col min="4357" max="4357" width="9.7109375" style="1" customWidth="1"/>
    <col min="4358" max="4358" width="0" style="1" hidden="1" customWidth="1"/>
    <col min="4359" max="4359" width="4.7109375" style="1" customWidth="1"/>
    <col min="4360" max="4360" width="14.42578125" style="1" customWidth="1"/>
    <col min="4361" max="4361" width="11.140625" style="1" customWidth="1"/>
    <col min="4362" max="4362" width="10.28515625" style="1" customWidth="1"/>
    <col min="4363" max="4363" width="13" style="1" customWidth="1"/>
    <col min="4364" max="4364" width="8.28515625" style="1" customWidth="1"/>
    <col min="4365" max="4609" width="10" style="1"/>
    <col min="4610" max="4610" width="2.5703125" style="1" customWidth="1"/>
    <col min="4611" max="4611" width="7.140625" style="1" customWidth="1"/>
    <col min="4612" max="4612" width="23.5703125" style="1" customWidth="1"/>
    <col min="4613" max="4613" width="9.7109375" style="1" customWidth="1"/>
    <col min="4614" max="4614" width="0" style="1" hidden="1" customWidth="1"/>
    <col min="4615" max="4615" width="4.7109375" style="1" customWidth="1"/>
    <col min="4616" max="4616" width="14.42578125" style="1" customWidth="1"/>
    <col min="4617" max="4617" width="11.140625" style="1" customWidth="1"/>
    <col min="4618" max="4618" width="10.28515625" style="1" customWidth="1"/>
    <col min="4619" max="4619" width="13" style="1" customWidth="1"/>
    <col min="4620" max="4620" width="8.28515625" style="1" customWidth="1"/>
    <col min="4621" max="4865" width="10" style="1"/>
    <col min="4866" max="4866" width="2.5703125" style="1" customWidth="1"/>
    <col min="4867" max="4867" width="7.140625" style="1" customWidth="1"/>
    <col min="4868" max="4868" width="23.5703125" style="1" customWidth="1"/>
    <col min="4869" max="4869" width="9.7109375" style="1" customWidth="1"/>
    <col min="4870" max="4870" width="0" style="1" hidden="1" customWidth="1"/>
    <col min="4871" max="4871" width="4.7109375" style="1" customWidth="1"/>
    <col min="4872" max="4872" width="14.42578125" style="1" customWidth="1"/>
    <col min="4873" max="4873" width="11.140625" style="1" customWidth="1"/>
    <col min="4874" max="4874" width="10.28515625" style="1" customWidth="1"/>
    <col min="4875" max="4875" width="13" style="1" customWidth="1"/>
    <col min="4876" max="4876" width="8.28515625" style="1" customWidth="1"/>
    <col min="4877" max="5121" width="10" style="1"/>
    <col min="5122" max="5122" width="2.5703125" style="1" customWidth="1"/>
    <col min="5123" max="5123" width="7.140625" style="1" customWidth="1"/>
    <col min="5124" max="5124" width="23.5703125" style="1" customWidth="1"/>
    <col min="5125" max="5125" width="9.7109375" style="1" customWidth="1"/>
    <col min="5126" max="5126" width="0" style="1" hidden="1" customWidth="1"/>
    <col min="5127" max="5127" width="4.7109375" style="1" customWidth="1"/>
    <col min="5128" max="5128" width="14.42578125" style="1" customWidth="1"/>
    <col min="5129" max="5129" width="11.140625" style="1" customWidth="1"/>
    <col min="5130" max="5130" width="10.28515625" style="1" customWidth="1"/>
    <col min="5131" max="5131" width="13" style="1" customWidth="1"/>
    <col min="5132" max="5132" width="8.28515625" style="1" customWidth="1"/>
    <col min="5133" max="5377" width="10" style="1"/>
    <col min="5378" max="5378" width="2.5703125" style="1" customWidth="1"/>
    <col min="5379" max="5379" width="7.140625" style="1" customWidth="1"/>
    <col min="5380" max="5380" width="23.5703125" style="1" customWidth="1"/>
    <col min="5381" max="5381" width="9.7109375" style="1" customWidth="1"/>
    <col min="5382" max="5382" width="0" style="1" hidden="1" customWidth="1"/>
    <col min="5383" max="5383" width="4.7109375" style="1" customWidth="1"/>
    <col min="5384" max="5384" width="14.42578125" style="1" customWidth="1"/>
    <col min="5385" max="5385" width="11.140625" style="1" customWidth="1"/>
    <col min="5386" max="5386" width="10.28515625" style="1" customWidth="1"/>
    <col min="5387" max="5387" width="13" style="1" customWidth="1"/>
    <col min="5388" max="5388" width="8.28515625" style="1" customWidth="1"/>
    <col min="5389" max="5633" width="10" style="1"/>
    <col min="5634" max="5634" width="2.5703125" style="1" customWidth="1"/>
    <col min="5635" max="5635" width="7.140625" style="1" customWidth="1"/>
    <col min="5636" max="5636" width="23.5703125" style="1" customWidth="1"/>
    <col min="5637" max="5637" width="9.7109375" style="1" customWidth="1"/>
    <col min="5638" max="5638" width="0" style="1" hidden="1" customWidth="1"/>
    <col min="5639" max="5639" width="4.7109375" style="1" customWidth="1"/>
    <col min="5640" max="5640" width="14.42578125" style="1" customWidth="1"/>
    <col min="5641" max="5641" width="11.140625" style="1" customWidth="1"/>
    <col min="5642" max="5642" width="10.28515625" style="1" customWidth="1"/>
    <col min="5643" max="5643" width="13" style="1" customWidth="1"/>
    <col min="5644" max="5644" width="8.28515625" style="1" customWidth="1"/>
    <col min="5645" max="5889" width="10" style="1"/>
    <col min="5890" max="5890" width="2.5703125" style="1" customWidth="1"/>
    <col min="5891" max="5891" width="7.140625" style="1" customWidth="1"/>
    <col min="5892" max="5892" width="23.5703125" style="1" customWidth="1"/>
    <col min="5893" max="5893" width="9.7109375" style="1" customWidth="1"/>
    <col min="5894" max="5894" width="0" style="1" hidden="1" customWidth="1"/>
    <col min="5895" max="5895" width="4.7109375" style="1" customWidth="1"/>
    <col min="5896" max="5896" width="14.42578125" style="1" customWidth="1"/>
    <col min="5897" max="5897" width="11.140625" style="1" customWidth="1"/>
    <col min="5898" max="5898" width="10.28515625" style="1" customWidth="1"/>
    <col min="5899" max="5899" width="13" style="1" customWidth="1"/>
    <col min="5900" max="5900" width="8.28515625" style="1" customWidth="1"/>
    <col min="5901" max="6145" width="10" style="1"/>
    <col min="6146" max="6146" width="2.5703125" style="1" customWidth="1"/>
    <col min="6147" max="6147" width="7.140625" style="1" customWidth="1"/>
    <col min="6148" max="6148" width="23.5703125" style="1" customWidth="1"/>
    <col min="6149" max="6149" width="9.7109375" style="1" customWidth="1"/>
    <col min="6150" max="6150" width="0" style="1" hidden="1" customWidth="1"/>
    <col min="6151" max="6151" width="4.7109375" style="1" customWidth="1"/>
    <col min="6152" max="6152" width="14.42578125" style="1" customWidth="1"/>
    <col min="6153" max="6153" width="11.140625" style="1" customWidth="1"/>
    <col min="6154" max="6154" width="10.28515625" style="1" customWidth="1"/>
    <col min="6155" max="6155" width="13" style="1" customWidth="1"/>
    <col min="6156" max="6156" width="8.28515625" style="1" customWidth="1"/>
    <col min="6157" max="6401" width="10" style="1"/>
    <col min="6402" max="6402" width="2.5703125" style="1" customWidth="1"/>
    <col min="6403" max="6403" width="7.140625" style="1" customWidth="1"/>
    <col min="6404" max="6404" width="23.5703125" style="1" customWidth="1"/>
    <col min="6405" max="6405" width="9.7109375" style="1" customWidth="1"/>
    <col min="6406" max="6406" width="0" style="1" hidden="1" customWidth="1"/>
    <col min="6407" max="6407" width="4.7109375" style="1" customWidth="1"/>
    <col min="6408" max="6408" width="14.42578125" style="1" customWidth="1"/>
    <col min="6409" max="6409" width="11.140625" style="1" customWidth="1"/>
    <col min="6410" max="6410" width="10.28515625" style="1" customWidth="1"/>
    <col min="6411" max="6411" width="13" style="1" customWidth="1"/>
    <col min="6412" max="6412" width="8.28515625" style="1" customWidth="1"/>
    <col min="6413" max="6657" width="10" style="1"/>
    <col min="6658" max="6658" width="2.5703125" style="1" customWidth="1"/>
    <col min="6659" max="6659" width="7.140625" style="1" customWidth="1"/>
    <col min="6660" max="6660" width="23.5703125" style="1" customWidth="1"/>
    <col min="6661" max="6661" width="9.7109375" style="1" customWidth="1"/>
    <col min="6662" max="6662" width="0" style="1" hidden="1" customWidth="1"/>
    <col min="6663" max="6663" width="4.7109375" style="1" customWidth="1"/>
    <col min="6664" max="6664" width="14.42578125" style="1" customWidth="1"/>
    <col min="6665" max="6665" width="11.140625" style="1" customWidth="1"/>
    <col min="6666" max="6666" width="10.28515625" style="1" customWidth="1"/>
    <col min="6667" max="6667" width="13" style="1" customWidth="1"/>
    <col min="6668" max="6668" width="8.28515625" style="1" customWidth="1"/>
    <col min="6669" max="6913" width="10" style="1"/>
    <col min="6914" max="6914" width="2.5703125" style="1" customWidth="1"/>
    <col min="6915" max="6915" width="7.140625" style="1" customWidth="1"/>
    <col min="6916" max="6916" width="23.5703125" style="1" customWidth="1"/>
    <col min="6917" max="6917" width="9.7109375" style="1" customWidth="1"/>
    <col min="6918" max="6918" width="0" style="1" hidden="1" customWidth="1"/>
    <col min="6919" max="6919" width="4.7109375" style="1" customWidth="1"/>
    <col min="6920" max="6920" width="14.42578125" style="1" customWidth="1"/>
    <col min="6921" max="6921" width="11.140625" style="1" customWidth="1"/>
    <col min="6922" max="6922" width="10.28515625" style="1" customWidth="1"/>
    <col min="6923" max="6923" width="13" style="1" customWidth="1"/>
    <col min="6924" max="6924" width="8.28515625" style="1" customWidth="1"/>
    <col min="6925" max="7169" width="10" style="1"/>
    <col min="7170" max="7170" width="2.5703125" style="1" customWidth="1"/>
    <col min="7171" max="7171" width="7.140625" style="1" customWidth="1"/>
    <col min="7172" max="7172" width="23.5703125" style="1" customWidth="1"/>
    <col min="7173" max="7173" width="9.7109375" style="1" customWidth="1"/>
    <col min="7174" max="7174" width="0" style="1" hidden="1" customWidth="1"/>
    <col min="7175" max="7175" width="4.7109375" style="1" customWidth="1"/>
    <col min="7176" max="7176" width="14.42578125" style="1" customWidth="1"/>
    <col min="7177" max="7177" width="11.140625" style="1" customWidth="1"/>
    <col min="7178" max="7178" width="10.28515625" style="1" customWidth="1"/>
    <col min="7179" max="7179" width="13" style="1" customWidth="1"/>
    <col min="7180" max="7180" width="8.28515625" style="1" customWidth="1"/>
    <col min="7181" max="7425" width="10" style="1"/>
    <col min="7426" max="7426" width="2.5703125" style="1" customWidth="1"/>
    <col min="7427" max="7427" width="7.140625" style="1" customWidth="1"/>
    <col min="7428" max="7428" width="23.5703125" style="1" customWidth="1"/>
    <col min="7429" max="7429" width="9.7109375" style="1" customWidth="1"/>
    <col min="7430" max="7430" width="0" style="1" hidden="1" customWidth="1"/>
    <col min="7431" max="7431" width="4.7109375" style="1" customWidth="1"/>
    <col min="7432" max="7432" width="14.42578125" style="1" customWidth="1"/>
    <col min="7433" max="7433" width="11.140625" style="1" customWidth="1"/>
    <col min="7434" max="7434" width="10.28515625" style="1" customWidth="1"/>
    <col min="7435" max="7435" width="13" style="1" customWidth="1"/>
    <col min="7436" max="7436" width="8.28515625" style="1" customWidth="1"/>
    <col min="7437" max="7681" width="10" style="1"/>
    <col min="7682" max="7682" width="2.5703125" style="1" customWidth="1"/>
    <col min="7683" max="7683" width="7.140625" style="1" customWidth="1"/>
    <col min="7684" max="7684" width="23.5703125" style="1" customWidth="1"/>
    <col min="7685" max="7685" width="9.7109375" style="1" customWidth="1"/>
    <col min="7686" max="7686" width="0" style="1" hidden="1" customWidth="1"/>
    <col min="7687" max="7687" width="4.7109375" style="1" customWidth="1"/>
    <col min="7688" max="7688" width="14.42578125" style="1" customWidth="1"/>
    <col min="7689" max="7689" width="11.140625" style="1" customWidth="1"/>
    <col min="7690" max="7690" width="10.28515625" style="1" customWidth="1"/>
    <col min="7691" max="7691" width="13" style="1" customWidth="1"/>
    <col min="7692" max="7692" width="8.28515625" style="1" customWidth="1"/>
    <col min="7693" max="7937" width="10" style="1"/>
    <col min="7938" max="7938" width="2.5703125" style="1" customWidth="1"/>
    <col min="7939" max="7939" width="7.140625" style="1" customWidth="1"/>
    <col min="7940" max="7940" width="23.5703125" style="1" customWidth="1"/>
    <col min="7941" max="7941" width="9.7109375" style="1" customWidth="1"/>
    <col min="7942" max="7942" width="0" style="1" hidden="1" customWidth="1"/>
    <col min="7943" max="7943" width="4.7109375" style="1" customWidth="1"/>
    <col min="7944" max="7944" width="14.42578125" style="1" customWidth="1"/>
    <col min="7945" max="7945" width="11.140625" style="1" customWidth="1"/>
    <col min="7946" max="7946" width="10.28515625" style="1" customWidth="1"/>
    <col min="7947" max="7947" width="13" style="1" customWidth="1"/>
    <col min="7948" max="7948" width="8.28515625" style="1" customWidth="1"/>
    <col min="7949" max="8193" width="10" style="1"/>
    <col min="8194" max="8194" width="2.5703125" style="1" customWidth="1"/>
    <col min="8195" max="8195" width="7.140625" style="1" customWidth="1"/>
    <col min="8196" max="8196" width="23.5703125" style="1" customWidth="1"/>
    <col min="8197" max="8197" width="9.7109375" style="1" customWidth="1"/>
    <col min="8198" max="8198" width="0" style="1" hidden="1" customWidth="1"/>
    <col min="8199" max="8199" width="4.7109375" style="1" customWidth="1"/>
    <col min="8200" max="8200" width="14.42578125" style="1" customWidth="1"/>
    <col min="8201" max="8201" width="11.140625" style="1" customWidth="1"/>
    <col min="8202" max="8202" width="10.28515625" style="1" customWidth="1"/>
    <col min="8203" max="8203" width="13" style="1" customWidth="1"/>
    <col min="8204" max="8204" width="8.28515625" style="1" customWidth="1"/>
    <col min="8205" max="8449" width="10" style="1"/>
    <col min="8450" max="8450" width="2.5703125" style="1" customWidth="1"/>
    <col min="8451" max="8451" width="7.140625" style="1" customWidth="1"/>
    <col min="8452" max="8452" width="23.5703125" style="1" customWidth="1"/>
    <col min="8453" max="8453" width="9.7109375" style="1" customWidth="1"/>
    <col min="8454" max="8454" width="0" style="1" hidden="1" customWidth="1"/>
    <col min="8455" max="8455" width="4.7109375" style="1" customWidth="1"/>
    <col min="8456" max="8456" width="14.42578125" style="1" customWidth="1"/>
    <col min="8457" max="8457" width="11.140625" style="1" customWidth="1"/>
    <col min="8458" max="8458" width="10.28515625" style="1" customWidth="1"/>
    <col min="8459" max="8459" width="13" style="1" customWidth="1"/>
    <col min="8460" max="8460" width="8.28515625" style="1" customWidth="1"/>
    <col min="8461" max="8705" width="10" style="1"/>
    <col min="8706" max="8706" width="2.5703125" style="1" customWidth="1"/>
    <col min="8707" max="8707" width="7.140625" style="1" customWidth="1"/>
    <col min="8708" max="8708" width="23.5703125" style="1" customWidth="1"/>
    <col min="8709" max="8709" width="9.7109375" style="1" customWidth="1"/>
    <col min="8710" max="8710" width="0" style="1" hidden="1" customWidth="1"/>
    <col min="8711" max="8711" width="4.7109375" style="1" customWidth="1"/>
    <col min="8712" max="8712" width="14.42578125" style="1" customWidth="1"/>
    <col min="8713" max="8713" width="11.140625" style="1" customWidth="1"/>
    <col min="8714" max="8714" width="10.28515625" style="1" customWidth="1"/>
    <col min="8715" max="8715" width="13" style="1" customWidth="1"/>
    <col min="8716" max="8716" width="8.28515625" style="1" customWidth="1"/>
    <col min="8717" max="8961" width="10" style="1"/>
    <col min="8962" max="8962" width="2.5703125" style="1" customWidth="1"/>
    <col min="8963" max="8963" width="7.140625" style="1" customWidth="1"/>
    <col min="8964" max="8964" width="23.5703125" style="1" customWidth="1"/>
    <col min="8965" max="8965" width="9.7109375" style="1" customWidth="1"/>
    <col min="8966" max="8966" width="0" style="1" hidden="1" customWidth="1"/>
    <col min="8967" max="8967" width="4.7109375" style="1" customWidth="1"/>
    <col min="8968" max="8968" width="14.42578125" style="1" customWidth="1"/>
    <col min="8969" max="8969" width="11.140625" style="1" customWidth="1"/>
    <col min="8970" max="8970" width="10.28515625" style="1" customWidth="1"/>
    <col min="8971" max="8971" width="13" style="1" customWidth="1"/>
    <col min="8972" max="8972" width="8.28515625" style="1" customWidth="1"/>
    <col min="8973" max="9217" width="10" style="1"/>
    <col min="9218" max="9218" width="2.5703125" style="1" customWidth="1"/>
    <col min="9219" max="9219" width="7.140625" style="1" customWidth="1"/>
    <col min="9220" max="9220" width="23.5703125" style="1" customWidth="1"/>
    <col min="9221" max="9221" width="9.7109375" style="1" customWidth="1"/>
    <col min="9222" max="9222" width="0" style="1" hidden="1" customWidth="1"/>
    <col min="9223" max="9223" width="4.7109375" style="1" customWidth="1"/>
    <col min="9224" max="9224" width="14.42578125" style="1" customWidth="1"/>
    <col min="9225" max="9225" width="11.140625" style="1" customWidth="1"/>
    <col min="9226" max="9226" width="10.28515625" style="1" customWidth="1"/>
    <col min="9227" max="9227" width="13" style="1" customWidth="1"/>
    <col min="9228" max="9228" width="8.28515625" style="1" customWidth="1"/>
    <col min="9229" max="9473" width="10" style="1"/>
    <col min="9474" max="9474" width="2.5703125" style="1" customWidth="1"/>
    <col min="9475" max="9475" width="7.140625" style="1" customWidth="1"/>
    <col min="9476" max="9476" width="23.5703125" style="1" customWidth="1"/>
    <col min="9477" max="9477" width="9.7109375" style="1" customWidth="1"/>
    <col min="9478" max="9478" width="0" style="1" hidden="1" customWidth="1"/>
    <col min="9479" max="9479" width="4.7109375" style="1" customWidth="1"/>
    <col min="9480" max="9480" width="14.42578125" style="1" customWidth="1"/>
    <col min="9481" max="9481" width="11.140625" style="1" customWidth="1"/>
    <col min="9482" max="9482" width="10.28515625" style="1" customWidth="1"/>
    <col min="9483" max="9483" width="13" style="1" customWidth="1"/>
    <col min="9484" max="9484" width="8.28515625" style="1" customWidth="1"/>
    <col min="9485" max="9729" width="10" style="1"/>
    <col min="9730" max="9730" width="2.5703125" style="1" customWidth="1"/>
    <col min="9731" max="9731" width="7.140625" style="1" customWidth="1"/>
    <col min="9732" max="9732" width="23.5703125" style="1" customWidth="1"/>
    <col min="9733" max="9733" width="9.7109375" style="1" customWidth="1"/>
    <col min="9734" max="9734" width="0" style="1" hidden="1" customWidth="1"/>
    <col min="9735" max="9735" width="4.7109375" style="1" customWidth="1"/>
    <col min="9736" max="9736" width="14.42578125" style="1" customWidth="1"/>
    <col min="9737" max="9737" width="11.140625" style="1" customWidth="1"/>
    <col min="9738" max="9738" width="10.28515625" style="1" customWidth="1"/>
    <col min="9739" max="9739" width="13" style="1" customWidth="1"/>
    <col min="9740" max="9740" width="8.28515625" style="1" customWidth="1"/>
    <col min="9741" max="9985" width="10" style="1"/>
    <col min="9986" max="9986" width="2.5703125" style="1" customWidth="1"/>
    <col min="9987" max="9987" width="7.140625" style="1" customWidth="1"/>
    <col min="9988" max="9988" width="23.5703125" style="1" customWidth="1"/>
    <col min="9989" max="9989" width="9.7109375" style="1" customWidth="1"/>
    <col min="9990" max="9990" width="0" style="1" hidden="1" customWidth="1"/>
    <col min="9991" max="9991" width="4.7109375" style="1" customWidth="1"/>
    <col min="9992" max="9992" width="14.42578125" style="1" customWidth="1"/>
    <col min="9993" max="9993" width="11.140625" style="1" customWidth="1"/>
    <col min="9994" max="9994" width="10.28515625" style="1" customWidth="1"/>
    <col min="9995" max="9995" width="13" style="1" customWidth="1"/>
    <col min="9996" max="9996" width="8.28515625" style="1" customWidth="1"/>
    <col min="9997" max="10241" width="10" style="1"/>
    <col min="10242" max="10242" width="2.5703125" style="1" customWidth="1"/>
    <col min="10243" max="10243" width="7.140625" style="1" customWidth="1"/>
    <col min="10244" max="10244" width="23.5703125" style="1" customWidth="1"/>
    <col min="10245" max="10245" width="9.7109375" style="1" customWidth="1"/>
    <col min="10246" max="10246" width="0" style="1" hidden="1" customWidth="1"/>
    <col min="10247" max="10247" width="4.7109375" style="1" customWidth="1"/>
    <col min="10248" max="10248" width="14.42578125" style="1" customWidth="1"/>
    <col min="10249" max="10249" width="11.140625" style="1" customWidth="1"/>
    <col min="10250" max="10250" width="10.28515625" style="1" customWidth="1"/>
    <col min="10251" max="10251" width="13" style="1" customWidth="1"/>
    <col min="10252" max="10252" width="8.28515625" style="1" customWidth="1"/>
    <col min="10253" max="10497" width="10" style="1"/>
    <col min="10498" max="10498" width="2.5703125" style="1" customWidth="1"/>
    <col min="10499" max="10499" width="7.140625" style="1" customWidth="1"/>
    <col min="10500" max="10500" width="23.5703125" style="1" customWidth="1"/>
    <col min="10501" max="10501" width="9.7109375" style="1" customWidth="1"/>
    <col min="10502" max="10502" width="0" style="1" hidden="1" customWidth="1"/>
    <col min="10503" max="10503" width="4.7109375" style="1" customWidth="1"/>
    <col min="10504" max="10504" width="14.42578125" style="1" customWidth="1"/>
    <col min="10505" max="10505" width="11.140625" style="1" customWidth="1"/>
    <col min="10506" max="10506" width="10.28515625" style="1" customWidth="1"/>
    <col min="10507" max="10507" width="13" style="1" customWidth="1"/>
    <col min="10508" max="10508" width="8.28515625" style="1" customWidth="1"/>
    <col min="10509" max="10753" width="10" style="1"/>
    <col min="10754" max="10754" width="2.5703125" style="1" customWidth="1"/>
    <col min="10755" max="10755" width="7.140625" style="1" customWidth="1"/>
    <col min="10756" max="10756" width="23.5703125" style="1" customWidth="1"/>
    <col min="10757" max="10757" width="9.7109375" style="1" customWidth="1"/>
    <col min="10758" max="10758" width="0" style="1" hidden="1" customWidth="1"/>
    <col min="10759" max="10759" width="4.7109375" style="1" customWidth="1"/>
    <col min="10760" max="10760" width="14.42578125" style="1" customWidth="1"/>
    <col min="10761" max="10761" width="11.140625" style="1" customWidth="1"/>
    <col min="10762" max="10762" width="10.28515625" style="1" customWidth="1"/>
    <col min="10763" max="10763" width="13" style="1" customWidth="1"/>
    <col min="10764" max="10764" width="8.28515625" style="1" customWidth="1"/>
    <col min="10765" max="11009" width="10" style="1"/>
    <col min="11010" max="11010" width="2.5703125" style="1" customWidth="1"/>
    <col min="11011" max="11011" width="7.140625" style="1" customWidth="1"/>
    <col min="11012" max="11012" width="23.5703125" style="1" customWidth="1"/>
    <col min="11013" max="11013" width="9.7109375" style="1" customWidth="1"/>
    <col min="11014" max="11014" width="0" style="1" hidden="1" customWidth="1"/>
    <col min="11015" max="11015" width="4.7109375" style="1" customWidth="1"/>
    <col min="11016" max="11016" width="14.42578125" style="1" customWidth="1"/>
    <col min="11017" max="11017" width="11.140625" style="1" customWidth="1"/>
    <col min="11018" max="11018" width="10.28515625" style="1" customWidth="1"/>
    <col min="11019" max="11019" width="13" style="1" customWidth="1"/>
    <col min="11020" max="11020" width="8.28515625" style="1" customWidth="1"/>
    <col min="11021" max="11265" width="10" style="1"/>
    <col min="11266" max="11266" width="2.5703125" style="1" customWidth="1"/>
    <col min="11267" max="11267" width="7.140625" style="1" customWidth="1"/>
    <col min="11268" max="11268" width="23.5703125" style="1" customWidth="1"/>
    <col min="11269" max="11269" width="9.7109375" style="1" customWidth="1"/>
    <col min="11270" max="11270" width="0" style="1" hidden="1" customWidth="1"/>
    <col min="11271" max="11271" width="4.7109375" style="1" customWidth="1"/>
    <col min="11272" max="11272" width="14.42578125" style="1" customWidth="1"/>
    <col min="11273" max="11273" width="11.140625" style="1" customWidth="1"/>
    <col min="11274" max="11274" width="10.28515625" style="1" customWidth="1"/>
    <col min="11275" max="11275" width="13" style="1" customWidth="1"/>
    <col min="11276" max="11276" width="8.28515625" style="1" customWidth="1"/>
    <col min="11277" max="11521" width="10" style="1"/>
    <col min="11522" max="11522" width="2.5703125" style="1" customWidth="1"/>
    <col min="11523" max="11523" width="7.140625" style="1" customWidth="1"/>
    <col min="11524" max="11524" width="23.5703125" style="1" customWidth="1"/>
    <col min="11525" max="11525" width="9.7109375" style="1" customWidth="1"/>
    <col min="11526" max="11526" width="0" style="1" hidden="1" customWidth="1"/>
    <col min="11527" max="11527" width="4.7109375" style="1" customWidth="1"/>
    <col min="11528" max="11528" width="14.42578125" style="1" customWidth="1"/>
    <col min="11529" max="11529" width="11.140625" style="1" customWidth="1"/>
    <col min="11530" max="11530" width="10.28515625" style="1" customWidth="1"/>
    <col min="11531" max="11531" width="13" style="1" customWidth="1"/>
    <col min="11532" max="11532" width="8.28515625" style="1" customWidth="1"/>
    <col min="11533" max="11777" width="10" style="1"/>
    <col min="11778" max="11778" width="2.5703125" style="1" customWidth="1"/>
    <col min="11779" max="11779" width="7.140625" style="1" customWidth="1"/>
    <col min="11780" max="11780" width="23.5703125" style="1" customWidth="1"/>
    <col min="11781" max="11781" width="9.7109375" style="1" customWidth="1"/>
    <col min="11782" max="11782" width="0" style="1" hidden="1" customWidth="1"/>
    <col min="11783" max="11783" width="4.7109375" style="1" customWidth="1"/>
    <col min="11784" max="11784" width="14.42578125" style="1" customWidth="1"/>
    <col min="11785" max="11785" width="11.140625" style="1" customWidth="1"/>
    <col min="11786" max="11786" width="10.28515625" style="1" customWidth="1"/>
    <col min="11787" max="11787" width="13" style="1" customWidth="1"/>
    <col min="11788" max="11788" width="8.28515625" style="1" customWidth="1"/>
    <col min="11789" max="12033" width="10" style="1"/>
    <col min="12034" max="12034" width="2.5703125" style="1" customWidth="1"/>
    <col min="12035" max="12035" width="7.140625" style="1" customWidth="1"/>
    <col min="12036" max="12036" width="23.5703125" style="1" customWidth="1"/>
    <col min="12037" max="12037" width="9.7109375" style="1" customWidth="1"/>
    <col min="12038" max="12038" width="0" style="1" hidden="1" customWidth="1"/>
    <col min="12039" max="12039" width="4.7109375" style="1" customWidth="1"/>
    <col min="12040" max="12040" width="14.42578125" style="1" customWidth="1"/>
    <col min="12041" max="12041" width="11.140625" style="1" customWidth="1"/>
    <col min="12042" max="12042" width="10.28515625" style="1" customWidth="1"/>
    <col min="12043" max="12043" width="13" style="1" customWidth="1"/>
    <col min="12044" max="12044" width="8.28515625" style="1" customWidth="1"/>
    <col min="12045" max="12289" width="10" style="1"/>
    <col min="12290" max="12290" width="2.5703125" style="1" customWidth="1"/>
    <col min="12291" max="12291" width="7.140625" style="1" customWidth="1"/>
    <col min="12292" max="12292" width="23.5703125" style="1" customWidth="1"/>
    <col min="12293" max="12293" width="9.7109375" style="1" customWidth="1"/>
    <col min="12294" max="12294" width="0" style="1" hidden="1" customWidth="1"/>
    <col min="12295" max="12295" width="4.7109375" style="1" customWidth="1"/>
    <col min="12296" max="12296" width="14.42578125" style="1" customWidth="1"/>
    <col min="12297" max="12297" width="11.140625" style="1" customWidth="1"/>
    <col min="12298" max="12298" width="10.28515625" style="1" customWidth="1"/>
    <col min="12299" max="12299" width="13" style="1" customWidth="1"/>
    <col min="12300" max="12300" width="8.28515625" style="1" customWidth="1"/>
    <col min="12301" max="12545" width="10" style="1"/>
    <col min="12546" max="12546" width="2.5703125" style="1" customWidth="1"/>
    <col min="12547" max="12547" width="7.140625" style="1" customWidth="1"/>
    <col min="12548" max="12548" width="23.5703125" style="1" customWidth="1"/>
    <col min="12549" max="12549" width="9.7109375" style="1" customWidth="1"/>
    <col min="12550" max="12550" width="0" style="1" hidden="1" customWidth="1"/>
    <col min="12551" max="12551" width="4.7109375" style="1" customWidth="1"/>
    <col min="12552" max="12552" width="14.42578125" style="1" customWidth="1"/>
    <col min="12553" max="12553" width="11.140625" style="1" customWidth="1"/>
    <col min="12554" max="12554" width="10.28515625" style="1" customWidth="1"/>
    <col min="12555" max="12555" width="13" style="1" customWidth="1"/>
    <col min="12556" max="12556" width="8.28515625" style="1" customWidth="1"/>
    <col min="12557" max="12801" width="10" style="1"/>
    <col min="12802" max="12802" width="2.5703125" style="1" customWidth="1"/>
    <col min="12803" max="12803" width="7.140625" style="1" customWidth="1"/>
    <col min="12804" max="12804" width="23.5703125" style="1" customWidth="1"/>
    <col min="12805" max="12805" width="9.7109375" style="1" customWidth="1"/>
    <col min="12806" max="12806" width="0" style="1" hidden="1" customWidth="1"/>
    <col min="12807" max="12807" width="4.7109375" style="1" customWidth="1"/>
    <col min="12808" max="12808" width="14.42578125" style="1" customWidth="1"/>
    <col min="12809" max="12809" width="11.140625" style="1" customWidth="1"/>
    <col min="12810" max="12810" width="10.28515625" style="1" customWidth="1"/>
    <col min="12811" max="12811" width="13" style="1" customWidth="1"/>
    <col min="12812" max="12812" width="8.28515625" style="1" customWidth="1"/>
    <col min="12813" max="13057" width="10" style="1"/>
    <col min="13058" max="13058" width="2.5703125" style="1" customWidth="1"/>
    <col min="13059" max="13059" width="7.140625" style="1" customWidth="1"/>
    <col min="13060" max="13060" width="23.5703125" style="1" customWidth="1"/>
    <col min="13061" max="13061" width="9.7109375" style="1" customWidth="1"/>
    <col min="13062" max="13062" width="0" style="1" hidden="1" customWidth="1"/>
    <col min="13063" max="13063" width="4.7109375" style="1" customWidth="1"/>
    <col min="13064" max="13064" width="14.42578125" style="1" customWidth="1"/>
    <col min="13065" max="13065" width="11.140625" style="1" customWidth="1"/>
    <col min="13066" max="13066" width="10.28515625" style="1" customWidth="1"/>
    <col min="13067" max="13067" width="13" style="1" customWidth="1"/>
    <col min="13068" max="13068" width="8.28515625" style="1" customWidth="1"/>
    <col min="13069" max="13313" width="10" style="1"/>
    <col min="13314" max="13314" width="2.5703125" style="1" customWidth="1"/>
    <col min="13315" max="13315" width="7.140625" style="1" customWidth="1"/>
    <col min="13316" max="13316" width="23.5703125" style="1" customWidth="1"/>
    <col min="13317" max="13317" width="9.7109375" style="1" customWidth="1"/>
    <col min="13318" max="13318" width="0" style="1" hidden="1" customWidth="1"/>
    <col min="13319" max="13319" width="4.7109375" style="1" customWidth="1"/>
    <col min="13320" max="13320" width="14.42578125" style="1" customWidth="1"/>
    <col min="13321" max="13321" width="11.140625" style="1" customWidth="1"/>
    <col min="13322" max="13322" width="10.28515625" style="1" customWidth="1"/>
    <col min="13323" max="13323" width="13" style="1" customWidth="1"/>
    <col min="13324" max="13324" width="8.28515625" style="1" customWidth="1"/>
    <col min="13325" max="13569" width="10" style="1"/>
    <col min="13570" max="13570" width="2.5703125" style="1" customWidth="1"/>
    <col min="13571" max="13571" width="7.140625" style="1" customWidth="1"/>
    <col min="13572" max="13572" width="23.5703125" style="1" customWidth="1"/>
    <col min="13573" max="13573" width="9.7109375" style="1" customWidth="1"/>
    <col min="13574" max="13574" width="0" style="1" hidden="1" customWidth="1"/>
    <col min="13575" max="13575" width="4.7109375" style="1" customWidth="1"/>
    <col min="13576" max="13576" width="14.42578125" style="1" customWidth="1"/>
    <col min="13577" max="13577" width="11.140625" style="1" customWidth="1"/>
    <col min="13578" max="13578" width="10.28515625" style="1" customWidth="1"/>
    <col min="13579" max="13579" width="13" style="1" customWidth="1"/>
    <col min="13580" max="13580" width="8.28515625" style="1" customWidth="1"/>
    <col min="13581" max="13825" width="10" style="1"/>
    <col min="13826" max="13826" width="2.5703125" style="1" customWidth="1"/>
    <col min="13827" max="13827" width="7.140625" style="1" customWidth="1"/>
    <col min="13828" max="13828" width="23.5703125" style="1" customWidth="1"/>
    <col min="13829" max="13829" width="9.7109375" style="1" customWidth="1"/>
    <col min="13830" max="13830" width="0" style="1" hidden="1" customWidth="1"/>
    <col min="13831" max="13831" width="4.7109375" style="1" customWidth="1"/>
    <col min="13832" max="13832" width="14.42578125" style="1" customWidth="1"/>
    <col min="13833" max="13833" width="11.140625" style="1" customWidth="1"/>
    <col min="13834" max="13834" width="10.28515625" style="1" customWidth="1"/>
    <col min="13835" max="13835" width="13" style="1" customWidth="1"/>
    <col min="13836" max="13836" width="8.28515625" style="1" customWidth="1"/>
    <col min="13837" max="14081" width="10" style="1"/>
    <col min="14082" max="14082" width="2.5703125" style="1" customWidth="1"/>
    <col min="14083" max="14083" width="7.140625" style="1" customWidth="1"/>
    <col min="14084" max="14084" width="23.5703125" style="1" customWidth="1"/>
    <col min="14085" max="14085" width="9.7109375" style="1" customWidth="1"/>
    <col min="14086" max="14086" width="0" style="1" hidden="1" customWidth="1"/>
    <col min="14087" max="14087" width="4.7109375" style="1" customWidth="1"/>
    <col min="14088" max="14088" width="14.42578125" style="1" customWidth="1"/>
    <col min="14089" max="14089" width="11.140625" style="1" customWidth="1"/>
    <col min="14090" max="14090" width="10.28515625" style="1" customWidth="1"/>
    <col min="14091" max="14091" width="13" style="1" customWidth="1"/>
    <col min="14092" max="14092" width="8.28515625" style="1" customWidth="1"/>
    <col min="14093" max="14337" width="10" style="1"/>
    <col min="14338" max="14338" width="2.5703125" style="1" customWidth="1"/>
    <col min="14339" max="14339" width="7.140625" style="1" customWidth="1"/>
    <col min="14340" max="14340" width="23.5703125" style="1" customWidth="1"/>
    <col min="14341" max="14341" width="9.7109375" style="1" customWidth="1"/>
    <col min="14342" max="14342" width="0" style="1" hidden="1" customWidth="1"/>
    <col min="14343" max="14343" width="4.7109375" style="1" customWidth="1"/>
    <col min="14344" max="14344" width="14.42578125" style="1" customWidth="1"/>
    <col min="14345" max="14345" width="11.140625" style="1" customWidth="1"/>
    <col min="14346" max="14346" width="10.28515625" style="1" customWidth="1"/>
    <col min="14347" max="14347" width="13" style="1" customWidth="1"/>
    <col min="14348" max="14348" width="8.28515625" style="1" customWidth="1"/>
    <col min="14349" max="14593" width="10" style="1"/>
    <col min="14594" max="14594" width="2.5703125" style="1" customWidth="1"/>
    <col min="14595" max="14595" width="7.140625" style="1" customWidth="1"/>
    <col min="14596" max="14596" width="23.5703125" style="1" customWidth="1"/>
    <col min="14597" max="14597" width="9.7109375" style="1" customWidth="1"/>
    <col min="14598" max="14598" width="0" style="1" hidden="1" customWidth="1"/>
    <col min="14599" max="14599" width="4.7109375" style="1" customWidth="1"/>
    <col min="14600" max="14600" width="14.42578125" style="1" customWidth="1"/>
    <col min="14601" max="14601" width="11.140625" style="1" customWidth="1"/>
    <col min="14602" max="14602" width="10.28515625" style="1" customWidth="1"/>
    <col min="14603" max="14603" width="13" style="1" customWidth="1"/>
    <col min="14604" max="14604" width="8.28515625" style="1" customWidth="1"/>
    <col min="14605" max="14849" width="10" style="1"/>
    <col min="14850" max="14850" width="2.5703125" style="1" customWidth="1"/>
    <col min="14851" max="14851" width="7.140625" style="1" customWidth="1"/>
    <col min="14852" max="14852" width="23.5703125" style="1" customWidth="1"/>
    <col min="14853" max="14853" width="9.7109375" style="1" customWidth="1"/>
    <col min="14854" max="14854" width="0" style="1" hidden="1" customWidth="1"/>
    <col min="14855" max="14855" width="4.7109375" style="1" customWidth="1"/>
    <col min="14856" max="14856" width="14.42578125" style="1" customWidth="1"/>
    <col min="14857" max="14857" width="11.140625" style="1" customWidth="1"/>
    <col min="14858" max="14858" width="10.28515625" style="1" customWidth="1"/>
    <col min="14859" max="14859" width="13" style="1" customWidth="1"/>
    <col min="14860" max="14860" width="8.28515625" style="1" customWidth="1"/>
    <col min="14861" max="15105" width="10" style="1"/>
    <col min="15106" max="15106" width="2.5703125" style="1" customWidth="1"/>
    <col min="15107" max="15107" width="7.140625" style="1" customWidth="1"/>
    <col min="15108" max="15108" width="23.5703125" style="1" customWidth="1"/>
    <col min="15109" max="15109" width="9.7109375" style="1" customWidth="1"/>
    <col min="15110" max="15110" width="0" style="1" hidden="1" customWidth="1"/>
    <col min="15111" max="15111" width="4.7109375" style="1" customWidth="1"/>
    <col min="15112" max="15112" width="14.42578125" style="1" customWidth="1"/>
    <col min="15113" max="15113" width="11.140625" style="1" customWidth="1"/>
    <col min="15114" max="15114" width="10.28515625" style="1" customWidth="1"/>
    <col min="15115" max="15115" width="13" style="1" customWidth="1"/>
    <col min="15116" max="15116" width="8.28515625" style="1" customWidth="1"/>
    <col min="15117" max="15361" width="10" style="1"/>
    <col min="15362" max="15362" width="2.5703125" style="1" customWidth="1"/>
    <col min="15363" max="15363" width="7.140625" style="1" customWidth="1"/>
    <col min="15364" max="15364" width="23.5703125" style="1" customWidth="1"/>
    <col min="15365" max="15365" width="9.7109375" style="1" customWidth="1"/>
    <col min="15366" max="15366" width="0" style="1" hidden="1" customWidth="1"/>
    <col min="15367" max="15367" width="4.7109375" style="1" customWidth="1"/>
    <col min="15368" max="15368" width="14.42578125" style="1" customWidth="1"/>
    <col min="15369" max="15369" width="11.140625" style="1" customWidth="1"/>
    <col min="15370" max="15370" width="10.28515625" style="1" customWidth="1"/>
    <col min="15371" max="15371" width="13" style="1" customWidth="1"/>
    <col min="15372" max="15372" width="8.28515625" style="1" customWidth="1"/>
    <col min="15373" max="15617" width="10" style="1"/>
    <col min="15618" max="15618" width="2.5703125" style="1" customWidth="1"/>
    <col min="15619" max="15619" width="7.140625" style="1" customWidth="1"/>
    <col min="15620" max="15620" width="23.5703125" style="1" customWidth="1"/>
    <col min="15621" max="15621" width="9.7109375" style="1" customWidth="1"/>
    <col min="15622" max="15622" width="0" style="1" hidden="1" customWidth="1"/>
    <col min="15623" max="15623" width="4.7109375" style="1" customWidth="1"/>
    <col min="15624" max="15624" width="14.42578125" style="1" customWidth="1"/>
    <col min="15625" max="15625" width="11.140625" style="1" customWidth="1"/>
    <col min="15626" max="15626" width="10.28515625" style="1" customWidth="1"/>
    <col min="15627" max="15627" width="13" style="1" customWidth="1"/>
    <col min="15628" max="15628" width="8.28515625" style="1" customWidth="1"/>
    <col min="15629" max="15873" width="10" style="1"/>
    <col min="15874" max="15874" width="2.5703125" style="1" customWidth="1"/>
    <col min="15875" max="15875" width="7.140625" style="1" customWidth="1"/>
    <col min="15876" max="15876" width="23.5703125" style="1" customWidth="1"/>
    <col min="15877" max="15877" width="9.7109375" style="1" customWidth="1"/>
    <col min="15878" max="15878" width="0" style="1" hidden="1" customWidth="1"/>
    <col min="15879" max="15879" width="4.7109375" style="1" customWidth="1"/>
    <col min="15880" max="15880" width="14.42578125" style="1" customWidth="1"/>
    <col min="15881" max="15881" width="11.140625" style="1" customWidth="1"/>
    <col min="15882" max="15882" width="10.28515625" style="1" customWidth="1"/>
    <col min="15883" max="15883" width="13" style="1" customWidth="1"/>
    <col min="15884" max="15884" width="8.28515625" style="1" customWidth="1"/>
    <col min="15885" max="16129" width="10" style="1"/>
    <col min="16130" max="16130" width="2.5703125" style="1" customWidth="1"/>
    <col min="16131" max="16131" width="7.140625" style="1" customWidth="1"/>
    <col min="16132" max="16132" width="23.5703125" style="1" customWidth="1"/>
    <col min="16133" max="16133" width="9.7109375" style="1" customWidth="1"/>
    <col min="16134" max="16134" width="0" style="1" hidden="1" customWidth="1"/>
    <col min="16135" max="16135" width="4.7109375" style="1" customWidth="1"/>
    <col min="16136" max="16136" width="14.42578125" style="1" customWidth="1"/>
    <col min="16137" max="16137" width="11.140625" style="1" customWidth="1"/>
    <col min="16138" max="16138" width="10.28515625" style="1" customWidth="1"/>
    <col min="16139" max="16139" width="13" style="1" customWidth="1"/>
    <col min="16140" max="16140" width="8.28515625" style="1" customWidth="1"/>
    <col min="16141" max="16384" width="10" style="1"/>
  </cols>
  <sheetData>
    <row r="1" spans="1:14" ht="12" customHeight="1">
      <c r="B1" s="2" t="str">
        <f>'6.1'!B1</f>
        <v>Rocky Mountain Power</v>
      </c>
      <c r="D1" s="3"/>
      <c r="E1" s="3"/>
      <c r="F1" s="3"/>
      <c r="G1" s="3"/>
      <c r="H1" s="3"/>
      <c r="I1" s="3"/>
      <c r="J1" s="3"/>
      <c r="K1" s="3"/>
      <c r="L1" s="4"/>
    </row>
    <row r="2" spans="1:14" ht="12" customHeight="1">
      <c r="B2" s="2" t="str">
        <f>'6.1'!B2</f>
        <v>Utah General Rate Case - May 2013</v>
      </c>
      <c r="D2" s="3"/>
      <c r="E2" s="3"/>
      <c r="F2" s="3"/>
      <c r="G2" s="3"/>
      <c r="H2" s="3"/>
      <c r="I2" s="3"/>
      <c r="J2" s="3"/>
      <c r="K2" s="3"/>
      <c r="L2" s="4"/>
    </row>
    <row r="3" spans="1:14" ht="12" customHeight="1">
      <c r="B3" s="2" t="s">
        <v>161</v>
      </c>
      <c r="D3" s="3"/>
      <c r="E3" s="3"/>
      <c r="F3" s="3"/>
      <c r="G3" s="3"/>
      <c r="H3" s="3"/>
      <c r="I3" s="3"/>
      <c r="J3" s="3"/>
      <c r="K3" s="3"/>
      <c r="L3" s="4"/>
    </row>
    <row r="4" spans="1:14" ht="12" customHeight="1">
      <c r="D4" s="3"/>
      <c r="E4" s="3"/>
      <c r="F4" s="3"/>
      <c r="G4" s="3"/>
      <c r="H4" s="3"/>
      <c r="I4" s="3"/>
      <c r="J4" s="3"/>
      <c r="K4" s="3"/>
      <c r="L4" s="4"/>
    </row>
    <row r="5" spans="1:14" ht="12" customHeight="1">
      <c r="D5" s="3"/>
      <c r="E5" s="3"/>
      <c r="F5" s="3"/>
      <c r="G5" s="3"/>
      <c r="H5" s="3"/>
      <c r="I5" s="3"/>
      <c r="J5" s="3"/>
      <c r="K5" s="3"/>
      <c r="L5" s="4"/>
    </row>
    <row r="6" spans="1:14" ht="12" customHeight="1">
      <c r="D6" s="3"/>
      <c r="E6" s="3"/>
      <c r="F6" s="3"/>
      <c r="G6" s="3" t="s">
        <v>2</v>
      </c>
      <c r="H6" s="3" t="s">
        <v>3</v>
      </c>
      <c r="I6" s="3" t="s">
        <v>4</v>
      </c>
      <c r="J6" s="3"/>
      <c r="K6" s="3" t="s">
        <v>212</v>
      </c>
      <c r="L6" s="4"/>
    </row>
    <row r="7" spans="1:14" ht="12" customHeight="1">
      <c r="D7" s="5" t="s">
        <v>5</v>
      </c>
      <c r="E7" s="5"/>
      <c r="F7" s="5" t="s">
        <v>6</v>
      </c>
      <c r="G7" s="5" t="s">
        <v>7</v>
      </c>
      <c r="H7" s="5" t="s">
        <v>8</v>
      </c>
      <c r="I7" s="5" t="s">
        <v>8</v>
      </c>
      <c r="J7" s="5" t="s">
        <v>9</v>
      </c>
      <c r="K7" s="5" t="s">
        <v>10</v>
      </c>
      <c r="L7" s="6" t="s">
        <v>11</v>
      </c>
    </row>
    <row r="8" spans="1:14" ht="12" customHeight="1">
      <c r="A8" s="7"/>
      <c r="B8" s="8" t="s">
        <v>151</v>
      </c>
      <c r="C8" s="7"/>
      <c r="D8" s="9"/>
      <c r="E8" s="9"/>
      <c r="F8" s="9"/>
      <c r="G8" s="9"/>
      <c r="H8" s="9"/>
      <c r="I8" s="9"/>
      <c r="J8" s="9"/>
      <c r="K8" s="10"/>
      <c r="L8" s="11"/>
    </row>
    <row r="9" spans="1:14" ht="12" customHeight="1">
      <c r="A9" s="7"/>
      <c r="B9" s="12" t="s">
        <v>162</v>
      </c>
      <c r="C9" s="7"/>
      <c r="D9" s="9" t="s">
        <v>53</v>
      </c>
      <c r="E9" s="9" t="str">
        <f t="shared" ref="E9:E37" si="0">D9&amp;I9</f>
        <v>111IPCA</v>
      </c>
      <c r="F9" s="9">
        <v>3</v>
      </c>
      <c r="G9" s="10">
        <f>'6.2.2_6.2.3'!K76</f>
        <v>0</v>
      </c>
      <c r="H9" s="10" t="str">
        <f>I9</f>
        <v>CA</v>
      </c>
      <c r="I9" s="127" t="s">
        <v>30</v>
      </c>
      <c r="J9" s="14">
        <v>0</v>
      </c>
      <c r="K9" s="15">
        <f>G9*J9</f>
        <v>0</v>
      </c>
      <c r="L9" s="11"/>
      <c r="M9" s="16"/>
      <c r="N9" s="17"/>
    </row>
    <row r="10" spans="1:14" ht="12" customHeight="1">
      <c r="A10" s="7"/>
      <c r="B10" s="12" t="s">
        <v>162</v>
      </c>
      <c r="C10" s="7"/>
      <c r="D10" s="9" t="s">
        <v>53</v>
      </c>
      <c r="E10" s="9" t="str">
        <f t="shared" si="0"/>
        <v>111IPCN</v>
      </c>
      <c r="F10" s="9">
        <v>3</v>
      </c>
      <c r="G10" s="10">
        <f>'6.2.2_6.2.3'!K77</f>
        <v>-10690809.335446551</v>
      </c>
      <c r="H10" s="10" t="str">
        <f t="shared" ref="H10:H37" si="1">I10</f>
        <v>CN</v>
      </c>
      <c r="I10" s="127" t="s">
        <v>42</v>
      </c>
      <c r="J10" s="14">
        <v>0.49892765457990973</v>
      </c>
      <c r="K10" s="15">
        <f t="shared" ref="K10:K37" si="2">G10*J10</f>
        <v>-5333940.4272953514</v>
      </c>
      <c r="L10" s="11"/>
      <c r="M10" s="18"/>
      <c r="N10" s="17"/>
    </row>
    <row r="11" spans="1:14" ht="12" customHeight="1">
      <c r="A11" s="7"/>
      <c r="B11" s="12" t="s">
        <v>162</v>
      </c>
      <c r="C11" s="7"/>
      <c r="D11" s="9" t="s">
        <v>53</v>
      </c>
      <c r="E11" s="9" t="str">
        <f t="shared" si="0"/>
        <v>111IPID</v>
      </c>
      <c r="F11" s="9">
        <v>3</v>
      </c>
      <c r="G11" s="10">
        <f>'6.2.2_6.2.3'!K78</f>
        <v>-39328.977500000386</v>
      </c>
      <c r="H11" s="10" t="str">
        <f t="shared" si="1"/>
        <v>ID</v>
      </c>
      <c r="I11" s="128" t="s">
        <v>31</v>
      </c>
      <c r="J11" s="14">
        <v>0</v>
      </c>
      <c r="K11" s="15">
        <f t="shared" si="2"/>
        <v>0</v>
      </c>
      <c r="L11" s="11"/>
      <c r="M11" s="18"/>
      <c r="N11" s="19"/>
    </row>
    <row r="12" spans="1:14" ht="12" customHeight="1">
      <c r="A12" s="7"/>
      <c r="B12" s="12" t="s">
        <v>162</v>
      </c>
      <c r="C12" s="7"/>
      <c r="D12" s="9" t="s">
        <v>53</v>
      </c>
      <c r="E12" s="9" t="str">
        <f t="shared" si="0"/>
        <v>111IPDGU</v>
      </c>
      <c r="F12" s="9">
        <v>3</v>
      </c>
      <c r="G12" s="10">
        <f>'6.2.2_6.2.3'!K79</f>
        <v>-11161.347074850637</v>
      </c>
      <c r="H12" s="10" t="s">
        <v>15</v>
      </c>
      <c r="I12" s="128" t="s">
        <v>17</v>
      </c>
      <c r="J12" s="14">
        <v>0.4315468104876492</v>
      </c>
      <c r="K12" s="15">
        <f t="shared" si="2"/>
        <v>-4816.6437308974455</v>
      </c>
      <c r="L12" s="11"/>
      <c r="M12" s="18"/>
      <c r="N12" s="19"/>
    </row>
    <row r="13" spans="1:14" ht="12" customHeight="1">
      <c r="A13" s="7"/>
      <c r="B13" s="12" t="s">
        <v>162</v>
      </c>
      <c r="C13" s="7"/>
      <c r="D13" s="9" t="s">
        <v>53</v>
      </c>
      <c r="E13" s="9" t="str">
        <f t="shared" si="0"/>
        <v>111IPOR</v>
      </c>
      <c r="F13" s="9">
        <v>3</v>
      </c>
      <c r="G13" s="10">
        <f>'6.2.2_6.2.3'!K80</f>
        <v>477129.15052940021</v>
      </c>
      <c r="H13" s="10" t="str">
        <f t="shared" si="1"/>
        <v>OR</v>
      </c>
      <c r="I13" s="127" t="s">
        <v>32</v>
      </c>
      <c r="J13" s="14">
        <v>0</v>
      </c>
      <c r="K13" s="15">
        <f t="shared" si="2"/>
        <v>0</v>
      </c>
      <c r="L13" s="11"/>
      <c r="M13" s="18"/>
      <c r="N13" s="19"/>
    </row>
    <row r="14" spans="1:14" ht="12" customHeight="1">
      <c r="A14" s="7"/>
      <c r="B14" s="12" t="s">
        <v>162</v>
      </c>
      <c r="C14" s="7"/>
      <c r="D14" s="9" t="s">
        <v>53</v>
      </c>
      <c r="E14" s="9" t="str">
        <f t="shared" si="0"/>
        <v>111IPSE</v>
      </c>
      <c r="F14" s="9">
        <v>3</v>
      </c>
      <c r="G14" s="10">
        <f>'6.2.2_6.2.3'!K81</f>
        <v>-526688.13153571403</v>
      </c>
      <c r="H14" s="10" t="str">
        <f t="shared" si="1"/>
        <v>SE</v>
      </c>
      <c r="I14" s="127" t="s">
        <v>43</v>
      </c>
      <c r="J14" s="14">
        <v>0.429533673391716</v>
      </c>
      <c r="K14" s="15">
        <f t="shared" si="2"/>
        <v>-226230.28787035454</v>
      </c>
      <c r="L14" s="11"/>
      <c r="M14" s="18"/>
      <c r="N14" s="17"/>
    </row>
    <row r="15" spans="1:14" ht="12" customHeight="1">
      <c r="A15" s="7"/>
      <c r="B15" s="12" t="s">
        <v>162</v>
      </c>
      <c r="C15" s="7"/>
      <c r="D15" s="9" t="s">
        <v>53</v>
      </c>
      <c r="E15" s="9" t="str">
        <f t="shared" si="0"/>
        <v>111IPSG</v>
      </c>
      <c r="F15" s="9">
        <v>3</v>
      </c>
      <c r="G15" s="10">
        <f>'6.2.2_6.2.3'!K82</f>
        <v>4532865.0632145926</v>
      </c>
      <c r="H15" s="10" t="str">
        <f t="shared" si="1"/>
        <v>SG</v>
      </c>
      <c r="I15" s="127" t="s">
        <v>15</v>
      </c>
      <c r="J15" s="14">
        <v>0.4315468104876492</v>
      </c>
      <c r="K15" s="15">
        <f t="shared" si="2"/>
        <v>1956143.4604011539</v>
      </c>
      <c r="L15" s="11"/>
      <c r="M15" s="18"/>
      <c r="N15" s="17"/>
    </row>
    <row r="16" spans="1:14" ht="12" customHeight="1">
      <c r="A16" s="7"/>
      <c r="B16" s="12" t="s">
        <v>162</v>
      </c>
      <c r="C16" s="7"/>
      <c r="D16" s="9" t="s">
        <v>53</v>
      </c>
      <c r="E16" s="9" t="str">
        <f t="shared" si="0"/>
        <v>111IPSG-P</v>
      </c>
      <c r="F16" s="9">
        <v>3</v>
      </c>
      <c r="G16" s="10">
        <f>'6.2.2_6.2.3'!K83</f>
        <v>-1076789.6231915969</v>
      </c>
      <c r="H16" s="10" t="str">
        <f t="shared" si="1"/>
        <v>SG-P</v>
      </c>
      <c r="I16" s="127" t="s">
        <v>21</v>
      </c>
      <c r="J16" s="14">
        <v>0.4315468104876492</v>
      </c>
      <c r="K16" s="15">
        <f t="shared" si="2"/>
        <v>-464685.12745453126</v>
      </c>
      <c r="L16" s="11"/>
      <c r="M16" s="18"/>
      <c r="N16" s="17"/>
    </row>
    <row r="17" spans="1:15" ht="12" customHeight="1">
      <c r="A17" s="7"/>
      <c r="B17" s="12" t="s">
        <v>162</v>
      </c>
      <c r="C17" s="7"/>
      <c r="D17" s="9" t="s">
        <v>53</v>
      </c>
      <c r="E17" s="9" t="str">
        <f t="shared" si="0"/>
        <v>111IPSG-U</v>
      </c>
      <c r="F17" s="9">
        <v>3</v>
      </c>
      <c r="G17" s="10">
        <f>'6.2.2_6.2.3'!K84</f>
        <v>-429482.19822275545</v>
      </c>
      <c r="H17" s="10" t="str">
        <f t="shared" si="1"/>
        <v>SG-U</v>
      </c>
      <c r="I17" s="127" t="s">
        <v>22</v>
      </c>
      <c r="J17" s="14">
        <v>0.4315468104876492</v>
      </c>
      <c r="K17" s="15">
        <f t="shared" si="2"/>
        <v>-185341.67280425443</v>
      </c>
      <c r="L17" s="9"/>
      <c r="M17" s="18"/>
      <c r="N17" s="17"/>
    </row>
    <row r="18" spans="1:15" ht="12" customHeight="1">
      <c r="A18" s="7"/>
      <c r="B18" s="12" t="s">
        <v>162</v>
      </c>
      <c r="C18" s="7"/>
      <c r="D18" s="9" t="s">
        <v>53</v>
      </c>
      <c r="E18" s="9" t="str">
        <f t="shared" si="0"/>
        <v>111IPSO</v>
      </c>
      <c r="F18" s="9">
        <v>3</v>
      </c>
      <c r="G18" s="10">
        <f>'6.2.2_6.2.3'!K85</f>
        <v>-21961570.318020791</v>
      </c>
      <c r="H18" s="10" t="str">
        <f t="shared" si="1"/>
        <v>SO</v>
      </c>
      <c r="I18" s="127" t="s">
        <v>41</v>
      </c>
      <c r="J18" s="14">
        <v>0.42853606113710269</v>
      </c>
      <c r="K18" s="15">
        <f t="shared" si="2"/>
        <v>-9411324.8404701371</v>
      </c>
      <c r="L18" s="9"/>
      <c r="M18" s="18"/>
      <c r="N18" s="17"/>
    </row>
    <row r="19" spans="1:15" ht="12" customHeight="1">
      <c r="A19" s="7"/>
      <c r="B19" s="12" t="s">
        <v>162</v>
      </c>
      <c r="C19" s="7"/>
      <c r="D19" s="9" t="s">
        <v>53</v>
      </c>
      <c r="E19" s="9" t="str">
        <f t="shared" si="0"/>
        <v>111IPDGP</v>
      </c>
      <c r="F19" s="9">
        <v>3</v>
      </c>
      <c r="G19" s="10">
        <f>'6.2.2_6.2.3'!K86</f>
        <v>0</v>
      </c>
      <c r="H19" s="10" t="s">
        <v>15</v>
      </c>
      <c r="I19" s="128" t="s">
        <v>16</v>
      </c>
      <c r="J19" s="14">
        <v>0.4315468104876492</v>
      </c>
      <c r="K19" s="15">
        <f t="shared" si="2"/>
        <v>0</v>
      </c>
      <c r="L19" s="9"/>
      <c r="M19" s="18"/>
      <c r="N19" s="17"/>
    </row>
    <row r="20" spans="1:15" ht="12" customHeight="1">
      <c r="A20" s="7"/>
      <c r="B20" s="12" t="s">
        <v>162</v>
      </c>
      <c r="C20" s="7"/>
      <c r="D20" s="9" t="s">
        <v>53</v>
      </c>
      <c r="E20" s="9" t="str">
        <f t="shared" si="0"/>
        <v>111IPUT</v>
      </c>
      <c r="F20" s="9">
        <v>3</v>
      </c>
      <c r="G20" s="10">
        <f>'6.2.2_6.2.3'!K87</f>
        <v>-23128.727764193725</v>
      </c>
      <c r="H20" s="10" t="str">
        <f t="shared" si="1"/>
        <v>UT</v>
      </c>
      <c r="I20" s="127" t="s">
        <v>33</v>
      </c>
      <c r="J20" s="14">
        <v>1</v>
      </c>
      <c r="K20" s="15">
        <f t="shared" si="2"/>
        <v>-23128.727764193725</v>
      </c>
      <c r="L20" s="20"/>
      <c r="M20" s="18"/>
      <c r="N20" s="17"/>
    </row>
    <row r="21" spans="1:15" ht="12" customHeight="1">
      <c r="A21" s="7"/>
      <c r="B21" s="12" t="s">
        <v>162</v>
      </c>
      <c r="C21" s="7"/>
      <c r="D21" s="9" t="s">
        <v>53</v>
      </c>
      <c r="E21" s="9" t="str">
        <f t="shared" si="0"/>
        <v>111IPWA</v>
      </c>
      <c r="F21" s="9">
        <v>3</v>
      </c>
      <c r="G21" s="10">
        <f>'6.2.2_6.2.3'!K88</f>
        <v>163695.98070305589</v>
      </c>
      <c r="H21" s="10" t="str">
        <f t="shared" si="1"/>
        <v>WA</v>
      </c>
      <c r="I21" s="127" t="s">
        <v>34</v>
      </c>
      <c r="J21" s="14">
        <v>0</v>
      </c>
      <c r="K21" s="15">
        <f t="shared" si="2"/>
        <v>0</v>
      </c>
      <c r="L21" s="20"/>
      <c r="M21" s="18"/>
      <c r="N21" s="17"/>
    </row>
    <row r="22" spans="1:15" ht="12" customHeight="1">
      <c r="A22" s="7"/>
      <c r="B22" s="12" t="s">
        <v>162</v>
      </c>
      <c r="C22" s="7"/>
      <c r="D22" s="9" t="s">
        <v>53</v>
      </c>
      <c r="E22" s="9" t="str">
        <f t="shared" si="0"/>
        <v>111IPWYP</v>
      </c>
      <c r="F22" s="9">
        <v>3</v>
      </c>
      <c r="G22" s="10">
        <f>'6.2.2_6.2.3'!K89</f>
        <v>-271284.58540513564</v>
      </c>
      <c r="H22" s="10" t="str">
        <f t="shared" si="1"/>
        <v>WYP</v>
      </c>
      <c r="I22" s="127" t="s">
        <v>35</v>
      </c>
      <c r="J22" s="14">
        <v>0</v>
      </c>
      <c r="K22" s="15">
        <f t="shared" si="2"/>
        <v>0</v>
      </c>
      <c r="L22" s="20"/>
      <c r="M22" s="7"/>
    </row>
    <row r="23" spans="1:15" ht="12" customHeight="1">
      <c r="A23" s="7"/>
      <c r="B23" s="12" t="s">
        <v>162</v>
      </c>
      <c r="C23" s="7"/>
      <c r="D23" s="9" t="s">
        <v>53</v>
      </c>
      <c r="E23" s="9" t="str">
        <f t="shared" si="0"/>
        <v>111IPWYU</v>
      </c>
      <c r="F23" s="9">
        <v>3</v>
      </c>
      <c r="G23" s="10">
        <f>'6.2.2_6.2.3'!K90</f>
        <v>0</v>
      </c>
      <c r="H23" s="10" t="str">
        <f t="shared" si="1"/>
        <v>WYU</v>
      </c>
      <c r="I23" s="127" t="s">
        <v>40</v>
      </c>
      <c r="J23" s="14">
        <v>0</v>
      </c>
      <c r="K23" s="15">
        <f t="shared" si="2"/>
        <v>0</v>
      </c>
      <c r="L23" s="20"/>
      <c r="M23" s="7"/>
    </row>
    <row r="24" spans="1:15" ht="12" customHeight="1">
      <c r="A24" s="7"/>
      <c r="B24" s="12" t="s">
        <v>162</v>
      </c>
      <c r="C24" s="7"/>
      <c r="D24" s="9" t="s">
        <v>53</v>
      </c>
      <c r="E24" s="9" t="str">
        <f t="shared" si="0"/>
        <v>111IPSSGCH</v>
      </c>
      <c r="F24" s="9">
        <v>3</v>
      </c>
      <c r="G24" s="10">
        <f>'6.2.2_6.2.3'!K91</f>
        <v>-38527.784999999945</v>
      </c>
      <c r="H24" s="10" t="s">
        <v>15</v>
      </c>
      <c r="I24" s="128" t="s">
        <v>18</v>
      </c>
      <c r="J24" s="14">
        <v>0.4315468104876492</v>
      </c>
      <c r="K24" s="15">
        <f t="shared" si="2"/>
        <v>-16626.542731903872</v>
      </c>
      <c r="L24" s="20"/>
      <c r="M24" s="7"/>
    </row>
    <row r="25" spans="1:15" ht="12" customHeight="1">
      <c r="A25" s="7"/>
      <c r="B25" s="12" t="s">
        <v>163</v>
      </c>
      <c r="C25" s="7"/>
      <c r="D25" s="9" t="s">
        <v>164</v>
      </c>
      <c r="E25" s="9" t="str">
        <f t="shared" si="0"/>
        <v>111HPDGP</v>
      </c>
      <c r="F25" s="9">
        <v>3</v>
      </c>
      <c r="G25" s="10">
        <f>'6.2.2_6.2.3'!K95</f>
        <v>0</v>
      </c>
      <c r="H25" s="10" t="s">
        <v>15</v>
      </c>
      <c r="I25" s="13" t="s">
        <v>16</v>
      </c>
      <c r="J25" s="14">
        <v>0.4315468104876492</v>
      </c>
      <c r="K25" s="15">
        <f t="shared" si="2"/>
        <v>0</v>
      </c>
    </row>
    <row r="26" spans="1:15" ht="12" customHeight="1">
      <c r="A26" s="7"/>
      <c r="B26" s="12" t="s">
        <v>163</v>
      </c>
      <c r="C26" s="7"/>
      <c r="D26" s="9" t="s">
        <v>164</v>
      </c>
      <c r="E26" s="9" t="str">
        <f t="shared" si="0"/>
        <v>111HPSG-P</v>
      </c>
      <c r="F26" s="9">
        <v>3</v>
      </c>
      <c r="G26" s="10">
        <f>'6.2.2_6.2.3'!K96</f>
        <v>-436929.30605480215</v>
      </c>
      <c r="H26" s="10" t="str">
        <f t="shared" si="1"/>
        <v>SG-P</v>
      </c>
      <c r="I26" s="13" t="s">
        <v>21</v>
      </c>
      <c r="J26" s="14">
        <v>0.4315468104876492</v>
      </c>
      <c r="K26" s="15">
        <f t="shared" si="2"/>
        <v>-188555.44843653179</v>
      </c>
      <c r="N26" s="28"/>
      <c r="O26" s="28"/>
    </row>
    <row r="27" spans="1:15" ht="12" customHeight="1">
      <c r="A27" s="7"/>
      <c r="B27" s="12" t="s">
        <v>163</v>
      </c>
      <c r="C27" s="7"/>
      <c r="D27" s="9" t="s">
        <v>164</v>
      </c>
      <c r="E27" s="9" t="str">
        <f t="shared" si="0"/>
        <v>111HPSG-U</v>
      </c>
      <c r="F27" s="9">
        <v>3</v>
      </c>
      <c r="G27" s="10">
        <f>'6.2.2_6.2.3'!K97</f>
        <v>-86296.366729631613</v>
      </c>
      <c r="H27" s="10" t="str">
        <f t="shared" si="1"/>
        <v>SG-U</v>
      </c>
      <c r="I27" s="13" t="s">
        <v>22</v>
      </c>
      <c r="J27" s="14">
        <v>0.4315468104876492</v>
      </c>
      <c r="K27" s="15">
        <f t="shared" si="2"/>
        <v>-37240.92181884501</v>
      </c>
      <c r="N27" s="28"/>
      <c r="O27" s="28"/>
    </row>
    <row r="28" spans="1:15" ht="12" customHeight="1">
      <c r="A28" s="7"/>
      <c r="B28" s="12" t="s">
        <v>165</v>
      </c>
      <c r="C28" s="7"/>
      <c r="D28" s="9" t="s">
        <v>166</v>
      </c>
      <c r="E28" s="9" t="str">
        <f t="shared" si="0"/>
        <v>111OPSSGCT</v>
      </c>
      <c r="F28" s="9">
        <v>3</v>
      </c>
      <c r="G28" s="10">
        <f>'6.2.2_6.2.3'!K101</f>
        <v>0</v>
      </c>
      <c r="H28" s="10" t="s">
        <v>15</v>
      </c>
      <c r="I28" s="13" t="s">
        <v>26</v>
      </c>
      <c r="J28" s="14">
        <v>0.4315468104876492</v>
      </c>
      <c r="K28" s="15">
        <f t="shared" si="2"/>
        <v>0</v>
      </c>
      <c r="L28" s="26"/>
      <c r="N28" s="28"/>
      <c r="O28" s="28"/>
    </row>
    <row r="29" spans="1:15" ht="12" customHeight="1">
      <c r="A29" s="7"/>
      <c r="B29" s="12" t="s">
        <v>167</v>
      </c>
      <c r="C29" s="7"/>
      <c r="D29" s="9" t="s">
        <v>168</v>
      </c>
      <c r="E29" s="9" t="str">
        <f t="shared" si="0"/>
        <v>111GPCA</v>
      </c>
      <c r="F29" s="9">
        <v>3</v>
      </c>
      <c r="G29" s="10">
        <f>'6.2.2_6.2.3'!K105</f>
        <v>-225280.89204349695</v>
      </c>
      <c r="H29" s="10" t="str">
        <f t="shared" si="1"/>
        <v>CA</v>
      </c>
      <c r="I29" s="13" t="s">
        <v>30</v>
      </c>
      <c r="J29" s="14">
        <v>0</v>
      </c>
      <c r="K29" s="15">
        <f t="shared" si="2"/>
        <v>0</v>
      </c>
      <c r="L29" s="26"/>
      <c r="N29" s="28"/>
      <c r="O29" s="28"/>
    </row>
    <row r="30" spans="1:15" ht="12" customHeight="1">
      <c r="A30" s="7"/>
      <c r="B30" s="12" t="s">
        <v>167</v>
      </c>
      <c r="C30" s="7"/>
      <c r="D30" s="9" t="s">
        <v>168</v>
      </c>
      <c r="E30" s="9" t="str">
        <f t="shared" si="0"/>
        <v>111GPCN</v>
      </c>
      <c r="F30" s="9">
        <v>3</v>
      </c>
      <c r="G30" s="10">
        <f>'6.2.2_6.2.3'!K106</f>
        <v>-520404.24872061564</v>
      </c>
      <c r="H30" s="10" t="str">
        <f t="shared" si="1"/>
        <v>CN</v>
      </c>
      <c r="I30" s="13" t="s">
        <v>42</v>
      </c>
      <c r="J30" s="14">
        <v>0.49892765457990973</v>
      </c>
      <c r="K30" s="15">
        <f t="shared" si="2"/>
        <v>-259644.07124759676</v>
      </c>
      <c r="L30" s="9"/>
      <c r="N30" s="28"/>
      <c r="O30" s="28"/>
    </row>
    <row r="31" spans="1:15" ht="12" customHeight="1">
      <c r="A31" s="7"/>
      <c r="B31" s="12" t="s">
        <v>167</v>
      </c>
      <c r="C31" s="7"/>
      <c r="D31" s="9" t="s">
        <v>168</v>
      </c>
      <c r="E31" s="9" t="str">
        <f t="shared" si="0"/>
        <v>111GPSG</v>
      </c>
      <c r="F31" s="9">
        <v>3</v>
      </c>
      <c r="G31" s="10">
        <f>'6.2.2_6.2.3'!K107</f>
        <v>0</v>
      </c>
      <c r="H31" s="10" t="str">
        <f t="shared" si="1"/>
        <v>SG</v>
      </c>
      <c r="I31" s="13" t="s">
        <v>15</v>
      </c>
      <c r="J31" s="14">
        <v>0.4315468104876492</v>
      </c>
      <c r="K31" s="15">
        <f t="shared" si="2"/>
        <v>0</v>
      </c>
      <c r="L31" s="20"/>
      <c r="N31" s="28"/>
      <c r="O31" s="28"/>
    </row>
    <row r="32" spans="1:15" ht="12" customHeight="1">
      <c r="A32" s="7"/>
      <c r="B32" s="12" t="s">
        <v>167</v>
      </c>
      <c r="C32" s="7"/>
      <c r="D32" s="9" t="s">
        <v>168</v>
      </c>
      <c r="E32" s="9" t="str">
        <f t="shared" si="0"/>
        <v>111GPOR</v>
      </c>
      <c r="F32" s="9">
        <v>3</v>
      </c>
      <c r="G32" s="10">
        <f>'6.2.2_6.2.3'!K108</f>
        <v>-91669.632431211881</v>
      </c>
      <c r="H32" s="10" t="str">
        <f t="shared" si="1"/>
        <v>OR</v>
      </c>
      <c r="I32" s="13" t="s">
        <v>32</v>
      </c>
      <c r="J32" s="14">
        <v>0</v>
      </c>
      <c r="K32" s="15">
        <f t="shared" si="2"/>
        <v>0</v>
      </c>
      <c r="L32" s="20"/>
    </row>
    <row r="33" spans="1:12" ht="12" customHeight="1">
      <c r="A33" s="7"/>
      <c r="B33" s="12" t="s">
        <v>167</v>
      </c>
      <c r="C33" s="7"/>
      <c r="D33" s="9" t="s">
        <v>168</v>
      </c>
      <c r="E33" s="9" t="str">
        <f t="shared" si="0"/>
        <v>111GPSO</v>
      </c>
      <c r="F33" s="9">
        <v>3</v>
      </c>
      <c r="G33" s="10">
        <f>'6.2.2_6.2.3'!K109</f>
        <v>-2222801.285453124</v>
      </c>
      <c r="H33" s="10" t="str">
        <f t="shared" si="1"/>
        <v>SO</v>
      </c>
      <c r="I33" s="13" t="s">
        <v>41</v>
      </c>
      <c r="J33" s="14">
        <v>0.42853606113710269</v>
      </c>
      <c r="K33" s="15">
        <f t="shared" si="2"/>
        <v>-952550.50755857036</v>
      </c>
      <c r="L33" s="20"/>
    </row>
    <row r="34" spans="1:12" ht="12" customHeight="1">
      <c r="A34" s="7"/>
      <c r="B34" s="12" t="s">
        <v>167</v>
      </c>
      <c r="C34" s="7"/>
      <c r="D34" s="9" t="s">
        <v>168</v>
      </c>
      <c r="E34" s="9" t="str">
        <f t="shared" si="0"/>
        <v>111GPUT</v>
      </c>
      <c r="F34" s="9">
        <v>3</v>
      </c>
      <c r="G34" s="10">
        <f>'6.2.2_6.2.3'!K110</f>
        <v>-1392.1224999999868</v>
      </c>
      <c r="H34" s="10" t="str">
        <f t="shared" si="1"/>
        <v>UT</v>
      </c>
      <c r="I34" s="13" t="s">
        <v>33</v>
      </c>
      <c r="J34" s="14">
        <v>1</v>
      </c>
      <c r="K34" s="15">
        <f t="shared" si="2"/>
        <v>-1392.1224999999868</v>
      </c>
      <c r="L34" s="20"/>
    </row>
    <row r="35" spans="1:12" ht="12" customHeight="1">
      <c r="B35" s="12" t="s">
        <v>167</v>
      </c>
      <c r="C35" s="7"/>
      <c r="D35" s="9" t="s">
        <v>168</v>
      </c>
      <c r="E35" s="9" t="str">
        <f t="shared" si="0"/>
        <v>111GPWA</v>
      </c>
      <c r="F35" s="9">
        <v>3</v>
      </c>
      <c r="G35" s="10">
        <f>'6.2.2_6.2.3'!K111</f>
        <v>-187715.75446691923</v>
      </c>
      <c r="H35" s="10" t="str">
        <f t="shared" si="1"/>
        <v>WA</v>
      </c>
      <c r="I35" s="13" t="s">
        <v>34</v>
      </c>
      <c r="J35" s="14">
        <v>0</v>
      </c>
      <c r="K35" s="15">
        <f t="shared" si="2"/>
        <v>0</v>
      </c>
    </row>
    <row r="36" spans="1:12" ht="12" customHeight="1">
      <c r="B36" s="12" t="s">
        <v>167</v>
      </c>
      <c r="C36" s="7"/>
      <c r="D36" s="9" t="s">
        <v>168</v>
      </c>
      <c r="E36" s="9" t="str">
        <f t="shared" si="0"/>
        <v>111GPWYP</v>
      </c>
      <c r="F36" s="9">
        <v>3</v>
      </c>
      <c r="G36" s="10">
        <f>'6.2.2_6.2.3'!K112</f>
        <v>-1197313.4423433049</v>
      </c>
      <c r="H36" s="10" t="str">
        <f t="shared" si="1"/>
        <v>WYP</v>
      </c>
      <c r="I36" s="13" t="s">
        <v>35</v>
      </c>
      <c r="J36" s="14">
        <v>0</v>
      </c>
      <c r="K36" s="15">
        <f t="shared" si="2"/>
        <v>0</v>
      </c>
    </row>
    <row r="37" spans="1:12" ht="12" customHeight="1">
      <c r="B37" s="12" t="s">
        <v>167</v>
      </c>
      <c r="C37" s="7"/>
      <c r="D37" s="9" t="s">
        <v>168</v>
      </c>
      <c r="E37" s="9" t="str">
        <f t="shared" si="0"/>
        <v>111GPWYU</v>
      </c>
      <c r="F37" s="9">
        <v>3</v>
      </c>
      <c r="G37" s="10">
        <f>'6.2.2_6.2.3'!K113</f>
        <v>-9147.8866666666654</v>
      </c>
      <c r="H37" s="10" t="str">
        <f t="shared" si="1"/>
        <v>WYU</v>
      </c>
      <c r="I37" s="13" t="s">
        <v>40</v>
      </c>
      <c r="J37" s="14">
        <v>0</v>
      </c>
      <c r="K37" s="15">
        <f t="shared" si="2"/>
        <v>0</v>
      </c>
    </row>
    <row r="38" spans="1:12" ht="12" customHeight="1">
      <c r="B38" s="12"/>
      <c r="C38" s="7"/>
      <c r="D38" s="9"/>
      <c r="E38" s="9"/>
      <c r="F38" s="9"/>
      <c r="G38" s="129">
        <f>SUM(G9:G37)</f>
        <v>-34874031.772124305</v>
      </c>
      <c r="H38" s="130"/>
      <c r="I38" s="9"/>
      <c r="K38" s="129">
        <f>SUM(K9:K37)</f>
        <v>-15149333.881282013</v>
      </c>
      <c r="L38" s="3" t="s">
        <v>169</v>
      </c>
    </row>
    <row r="39" spans="1:12" ht="12" customHeight="1">
      <c r="B39" s="12"/>
      <c r="C39" s="7"/>
      <c r="D39" s="9"/>
      <c r="E39" s="9"/>
      <c r="F39" s="9"/>
      <c r="G39" s="10"/>
      <c r="H39" s="10"/>
      <c r="I39" s="9"/>
      <c r="J39" s="56"/>
      <c r="K39" s="21"/>
      <c r="L39" s="26"/>
    </row>
    <row r="40" spans="1:12" ht="12" customHeight="1">
      <c r="B40" s="12"/>
      <c r="C40" s="7"/>
      <c r="D40" s="9"/>
      <c r="E40" s="9"/>
      <c r="F40" s="54" t="s">
        <v>64</v>
      </c>
      <c r="G40" s="55">
        <f>'6.2'!G53+'6.2.1'!G38</f>
        <v>-488422609.65906239</v>
      </c>
      <c r="H40" s="10"/>
      <c r="I40" s="9"/>
      <c r="J40" s="56"/>
      <c r="K40" s="55">
        <f>'6.2'!K53+'6.2.1'!K38</f>
        <v>-186805538.59251323</v>
      </c>
      <c r="L40" s="26"/>
    </row>
    <row r="41" spans="1:12" ht="12" customHeight="1">
      <c r="A41" s="7"/>
      <c r="B41" s="12"/>
      <c r="C41" s="7"/>
      <c r="D41" s="9"/>
      <c r="E41" s="9"/>
      <c r="F41" s="9"/>
      <c r="G41" s="10"/>
      <c r="H41" s="10"/>
      <c r="I41" s="9"/>
      <c r="J41" s="56"/>
      <c r="K41" s="57"/>
      <c r="L41" s="26"/>
    </row>
    <row r="42" spans="1:12" ht="12" customHeight="1">
      <c r="A42" s="7"/>
      <c r="B42" s="12"/>
      <c r="C42" s="7"/>
      <c r="D42" s="9"/>
      <c r="E42" s="9"/>
      <c r="F42" s="9"/>
      <c r="G42" s="10"/>
      <c r="H42" s="10"/>
      <c r="I42" s="9"/>
      <c r="J42" s="31"/>
      <c r="K42" s="21"/>
      <c r="L42" s="26"/>
    </row>
    <row r="43" spans="1:12" ht="12" customHeight="1">
      <c r="A43" s="7"/>
      <c r="B43" s="12"/>
      <c r="C43" s="7"/>
      <c r="D43" s="9"/>
      <c r="E43" s="9"/>
      <c r="F43" s="9"/>
      <c r="G43" s="10"/>
      <c r="H43" s="10"/>
      <c r="I43" s="9"/>
      <c r="J43" s="31"/>
      <c r="K43" s="21"/>
      <c r="L43" s="26"/>
    </row>
    <row r="44" spans="1:12" ht="12" customHeight="1">
      <c r="A44" s="7"/>
      <c r="B44" s="12"/>
      <c r="C44" s="7"/>
      <c r="D44" s="9"/>
      <c r="E44" s="9"/>
      <c r="F44" s="9"/>
      <c r="G44" s="10"/>
      <c r="H44" s="10"/>
      <c r="I44" s="9"/>
      <c r="J44" s="31"/>
      <c r="K44" s="21"/>
      <c r="L44" s="26"/>
    </row>
    <row r="45" spans="1:12" ht="12" customHeight="1">
      <c r="A45" s="7"/>
      <c r="B45" s="29"/>
      <c r="C45" s="29"/>
      <c r="D45" s="20"/>
      <c r="E45" s="20"/>
      <c r="F45" s="20"/>
      <c r="G45" s="21"/>
      <c r="H45" s="21"/>
      <c r="I45" s="20"/>
      <c r="J45" s="31"/>
      <c r="K45" s="21"/>
      <c r="L45" s="26"/>
    </row>
    <row r="46" spans="1:12" ht="12" customHeight="1">
      <c r="A46" s="7"/>
      <c r="B46" s="29"/>
      <c r="C46" s="29"/>
      <c r="D46" s="20"/>
      <c r="E46" s="20"/>
      <c r="F46" s="20"/>
      <c r="G46" s="21"/>
      <c r="H46" s="21"/>
      <c r="I46" s="20"/>
      <c r="J46" s="31"/>
      <c r="K46" s="21"/>
      <c r="L46" s="26"/>
    </row>
    <row r="47" spans="1:12" ht="12" customHeight="1">
      <c r="A47" s="7"/>
      <c r="B47" s="32"/>
      <c r="C47" s="29"/>
      <c r="D47" s="20"/>
      <c r="E47" s="20"/>
      <c r="F47" s="20"/>
      <c r="G47" s="21"/>
      <c r="H47" s="21"/>
      <c r="I47" s="20"/>
      <c r="J47" s="31"/>
      <c r="K47" s="21"/>
      <c r="L47" s="26"/>
    </row>
    <row r="48" spans="1:12" ht="12" customHeight="1">
      <c r="A48" s="7"/>
      <c r="B48" s="33"/>
      <c r="C48" s="34"/>
      <c r="D48" s="9"/>
      <c r="E48" s="9"/>
      <c r="F48" s="9"/>
      <c r="G48" s="9"/>
      <c r="H48" s="9"/>
      <c r="I48" s="9"/>
      <c r="J48" s="9"/>
      <c r="K48" s="9"/>
      <c r="L48" s="11"/>
    </row>
    <row r="49" spans="1:12" ht="12" customHeight="1">
      <c r="A49" s="7"/>
      <c r="B49" s="34"/>
      <c r="C49" s="34"/>
      <c r="D49" s="9"/>
      <c r="E49" s="9"/>
      <c r="F49" s="9"/>
      <c r="G49" s="9"/>
      <c r="H49" s="9"/>
      <c r="I49" s="9"/>
      <c r="J49" s="9"/>
      <c r="K49" s="9"/>
      <c r="L49" s="9"/>
    </row>
    <row r="50" spans="1:12" ht="12" customHeight="1">
      <c r="A50" s="7"/>
      <c r="B50" s="35"/>
      <c r="C50" s="34"/>
      <c r="D50" s="9"/>
      <c r="E50" s="9"/>
      <c r="F50" s="9"/>
      <c r="G50" s="9"/>
      <c r="H50" s="9"/>
      <c r="I50" s="9"/>
      <c r="J50" s="9"/>
      <c r="K50" s="9"/>
      <c r="L50" s="11"/>
    </row>
    <row r="51" spans="1:12" ht="12" customHeight="1">
      <c r="A51" s="7"/>
      <c r="B51" s="35"/>
      <c r="C51" s="34"/>
      <c r="D51" s="9"/>
      <c r="E51" s="9"/>
      <c r="F51" s="9"/>
      <c r="G51" s="9"/>
      <c r="H51" s="9"/>
      <c r="I51" s="9"/>
      <c r="J51" s="9"/>
      <c r="K51" s="9"/>
      <c r="L51" s="11"/>
    </row>
    <row r="52" spans="1:12" ht="12" customHeight="1" thickBot="1">
      <c r="A52" s="7"/>
      <c r="B52" s="36" t="s">
        <v>46</v>
      </c>
      <c r="C52" s="7"/>
      <c r="D52" s="9"/>
      <c r="E52" s="9"/>
      <c r="F52" s="9"/>
      <c r="G52" s="9"/>
      <c r="H52" s="9"/>
      <c r="I52" s="9"/>
      <c r="J52" s="9"/>
      <c r="K52" s="9"/>
      <c r="L52" s="11"/>
    </row>
    <row r="53" spans="1:12" ht="12" customHeight="1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1"/>
    </row>
    <row r="54" spans="1:12" ht="12" customHeight="1">
      <c r="A54" s="42"/>
      <c r="B54" s="35"/>
      <c r="C54" s="7"/>
      <c r="D54" s="9"/>
      <c r="E54" s="9"/>
      <c r="F54" s="9"/>
      <c r="G54" s="43"/>
      <c r="H54" s="43"/>
      <c r="I54" s="9"/>
      <c r="J54" s="9"/>
      <c r="K54" s="9"/>
      <c r="L54" s="44"/>
    </row>
    <row r="55" spans="1:12" ht="12" customHeight="1">
      <c r="A55" s="42"/>
      <c r="B55" s="35"/>
      <c r="C55" s="7"/>
      <c r="D55" s="9"/>
      <c r="E55" s="9"/>
      <c r="F55" s="9"/>
      <c r="G55" s="9"/>
      <c r="H55" s="9"/>
      <c r="I55" s="9"/>
      <c r="J55" s="9"/>
      <c r="K55" s="9"/>
      <c r="L55" s="44"/>
    </row>
    <row r="56" spans="1:12" ht="12" customHeight="1">
      <c r="A56" s="42"/>
      <c r="B56" s="35"/>
      <c r="C56" s="7"/>
      <c r="D56" s="9"/>
      <c r="E56" s="9"/>
      <c r="F56" s="9"/>
      <c r="G56" s="9"/>
      <c r="H56" s="9"/>
      <c r="I56" s="9"/>
      <c r="J56" s="9"/>
      <c r="K56" s="9"/>
      <c r="L56" s="44"/>
    </row>
    <row r="57" spans="1:12" ht="12" customHeight="1">
      <c r="A57" s="42"/>
      <c r="B57" s="7"/>
      <c r="C57" s="7"/>
      <c r="D57" s="9"/>
      <c r="E57" s="9"/>
      <c r="F57" s="9"/>
      <c r="G57" s="9"/>
      <c r="H57" s="9"/>
      <c r="I57" s="9"/>
      <c r="J57" s="9"/>
      <c r="K57" s="9"/>
      <c r="L57" s="45"/>
    </row>
    <row r="58" spans="1:12" ht="12" customHeight="1">
      <c r="A58" s="42"/>
      <c r="B58" s="7"/>
      <c r="C58" s="7"/>
      <c r="D58" s="9"/>
      <c r="E58" s="9"/>
      <c r="F58" s="9"/>
      <c r="G58" s="9"/>
      <c r="H58" s="9"/>
      <c r="I58" s="9"/>
      <c r="J58" s="9"/>
      <c r="K58" s="9"/>
      <c r="L58" s="45"/>
    </row>
    <row r="59" spans="1:12" ht="12" customHeight="1">
      <c r="A59" s="42"/>
      <c r="B59" s="7"/>
      <c r="C59" s="7"/>
      <c r="D59" s="9"/>
      <c r="E59" s="9"/>
      <c r="F59" s="9"/>
      <c r="G59" s="9"/>
      <c r="H59" s="9"/>
      <c r="I59" s="9"/>
      <c r="J59" s="9"/>
      <c r="K59" s="9"/>
      <c r="L59" s="45"/>
    </row>
    <row r="60" spans="1:12" ht="12" customHeight="1">
      <c r="A60" s="42"/>
      <c r="B60" s="7"/>
      <c r="C60" s="7"/>
      <c r="D60" s="9"/>
      <c r="E60" s="9"/>
      <c r="F60" s="9"/>
      <c r="G60" s="9"/>
      <c r="H60" s="9"/>
      <c r="I60" s="9"/>
      <c r="J60" s="9"/>
      <c r="K60" s="9"/>
      <c r="L60" s="45"/>
    </row>
    <row r="61" spans="1:12" ht="12" customHeight="1" thickBot="1">
      <c r="A61" s="46"/>
      <c r="B61" s="47"/>
      <c r="C61" s="47"/>
      <c r="D61" s="48"/>
      <c r="E61" s="48"/>
      <c r="F61" s="48"/>
      <c r="G61" s="48"/>
      <c r="H61" s="48"/>
      <c r="I61" s="48"/>
      <c r="J61" s="48"/>
      <c r="K61" s="48"/>
      <c r="L61" s="49"/>
    </row>
    <row r="62" spans="1:12" ht="12" customHeight="1">
      <c r="A62" s="7"/>
      <c r="B62" s="7"/>
      <c r="C62" s="7"/>
      <c r="D62" s="9"/>
      <c r="E62" s="9"/>
      <c r="F62" s="9"/>
      <c r="G62" s="9"/>
      <c r="H62" s="9"/>
      <c r="I62" s="9"/>
      <c r="J62" s="9"/>
      <c r="K62" s="9"/>
      <c r="L62" s="9"/>
    </row>
    <row r="63" spans="1:12" ht="12" customHeight="1">
      <c r="A63" s="7"/>
      <c r="B63" s="7"/>
      <c r="C63" s="7"/>
      <c r="D63" s="9"/>
      <c r="E63" s="9"/>
      <c r="F63" s="9"/>
      <c r="G63" s="9"/>
      <c r="H63" s="9"/>
      <c r="I63" s="9"/>
      <c r="J63" s="9"/>
      <c r="K63" s="9"/>
      <c r="L63" s="9"/>
    </row>
    <row r="64" spans="1:12" ht="12" customHeight="1"/>
    <row r="66" spans="4:9">
      <c r="D66" s="5"/>
      <c r="E66" s="5"/>
      <c r="I66" s="50"/>
    </row>
    <row r="67" spans="4:9">
      <c r="D67" s="51"/>
      <c r="E67" s="51"/>
    </row>
    <row r="68" spans="4:9">
      <c r="D68" s="51"/>
      <c r="E68" s="51"/>
    </row>
    <row r="69" spans="4:9">
      <c r="D69" s="51"/>
      <c r="E69" s="51"/>
    </row>
    <row r="70" spans="4:9">
      <c r="D70" s="51"/>
      <c r="E70" s="51"/>
    </row>
    <row r="71" spans="4:9">
      <c r="D71" s="51"/>
      <c r="E71" s="51"/>
    </row>
    <row r="72" spans="4:9">
      <c r="D72" s="51"/>
      <c r="E72" s="51"/>
    </row>
    <row r="73" spans="4:9">
      <c r="D73" s="51"/>
      <c r="E73" s="51"/>
    </row>
    <row r="74" spans="4:9">
      <c r="D74" s="51"/>
      <c r="E74" s="51"/>
    </row>
    <row r="75" spans="4:9">
      <c r="D75" s="51"/>
      <c r="E75" s="51"/>
    </row>
    <row r="76" spans="4:9">
      <c r="D76" s="51"/>
      <c r="E76" s="51"/>
    </row>
    <row r="77" spans="4:9">
      <c r="D77" s="51"/>
      <c r="E77" s="51"/>
    </row>
    <row r="78" spans="4:9">
      <c r="D78" s="51"/>
      <c r="E78" s="51"/>
    </row>
    <row r="79" spans="4:9">
      <c r="D79" s="51"/>
      <c r="E79" s="51"/>
    </row>
    <row r="80" spans="4:9">
      <c r="D80" s="51"/>
      <c r="E80" s="51"/>
    </row>
    <row r="81" spans="4:5">
      <c r="D81" s="51"/>
      <c r="E81" s="51"/>
    </row>
    <row r="82" spans="4:5">
      <c r="D82" s="51"/>
      <c r="E82" s="51"/>
    </row>
    <row r="83" spans="4:5">
      <c r="D83" s="51"/>
      <c r="E83" s="51"/>
    </row>
    <row r="84" spans="4:5">
      <c r="D84" s="51"/>
      <c r="E84" s="51"/>
    </row>
    <row r="85" spans="4:5">
      <c r="D85" s="51"/>
      <c r="E85" s="51"/>
    </row>
    <row r="86" spans="4:5">
      <c r="D86" s="51"/>
      <c r="E86" s="51"/>
    </row>
    <row r="87" spans="4:5">
      <c r="D87" s="51"/>
      <c r="E87" s="51"/>
    </row>
    <row r="88" spans="4:5">
      <c r="D88" s="51"/>
      <c r="E88" s="51"/>
    </row>
    <row r="89" spans="4:5">
      <c r="D89" s="51"/>
      <c r="E89" s="51"/>
    </row>
    <row r="90" spans="4:5">
      <c r="D90" s="51"/>
      <c r="E90" s="51"/>
    </row>
    <row r="91" spans="4:5">
      <c r="D91" s="51"/>
      <c r="E91" s="51"/>
    </row>
    <row r="92" spans="4:5">
      <c r="D92" s="51"/>
      <c r="E92" s="51"/>
    </row>
    <row r="93" spans="4:5">
      <c r="D93" s="51"/>
      <c r="E93" s="51"/>
    </row>
    <row r="94" spans="4:5">
      <c r="D94" s="51"/>
      <c r="E94" s="51"/>
    </row>
    <row r="95" spans="4:5">
      <c r="D95" s="51"/>
      <c r="E95" s="51"/>
    </row>
    <row r="96" spans="4:5">
      <c r="D96" s="51"/>
      <c r="E96" s="51"/>
    </row>
    <row r="97" spans="4:5">
      <c r="D97" s="51"/>
      <c r="E97" s="51"/>
    </row>
    <row r="98" spans="4:5">
      <c r="D98" s="51"/>
      <c r="E98" s="51"/>
    </row>
    <row r="99" spans="4:5">
      <c r="D99" s="51"/>
      <c r="E99" s="51"/>
    </row>
    <row r="100" spans="4:5">
      <c r="D100" s="51"/>
      <c r="E100" s="51"/>
    </row>
    <row r="101" spans="4:5">
      <c r="D101" s="51"/>
      <c r="E101" s="51"/>
    </row>
    <row r="102" spans="4:5">
      <c r="D102" s="51"/>
      <c r="E102" s="51"/>
    </row>
    <row r="103" spans="4:5">
      <c r="D103" s="51"/>
      <c r="E103" s="51"/>
    </row>
    <row r="104" spans="4:5">
      <c r="D104" s="51"/>
      <c r="E104" s="51"/>
    </row>
    <row r="105" spans="4:5">
      <c r="D105" s="51"/>
      <c r="E105" s="51"/>
    </row>
    <row r="106" spans="4:5">
      <c r="D106" s="51"/>
      <c r="E106" s="51"/>
    </row>
    <row r="107" spans="4:5">
      <c r="D107" s="51"/>
      <c r="E107" s="51"/>
    </row>
    <row r="108" spans="4:5">
      <c r="D108" s="51"/>
      <c r="E108" s="51"/>
    </row>
    <row r="109" spans="4:5">
      <c r="D109" s="51"/>
      <c r="E109" s="51"/>
    </row>
    <row r="110" spans="4:5">
      <c r="D110" s="51"/>
      <c r="E110" s="51"/>
    </row>
    <row r="111" spans="4:5">
      <c r="D111" s="51"/>
      <c r="E111" s="51"/>
    </row>
    <row r="112" spans="4:5">
      <c r="D112" s="51"/>
      <c r="E112" s="51"/>
    </row>
    <row r="113" spans="4:5">
      <c r="D113" s="51"/>
      <c r="E113" s="51"/>
    </row>
    <row r="114" spans="4:5">
      <c r="D114" s="51"/>
      <c r="E114" s="51"/>
    </row>
    <row r="115" spans="4:5">
      <c r="D115" s="51"/>
      <c r="E115" s="51"/>
    </row>
    <row r="116" spans="4:5">
      <c r="D116" s="51"/>
      <c r="E116" s="51"/>
    </row>
    <row r="117" spans="4:5">
      <c r="D117" s="51"/>
      <c r="E117" s="51"/>
    </row>
    <row r="118" spans="4:5">
      <c r="D118" s="51"/>
      <c r="E118" s="51"/>
    </row>
    <row r="119" spans="4:5">
      <c r="D119" s="51"/>
      <c r="E119" s="51"/>
    </row>
    <row r="120" spans="4:5">
      <c r="D120" s="51"/>
      <c r="E120" s="51"/>
    </row>
    <row r="121" spans="4:5">
      <c r="D121" s="51"/>
      <c r="E121" s="51"/>
    </row>
    <row r="122" spans="4:5">
      <c r="D122" s="51"/>
      <c r="E122" s="51"/>
    </row>
    <row r="123" spans="4:5">
      <c r="D123" s="51"/>
      <c r="E123" s="51"/>
    </row>
    <row r="124" spans="4:5">
      <c r="D124" s="51"/>
      <c r="E124" s="51"/>
    </row>
    <row r="125" spans="4:5">
      <c r="D125" s="51"/>
      <c r="E125" s="51"/>
    </row>
    <row r="126" spans="4:5">
      <c r="D126" s="51"/>
      <c r="E126" s="51"/>
    </row>
    <row r="127" spans="4:5">
      <c r="D127" s="51"/>
      <c r="E127" s="51"/>
    </row>
    <row r="128" spans="4:5">
      <c r="D128" s="51"/>
      <c r="E128" s="51"/>
    </row>
    <row r="129" spans="4:5">
      <c r="D129" s="51"/>
      <c r="E129" s="51"/>
    </row>
    <row r="130" spans="4:5">
      <c r="D130" s="51"/>
      <c r="E130" s="51"/>
    </row>
    <row r="131" spans="4:5">
      <c r="D131" s="51"/>
      <c r="E131" s="51"/>
    </row>
    <row r="132" spans="4:5">
      <c r="D132" s="51"/>
      <c r="E132" s="51"/>
    </row>
    <row r="133" spans="4:5">
      <c r="D133" s="51"/>
      <c r="E133" s="51"/>
    </row>
    <row r="134" spans="4:5">
      <c r="D134" s="51"/>
      <c r="E134" s="51"/>
    </row>
    <row r="135" spans="4:5">
      <c r="D135" s="51"/>
      <c r="E135" s="51"/>
    </row>
    <row r="136" spans="4:5">
      <c r="D136" s="51"/>
      <c r="E136" s="51"/>
    </row>
    <row r="137" spans="4:5">
      <c r="D137" s="51"/>
      <c r="E137" s="51"/>
    </row>
    <row r="138" spans="4:5">
      <c r="D138" s="51"/>
      <c r="E138" s="51"/>
    </row>
    <row r="139" spans="4:5">
      <c r="D139" s="51"/>
      <c r="E139" s="51"/>
    </row>
    <row r="140" spans="4:5">
      <c r="D140" s="51"/>
      <c r="E140" s="51"/>
    </row>
    <row r="141" spans="4:5">
      <c r="D141" s="51"/>
      <c r="E141" s="51"/>
    </row>
    <row r="142" spans="4:5">
      <c r="D142" s="51"/>
      <c r="E142" s="51"/>
    </row>
    <row r="143" spans="4:5">
      <c r="D143" s="51"/>
      <c r="E143" s="51"/>
    </row>
    <row r="144" spans="4:5">
      <c r="D144" s="51"/>
      <c r="E144" s="51"/>
    </row>
    <row r="145" spans="4:5">
      <c r="D145" s="51"/>
      <c r="E145" s="51"/>
    </row>
    <row r="146" spans="4:5">
      <c r="D146" s="51"/>
      <c r="E146" s="51"/>
    </row>
    <row r="147" spans="4:5">
      <c r="D147" s="51"/>
      <c r="E147" s="51"/>
    </row>
    <row r="148" spans="4:5">
      <c r="D148" s="51"/>
      <c r="E148" s="51"/>
    </row>
    <row r="149" spans="4:5">
      <c r="D149" s="51"/>
      <c r="E149" s="51"/>
    </row>
    <row r="150" spans="4:5">
      <c r="D150" s="51"/>
      <c r="E150" s="51"/>
    </row>
    <row r="151" spans="4:5">
      <c r="D151" s="51"/>
      <c r="E151" s="51"/>
    </row>
    <row r="152" spans="4:5">
      <c r="D152" s="51"/>
      <c r="E152" s="51"/>
    </row>
    <row r="153" spans="4:5">
      <c r="D153" s="51"/>
      <c r="E153" s="51"/>
    </row>
    <row r="154" spans="4:5">
      <c r="D154" s="51"/>
      <c r="E154" s="51"/>
    </row>
    <row r="155" spans="4:5">
      <c r="D155" s="51"/>
      <c r="E155" s="51"/>
    </row>
    <row r="156" spans="4:5">
      <c r="D156" s="51"/>
      <c r="E156" s="51"/>
    </row>
    <row r="157" spans="4:5">
      <c r="D157" s="51"/>
      <c r="E157" s="51"/>
    </row>
    <row r="158" spans="4:5">
      <c r="D158" s="51"/>
      <c r="E158" s="51"/>
    </row>
    <row r="159" spans="4:5">
      <c r="D159" s="51"/>
      <c r="E159" s="51"/>
    </row>
    <row r="160" spans="4:5">
      <c r="D160" s="51"/>
      <c r="E160" s="51"/>
    </row>
    <row r="161" spans="4:5">
      <c r="D161" s="51"/>
      <c r="E161" s="51"/>
    </row>
    <row r="162" spans="4:5">
      <c r="D162" s="51"/>
      <c r="E162" s="51"/>
    </row>
    <row r="163" spans="4:5">
      <c r="D163" s="51"/>
      <c r="E163" s="51"/>
    </row>
    <row r="164" spans="4:5">
      <c r="D164" s="51"/>
      <c r="E164" s="51"/>
    </row>
    <row r="165" spans="4:5">
      <c r="D165" s="51"/>
      <c r="E165" s="51"/>
    </row>
    <row r="166" spans="4:5">
      <c r="D166" s="51"/>
      <c r="E166" s="51"/>
    </row>
    <row r="167" spans="4:5">
      <c r="D167" s="51"/>
      <c r="E167" s="51"/>
    </row>
    <row r="168" spans="4:5">
      <c r="D168" s="51"/>
      <c r="E168" s="51"/>
    </row>
    <row r="169" spans="4:5">
      <c r="D169" s="51"/>
      <c r="E169" s="51"/>
    </row>
    <row r="170" spans="4:5">
      <c r="D170" s="51"/>
      <c r="E170" s="51"/>
    </row>
    <row r="171" spans="4:5">
      <c r="D171" s="51"/>
      <c r="E171" s="51"/>
    </row>
    <row r="172" spans="4:5">
      <c r="D172" s="51"/>
      <c r="E172" s="51"/>
    </row>
    <row r="173" spans="4:5">
      <c r="D173" s="51"/>
      <c r="E173" s="51"/>
    </row>
    <row r="174" spans="4:5">
      <c r="D174" s="51"/>
      <c r="E174" s="51"/>
    </row>
    <row r="175" spans="4:5">
      <c r="D175" s="51"/>
      <c r="E175" s="51"/>
    </row>
    <row r="176" spans="4:5">
      <c r="D176" s="51"/>
      <c r="E176" s="51"/>
    </row>
    <row r="177" spans="4:5">
      <c r="D177" s="51"/>
      <c r="E177" s="51"/>
    </row>
    <row r="178" spans="4:5">
      <c r="D178" s="51"/>
      <c r="E178" s="51"/>
    </row>
    <row r="179" spans="4:5">
      <c r="D179" s="51"/>
      <c r="E179" s="51"/>
    </row>
    <row r="180" spans="4:5">
      <c r="D180" s="51"/>
      <c r="E180" s="51"/>
    </row>
    <row r="181" spans="4:5">
      <c r="D181" s="51"/>
      <c r="E181" s="51"/>
    </row>
    <row r="182" spans="4:5">
      <c r="D182" s="51"/>
      <c r="E182" s="51"/>
    </row>
    <row r="183" spans="4:5">
      <c r="D183" s="51"/>
      <c r="E183" s="51"/>
    </row>
    <row r="184" spans="4:5">
      <c r="D184" s="51"/>
      <c r="E184" s="51"/>
    </row>
    <row r="185" spans="4:5">
      <c r="D185" s="51"/>
      <c r="E185" s="51"/>
    </row>
    <row r="186" spans="4:5">
      <c r="D186" s="51"/>
      <c r="E186" s="51"/>
    </row>
    <row r="187" spans="4:5">
      <c r="D187" s="51"/>
      <c r="E187" s="51"/>
    </row>
    <row r="188" spans="4:5">
      <c r="D188" s="51"/>
      <c r="E188" s="51"/>
    </row>
    <row r="189" spans="4:5">
      <c r="D189" s="51"/>
      <c r="E189" s="51"/>
    </row>
    <row r="190" spans="4:5">
      <c r="D190" s="51"/>
      <c r="E190" s="51"/>
    </row>
    <row r="191" spans="4:5">
      <c r="D191" s="51"/>
      <c r="E191" s="51"/>
    </row>
    <row r="192" spans="4:5">
      <c r="D192" s="51"/>
      <c r="E192" s="51"/>
    </row>
    <row r="193" spans="4:5">
      <c r="D193" s="51"/>
      <c r="E193" s="51"/>
    </row>
    <row r="194" spans="4:5">
      <c r="D194" s="51"/>
      <c r="E194" s="51"/>
    </row>
    <row r="195" spans="4:5">
      <c r="D195" s="51"/>
      <c r="E195" s="51"/>
    </row>
    <row r="196" spans="4:5">
      <c r="D196" s="51"/>
      <c r="E196" s="51"/>
    </row>
    <row r="197" spans="4:5">
      <c r="D197" s="51"/>
      <c r="E197" s="51"/>
    </row>
    <row r="198" spans="4:5">
      <c r="D198" s="51"/>
      <c r="E198" s="51"/>
    </row>
    <row r="199" spans="4:5">
      <c r="D199" s="51"/>
      <c r="E199" s="51"/>
    </row>
    <row r="200" spans="4:5">
      <c r="D200" s="51"/>
      <c r="E200" s="51"/>
    </row>
    <row r="201" spans="4:5">
      <c r="D201" s="51"/>
      <c r="E201" s="51"/>
    </row>
    <row r="202" spans="4:5">
      <c r="D202" s="51"/>
      <c r="E202" s="51"/>
    </row>
    <row r="203" spans="4:5">
      <c r="D203" s="51"/>
      <c r="E203" s="51"/>
    </row>
    <row r="204" spans="4:5">
      <c r="D204" s="51"/>
      <c r="E204" s="51"/>
    </row>
    <row r="205" spans="4:5">
      <c r="D205" s="51"/>
      <c r="E205" s="51"/>
    </row>
    <row r="206" spans="4:5">
      <c r="D206" s="51"/>
      <c r="E206" s="51"/>
    </row>
    <row r="207" spans="4:5">
      <c r="D207" s="51"/>
      <c r="E207" s="51"/>
    </row>
    <row r="208" spans="4:5">
      <c r="D208" s="51"/>
      <c r="E208" s="51"/>
    </row>
    <row r="209" spans="4:5">
      <c r="D209" s="51"/>
      <c r="E209" s="51"/>
    </row>
    <row r="210" spans="4:5">
      <c r="D210" s="51"/>
      <c r="E210" s="51"/>
    </row>
    <row r="211" spans="4:5">
      <c r="D211" s="51"/>
      <c r="E211" s="51"/>
    </row>
    <row r="212" spans="4:5">
      <c r="D212" s="51"/>
      <c r="E212" s="51"/>
    </row>
    <row r="213" spans="4:5">
      <c r="D213" s="51"/>
      <c r="E213" s="51"/>
    </row>
    <row r="214" spans="4:5">
      <c r="D214" s="51"/>
      <c r="E214" s="51"/>
    </row>
    <row r="215" spans="4:5">
      <c r="D215" s="51"/>
      <c r="E215" s="51"/>
    </row>
    <row r="216" spans="4:5">
      <c r="D216" s="51"/>
      <c r="E216" s="51"/>
    </row>
    <row r="217" spans="4:5">
      <c r="D217" s="51"/>
      <c r="E217" s="51"/>
    </row>
    <row r="218" spans="4:5">
      <c r="D218" s="51"/>
      <c r="E218" s="51"/>
    </row>
    <row r="219" spans="4:5">
      <c r="D219" s="51"/>
      <c r="E219" s="51"/>
    </row>
    <row r="220" spans="4:5">
      <c r="D220" s="51"/>
      <c r="E220" s="51"/>
    </row>
    <row r="221" spans="4:5">
      <c r="D221" s="51"/>
      <c r="E221" s="51"/>
    </row>
    <row r="222" spans="4:5">
      <c r="D222" s="51"/>
      <c r="E222" s="51"/>
    </row>
    <row r="223" spans="4:5">
      <c r="D223" s="51"/>
      <c r="E223" s="51"/>
    </row>
    <row r="224" spans="4:5">
      <c r="D224" s="51"/>
      <c r="E224" s="51"/>
    </row>
    <row r="225" spans="4:5">
      <c r="D225" s="51"/>
      <c r="E225" s="51"/>
    </row>
    <row r="226" spans="4:5">
      <c r="D226" s="51"/>
      <c r="E226" s="51"/>
    </row>
    <row r="227" spans="4:5">
      <c r="D227" s="51"/>
      <c r="E227" s="51"/>
    </row>
    <row r="228" spans="4:5">
      <c r="D228" s="51"/>
      <c r="E228" s="51"/>
    </row>
    <row r="229" spans="4:5">
      <c r="D229" s="51"/>
      <c r="E229" s="51"/>
    </row>
    <row r="230" spans="4:5">
      <c r="D230" s="51"/>
      <c r="E230" s="51"/>
    </row>
    <row r="231" spans="4:5">
      <c r="D231" s="51"/>
      <c r="E231" s="51"/>
    </row>
    <row r="232" spans="4:5">
      <c r="D232" s="51"/>
      <c r="E232" s="51"/>
    </row>
    <row r="233" spans="4:5">
      <c r="D233" s="51"/>
      <c r="E233" s="51"/>
    </row>
    <row r="234" spans="4:5">
      <c r="D234" s="51"/>
      <c r="E234" s="51"/>
    </row>
    <row r="235" spans="4:5">
      <c r="D235" s="51"/>
      <c r="E235" s="51"/>
    </row>
    <row r="236" spans="4:5">
      <c r="D236" s="51"/>
      <c r="E236" s="51"/>
    </row>
    <row r="237" spans="4:5">
      <c r="D237" s="51"/>
      <c r="E237" s="51"/>
    </row>
    <row r="238" spans="4:5">
      <c r="D238" s="51"/>
      <c r="E238" s="51"/>
    </row>
    <row r="239" spans="4:5">
      <c r="D239" s="51"/>
      <c r="E239" s="51"/>
    </row>
    <row r="240" spans="4:5">
      <c r="D240" s="51"/>
      <c r="E240" s="51"/>
    </row>
    <row r="241" spans="4:5">
      <c r="D241" s="51"/>
      <c r="E241" s="51"/>
    </row>
    <row r="242" spans="4:5">
      <c r="D242" s="51"/>
      <c r="E242" s="51"/>
    </row>
    <row r="243" spans="4:5">
      <c r="D243" s="51"/>
      <c r="E243" s="51"/>
    </row>
    <row r="244" spans="4:5">
      <c r="D244" s="51"/>
      <c r="E244" s="51"/>
    </row>
    <row r="245" spans="4:5">
      <c r="D245" s="51"/>
      <c r="E245" s="51"/>
    </row>
    <row r="246" spans="4:5">
      <c r="D246" s="51"/>
      <c r="E246" s="51"/>
    </row>
    <row r="247" spans="4:5">
      <c r="D247" s="51"/>
      <c r="E247" s="51"/>
    </row>
    <row r="248" spans="4:5">
      <c r="D248" s="51"/>
      <c r="E248" s="51"/>
    </row>
    <row r="249" spans="4:5">
      <c r="D249" s="51"/>
      <c r="E249" s="51"/>
    </row>
    <row r="250" spans="4:5">
      <c r="D250" s="51"/>
      <c r="E250" s="51"/>
    </row>
    <row r="251" spans="4:5">
      <c r="D251" s="51"/>
      <c r="E251" s="51"/>
    </row>
    <row r="252" spans="4:5">
      <c r="D252" s="51"/>
      <c r="E252" s="51"/>
    </row>
    <row r="253" spans="4:5">
      <c r="D253" s="51"/>
      <c r="E253" s="51"/>
    </row>
    <row r="254" spans="4:5">
      <c r="D254" s="51"/>
      <c r="E254" s="51"/>
    </row>
    <row r="255" spans="4:5">
      <c r="D255" s="51"/>
      <c r="E255" s="51"/>
    </row>
    <row r="256" spans="4:5">
      <c r="D256" s="51"/>
      <c r="E256" s="51"/>
    </row>
    <row r="257" spans="4:5">
      <c r="D257" s="51"/>
      <c r="E257" s="51"/>
    </row>
    <row r="258" spans="4:5">
      <c r="D258" s="51"/>
      <c r="E258" s="51"/>
    </row>
    <row r="259" spans="4:5">
      <c r="D259" s="51"/>
      <c r="E259" s="51"/>
    </row>
    <row r="260" spans="4:5">
      <c r="D260" s="51"/>
      <c r="E260" s="51"/>
    </row>
    <row r="261" spans="4:5">
      <c r="D261" s="51"/>
      <c r="E261" s="51"/>
    </row>
    <row r="262" spans="4:5">
      <c r="D262" s="51"/>
      <c r="E262" s="51"/>
    </row>
    <row r="263" spans="4:5">
      <c r="D263" s="51"/>
      <c r="E263" s="51"/>
    </row>
    <row r="264" spans="4:5">
      <c r="D264" s="51"/>
      <c r="E264" s="51"/>
    </row>
    <row r="265" spans="4:5">
      <c r="D265" s="51"/>
      <c r="E265" s="51"/>
    </row>
    <row r="266" spans="4:5">
      <c r="D266" s="51"/>
      <c r="E266" s="51"/>
    </row>
    <row r="267" spans="4:5">
      <c r="D267" s="51"/>
      <c r="E267" s="51"/>
    </row>
    <row r="268" spans="4:5">
      <c r="D268" s="51"/>
      <c r="E268" s="51"/>
    </row>
    <row r="269" spans="4:5">
      <c r="D269" s="51"/>
      <c r="E269" s="51"/>
    </row>
    <row r="270" spans="4:5">
      <c r="D270" s="51"/>
      <c r="E270" s="51"/>
    </row>
    <row r="271" spans="4:5">
      <c r="D271" s="51"/>
      <c r="E271" s="51"/>
    </row>
    <row r="272" spans="4:5">
      <c r="D272" s="51"/>
      <c r="E272" s="51"/>
    </row>
    <row r="273" spans="4:5">
      <c r="D273" s="51"/>
      <c r="E273" s="51"/>
    </row>
    <row r="274" spans="4:5">
      <c r="D274" s="51"/>
      <c r="E274" s="51"/>
    </row>
    <row r="275" spans="4:5">
      <c r="D275" s="51"/>
      <c r="E275" s="51"/>
    </row>
    <row r="276" spans="4:5">
      <c r="D276" s="51"/>
      <c r="E276" s="51"/>
    </row>
    <row r="277" spans="4:5">
      <c r="D277" s="51"/>
      <c r="E277" s="51"/>
    </row>
    <row r="278" spans="4:5">
      <c r="D278" s="51"/>
      <c r="E278" s="51"/>
    </row>
    <row r="279" spans="4:5">
      <c r="D279" s="51"/>
      <c r="E279" s="51"/>
    </row>
    <row r="280" spans="4:5">
      <c r="D280" s="51"/>
      <c r="E280" s="51"/>
    </row>
    <row r="281" spans="4:5">
      <c r="D281" s="51"/>
      <c r="E281" s="51"/>
    </row>
    <row r="282" spans="4:5">
      <c r="D282" s="51"/>
      <c r="E282" s="51"/>
    </row>
    <row r="283" spans="4:5">
      <c r="D283" s="51"/>
      <c r="E283" s="51"/>
    </row>
    <row r="284" spans="4:5">
      <c r="D284" s="51"/>
      <c r="E284" s="51"/>
    </row>
    <row r="285" spans="4:5">
      <c r="D285" s="51"/>
      <c r="E285" s="51"/>
    </row>
    <row r="286" spans="4:5">
      <c r="D286" s="51"/>
      <c r="E286" s="51"/>
    </row>
    <row r="287" spans="4:5">
      <c r="D287" s="51"/>
      <c r="E287" s="51"/>
    </row>
    <row r="288" spans="4:5">
      <c r="D288" s="51"/>
      <c r="E288" s="51"/>
    </row>
    <row r="289" spans="4:5">
      <c r="D289" s="51"/>
      <c r="E289" s="51"/>
    </row>
    <row r="290" spans="4:5">
      <c r="D290" s="51"/>
      <c r="E290" s="51"/>
    </row>
    <row r="291" spans="4:5">
      <c r="D291" s="51"/>
      <c r="E291" s="51"/>
    </row>
    <row r="292" spans="4:5">
      <c r="D292" s="51"/>
      <c r="E292" s="51"/>
    </row>
    <row r="293" spans="4:5">
      <c r="D293" s="51"/>
      <c r="E293" s="51"/>
    </row>
    <row r="294" spans="4:5">
      <c r="D294" s="51"/>
      <c r="E294" s="51"/>
    </row>
    <row r="295" spans="4:5">
      <c r="D295" s="51"/>
      <c r="E295" s="51"/>
    </row>
    <row r="296" spans="4:5">
      <c r="D296" s="51"/>
      <c r="E296" s="51"/>
    </row>
    <row r="297" spans="4:5">
      <c r="D297" s="51"/>
      <c r="E297" s="51"/>
    </row>
    <row r="298" spans="4:5">
      <c r="D298" s="51"/>
      <c r="E298" s="51"/>
    </row>
    <row r="299" spans="4:5">
      <c r="D299" s="51"/>
      <c r="E299" s="51"/>
    </row>
    <row r="300" spans="4:5">
      <c r="D300" s="51"/>
      <c r="E300" s="51"/>
    </row>
    <row r="301" spans="4:5">
      <c r="D301" s="51"/>
      <c r="E301" s="51"/>
    </row>
    <row r="302" spans="4:5">
      <c r="D302" s="51"/>
      <c r="E302" s="51"/>
    </row>
    <row r="303" spans="4:5">
      <c r="D303" s="51"/>
      <c r="E303" s="51"/>
    </row>
    <row r="304" spans="4:5">
      <c r="D304" s="51"/>
      <c r="E304" s="51"/>
    </row>
    <row r="305" spans="4:5">
      <c r="D305" s="51"/>
      <c r="E305" s="51"/>
    </row>
    <row r="306" spans="4:5">
      <c r="D306" s="51"/>
      <c r="E306" s="51"/>
    </row>
    <row r="307" spans="4:5">
      <c r="D307" s="51"/>
      <c r="E307" s="51"/>
    </row>
    <row r="308" spans="4:5">
      <c r="D308" s="51"/>
      <c r="E308" s="51"/>
    </row>
    <row r="309" spans="4:5">
      <c r="D309" s="51"/>
      <c r="E309" s="51"/>
    </row>
    <row r="310" spans="4:5">
      <c r="D310" s="51"/>
      <c r="E310" s="51"/>
    </row>
    <row r="311" spans="4:5">
      <c r="D311" s="51"/>
      <c r="E311" s="51"/>
    </row>
    <row r="312" spans="4:5">
      <c r="D312" s="51"/>
      <c r="E312" s="51"/>
    </row>
    <row r="313" spans="4:5">
      <c r="D313" s="51"/>
      <c r="E313" s="51"/>
    </row>
    <row r="314" spans="4:5">
      <c r="D314" s="51"/>
      <c r="E314" s="51"/>
    </row>
    <row r="315" spans="4:5">
      <c r="D315" s="51"/>
      <c r="E315" s="51"/>
    </row>
    <row r="316" spans="4:5">
      <c r="D316" s="51"/>
      <c r="E316" s="51"/>
    </row>
    <row r="317" spans="4:5">
      <c r="D317" s="51"/>
      <c r="E317" s="51"/>
    </row>
    <row r="318" spans="4:5">
      <c r="D318" s="51"/>
      <c r="E318" s="51"/>
    </row>
    <row r="319" spans="4:5">
      <c r="D319" s="51"/>
      <c r="E319" s="51"/>
    </row>
    <row r="320" spans="4:5">
      <c r="D320" s="51"/>
      <c r="E320" s="51"/>
    </row>
    <row r="321" spans="4:5">
      <c r="D321" s="51"/>
      <c r="E321" s="51"/>
    </row>
    <row r="322" spans="4:5">
      <c r="D322" s="51"/>
      <c r="E322" s="51"/>
    </row>
    <row r="323" spans="4:5">
      <c r="D323" s="51"/>
      <c r="E323" s="51"/>
    </row>
    <row r="324" spans="4:5">
      <c r="D324" s="51"/>
      <c r="E324" s="51"/>
    </row>
    <row r="325" spans="4:5">
      <c r="D325" s="51"/>
      <c r="E325" s="51"/>
    </row>
    <row r="326" spans="4:5">
      <c r="D326" s="51"/>
      <c r="E326" s="51"/>
    </row>
    <row r="327" spans="4:5">
      <c r="D327" s="51"/>
      <c r="E327" s="51"/>
    </row>
    <row r="328" spans="4:5">
      <c r="D328" s="51"/>
      <c r="E328" s="51"/>
    </row>
    <row r="329" spans="4:5">
      <c r="D329" s="51"/>
      <c r="E329" s="51"/>
    </row>
    <row r="330" spans="4:5">
      <c r="D330" s="51"/>
      <c r="E330" s="51"/>
    </row>
    <row r="331" spans="4:5">
      <c r="D331" s="51"/>
      <c r="E331" s="51"/>
    </row>
    <row r="332" spans="4:5">
      <c r="D332" s="51"/>
      <c r="E332" s="51"/>
    </row>
    <row r="333" spans="4:5">
      <c r="D333" s="51"/>
      <c r="E333" s="51"/>
    </row>
    <row r="334" spans="4:5">
      <c r="D334" s="51"/>
      <c r="E334" s="51"/>
    </row>
    <row r="335" spans="4:5">
      <c r="D335" s="51"/>
      <c r="E335" s="51"/>
    </row>
    <row r="336" spans="4:5">
      <c r="D336" s="51"/>
      <c r="E336" s="51"/>
    </row>
    <row r="337" spans="4:5">
      <c r="D337" s="51"/>
      <c r="E337" s="51"/>
    </row>
    <row r="338" spans="4:5">
      <c r="D338" s="51"/>
      <c r="E338" s="51"/>
    </row>
    <row r="339" spans="4:5">
      <c r="D339" s="51"/>
      <c r="E339" s="51"/>
    </row>
    <row r="340" spans="4:5">
      <c r="D340" s="51"/>
      <c r="E340" s="51"/>
    </row>
    <row r="341" spans="4:5">
      <c r="D341" s="51"/>
      <c r="E341" s="51"/>
    </row>
    <row r="342" spans="4:5">
      <c r="D342" s="51"/>
      <c r="E342" s="51"/>
    </row>
    <row r="343" spans="4:5">
      <c r="D343" s="51"/>
      <c r="E343" s="51"/>
    </row>
    <row r="344" spans="4:5">
      <c r="D344" s="51"/>
      <c r="E344" s="51"/>
    </row>
    <row r="345" spans="4:5">
      <c r="D345" s="51"/>
      <c r="E345" s="51"/>
    </row>
    <row r="346" spans="4:5">
      <c r="D346" s="51"/>
      <c r="E346" s="51"/>
    </row>
    <row r="347" spans="4:5">
      <c r="D347" s="51"/>
      <c r="E347" s="51"/>
    </row>
    <row r="348" spans="4:5">
      <c r="D348" s="51"/>
      <c r="E348" s="51"/>
    </row>
    <row r="349" spans="4:5">
      <c r="D349" s="51"/>
      <c r="E349" s="51"/>
    </row>
    <row r="350" spans="4:5">
      <c r="D350" s="51"/>
      <c r="E350" s="51"/>
    </row>
    <row r="351" spans="4:5">
      <c r="D351" s="51"/>
      <c r="E351" s="51"/>
    </row>
    <row r="352" spans="4:5">
      <c r="D352" s="51"/>
      <c r="E352" s="51"/>
    </row>
    <row r="353" spans="4:5">
      <c r="D353" s="51"/>
      <c r="E353" s="51"/>
    </row>
    <row r="354" spans="4:5">
      <c r="D354" s="51"/>
      <c r="E354" s="51"/>
    </row>
    <row r="355" spans="4:5">
      <c r="D355" s="51"/>
      <c r="E355" s="51"/>
    </row>
    <row r="356" spans="4:5">
      <c r="D356" s="51"/>
      <c r="E356" s="51"/>
    </row>
    <row r="357" spans="4:5">
      <c r="D357" s="51"/>
      <c r="E357" s="51"/>
    </row>
    <row r="358" spans="4:5">
      <c r="D358" s="51"/>
      <c r="E358" s="51"/>
    </row>
    <row r="359" spans="4:5">
      <c r="D359" s="51"/>
      <c r="E359" s="51"/>
    </row>
    <row r="360" spans="4:5">
      <c r="D360" s="51"/>
      <c r="E360" s="51"/>
    </row>
    <row r="361" spans="4:5">
      <c r="D361" s="51"/>
      <c r="E361" s="51"/>
    </row>
    <row r="362" spans="4:5">
      <c r="D362" s="51"/>
      <c r="E362" s="51"/>
    </row>
    <row r="363" spans="4:5">
      <c r="D363" s="51"/>
      <c r="E363" s="51"/>
    </row>
    <row r="364" spans="4:5">
      <c r="D364" s="51"/>
      <c r="E364" s="51"/>
    </row>
    <row r="365" spans="4:5">
      <c r="D365" s="51"/>
      <c r="E365" s="51"/>
    </row>
    <row r="366" spans="4:5">
      <c r="D366" s="51"/>
      <c r="E366" s="51"/>
    </row>
    <row r="367" spans="4:5">
      <c r="D367" s="51"/>
      <c r="E367" s="51"/>
    </row>
    <row r="368" spans="4:5">
      <c r="D368" s="51"/>
      <c r="E368" s="51"/>
    </row>
    <row r="369" spans="4:5">
      <c r="D369" s="51"/>
      <c r="E369" s="51"/>
    </row>
    <row r="370" spans="4:5">
      <c r="D370" s="51"/>
      <c r="E370" s="51"/>
    </row>
    <row r="371" spans="4:5">
      <c r="D371" s="51"/>
      <c r="E371" s="51"/>
    </row>
    <row r="372" spans="4:5">
      <c r="D372" s="51"/>
      <c r="E372" s="51"/>
    </row>
    <row r="373" spans="4:5">
      <c r="D373" s="51"/>
      <c r="E373" s="51"/>
    </row>
    <row r="374" spans="4:5">
      <c r="D374" s="51"/>
      <c r="E374" s="51"/>
    </row>
    <row r="375" spans="4:5">
      <c r="D375" s="51"/>
      <c r="E375" s="51"/>
    </row>
    <row r="376" spans="4:5">
      <c r="D376" s="51"/>
      <c r="E376" s="51"/>
    </row>
    <row r="377" spans="4:5">
      <c r="D377" s="51"/>
      <c r="E377" s="51"/>
    </row>
    <row r="378" spans="4:5">
      <c r="D378" s="51"/>
      <c r="E378" s="51"/>
    </row>
    <row r="379" spans="4:5">
      <c r="D379" s="51"/>
      <c r="E379" s="51"/>
    </row>
    <row r="380" spans="4:5">
      <c r="D380" s="51"/>
      <c r="E380" s="51"/>
    </row>
    <row r="381" spans="4:5">
      <c r="D381" s="51"/>
      <c r="E381" s="51"/>
    </row>
    <row r="382" spans="4:5">
      <c r="D382" s="51"/>
      <c r="E382" s="51"/>
    </row>
    <row r="383" spans="4:5">
      <c r="D383" s="51"/>
      <c r="E383" s="51"/>
    </row>
    <row r="384" spans="4:5">
      <c r="D384" s="51"/>
      <c r="E384" s="51"/>
    </row>
    <row r="385" spans="4:5">
      <c r="D385" s="51"/>
      <c r="E385" s="51"/>
    </row>
    <row r="386" spans="4:5">
      <c r="D386" s="51"/>
      <c r="E386" s="51"/>
    </row>
    <row r="387" spans="4:5">
      <c r="D387" s="51"/>
      <c r="E387" s="51"/>
    </row>
    <row r="388" spans="4:5">
      <c r="D388" s="51"/>
      <c r="E388" s="51"/>
    </row>
    <row r="389" spans="4:5">
      <c r="D389" s="51"/>
      <c r="E389" s="51"/>
    </row>
    <row r="390" spans="4:5">
      <c r="D390" s="51"/>
      <c r="E390" s="51"/>
    </row>
    <row r="391" spans="4:5">
      <c r="D391" s="51"/>
      <c r="E391" s="51"/>
    </row>
    <row r="392" spans="4:5">
      <c r="D392" s="51"/>
      <c r="E392" s="51"/>
    </row>
    <row r="393" spans="4:5">
      <c r="D393" s="51"/>
      <c r="E393" s="51"/>
    </row>
    <row r="394" spans="4:5">
      <c r="D394" s="51"/>
      <c r="E394" s="51"/>
    </row>
    <row r="395" spans="4:5">
      <c r="D395" s="51"/>
      <c r="E395" s="51"/>
    </row>
    <row r="396" spans="4:5">
      <c r="D396" s="51"/>
      <c r="E396" s="51"/>
    </row>
    <row r="397" spans="4:5">
      <c r="D397" s="51"/>
      <c r="E397" s="51"/>
    </row>
    <row r="398" spans="4:5">
      <c r="D398" s="51"/>
      <c r="E398" s="51"/>
    </row>
    <row r="399" spans="4:5">
      <c r="D399" s="51"/>
      <c r="E399" s="51"/>
    </row>
    <row r="400" spans="4:5">
      <c r="D400" s="51"/>
      <c r="E400" s="51"/>
    </row>
    <row r="401" spans="4:5">
      <c r="D401" s="51"/>
      <c r="E401" s="51"/>
    </row>
  </sheetData>
  <conditionalFormatting sqref="B8:B44">
    <cfRule type="cellIs" dxfId="1" priority="2" stopIfTrue="1" operator="equal">
      <formula>"Adjustment to Income/Expense/Rate Base:"</formula>
    </cfRule>
  </conditionalFormatting>
  <conditionalFormatting sqref="L1">
    <cfRule type="cellIs" dxfId="0" priority="1" stopIfTrue="1" operator="equal">
      <formula>"x.x"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44:E47 JA44:JB47 SW44:SX47 ACS44:ACT47 AMO44:AMP47 AWK44:AWL47 BGG44:BGH47 BQC44:BQD47 BZY44:BZZ47 CJU44:CJV47 CTQ44:CTR47 DDM44:DDN47 DNI44:DNJ47 DXE44:DXF47 EHA44:EHB47 EQW44:EQX47 FAS44:FAT47 FKO44:FKP47 FUK44:FUL47 GEG44:GEH47 GOC44:GOD47 GXY44:GXZ47 HHU44:HHV47 HRQ44:HRR47 IBM44:IBN47 ILI44:ILJ47 IVE44:IVF47 JFA44:JFB47 JOW44:JOX47 JYS44:JYT47 KIO44:KIP47 KSK44:KSL47 LCG44:LCH47 LMC44:LMD47 LVY44:LVZ47 MFU44:MFV47 MPQ44:MPR47 MZM44:MZN47 NJI44:NJJ47 NTE44:NTF47 ODA44:ODB47 OMW44:OMX47 OWS44:OWT47 PGO44:PGP47 PQK44:PQL47 QAG44:QAH47 QKC44:QKD47 QTY44:QTZ47 RDU44:RDV47 RNQ44:RNR47 RXM44:RXN47 SHI44:SHJ47 SRE44:SRF47 TBA44:TBB47 TKW44:TKX47 TUS44:TUT47 UEO44:UEP47 UOK44:UOL47 UYG44:UYH47 VIC44:VID47 VRY44:VRZ47 WBU44:WBV47 WLQ44:WLR47 WVM44:WVN47 D65580:E65583 JA65580:JB65583 SW65580:SX65583 ACS65580:ACT65583 AMO65580:AMP65583 AWK65580:AWL65583 BGG65580:BGH65583 BQC65580:BQD65583 BZY65580:BZZ65583 CJU65580:CJV65583 CTQ65580:CTR65583 DDM65580:DDN65583 DNI65580:DNJ65583 DXE65580:DXF65583 EHA65580:EHB65583 EQW65580:EQX65583 FAS65580:FAT65583 FKO65580:FKP65583 FUK65580:FUL65583 GEG65580:GEH65583 GOC65580:GOD65583 GXY65580:GXZ65583 HHU65580:HHV65583 HRQ65580:HRR65583 IBM65580:IBN65583 ILI65580:ILJ65583 IVE65580:IVF65583 JFA65580:JFB65583 JOW65580:JOX65583 JYS65580:JYT65583 KIO65580:KIP65583 KSK65580:KSL65583 LCG65580:LCH65583 LMC65580:LMD65583 LVY65580:LVZ65583 MFU65580:MFV65583 MPQ65580:MPR65583 MZM65580:MZN65583 NJI65580:NJJ65583 NTE65580:NTF65583 ODA65580:ODB65583 OMW65580:OMX65583 OWS65580:OWT65583 PGO65580:PGP65583 PQK65580:PQL65583 QAG65580:QAH65583 QKC65580:QKD65583 QTY65580:QTZ65583 RDU65580:RDV65583 RNQ65580:RNR65583 RXM65580:RXN65583 SHI65580:SHJ65583 SRE65580:SRF65583 TBA65580:TBB65583 TKW65580:TKX65583 TUS65580:TUT65583 UEO65580:UEP65583 UOK65580:UOL65583 UYG65580:UYH65583 VIC65580:VID65583 VRY65580:VRZ65583 WBU65580:WBV65583 WLQ65580:WLR65583 WVM65580:WVN65583 D131116:E131119 JA131116:JB131119 SW131116:SX131119 ACS131116:ACT131119 AMO131116:AMP131119 AWK131116:AWL131119 BGG131116:BGH131119 BQC131116:BQD131119 BZY131116:BZZ131119 CJU131116:CJV131119 CTQ131116:CTR131119 DDM131116:DDN131119 DNI131116:DNJ131119 DXE131116:DXF131119 EHA131116:EHB131119 EQW131116:EQX131119 FAS131116:FAT131119 FKO131116:FKP131119 FUK131116:FUL131119 GEG131116:GEH131119 GOC131116:GOD131119 GXY131116:GXZ131119 HHU131116:HHV131119 HRQ131116:HRR131119 IBM131116:IBN131119 ILI131116:ILJ131119 IVE131116:IVF131119 JFA131116:JFB131119 JOW131116:JOX131119 JYS131116:JYT131119 KIO131116:KIP131119 KSK131116:KSL131119 LCG131116:LCH131119 LMC131116:LMD131119 LVY131116:LVZ131119 MFU131116:MFV131119 MPQ131116:MPR131119 MZM131116:MZN131119 NJI131116:NJJ131119 NTE131116:NTF131119 ODA131116:ODB131119 OMW131116:OMX131119 OWS131116:OWT131119 PGO131116:PGP131119 PQK131116:PQL131119 QAG131116:QAH131119 QKC131116:QKD131119 QTY131116:QTZ131119 RDU131116:RDV131119 RNQ131116:RNR131119 RXM131116:RXN131119 SHI131116:SHJ131119 SRE131116:SRF131119 TBA131116:TBB131119 TKW131116:TKX131119 TUS131116:TUT131119 UEO131116:UEP131119 UOK131116:UOL131119 UYG131116:UYH131119 VIC131116:VID131119 VRY131116:VRZ131119 WBU131116:WBV131119 WLQ131116:WLR131119 WVM131116:WVN131119 D196652:E196655 JA196652:JB196655 SW196652:SX196655 ACS196652:ACT196655 AMO196652:AMP196655 AWK196652:AWL196655 BGG196652:BGH196655 BQC196652:BQD196655 BZY196652:BZZ196655 CJU196652:CJV196655 CTQ196652:CTR196655 DDM196652:DDN196655 DNI196652:DNJ196655 DXE196652:DXF196655 EHA196652:EHB196655 EQW196652:EQX196655 FAS196652:FAT196655 FKO196652:FKP196655 FUK196652:FUL196655 GEG196652:GEH196655 GOC196652:GOD196655 GXY196652:GXZ196655 HHU196652:HHV196655 HRQ196652:HRR196655 IBM196652:IBN196655 ILI196652:ILJ196655 IVE196652:IVF196655 JFA196652:JFB196655 JOW196652:JOX196655 JYS196652:JYT196655 KIO196652:KIP196655 KSK196652:KSL196655 LCG196652:LCH196655 LMC196652:LMD196655 LVY196652:LVZ196655 MFU196652:MFV196655 MPQ196652:MPR196655 MZM196652:MZN196655 NJI196652:NJJ196655 NTE196652:NTF196655 ODA196652:ODB196655 OMW196652:OMX196655 OWS196652:OWT196655 PGO196652:PGP196655 PQK196652:PQL196655 QAG196652:QAH196655 QKC196652:QKD196655 QTY196652:QTZ196655 RDU196652:RDV196655 RNQ196652:RNR196655 RXM196652:RXN196655 SHI196652:SHJ196655 SRE196652:SRF196655 TBA196652:TBB196655 TKW196652:TKX196655 TUS196652:TUT196655 UEO196652:UEP196655 UOK196652:UOL196655 UYG196652:UYH196655 VIC196652:VID196655 VRY196652:VRZ196655 WBU196652:WBV196655 WLQ196652:WLR196655 WVM196652:WVN196655 D262188:E262191 JA262188:JB262191 SW262188:SX262191 ACS262188:ACT262191 AMO262188:AMP262191 AWK262188:AWL262191 BGG262188:BGH262191 BQC262188:BQD262191 BZY262188:BZZ262191 CJU262188:CJV262191 CTQ262188:CTR262191 DDM262188:DDN262191 DNI262188:DNJ262191 DXE262188:DXF262191 EHA262188:EHB262191 EQW262188:EQX262191 FAS262188:FAT262191 FKO262188:FKP262191 FUK262188:FUL262191 GEG262188:GEH262191 GOC262188:GOD262191 GXY262188:GXZ262191 HHU262188:HHV262191 HRQ262188:HRR262191 IBM262188:IBN262191 ILI262188:ILJ262191 IVE262188:IVF262191 JFA262188:JFB262191 JOW262188:JOX262191 JYS262188:JYT262191 KIO262188:KIP262191 KSK262188:KSL262191 LCG262188:LCH262191 LMC262188:LMD262191 LVY262188:LVZ262191 MFU262188:MFV262191 MPQ262188:MPR262191 MZM262188:MZN262191 NJI262188:NJJ262191 NTE262188:NTF262191 ODA262188:ODB262191 OMW262188:OMX262191 OWS262188:OWT262191 PGO262188:PGP262191 PQK262188:PQL262191 QAG262188:QAH262191 QKC262188:QKD262191 QTY262188:QTZ262191 RDU262188:RDV262191 RNQ262188:RNR262191 RXM262188:RXN262191 SHI262188:SHJ262191 SRE262188:SRF262191 TBA262188:TBB262191 TKW262188:TKX262191 TUS262188:TUT262191 UEO262188:UEP262191 UOK262188:UOL262191 UYG262188:UYH262191 VIC262188:VID262191 VRY262188:VRZ262191 WBU262188:WBV262191 WLQ262188:WLR262191 WVM262188:WVN262191 D327724:E327727 JA327724:JB327727 SW327724:SX327727 ACS327724:ACT327727 AMO327724:AMP327727 AWK327724:AWL327727 BGG327724:BGH327727 BQC327724:BQD327727 BZY327724:BZZ327727 CJU327724:CJV327727 CTQ327724:CTR327727 DDM327724:DDN327727 DNI327724:DNJ327727 DXE327724:DXF327727 EHA327724:EHB327727 EQW327724:EQX327727 FAS327724:FAT327727 FKO327724:FKP327727 FUK327724:FUL327727 GEG327724:GEH327727 GOC327724:GOD327727 GXY327724:GXZ327727 HHU327724:HHV327727 HRQ327724:HRR327727 IBM327724:IBN327727 ILI327724:ILJ327727 IVE327724:IVF327727 JFA327724:JFB327727 JOW327724:JOX327727 JYS327724:JYT327727 KIO327724:KIP327727 KSK327724:KSL327727 LCG327724:LCH327727 LMC327724:LMD327727 LVY327724:LVZ327727 MFU327724:MFV327727 MPQ327724:MPR327727 MZM327724:MZN327727 NJI327724:NJJ327727 NTE327724:NTF327727 ODA327724:ODB327727 OMW327724:OMX327727 OWS327724:OWT327727 PGO327724:PGP327727 PQK327724:PQL327727 QAG327724:QAH327727 QKC327724:QKD327727 QTY327724:QTZ327727 RDU327724:RDV327727 RNQ327724:RNR327727 RXM327724:RXN327727 SHI327724:SHJ327727 SRE327724:SRF327727 TBA327724:TBB327727 TKW327724:TKX327727 TUS327724:TUT327727 UEO327724:UEP327727 UOK327724:UOL327727 UYG327724:UYH327727 VIC327724:VID327727 VRY327724:VRZ327727 WBU327724:WBV327727 WLQ327724:WLR327727 WVM327724:WVN327727 D393260:E393263 JA393260:JB393263 SW393260:SX393263 ACS393260:ACT393263 AMO393260:AMP393263 AWK393260:AWL393263 BGG393260:BGH393263 BQC393260:BQD393263 BZY393260:BZZ393263 CJU393260:CJV393263 CTQ393260:CTR393263 DDM393260:DDN393263 DNI393260:DNJ393263 DXE393260:DXF393263 EHA393260:EHB393263 EQW393260:EQX393263 FAS393260:FAT393263 FKO393260:FKP393263 FUK393260:FUL393263 GEG393260:GEH393263 GOC393260:GOD393263 GXY393260:GXZ393263 HHU393260:HHV393263 HRQ393260:HRR393263 IBM393260:IBN393263 ILI393260:ILJ393263 IVE393260:IVF393263 JFA393260:JFB393263 JOW393260:JOX393263 JYS393260:JYT393263 KIO393260:KIP393263 KSK393260:KSL393263 LCG393260:LCH393263 LMC393260:LMD393263 LVY393260:LVZ393263 MFU393260:MFV393263 MPQ393260:MPR393263 MZM393260:MZN393263 NJI393260:NJJ393263 NTE393260:NTF393263 ODA393260:ODB393263 OMW393260:OMX393263 OWS393260:OWT393263 PGO393260:PGP393263 PQK393260:PQL393263 QAG393260:QAH393263 QKC393260:QKD393263 QTY393260:QTZ393263 RDU393260:RDV393263 RNQ393260:RNR393263 RXM393260:RXN393263 SHI393260:SHJ393263 SRE393260:SRF393263 TBA393260:TBB393263 TKW393260:TKX393263 TUS393260:TUT393263 UEO393260:UEP393263 UOK393260:UOL393263 UYG393260:UYH393263 VIC393260:VID393263 VRY393260:VRZ393263 WBU393260:WBV393263 WLQ393260:WLR393263 WVM393260:WVN393263 D458796:E458799 JA458796:JB458799 SW458796:SX458799 ACS458796:ACT458799 AMO458796:AMP458799 AWK458796:AWL458799 BGG458796:BGH458799 BQC458796:BQD458799 BZY458796:BZZ458799 CJU458796:CJV458799 CTQ458796:CTR458799 DDM458796:DDN458799 DNI458796:DNJ458799 DXE458796:DXF458799 EHA458796:EHB458799 EQW458796:EQX458799 FAS458796:FAT458799 FKO458796:FKP458799 FUK458796:FUL458799 GEG458796:GEH458799 GOC458796:GOD458799 GXY458796:GXZ458799 HHU458796:HHV458799 HRQ458796:HRR458799 IBM458796:IBN458799 ILI458796:ILJ458799 IVE458796:IVF458799 JFA458796:JFB458799 JOW458796:JOX458799 JYS458796:JYT458799 KIO458796:KIP458799 KSK458796:KSL458799 LCG458796:LCH458799 LMC458796:LMD458799 LVY458796:LVZ458799 MFU458796:MFV458799 MPQ458796:MPR458799 MZM458796:MZN458799 NJI458796:NJJ458799 NTE458796:NTF458799 ODA458796:ODB458799 OMW458796:OMX458799 OWS458796:OWT458799 PGO458796:PGP458799 PQK458796:PQL458799 QAG458796:QAH458799 QKC458796:QKD458799 QTY458796:QTZ458799 RDU458796:RDV458799 RNQ458796:RNR458799 RXM458796:RXN458799 SHI458796:SHJ458799 SRE458796:SRF458799 TBA458796:TBB458799 TKW458796:TKX458799 TUS458796:TUT458799 UEO458796:UEP458799 UOK458796:UOL458799 UYG458796:UYH458799 VIC458796:VID458799 VRY458796:VRZ458799 WBU458796:WBV458799 WLQ458796:WLR458799 WVM458796:WVN458799 D524332:E524335 JA524332:JB524335 SW524332:SX524335 ACS524332:ACT524335 AMO524332:AMP524335 AWK524332:AWL524335 BGG524332:BGH524335 BQC524332:BQD524335 BZY524332:BZZ524335 CJU524332:CJV524335 CTQ524332:CTR524335 DDM524332:DDN524335 DNI524332:DNJ524335 DXE524332:DXF524335 EHA524332:EHB524335 EQW524332:EQX524335 FAS524332:FAT524335 FKO524332:FKP524335 FUK524332:FUL524335 GEG524332:GEH524335 GOC524332:GOD524335 GXY524332:GXZ524335 HHU524332:HHV524335 HRQ524332:HRR524335 IBM524332:IBN524335 ILI524332:ILJ524335 IVE524332:IVF524335 JFA524332:JFB524335 JOW524332:JOX524335 JYS524332:JYT524335 KIO524332:KIP524335 KSK524332:KSL524335 LCG524332:LCH524335 LMC524332:LMD524335 LVY524332:LVZ524335 MFU524332:MFV524335 MPQ524332:MPR524335 MZM524332:MZN524335 NJI524332:NJJ524335 NTE524332:NTF524335 ODA524332:ODB524335 OMW524332:OMX524335 OWS524332:OWT524335 PGO524332:PGP524335 PQK524332:PQL524335 QAG524332:QAH524335 QKC524332:QKD524335 QTY524332:QTZ524335 RDU524332:RDV524335 RNQ524332:RNR524335 RXM524332:RXN524335 SHI524332:SHJ524335 SRE524332:SRF524335 TBA524332:TBB524335 TKW524332:TKX524335 TUS524332:TUT524335 UEO524332:UEP524335 UOK524332:UOL524335 UYG524332:UYH524335 VIC524332:VID524335 VRY524332:VRZ524335 WBU524332:WBV524335 WLQ524332:WLR524335 WVM524332:WVN524335 D589868:E589871 JA589868:JB589871 SW589868:SX589871 ACS589868:ACT589871 AMO589868:AMP589871 AWK589868:AWL589871 BGG589868:BGH589871 BQC589868:BQD589871 BZY589868:BZZ589871 CJU589868:CJV589871 CTQ589868:CTR589871 DDM589868:DDN589871 DNI589868:DNJ589871 DXE589868:DXF589871 EHA589868:EHB589871 EQW589868:EQX589871 FAS589868:FAT589871 FKO589868:FKP589871 FUK589868:FUL589871 GEG589868:GEH589871 GOC589868:GOD589871 GXY589868:GXZ589871 HHU589868:HHV589871 HRQ589868:HRR589871 IBM589868:IBN589871 ILI589868:ILJ589871 IVE589868:IVF589871 JFA589868:JFB589871 JOW589868:JOX589871 JYS589868:JYT589871 KIO589868:KIP589871 KSK589868:KSL589871 LCG589868:LCH589871 LMC589868:LMD589871 LVY589868:LVZ589871 MFU589868:MFV589871 MPQ589868:MPR589871 MZM589868:MZN589871 NJI589868:NJJ589871 NTE589868:NTF589871 ODA589868:ODB589871 OMW589868:OMX589871 OWS589868:OWT589871 PGO589868:PGP589871 PQK589868:PQL589871 QAG589868:QAH589871 QKC589868:QKD589871 QTY589868:QTZ589871 RDU589868:RDV589871 RNQ589868:RNR589871 RXM589868:RXN589871 SHI589868:SHJ589871 SRE589868:SRF589871 TBA589868:TBB589871 TKW589868:TKX589871 TUS589868:TUT589871 UEO589868:UEP589871 UOK589868:UOL589871 UYG589868:UYH589871 VIC589868:VID589871 VRY589868:VRZ589871 WBU589868:WBV589871 WLQ589868:WLR589871 WVM589868:WVN589871 D655404:E655407 JA655404:JB655407 SW655404:SX655407 ACS655404:ACT655407 AMO655404:AMP655407 AWK655404:AWL655407 BGG655404:BGH655407 BQC655404:BQD655407 BZY655404:BZZ655407 CJU655404:CJV655407 CTQ655404:CTR655407 DDM655404:DDN655407 DNI655404:DNJ655407 DXE655404:DXF655407 EHA655404:EHB655407 EQW655404:EQX655407 FAS655404:FAT655407 FKO655404:FKP655407 FUK655404:FUL655407 GEG655404:GEH655407 GOC655404:GOD655407 GXY655404:GXZ655407 HHU655404:HHV655407 HRQ655404:HRR655407 IBM655404:IBN655407 ILI655404:ILJ655407 IVE655404:IVF655407 JFA655404:JFB655407 JOW655404:JOX655407 JYS655404:JYT655407 KIO655404:KIP655407 KSK655404:KSL655407 LCG655404:LCH655407 LMC655404:LMD655407 LVY655404:LVZ655407 MFU655404:MFV655407 MPQ655404:MPR655407 MZM655404:MZN655407 NJI655404:NJJ655407 NTE655404:NTF655407 ODA655404:ODB655407 OMW655404:OMX655407 OWS655404:OWT655407 PGO655404:PGP655407 PQK655404:PQL655407 QAG655404:QAH655407 QKC655404:QKD655407 QTY655404:QTZ655407 RDU655404:RDV655407 RNQ655404:RNR655407 RXM655404:RXN655407 SHI655404:SHJ655407 SRE655404:SRF655407 TBA655404:TBB655407 TKW655404:TKX655407 TUS655404:TUT655407 UEO655404:UEP655407 UOK655404:UOL655407 UYG655404:UYH655407 VIC655404:VID655407 VRY655404:VRZ655407 WBU655404:WBV655407 WLQ655404:WLR655407 WVM655404:WVN655407 D720940:E720943 JA720940:JB720943 SW720940:SX720943 ACS720940:ACT720943 AMO720940:AMP720943 AWK720940:AWL720943 BGG720940:BGH720943 BQC720940:BQD720943 BZY720940:BZZ720943 CJU720940:CJV720943 CTQ720940:CTR720943 DDM720940:DDN720943 DNI720940:DNJ720943 DXE720940:DXF720943 EHA720940:EHB720943 EQW720940:EQX720943 FAS720940:FAT720943 FKO720940:FKP720943 FUK720940:FUL720943 GEG720940:GEH720943 GOC720940:GOD720943 GXY720940:GXZ720943 HHU720940:HHV720943 HRQ720940:HRR720943 IBM720940:IBN720943 ILI720940:ILJ720943 IVE720940:IVF720943 JFA720940:JFB720943 JOW720940:JOX720943 JYS720940:JYT720943 KIO720940:KIP720943 KSK720940:KSL720943 LCG720940:LCH720943 LMC720940:LMD720943 LVY720940:LVZ720943 MFU720940:MFV720943 MPQ720940:MPR720943 MZM720940:MZN720943 NJI720940:NJJ720943 NTE720940:NTF720943 ODA720940:ODB720943 OMW720940:OMX720943 OWS720940:OWT720943 PGO720940:PGP720943 PQK720940:PQL720943 QAG720940:QAH720943 QKC720940:QKD720943 QTY720940:QTZ720943 RDU720940:RDV720943 RNQ720940:RNR720943 RXM720940:RXN720943 SHI720940:SHJ720943 SRE720940:SRF720943 TBA720940:TBB720943 TKW720940:TKX720943 TUS720940:TUT720943 UEO720940:UEP720943 UOK720940:UOL720943 UYG720940:UYH720943 VIC720940:VID720943 VRY720940:VRZ720943 WBU720940:WBV720943 WLQ720940:WLR720943 WVM720940:WVN720943 D786476:E786479 JA786476:JB786479 SW786476:SX786479 ACS786476:ACT786479 AMO786476:AMP786479 AWK786476:AWL786479 BGG786476:BGH786479 BQC786476:BQD786479 BZY786476:BZZ786479 CJU786476:CJV786479 CTQ786476:CTR786479 DDM786476:DDN786479 DNI786476:DNJ786479 DXE786476:DXF786479 EHA786476:EHB786479 EQW786476:EQX786479 FAS786476:FAT786479 FKO786476:FKP786479 FUK786476:FUL786479 GEG786476:GEH786479 GOC786476:GOD786479 GXY786476:GXZ786479 HHU786476:HHV786479 HRQ786476:HRR786479 IBM786476:IBN786479 ILI786476:ILJ786479 IVE786476:IVF786479 JFA786476:JFB786479 JOW786476:JOX786479 JYS786476:JYT786479 KIO786476:KIP786479 KSK786476:KSL786479 LCG786476:LCH786479 LMC786476:LMD786479 LVY786476:LVZ786479 MFU786476:MFV786479 MPQ786476:MPR786479 MZM786476:MZN786479 NJI786476:NJJ786479 NTE786476:NTF786479 ODA786476:ODB786479 OMW786476:OMX786479 OWS786476:OWT786479 PGO786476:PGP786479 PQK786476:PQL786479 QAG786476:QAH786479 QKC786476:QKD786479 QTY786476:QTZ786479 RDU786476:RDV786479 RNQ786476:RNR786479 RXM786476:RXN786479 SHI786476:SHJ786479 SRE786476:SRF786479 TBA786476:TBB786479 TKW786476:TKX786479 TUS786476:TUT786479 UEO786476:UEP786479 UOK786476:UOL786479 UYG786476:UYH786479 VIC786476:VID786479 VRY786476:VRZ786479 WBU786476:WBV786479 WLQ786476:WLR786479 WVM786476:WVN786479 D852012:E852015 JA852012:JB852015 SW852012:SX852015 ACS852012:ACT852015 AMO852012:AMP852015 AWK852012:AWL852015 BGG852012:BGH852015 BQC852012:BQD852015 BZY852012:BZZ852015 CJU852012:CJV852015 CTQ852012:CTR852015 DDM852012:DDN852015 DNI852012:DNJ852015 DXE852012:DXF852015 EHA852012:EHB852015 EQW852012:EQX852015 FAS852012:FAT852015 FKO852012:FKP852015 FUK852012:FUL852015 GEG852012:GEH852015 GOC852012:GOD852015 GXY852012:GXZ852015 HHU852012:HHV852015 HRQ852012:HRR852015 IBM852012:IBN852015 ILI852012:ILJ852015 IVE852012:IVF852015 JFA852012:JFB852015 JOW852012:JOX852015 JYS852012:JYT852015 KIO852012:KIP852015 KSK852012:KSL852015 LCG852012:LCH852015 LMC852012:LMD852015 LVY852012:LVZ852015 MFU852012:MFV852015 MPQ852012:MPR852015 MZM852012:MZN852015 NJI852012:NJJ852015 NTE852012:NTF852015 ODA852012:ODB852015 OMW852012:OMX852015 OWS852012:OWT852015 PGO852012:PGP852015 PQK852012:PQL852015 QAG852012:QAH852015 QKC852012:QKD852015 QTY852012:QTZ852015 RDU852012:RDV852015 RNQ852012:RNR852015 RXM852012:RXN852015 SHI852012:SHJ852015 SRE852012:SRF852015 TBA852012:TBB852015 TKW852012:TKX852015 TUS852012:TUT852015 UEO852012:UEP852015 UOK852012:UOL852015 UYG852012:UYH852015 VIC852012:VID852015 VRY852012:VRZ852015 WBU852012:WBV852015 WLQ852012:WLR852015 WVM852012:WVN852015 D917548:E917551 JA917548:JB917551 SW917548:SX917551 ACS917548:ACT917551 AMO917548:AMP917551 AWK917548:AWL917551 BGG917548:BGH917551 BQC917548:BQD917551 BZY917548:BZZ917551 CJU917548:CJV917551 CTQ917548:CTR917551 DDM917548:DDN917551 DNI917548:DNJ917551 DXE917548:DXF917551 EHA917548:EHB917551 EQW917548:EQX917551 FAS917548:FAT917551 FKO917548:FKP917551 FUK917548:FUL917551 GEG917548:GEH917551 GOC917548:GOD917551 GXY917548:GXZ917551 HHU917548:HHV917551 HRQ917548:HRR917551 IBM917548:IBN917551 ILI917548:ILJ917551 IVE917548:IVF917551 JFA917548:JFB917551 JOW917548:JOX917551 JYS917548:JYT917551 KIO917548:KIP917551 KSK917548:KSL917551 LCG917548:LCH917551 LMC917548:LMD917551 LVY917548:LVZ917551 MFU917548:MFV917551 MPQ917548:MPR917551 MZM917548:MZN917551 NJI917548:NJJ917551 NTE917548:NTF917551 ODA917548:ODB917551 OMW917548:OMX917551 OWS917548:OWT917551 PGO917548:PGP917551 PQK917548:PQL917551 QAG917548:QAH917551 QKC917548:QKD917551 QTY917548:QTZ917551 RDU917548:RDV917551 RNQ917548:RNR917551 RXM917548:RXN917551 SHI917548:SHJ917551 SRE917548:SRF917551 TBA917548:TBB917551 TKW917548:TKX917551 TUS917548:TUT917551 UEO917548:UEP917551 UOK917548:UOL917551 UYG917548:UYH917551 VIC917548:VID917551 VRY917548:VRZ917551 WBU917548:WBV917551 WLQ917548:WLR917551 WVM917548:WVN917551 D983084:E983087 JA983084:JB983087 SW983084:SX983087 ACS983084:ACT983087 AMO983084:AMP983087 AWK983084:AWL983087 BGG983084:BGH983087 BQC983084:BQD983087 BZY983084:BZZ983087 CJU983084:CJV983087 CTQ983084:CTR983087 DDM983084:DDN983087 DNI983084:DNJ983087 DXE983084:DXF983087 EHA983084:EHB983087 EQW983084:EQX983087 FAS983084:FAT983087 FKO983084:FKP983087 FUK983084:FUL983087 GEG983084:GEH983087 GOC983084:GOD983087 GXY983084:GXZ983087 HHU983084:HHV983087 HRQ983084:HRR983087 IBM983084:IBN983087 ILI983084:ILJ983087 IVE983084:IVF983087 JFA983084:JFB983087 JOW983084:JOX983087 JYS983084:JYT983087 KIO983084:KIP983087 KSK983084:KSL983087 LCG983084:LCH983087 LMC983084:LMD983087 LVY983084:LVZ983087 MFU983084:MFV983087 MPQ983084:MPR983087 MZM983084:MZN983087 NJI983084:NJJ983087 NTE983084:NTF983087 ODA983084:ODB983087 OMW983084:OMX983087 OWS983084:OWT983087 PGO983084:PGP983087 PQK983084:PQL983087 QAG983084:QAH983087 QKC983084:QKD983087 QTY983084:QTZ983087 RDU983084:RDV983087 RNQ983084:RNR983087 RXM983084:RXN983087 SHI983084:SHJ983087 SRE983084:SRF983087 TBA983084:TBB983087 TKW983084:TKX983087 TUS983084:TUT983087 UEO983084:UEP983087 UOK983084:UOL983087 UYG983084:UYH983087 VIC983084:VID983087 VRY983084:VRZ983087 WBU983084:WBV983087 WLQ983084:WLR983087 WVM983084:WVN983087">
      <formula1>$D$67:$D$401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F45:F47 JC45:JC47 SY45:SY47 ACU45:ACU47 AMQ45:AMQ47 AWM45:AWM47 BGI45:BGI47 BQE45:BQE47 CAA45:CAA47 CJW45:CJW47 CTS45:CTS47 DDO45:DDO47 DNK45:DNK47 DXG45:DXG47 EHC45:EHC47 EQY45:EQY47 FAU45:FAU47 FKQ45:FKQ47 FUM45:FUM47 GEI45:GEI47 GOE45:GOE47 GYA45:GYA47 HHW45:HHW47 HRS45:HRS47 IBO45:IBO47 ILK45:ILK47 IVG45:IVG47 JFC45:JFC47 JOY45:JOY47 JYU45:JYU47 KIQ45:KIQ47 KSM45:KSM47 LCI45:LCI47 LME45:LME47 LWA45:LWA47 MFW45:MFW47 MPS45:MPS47 MZO45:MZO47 NJK45:NJK47 NTG45:NTG47 ODC45:ODC47 OMY45:OMY47 OWU45:OWU47 PGQ45:PGQ47 PQM45:PQM47 QAI45:QAI47 QKE45:QKE47 QUA45:QUA47 RDW45:RDW47 RNS45:RNS47 RXO45:RXO47 SHK45:SHK47 SRG45:SRG47 TBC45:TBC47 TKY45:TKY47 TUU45:TUU47 UEQ45:UEQ47 UOM45:UOM47 UYI45:UYI47 VIE45:VIE47 VSA45:VSA47 WBW45:WBW47 WLS45:WLS47 WVO45:WVO47 F65581:F65583 JC65581:JC65583 SY65581:SY65583 ACU65581:ACU65583 AMQ65581:AMQ65583 AWM65581:AWM65583 BGI65581:BGI65583 BQE65581:BQE65583 CAA65581:CAA65583 CJW65581:CJW65583 CTS65581:CTS65583 DDO65581:DDO65583 DNK65581:DNK65583 DXG65581:DXG65583 EHC65581:EHC65583 EQY65581:EQY65583 FAU65581:FAU65583 FKQ65581:FKQ65583 FUM65581:FUM65583 GEI65581:GEI65583 GOE65581:GOE65583 GYA65581:GYA65583 HHW65581:HHW65583 HRS65581:HRS65583 IBO65581:IBO65583 ILK65581:ILK65583 IVG65581:IVG65583 JFC65581:JFC65583 JOY65581:JOY65583 JYU65581:JYU65583 KIQ65581:KIQ65583 KSM65581:KSM65583 LCI65581:LCI65583 LME65581:LME65583 LWA65581:LWA65583 MFW65581:MFW65583 MPS65581:MPS65583 MZO65581:MZO65583 NJK65581:NJK65583 NTG65581:NTG65583 ODC65581:ODC65583 OMY65581:OMY65583 OWU65581:OWU65583 PGQ65581:PGQ65583 PQM65581:PQM65583 QAI65581:QAI65583 QKE65581:QKE65583 QUA65581:QUA65583 RDW65581:RDW65583 RNS65581:RNS65583 RXO65581:RXO65583 SHK65581:SHK65583 SRG65581:SRG65583 TBC65581:TBC65583 TKY65581:TKY65583 TUU65581:TUU65583 UEQ65581:UEQ65583 UOM65581:UOM65583 UYI65581:UYI65583 VIE65581:VIE65583 VSA65581:VSA65583 WBW65581:WBW65583 WLS65581:WLS65583 WVO65581:WVO65583 F131117:F131119 JC131117:JC131119 SY131117:SY131119 ACU131117:ACU131119 AMQ131117:AMQ131119 AWM131117:AWM131119 BGI131117:BGI131119 BQE131117:BQE131119 CAA131117:CAA131119 CJW131117:CJW131119 CTS131117:CTS131119 DDO131117:DDO131119 DNK131117:DNK131119 DXG131117:DXG131119 EHC131117:EHC131119 EQY131117:EQY131119 FAU131117:FAU131119 FKQ131117:FKQ131119 FUM131117:FUM131119 GEI131117:GEI131119 GOE131117:GOE131119 GYA131117:GYA131119 HHW131117:HHW131119 HRS131117:HRS131119 IBO131117:IBO131119 ILK131117:ILK131119 IVG131117:IVG131119 JFC131117:JFC131119 JOY131117:JOY131119 JYU131117:JYU131119 KIQ131117:KIQ131119 KSM131117:KSM131119 LCI131117:LCI131119 LME131117:LME131119 LWA131117:LWA131119 MFW131117:MFW131119 MPS131117:MPS131119 MZO131117:MZO131119 NJK131117:NJK131119 NTG131117:NTG131119 ODC131117:ODC131119 OMY131117:OMY131119 OWU131117:OWU131119 PGQ131117:PGQ131119 PQM131117:PQM131119 QAI131117:QAI131119 QKE131117:QKE131119 QUA131117:QUA131119 RDW131117:RDW131119 RNS131117:RNS131119 RXO131117:RXO131119 SHK131117:SHK131119 SRG131117:SRG131119 TBC131117:TBC131119 TKY131117:TKY131119 TUU131117:TUU131119 UEQ131117:UEQ131119 UOM131117:UOM131119 UYI131117:UYI131119 VIE131117:VIE131119 VSA131117:VSA131119 WBW131117:WBW131119 WLS131117:WLS131119 WVO131117:WVO131119 F196653:F196655 JC196653:JC196655 SY196653:SY196655 ACU196653:ACU196655 AMQ196653:AMQ196655 AWM196653:AWM196655 BGI196653:BGI196655 BQE196653:BQE196655 CAA196653:CAA196655 CJW196653:CJW196655 CTS196653:CTS196655 DDO196653:DDO196655 DNK196653:DNK196655 DXG196653:DXG196655 EHC196653:EHC196655 EQY196653:EQY196655 FAU196653:FAU196655 FKQ196653:FKQ196655 FUM196653:FUM196655 GEI196653:GEI196655 GOE196653:GOE196655 GYA196653:GYA196655 HHW196653:HHW196655 HRS196653:HRS196655 IBO196653:IBO196655 ILK196653:ILK196655 IVG196653:IVG196655 JFC196653:JFC196655 JOY196653:JOY196655 JYU196653:JYU196655 KIQ196653:KIQ196655 KSM196653:KSM196655 LCI196653:LCI196655 LME196653:LME196655 LWA196653:LWA196655 MFW196653:MFW196655 MPS196653:MPS196655 MZO196653:MZO196655 NJK196653:NJK196655 NTG196653:NTG196655 ODC196653:ODC196655 OMY196653:OMY196655 OWU196653:OWU196655 PGQ196653:PGQ196655 PQM196653:PQM196655 QAI196653:QAI196655 QKE196653:QKE196655 QUA196653:QUA196655 RDW196653:RDW196655 RNS196653:RNS196655 RXO196653:RXO196655 SHK196653:SHK196655 SRG196653:SRG196655 TBC196653:TBC196655 TKY196653:TKY196655 TUU196653:TUU196655 UEQ196653:UEQ196655 UOM196653:UOM196655 UYI196653:UYI196655 VIE196653:VIE196655 VSA196653:VSA196655 WBW196653:WBW196655 WLS196653:WLS196655 WVO196653:WVO196655 F262189:F262191 JC262189:JC262191 SY262189:SY262191 ACU262189:ACU262191 AMQ262189:AMQ262191 AWM262189:AWM262191 BGI262189:BGI262191 BQE262189:BQE262191 CAA262189:CAA262191 CJW262189:CJW262191 CTS262189:CTS262191 DDO262189:DDO262191 DNK262189:DNK262191 DXG262189:DXG262191 EHC262189:EHC262191 EQY262189:EQY262191 FAU262189:FAU262191 FKQ262189:FKQ262191 FUM262189:FUM262191 GEI262189:GEI262191 GOE262189:GOE262191 GYA262189:GYA262191 HHW262189:HHW262191 HRS262189:HRS262191 IBO262189:IBO262191 ILK262189:ILK262191 IVG262189:IVG262191 JFC262189:JFC262191 JOY262189:JOY262191 JYU262189:JYU262191 KIQ262189:KIQ262191 KSM262189:KSM262191 LCI262189:LCI262191 LME262189:LME262191 LWA262189:LWA262191 MFW262189:MFW262191 MPS262189:MPS262191 MZO262189:MZO262191 NJK262189:NJK262191 NTG262189:NTG262191 ODC262189:ODC262191 OMY262189:OMY262191 OWU262189:OWU262191 PGQ262189:PGQ262191 PQM262189:PQM262191 QAI262189:QAI262191 QKE262189:QKE262191 QUA262189:QUA262191 RDW262189:RDW262191 RNS262189:RNS262191 RXO262189:RXO262191 SHK262189:SHK262191 SRG262189:SRG262191 TBC262189:TBC262191 TKY262189:TKY262191 TUU262189:TUU262191 UEQ262189:UEQ262191 UOM262189:UOM262191 UYI262189:UYI262191 VIE262189:VIE262191 VSA262189:VSA262191 WBW262189:WBW262191 WLS262189:WLS262191 WVO262189:WVO262191 F327725:F327727 JC327725:JC327727 SY327725:SY327727 ACU327725:ACU327727 AMQ327725:AMQ327727 AWM327725:AWM327727 BGI327725:BGI327727 BQE327725:BQE327727 CAA327725:CAA327727 CJW327725:CJW327727 CTS327725:CTS327727 DDO327725:DDO327727 DNK327725:DNK327727 DXG327725:DXG327727 EHC327725:EHC327727 EQY327725:EQY327727 FAU327725:FAU327727 FKQ327725:FKQ327727 FUM327725:FUM327727 GEI327725:GEI327727 GOE327725:GOE327727 GYA327725:GYA327727 HHW327725:HHW327727 HRS327725:HRS327727 IBO327725:IBO327727 ILK327725:ILK327727 IVG327725:IVG327727 JFC327725:JFC327727 JOY327725:JOY327727 JYU327725:JYU327727 KIQ327725:KIQ327727 KSM327725:KSM327727 LCI327725:LCI327727 LME327725:LME327727 LWA327725:LWA327727 MFW327725:MFW327727 MPS327725:MPS327727 MZO327725:MZO327727 NJK327725:NJK327727 NTG327725:NTG327727 ODC327725:ODC327727 OMY327725:OMY327727 OWU327725:OWU327727 PGQ327725:PGQ327727 PQM327725:PQM327727 QAI327725:QAI327727 QKE327725:QKE327727 QUA327725:QUA327727 RDW327725:RDW327727 RNS327725:RNS327727 RXO327725:RXO327727 SHK327725:SHK327727 SRG327725:SRG327727 TBC327725:TBC327727 TKY327725:TKY327727 TUU327725:TUU327727 UEQ327725:UEQ327727 UOM327725:UOM327727 UYI327725:UYI327727 VIE327725:VIE327727 VSA327725:VSA327727 WBW327725:WBW327727 WLS327725:WLS327727 WVO327725:WVO327727 F393261:F393263 JC393261:JC393263 SY393261:SY393263 ACU393261:ACU393263 AMQ393261:AMQ393263 AWM393261:AWM393263 BGI393261:BGI393263 BQE393261:BQE393263 CAA393261:CAA393263 CJW393261:CJW393263 CTS393261:CTS393263 DDO393261:DDO393263 DNK393261:DNK393263 DXG393261:DXG393263 EHC393261:EHC393263 EQY393261:EQY393263 FAU393261:FAU393263 FKQ393261:FKQ393263 FUM393261:FUM393263 GEI393261:GEI393263 GOE393261:GOE393263 GYA393261:GYA393263 HHW393261:HHW393263 HRS393261:HRS393263 IBO393261:IBO393263 ILK393261:ILK393263 IVG393261:IVG393263 JFC393261:JFC393263 JOY393261:JOY393263 JYU393261:JYU393263 KIQ393261:KIQ393263 KSM393261:KSM393263 LCI393261:LCI393263 LME393261:LME393263 LWA393261:LWA393263 MFW393261:MFW393263 MPS393261:MPS393263 MZO393261:MZO393263 NJK393261:NJK393263 NTG393261:NTG393263 ODC393261:ODC393263 OMY393261:OMY393263 OWU393261:OWU393263 PGQ393261:PGQ393263 PQM393261:PQM393263 QAI393261:QAI393263 QKE393261:QKE393263 QUA393261:QUA393263 RDW393261:RDW393263 RNS393261:RNS393263 RXO393261:RXO393263 SHK393261:SHK393263 SRG393261:SRG393263 TBC393261:TBC393263 TKY393261:TKY393263 TUU393261:TUU393263 UEQ393261:UEQ393263 UOM393261:UOM393263 UYI393261:UYI393263 VIE393261:VIE393263 VSA393261:VSA393263 WBW393261:WBW393263 WLS393261:WLS393263 WVO393261:WVO393263 F458797:F458799 JC458797:JC458799 SY458797:SY458799 ACU458797:ACU458799 AMQ458797:AMQ458799 AWM458797:AWM458799 BGI458797:BGI458799 BQE458797:BQE458799 CAA458797:CAA458799 CJW458797:CJW458799 CTS458797:CTS458799 DDO458797:DDO458799 DNK458797:DNK458799 DXG458797:DXG458799 EHC458797:EHC458799 EQY458797:EQY458799 FAU458797:FAU458799 FKQ458797:FKQ458799 FUM458797:FUM458799 GEI458797:GEI458799 GOE458797:GOE458799 GYA458797:GYA458799 HHW458797:HHW458799 HRS458797:HRS458799 IBO458797:IBO458799 ILK458797:ILK458799 IVG458797:IVG458799 JFC458797:JFC458799 JOY458797:JOY458799 JYU458797:JYU458799 KIQ458797:KIQ458799 KSM458797:KSM458799 LCI458797:LCI458799 LME458797:LME458799 LWA458797:LWA458799 MFW458797:MFW458799 MPS458797:MPS458799 MZO458797:MZO458799 NJK458797:NJK458799 NTG458797:NTG458799 ODC458797:ODC458799 OMY458797:OMY458799 OWU458797:OWU458799 PGQ458797:PGQ458799 PQM458797:PQM458799 QAI458797:QAI458799 QKE458797:QKE458799 QUA458797:QUA458799 RDW458797:RDW458799 RNS458797:RNS458799 RXO458797:RXO458799 SHK458797:SHK458799 SRG458797:SRG458799 TBC458797:TBC458799 TKY458797:TKY458799 TUU458797:TUU458799 UEQ458797:UEQ458799 UOM458797:UOM458799 UYI458797:UYI458799 VIE458797:VIE458799 VSA458797:VSA458799 WBW458797:WBW458799 WLS458797:WLS458799 WVO458797:WVO458799 F524333:F524335 JC524333:JC524335 SY524333:SY524335 ACU524333:ACU524335 AMQ524333:AMQ524335 AWM524333:AWM524335 BGI524333:BGI524335 BQE524333:BQE524335 CAA524333:CAA524335 CJW524333:CJW524335 CTS524333:CTS524335 DDO524333:DDO524335 DNK524333:DNK524335 DXG524333:DXG524335 EHC524333:EHC524335 EQY524333:EQY524335 FAU524333:FAU524335 FKQ524333:FKQ524335 FUM524333:FUM524335 GEI524333:GEI524335 GOE524333:GOE524335 GYA524333:GYA524335 HHW524333:HHW524335 HRS524333:HRS524335 IBO524333:IBO524335 ILK524333:ILK524335 IVG524333:IVG524335 JFC524333:JFC524335 JOY524333:JOY524335 JYU524333:JYU524335 KIQ524333:KIQ524335 KSM524333:KSM524335 LCI524333:LCI524335 LME524333:LME524335 LWA524333:LWA524335 MFW524333:MFW524335 MPS524333:MPS524335 MZO524333:MZO524335 NJK524333:NJK524335 NTG524333:NTG524335 ODC524333:ODC524335 OMY524333:OMY524335 OWU524333:OWU524335 PGQ524333:PGQ524335 PQM524333:PQM524335 QAI524333:QAI524335 QKE524333:QKE524335 QUA524333:QUA524335 RDW524333:RDW524335 RNS524333:RNS524335 RXO524333:RXO524335 SHK524333:SHK524335 SRG524333:SRG524335 TBC524333:TBC524335 TKY524333:TKY524335 TUU524333:TUU524335 UEQ524333:UEQ524335 UOM524333:UOM524335 UYI524333:UYI524335 VIE524333:VIE524335 VSA524333:VSA524335 WBW524333:WBW524335 WLS524333:WLS524335 WVO524333:WVO524335 F589869:F589871 JC589869:JC589871 SY589869:SY589871 ACU589869:ACU589871 AMQ589869:AMQ589871 AWM589869:AWM589871 BGI589869:BGI589871 BQE589869:BQE589871 CAA589869:CAA589871 CJW589869:CJW589871 CTS589869:CTS589871 DDO589869:DDO589871 DNK589869:DNK589871 DXG589869:DXG589871 EHC589869:EHC589871 EQY589869:EQY589871 FAU589869:FAU589871 FKQ589869:FKQ589871 FUM589869:FUM589871 GEI589869:GEI589871 GOE589869:GOE589871 GYA589869:GYA589871 HHW589869:HHW589871 HRS589869:HRS589871 IBO589869:IBO589871 ILK589869:ILK589871 IVG589869:IVG589871 JFC589869:JFC589871 JOY589869:JOY589871 JYU589869:JYU589871 KIQ589869:KIQ589871 KSM589869:KSM589871 LCI589869:LCI589871 LME589869:LME589871 LWA589869:LWA589871 MFW589869:MFW589871 MPS589869:MPS589871 MZO589869:MZO589871 NJK589869:NJK589871 NTG589869:NTG589871 ODC589869:ODC589871 OMY589869:OMY589871 OWU589869:OWU589871 PGQ589869:PGQ589871 PQM589869:PQM589871 QAI589869:QAI589871 QKE589869:QKE589871 QUA589869:QUA589871 RDW589869:RDW589871 RNS589869:RNS589871 RXO589869:RXO589871 SHK589869:SHK589871 SRG589869:SRG589871 TBC589869:TBC589871 TKY589869:TKY589871 TUU589869:TUU589871 UEQ589869:UEQ589871 UOM589869:UOM589871 UYI589869:UYI589871 VIE589869:VIE589871 VSA589869:VSA589871 WBW589869:WBW589871 WLS589869:WLS589871 WVO589869:WVO589871 F655405:F655407 JC655405:JC655407 SY655405:SY655407 ACU655405:ACU655407 AMQ655405:AMQ655407 AWM655405:AWM655407 BGI655405:BGI655407 BQE655405:BQE655407 CAA655405:CAA655407 CJW655405:CJW655407 CTS655405:CTS655407 DDO655405:DDO655407 DNK655405:DNK655407 DXG655405:DXG655407 EHC655405:EHC655407 EQY655405:EQY655407 FAU655405:FAU655407 FKQ655405:FKQ655407 FUM655405:FUM655407 GEI655405:GEI655407 GOE655405:GOE655407 GYA655405:GYA655407 HHW655405:HHW655407 HRS655405:HRS655407 IBO655405:IBO655407 ILK655405:ILK655407 IVG655405:IVG655407 JFC655405:JFC655407 JOY655405:JOY655407 JYU655405:JYU655407 KIQ655405:KIQ655407 KSM655405:KSM655407 LCI655405:LCI655407 LME655405:LME655407 LWA655405:LWA655407 MFW655405:MFW655407 MPS655405:MPS655407 MZO655405:MZO655407 NJK655405:NJK655407 NTG655405:NTG655407 ODC655405:ODC655407 OMY655405:OMY655407 OWU655405:OWU655407 PGQ655405:PGQ655407 PQM655405:PQM655407 QAI655405:QAI655407 QKE655405:QKE655407 QUA655405:QUA655407 RDW655405:RDW655407 RNS655405:RNS655407 RXO655405:RXO655407 SHK655405:SHK655407 SRG655405:SRG655407 TBC655405:TBC655407 TKY655405:TKY655407 TUU655405:TUU655407 UEQ655405:UEQ655407 UOM655405:UOM655407 UYI655405:UYI655407 VIE655405:VIE655407 VSA655405:VSA655407 WBW655405:WBW655407 WLS655405:WLS655407 WVO655405:WVO655407 F720941:F720943 JC720941:JC720943 SY720941:SY720943 ACU720941:ACU720943 AMQ720941:AMQ720943 AWM720941:AWM720943 BGI720941:BGI720943 BQE720941:BQE720943 CAA720941:CAA720943 CJW720941:CJW720943 CTS720941:CTS720943 DDO720941:DDO720943 DNK720941:DNK720943 DXG720941:DXG720943 EHC720941:EHC720943 EQY720941:EQY720943 FAU720941:FAU720943 FKQ720941:FKQ720943 FUM720941:FUM720943 GEI720941:GEI720943 GOE720941:GOE720943 GYA720941:GYA720943 HHW720941:HHW720943 HRS720941:HRS720943 IBO720941:IBO720943 ILK720941:ILK720943 IVG720941:IVG720943 JFC720941:JFC720943 JOY720941:JOY720943 JYU720941:JYU720943 KIQ720941:KIQ720943 KSM720941:KSM720943 LCI720941:LCI720943 LME720941:LME720943 LWA720941:LWA720943 MFW720941:MFW720943 MPS720941:MPS720943 MZO720941:MZO720943 NJK720941:NJK720943 NTG720941:NTG720943 ODC720941:ODC720943 OMY720941:OMY720943 OWU720941:OWU720943 PGQ720941:PGQ720943 PQM720941:PQM720943 QAI720941:QAI720943 QKE720941:QKE720943 QUA720941:QUA720943 RDW720941:RDW720943 RNS720941:RNS720943 RXO720941:RXO720943 SHK720941:SHK720943 SRG720941:SRG720943 TBC720941:TBC720943 TKY720941:TKY720943 TUU720941:TUU720943 UEQ720941:UEQ720943 UOM720941:UOM720943 UYI720941:UYI720943 VIE720941:VIE720943 VSA720941:VSA720943 WBW720941:WBW720943 WLS720941:WLS720943 WVO720941:WVO720943 F786477:F786479 JC786477:JC786479 SY786477:SY786479 ACU786477:ACU786479 AMQ786477:AMQ786479 AWM786477:AWM786479 BGI786477:BGI786479 BQE786477:BQE786479 CAA786477:CAA786479 CJW786477:CJW786479 CTS786477:CTS786479 DDO786477:DDO786479 DNK786477:DNK786479 DXG786477:DXG786479 EHC786477:EHC786479 EQY786477:EQY786479 FAU786477:FAU786479 FKQ786477:FKQ786479 FUM786477:FUM786479 GEI786477:GEI786479 GOE786477:GOE786479 GYA786477:GYA786479 HHW786477:HHW786479 HRS786477:HRS786479 IBO786477:IBO786479 ILK786477:ILK786479 IVG786477:IVG786479 JFC786477:JFC786479 JOY786477:JOY786479 JYU786477:JYU786479 KIQ786477:KIQ786479 KSM786477:KSM786479 LCI786477:LCI786479 LME786477:LME786479 LWA786477:LWA786479 MFW786477:MFW786479 MPS786477:MPS786479 MZO786477:MZO786479 NJK786477:NJK786479 NTG786477:NTG786479 ODC786477:ODC786479 OMY786477:OMY786479 OWU786477:OWU786479 PGQ786477:PGQ786479 PQM786477:PQM786479 QAI786477:QAI786479 QKE786477:QKE786479 QUA786477:QUA786479 RDW786477:RDW786479 RNS786477:RNS786479 RXO786477:RXO786479 SHK786477:SHK786479 SRG786477:SRG786479 TBC786477:TBC786479 TKY786477:TKY786479 TUU786477:TUU786479 UEQ786477:UEQ786479 UOM786477:UOM786479 UYI786477:UYI786479 VIE786477:VIE786479 VSA786477:VSA786479 WBW786477:WBW786479 WLS786477:WLS786479 WVO786477:WVO786479 F852013:F852015 JC852013:JC852015 SY852013:SY852015 ACU852013:ACU852015 AMQ852013:AMQ852015 AWM852013:AWM852015 BGI852013:BGI852015 BQE852013:BQE852015 CAA852013:CAA852015 CJW852013:CJW852015 CTS852013:CTS852015 DDO852013:DDO852015 DNK852013:DNK852015 DXG852013:DXG852015 EHC852013:EHC852015 EQY852013:EQY852015 FAU852013:FAU852015 FKQ852013:FKQ852015 FUM852013:FUM852015 GEI852013:GEI852015 GOE852013:GOE852015 GYA852013:GYA852015 HHW852013:HHW852015 HRS852013:HRS852015 IBO852013:IBO852015 ILK852013:ILK852015 IVG852013:IVG852015 JFC852013:JFC852015 JOY852013:JOY852015 JYU852013:JYU852015 KIQ852013:KIQ852015 KSM852013:KSM852015 LCI852013:LCI852015 LME852013:LME852015 LWA852013:LWA852015 MFW852013:MFW852015 MPS852013:MPS852015 MZO852013:MZO852015 NJK852013:NJK852015 NTG852013:NTG852015 ODC852013:ODC852015 OMY852013:OMY852015 OWU852013:OWU852015 PGQ852013:PGQ852015 PQM852013:PQM852015 QAI852013:QAI852015 QKE852013:QKE852015 QUA852013:QUA852015 RDW852013:RDW852015 RNS852013:RNS852015 RXO852013:RXO852015 SHK852013:SHK852015 SRG852013:SRG852015 TBC852013:TBC852015 TKY852013:TKY852015 TUU852013:TUU852015 UEQ852013:UEQ852015 UOM852013:UOM852015 UYI852013:UYI852015 VIE852013:VIE852015 VSA852013:VSA852015 WBW852013:WBW852015 WLS852013:WLS852015 WVO852013:WVO852015 F917549:F917551 JC917549:JC917551 SY917549:SY917551 ACU917549:ACU917551 AMQ917549:AMQ917551 AWM917549:AWM917551 BGI917549:BGI917551 BQE917549:BQE917551 CAA917549:CAA917551 CJW917549:CJW917551 CTS917549:CTS917551 DDO917549:DDO917551 DNK917549:DNK917551 DXG917549:DXG917551 EHC917549:EHC917551 EQY917549:EQY917551 FAU917549:FAU917551 FKQ917549:FKQ917551 FUM917549:FUM917551 GEI917549:GEI917551 GOE917549:GOE917551 GYA917549:GYA917551 HHW917549:HHW917551 HRS917549:HRS917551 IBO917549:IBO917551 ILK917549:ILK917551 IVG917549:IVG917551 JFC917549:JFC917551 JOY917549:JOY917551 JYU917549:JYU917551 KIQ917549:KIQ917551 KSM917549:KSM917551 LCI917549:LCI917551 LME917549:LME917551 LWA917549:LWA917551 MFW917549:MFW917551 MPS917549:MPS917551 MZO917549:MZO917551 NJK917549:NJK917551 NTG917549:NTG917551 ODC917549:ODC917551 OMY917549:OMY917551 OWU917549:OWU917551 PGQ917549:PGQ917551 PQM917549:PQM917551 QAI917549:QAI917551 QKE917549:QKE917551 QUA917549:QUA917551 RDW917549:RDW917551 RNS917549:RNS917551 RXO917549:RXO917551 SHK917549:SHK917551 SRG917549:SRG917551 TBC917549:TBC917551 TKY917549:TKY917551 TUU917549:TUU917551 UEQ917549:UEQ917551 UOM917549:UOM917551 UYI917549:UYI917551 VIE917549:VIE917551 VSA917549:VSA917551 WBW917549:WBW917551 WLS917549:WLS917551 WVO917549:WVO917551 F983085:F983087 JC983085:JC983087 SY983085:SY983087 ACU983085:ACU983087 AMQ983085:AMQ983087 AWM983085:AWM983087 BGI983085:BGI983087 BQE983085:BQE983087 CAA983085:CAA983087 CJW983085:CJW983087 CTS983085:CTS983087 DDO983085:DDO983087 DNK983085:DNK983087 DXG983085:DXG983087 EHC983085:EHC983087 EQY983085:EQY983087 FAU983085:FAU983087 FKQ983085:FKQ983087 FUM983085:FUM983087 GEI983085:GEI983087 GOE983085:GOE983087 GYA983085:GYA983087 HHW983085:HHW983087 HRS983085:HRS983087 IBO983085:IBO983087 ILK983085:ILK983087 IVG983085:IVG983087 JFC983085:JFC983087 JOY983085:JOY983087 JYU983085:JYU983087 KIQ983085:KIQ983087 KSM983085:KSM983087 LCI983085:LCI983087 LME983085:LME983087 LWA983085:LWA983087 MFW983085:MFW983087 MPS983085:MPS983087 MZO983085:MZO983087 NJK983085:NJK983087 NTG983085:NTG983087 ODC983085:ODC983087 OMY983085:OMY983087 OWU983085:OWU983087 PGQ983085:PGQ983087 PQM983085:PQM983087 QAI983085:QAI983087 QKE983085:QKE983087 QUA983085:QUA983087 RDW983085:RDW983087 RNS983085:RNS983087 RXO983085:RXO983087 SHK983085:SHK983087 SRG983085:SRG983087 TBC983085:TBC983087 TKY983085:TKY983087 TUU983085:TUU983087 UEQ983085:UEQ983087 UOM983085:UOM983087 UYI983085:UYI983087 VIE983085:VIE983087 VSA983085:VSA983087 WBW983085:WBW983087 WLS983085:WLS983087 WVO983085:WVO983087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I44:I47 WVQ983084:WVQ983087 WLU983084:WLU983087 WBY983084:WBY983087 VSC983084:VSC983087 VIG983084:VIG983087 UYK983084:UYK983087 UOO983084:UOO983087 UES983084:UES983087 TUW983084:TUW983087 TLA983084:TLA983087 TBE983084:TBE983087 SRI983084:SRI983087 SHM983084:SHM983087 RXQ983084:RXQ983087 RNU983084:RNU983087 RDY983084:RDY983087 QUC983084:QUC983087 QKG983084:QKG983087 QAK983084:QAK983087 PQO983084:PQO983087 PGS983084:PGS983087 OWW983084:OWW983087 ONA983084:ONA983087 ODE983084:ODE983087 NTI983084:NTI983087 NJM983084:NJM983087 MZQ983084:MZQ983087 MPU983084:MPU983087 MFY983084:MFY983087 LWC983084:LWC983087 LMG983084:LMG983087 LCK983084:LCK983087 KSO983084:KSO983087 KIS983084:KIS983087 JYW983084:JYW983087 JPA983084:JPA983087 JFE983084:JFE983087 IVI983084:IVI983087 ILM983084:ILM983087 IBQ983084:IBQ983087 HRU983084:HRU983087 HHY983084:HHY983087 GYC983084:GYC983087 GOG983084:GOG983087 GEK983084:GEK983087 FUO983084:FUO983087 FKS983084:FKS983087 FAW983084:FAW983087 ERA983084:ERA983087 EHE983084:EHE983087 DXI983084:DXI983087 DNM983084:DNM983087 DDQ983084:DDQ983087 CTU983084:CTU983087 CJY983084:CJY983087 CAC983084:CAC983087 BQG983084:BQG983087 BGK983084:BGK983087 AWO983084:AWO983087 AMS983084:AMS983087 ACW983084:ACW983087 TA983084:TA983087 JE983084:JE983087 I983084:I983087 WVQ917548:WVQ917551 WLU917548:WLU917551 WBY917548:WBY917551 VSC917548:VSC917551 VIG917548:VIG917551 UYK917548:UYK917551 UOO917548:UOO917551 UES917548:UES917551 TUW917548:TUW917551 TLA917548:TLA917551 TBE917548:TBE917551 SRI917548:SRI917551 SHM917548:SHM917551 RXQ917548:RXQ917551 RNU917548:RNU917551 RDY917548:RDY917551 QUC917548:QUC917551 QKG917548:QKG917551 QAK917548:QAK917551 PQO917548:PQO917551 PGS917548:PGS917551 OWW917548:OWW917551 ONA917548:ONA917551 ODE917548:ODE917551 NTI917548:NTI917551 NJM917548:NJM917551 MZQ917548:MZQ917551 MPU917548:MPU917551 MFY917548:MFY917551 LWC917548:LWC917551 LMG917548:LMG917551 LCK917548:LCK917551 KSO917548:KSO917551 KIS917548:KIS917551 JYW917548:JYW917551 JPA917548:JPA917551 JFE917548:JFE917551 IVI917548:IVI917551 ILM917548:ILM917551 IBQ917548:IBQ917551 HRU917548:HRU917551 HHY917548:HHY917551 GYC917548:GYC917551 GOG917548:GOG917551 GEK917548:GEK917551 FUO917548:FUO917551 FKS917548:FKS917551 FAW917548:FAW917551 ERA917548:ERA917551 EHE917548:EHE917551 DXI917548:DXI917551 DNM917548:DNM917551 DDQ917548:DDQ917551 CTU917548:CTU917551 CJY917548:CJY917551 CAC917548:CAC917551 BQG917548:BQG917551 BGK917548:BGK917551 AWO917548:AWO917551 AMS917548:AMS917551 ACW917548:ACW917551 TA917548:TA917551 JE917548:JE917551 I917548:I917551 WVQ852012:WVQ852015 WLU852012:WLU852015 WBY852012:WBY852015 VSC852012:VSC852015 VIG852012:VIG852015 UYK852012:UYK852015 UOO852012:UOO852015 UES852012:UES852015 TUW852012:TUW852015 TLA852012:TLA852015 TBE852012:TBE852015 SRI852012:SRI852015 SHM852012:SHM852015 RXQ852012:RXQ852015 RNU852012:RNU852015 RDY852012:RDY852015 QUC852012:QUC852015 QKG852012:QKG852015 QAK852012:QAK852015 PQO852012:PQO852015 PGS852012:PGS852015 OWW852012:OWW852015 ONA852012:ONA852015 ODE852012:ODE852015 NTI852012:NTI852015 NJM852012:NJM852015 MZQ852012:MZQ852015 MPU852012:MPU852015 MFY852012:MFY852015 LWC852012:LWC852015 LMG852012:LMG852015 LCK852012:LCK852015 KSO852012:KSO852015 KIS852012:KIS852015 JYW852012:JYW852015 JPA852012:JPA852015 JFE852012:JFE852015 IVI852012:IVI852015 ILM852012:ILM852015 IBQ852012:IBQ852015 HRU852012:HRU852015 HHY852012:HHY852015 GYC852012:GYC852015 GOG852012:GOG852015 GEK852012:GEK852015 FUO852012:FUO852015 FKS852012:FKS852015 FAW852012:FAW852015 ERA852012:ERA852015 EHE852012:EHE852015 DXI852012:DXI852015 DNM852012:DNM852015 DDQ852012:DDQ852015 CTU852012:CTU852015 CJY852012:CJY852015 CAC852012:CAC852015 BQG852012:BQG852015 BGK852012:BGK852015 AWO852012:AWO852015 AMS852012:AMS852015 ACW852012:ACW852015 TA852012:TA852015 JE852012:JE852015 I852012:I852015 WVQ786476:WVQ786479 WLU786476:WLU786479 WBY786476:WBY786479 VSC786476:VSC786479 VIG786476:VIG786479 UYK786476:UYK786479 UOO786476:UOO786479 UES786476:UES786479 TUW786476:TUW786479 TLA786476:TLA786479 TBE786476:TBE786479 SRI786476:SRI786479 SHM786476:SHM786479 RXQ786476:RXQ786479 RNU786476:RNU786479 RDY786476:RDY786479 QUC786476:QUC786479 QKG786476:QKG786479 QAK786476:QAK786479 PQO786476:PQO786479 PGS786476:PGS786479 OWW786476:OWW786479 ONA786476:ONA786479 ODE786476:ODE786479 NTI786476:NTI786479 NJM786476:NJM786479 MZQ786476:MZQ786479 MPU786476:MPU786479 MFY786476:MFY786479 LWC786476:LWC786479 LMG786476:LMG786479 LCK786476:LCK786479 KSO786476:KSO786479 KIS786476:KIS786479 JYW786476:JYW786479 JPA786476:JPA786479 JFE786476:JFE786479 IVI786476:IVI786479 ILM786476:ILM786479 IBQ786476:IBQ786479 HRU786476:HRU786479 HHY786476:HHY786479 GYC786476:GYC786479 GOG786476:GOG786479 GEK786476:GEK786479 FUO786476:FUO786479 FKS786476:FKS786479 FAW786476:FAW786479 ERA786476:ERA786479 EHE786476:EHE786479 DXI786476:DXI786479 DNM786476:DNM786479 DDQ786476:DDQ786479 CTU786476:CTU786479 CJY786476:CJY786479 CAC786476:CAC786479 BQG786476:BQG786479 BGK786476:BGK786479 AWO786476:AWO786479 AMS786476:AMS786479 ACW786476:ACW786479 TA786476:TA786479 JE786476:JE786479 I786476:I786479 WVQ720940:WVQ720943 WLU720940:WLU720943 WBY720940:WBY720943 VSC720940:VSC720943 VIG720940:VIG720943 UYK720940:UYK720943 UOO720940:UOO720943 UES720940:UES720943 TUW720940:TUW720943 TLA720940:TLA720943 TBE720940:TBE720943 SRI720940:SRI720943 SHM720940:SHM720943 RXQ720940:RXQ720943 RNU720940:RNU720943 RDY720940:RDY720943 QUC720940:QUC720943 QKG720940:QKG720943 QAK720940:QAK720943 PQO720940:PQO720943 PGS720940:PGS720943 OWW720940:OWW720943 ONA720940:ONA720943 ODE720940:ODE720943 NTI720940:NTI720943 NJM720940:NJM720943 MZQ720940:MZQ720943 MPU720940:MPU720943 MFY720940:MFY720943 LWC720940:LWC720943 LMG720940:LMG720943 LCK720940:LCK720943 KSO720940:KSO720943 KIS720940:KIS720943 JYW720940:JYW720943 JPA720940:JPA720943 JFE720940:JFE720943 IVI720940:IVI720943 ILM720940:ILM720943 IBQ720940:IBQ720943 HRU720940:HRU720943 HHY720940:HHY720943 GYC720940:GYC720943 GOG720940:GOG720943 GEK720940:GEK720943 FUO720940:FUO720943 FKS720940:FKS720943 FAW720940:FAW720943 ERA720940:ERA720943 EHE720940:EHE720943 DXI720940:DXI720943 DNM720940:DNM720943 DDQ720940:DDQ720943 CTU720940:CTU720943 CJY720940:CJY720943 CAC720940:CAC720943 BQG720940:BQG720943 BGK720940:BGK720943 AWO720940:AWO720943 AMS720940:AMS720943 ACW720940:ACW720943 TA720940:TA720943 JE720940:JE720943 I720940:I720943 WVQ655404:WVQ655407 WLU655404:WLU655407 WBY655404:WBY655407 VSC655404:VSC655407 VIG655404:VIG655407 UYK655404:UYK655407 UOO655404:UOO655407 UES655404:UES655407 TUW655404:TUW655407 TLA655404:TLA655407 TBE655404:TBE655407 SRI655404:SRI655407 SHM655404:SHM655407 RXQ655404:RXQ655407 RNU655404:RNU655407 RDY655404:RDY655407 QUC655404:QUC655407 QKG655404:QKG655407 QAK655404:QAK655407 PQO655404:PQO655407 PGS655404:PGS655407 OWW655404:OWW655407 ONA655404:ONA655407 ODE655404:ODE655407 NTI655404:NTI655407 NJM655404:NJM655407 MZQ655404:MZQ655407 MPU655404:MPU655407 MFY655404:MFY655407 LWC655404:LWC655407 LMG655404:LMG655407 LCK655404:LCK655407 KSO655404:KSO655407 KIS655404:KIS655407 JYW655404:JYW655407 JPA655404:JPA655407 JFE655404:JFE655407 IVI655404:IVI655407 ILM655404:ILM655407 IBQ655404:IBQ655407 HRU655404:HRU655407 HHY655404:HHY655407 GYC655404:GYC655407 GOG655404:GOG655407 GEK655404:GEK655407 FUO655404:FUO655407 FKS655404:FKS655407 FAW655404:FAW655407 ERA655404:ERA655407 EHE655404:EHE655407 DXI655404:DXI655407 DNM655404:DNM655407 DDQ655404:DDQ655407 CTU655404:CTU655407 CJY655404:CJY655407 CAC655404:CAC655407 BQG655404:BQG655407 BGK655404:BGK655407 AWO655404:AWO655407 AMS655404:AMS655407 ACW655404:ACW655407 TA655404:TA655407 JE655404:JE655407 I655404:I655407 WVQ589868:WVQ589871 WLU589868:WLU589871 WBY589868:WBY589871 VSC589868:VSC589871 VIG589868:VIG589871 UYK589868:UYK589871 UOO589868:UOO589871 UES589868:UES589871 TUW589868:TUW589871 TLA589868:TLA589871 TBE589868:TBE589871 SRI589868:SRI589871 SHM589868:SHM589871 RXQ589868:RXQ589871 RNU589868:RNU589871 RDY589868:RDY589871 QUC589868:QUC589871 QKG589868:QKG589871 QAK589868:QAK589871 PQO589868:PQO589871 PGS589868:PGS589871 OWW589868:OWW589871 ONA589868:ONA589871 ODE589868:ODE589871 NTI589868:NTI589871 NJM589868:NJM589871 MZQ589868:MZQ589871 MPU589868:MPU589871 MFY589868:MFY589871 LWC589868:LWC589871 LMG589868:LMG589871 LCK589868:LCK589871 KSO589868:KSO589871 KIS589868:KIS589871 JYW589868:JYW589871 JPA589868:JPA589871 JFE589868:JFE589871 IVI589868:IVI589871 ILM589868:ILM589871 IBQ589868:IBQ589871 HRU589868:HRU589871 HHY589868:HHY589871 GYC589868:GYC589871 GOG589868:GOG589871 GEK589868:GEK589871 FUO589868:FUO589871 FKS589868:FKS589871 FAW589868:FAW589871 ERA589868:ERA589871 EHE589868:EHE589871 DXI589868:DXI589871 DNM589868:DNM589871 DDQ589868:DDQ589871 CTU589868:CTU589871 CJY589868:CJY589871 CAC589868:CAC589871 BQG589868:BQG589871 BGK589868:BGK589871 AWO589868:AWO589871 AMS589868:AMS589871 ACW589868:ACW589871 TA589868:TA589871 JE589868:JE589871 I589868:I589871 WVQ524332:WVQ524335 WLU524332:WLU524335 WBY524332:WBY524335 VSC524332:VSC524335 VIG524332:VIG524335 UYK524332:UYK524335 UOO524332:UOO524335 UES524332:UES524335 TUW524332:TUW524335 TLA524332:TLA524335 TBE524332:TBE524335 SRI524332:SRI524335 SHM524332:SHM524335 RXQ524332:RXQ524335 RNU524332:RNU524335 RDY524332:RDY524335 QUC524332:QUC524335 QKG524332:QKG524335 QAK524332:QAK524335 PQO524332:PQO524335 PGS524332:PGS524335 OWW524332:OWW524335 ONA524332:ONA524335 ODE524332:ODE524335 NTI524332:NTI524335 NJM524332:NJM524335 MZQ524332:MZQ524335 MPU524332:MPU524335 MFY524332:MFY524335 LWC524332:LWC524335 LMG524332:LMG524335 LCK524332:LCK524335 KSO524332:KSO524335 KIS524332:KIS524335 JYW524332:JYW524335 JPA524332:JPA524335 JFE524332:JFE524335 IVI524332:IVI524335 ILM524332:ILM524335 IBQ524332:IBQ524335 HRU524332:HRU524335 HHY524332:HHY524335 GYC524332:GYC524335 GOG524332:GOG524335 GEK524332:GEK524335 FUO524332:FUO524335 FKS524332:FKS524335 FAW524332:FAW524335 ERA524332:ERA524335 EHE524332:EHE524335 DXI524332:DXI524335 DNM524332:DNM524335 DDQ524332:DDQ524335 CTU524332:CTU524335 CJY524332:CJY524335 CAC524332:CAC524335 BQG524332:BQG524335 BGK524332:BGK524335 AWO524332:AWO524335 AMS524332:AMS524335 ACW524332:ACW524335 TA524332:TA524335 JE524332:JE524335 I524332:I524335 WVQ458796:WVQ458799 WLU458796:WLU458799 WBY458796:WBY458799 VSC458796:VSC458799 VIG458796:VIG458799 UYK458796:UYK458799 UOO458796:UOO458799 UES458796:UES458799 TUW458796:TUW458799 TLA458796:TLA458799 TBE458796:TBE458799 SRI458796:SRI458799 SHM458796:SHM458799 RXQ458796:RXQ458799 RNU458796:RNU458799 RDY458796:RDY458799 QUC458796:QUC458799 QKG458796:QKG458799 QAK458796:QAK458799 PQO458796:PQO458799 PGS458796:PGS458799 OWW458796:OWW458799 ONA458796:ONA458799 ODE458796:ODE458799 NTI458796:NTI458799 NJM458796:NJM458799 MZQ458796:MZQ458799 MPU458796:MPU458799 MFY458796:MFY458799 LWC458796:LWC458799 LMG458796:LMG458799 LCK458796:LCK458799 KSO458796:KSO458799 KIS458796:KIS458799 JYW458796:JYW458799 JPA458796:JPA458799 JFE458796:JFE458799 IVI458796:IVI458799 ILM458796:ILM458799 IBQ458796:IBQ458799 HRU458796:HRU458799 HHY458796:HHY458799 GYC458796:GYC458799 GOG458796:GOG458799 GEK458796:GEK458799 FUO458796:FUO458799 FKS458796:FKS458799 FAW458796:FAW458799 ERA458796:ERA458799 EHE458796:EHE458799 DXI458796:DXI458799 DNM458796:DNM458799 DDQ458796:DDQ458799 CTU458796:CTU458799 CJY458796:CJY458799 CAC458796:CAC458799 BQG458796:BQG458799 BGK458796:BGK458799 AWO458796:AWO458799 AMS458796:AMS458799 ACW458796:ACW458799 TA458796:TA458799 JE458796:JE458799 I458796:I458799 WVQ393260:WVQ393263 WLU393260:WLU393263 WBY393260:WBY393263 VSC393260:VSC393263 VIG393260:VIG393263 UYK393260:UYK393263 UOO393260:UOO393263 UES393260:UES393263 TUW393260:TUW393263 TLA393260:TLA393263 TBE393260:TBE393263 SRI393260:SRI393263 SHM393260:SHM393263 RXQ393260:RXQ393263 RNU393260:RNU393263 RDY393260:RDY393263 QUC393260:QUC393263 QKG393260:QKG393263 QAK393260:QAK393263 PQO393260:PQO393263 PGS393260:PGS393263 OWW393260:OWW393263 ONA393260:ONA393263 ODE393260:ODE393263 NTI393260:NTI393263 NJM393260:NJM393263 MZQ393260:MZQ393263 MPU393260:MPU393263 MFY393260:MFY393263 LWC393260:LWC393263 LMG393260:LMG393263 LCK393260:LCK393263 KSO393260:KSO393263 KIS393260:KIS393263 JYW393260:JYW393263 JPA393260:JPA393263 JFE393260:JFE393263 IVI393260:IVI393263 ILM393260:ILM393263 IBQ393260:IBQ393263 HRU393260:HRU393263 HHY393260:HHY393263 GYC393260:GYC393263 GOG393260:GOG393263 GEK393260:GEK393263 FUO393260:FUO393263 FKS393260:FKS393263 FAW393260:FAW393263 ERA393260:ERA393263 EHE393260:EHE393263 DXI393260:DXI393263 DNM393260:DNM393263 DDQ393260:DDQ393263 CTU393260:CTU393263 CJY393260:CJY393263 CAC393260:CAC393263 BQG393260:BQG393263 BGK393260:BGK393263 AWO393260:AWO393263 AMS393260:AMS393263 ACW393260:ACW393263 TA393260:TA393263 JE393260:JE393263 I393260:I393263 WVQ327724:WVQ327727 WLU327724:WLU327727 WBY327724:WBY327727 VSC327724:VSC327727 VIG327724:VIG327727 UYK327724:UYK327727 UOO327724:UOO327727 UES327724:UES327727 TUW327724:TUW327727 TLA327724:TLA327727 TBE327724:TBE327727 SRI327724:SRI327727 SHM327724:SHM327727 RXQ327724:RXQ327727 RNU327724:RNU327727 RDY327724:RDY327727 QUC327724:QUC327727 QKG327724:QKG327727 QAK327724:QAK327727 PQO327724:PQO327727 PGS327724:PGS327727 OWW327724:OWW327727 ONA327724:ONA327727 ODE327724:ODE327727 NTI327724:NTI327727 NJM327724:NJM327727 MZQ327724:MZQ327727 MPU327724:MPU327727 MFY327724:MFY327727 LWC327724:LWC327727 LMG327724:LMG327727 LCK327724:LCK327727 KSO327724:KSO327727 KIS327724:KIS327727 JYW327724:JYW327727 JPA327724:JPA327727 JFE327724:JFE327727 IVI327724:IVI327727 ILM327724:ILM327727 IBQ327724:IBQ327727 HRU327724:HRU327727 HHY327724:HHY327727 GYC327724:GYC327727 GOG327724:GOG327727 GEK327724:GEK327727 FUO327724:FUO327727 FKS327724:FKS327727 FAW327724:FAW327727 ERA327724:ERA327727 EHE327724:EHE327727 DXI327724:DXI327727 DNM327724:DNM327727 DDQ327724:DDQ327727 CTU327724:CTU327727 CJY327724:CJY327727 CAC327724:CAC327727 BQG327724:BQG327727 BGK327724:BGK327727 AWO327724:AWO327727 AMS327724:AMS327727 ACW327724:ACW327727 TA327724:TA327727 JE327724:JE327727 I327724:I327727 WVQ262188:WVQ262191 WLU262188:WLU262191 WBY262188:WBY262191 VSC262188:VSC262191 VIG262188:VIG262191 UYK262188:UYK262191 UOO262188:UOO262191 UES262188:UES262191 TUW262188:TUW262191 TLA262188:TLA262191 TBE262188:TBE262191 SRI262188:SRI262191 SHM262188:SHM262191 RXQ262188:RXQ262191 RNU262188:RNU262191 RDY262188:RDY262191 QUC262188:QUC262191 QKG262188:QKG262191 QAK262188:QAK262191 PQO262188:PQO262191 PGS262188:PGS262191 OWW262188:OWW262191 ONA262188:ONA262191 ODE262188:ODE262191 NTI262188:NTI262191 NJM262188:NJM262191 MZQ262188:MZQ262191 MPU262188:MPU262191 MFY262188:MFY262191 LWC262188:LWC262191 LMG262188:LMG262191 LCK262188:LCK262191 KSO262188:KSO262191 KIS262188:KIS262191 JYW262188:JYW262191 JPA262188:JPA262191 JFE262188:JFE262191 IVI262188:IVI262191 ILM262188:ILM262191 IBQ262188:IBQ262191 HRU262188:HRU262191 HHY262188:HHY262191 GYC262188:GYC262191 GOG262188:GOG262191 GEK262188:GEK262191 FUO262188:FUO262191 FKS262188:FKS262191 FAW262188:FAW262191 ERA262188:ERA262191 EHE262188:EHE262191 DXI262188:DXI262191 DNM262188:DNM262191 DDQ262188:DDQ262191 CTU262188:CTU262191 CJY262188:CJY262191 CAC262188:CAC262191 BQG262188:BQG262191 BGK262188:BGK262191 AWO262188:AWO262191 AMS262188:AMS262191 ACW262188:ACW262191 TA262188:TA262191 JE262188:JE262191 I262188:I262191 WVQ196652:WVQ196655 WLU196652:WLU196655 WBY196652:WBY196655 VSC196652:VSC196655 VIG196652:VIG196655 UYK196652:UYK196655 UOO196652:UOO196655 UES196652:UES196655 TUW196652:TUW196655 TLA196652:TLA196655 TBE196652:TBE196655 SRI196652:SRI196655 SHM196652:SHM196655 RXQ196652:RXQ196655 RNU196652:RNU196655 RDY196652:RDY196655 QUC196652:QUC196655 QKG196652:QKG196655 QAK196652:QAK196655 PQO196652:PQO196655 PGS196652:PGS196655 OWW196652:OWW196655 ONA196652:ONA196655 ODE196652:ODE196655 NTI196652:NTI196655 NJM196652:NJM196655 MZQ196652:MZQ196655 MPU196652:MPU196655 MFY196652:MFY196655 LWC196652:LWC196655 LMG196652:LMG196655 LCK196652:LCK196655 KSO196652:KSO196655 KIS196652:KIS196655 JYW196652:JYW196655 JPA196652:JPA196655 JFE196652:JFE196655 IVI196652:IVI196655 ILM196652:ILM196655 IBQ196652:IBQ196655 HRU196652:HRU196655 HHY196652:HHY196655 GYC196652:GYC196655 GOG196652:GOG196655 GEK196652:GEK196655 FUO196652:FUO196655 FKS196652:FKS196655 FAW196652:FAW196655 ERA196652:ERA196655 EHE196652:EHE196655 DXI196652:DXI196655 DNM196652:DNM196655 DDQ196652:DDQ196655 CTU196652:CTU196655 CJY196652:CJY196655 CAC196652:CAC196655 BQG196652:BQG196655 BGK196652:BGK196655 AWO196652:AWO196655 AMS196652:AMS196655 ACW196652:ACW196655 TA196652:TA196655 JE196652:JE196655 I196652:I196655 WVQ131116:WVQ131119 WLU131116:WLU131119 WBY131116:WBY131119 VSC131116:VSC131119 VIG131116:VIG131119 UYK131116:UYK131119 UOO131116:UOO131119 UES131116:UES131119 TUW131116:TUW131119 TLA131116:TLA131119 TBE131116:TBE131119 SRI131116:SRI131119 SHM131116:SHM131119 RXQ131116:RXQ131119 RNU131116:RNU131119 RDY131116:RDY131119 QUC131116:QUC131119 QKG131116:QKG131119 QAK131116:QAK131119 PQO131116:PQO131119 PGS131116:PGS131119 OWW131116:OWW131119 ONA131116:ONA131119 ODE131116:ODE131119 NTI131116:NTI131119 NJM131116:NJM131119 MZQ131116:MZQ131119 MPU131116:MPU131119 MFY131116:MFY131119 LWC131116:LWC131119 LMG131116:LMG131119 LCK131116:LCK131119 KSO131116:KSO131119 KIS131116:KIS131119 JYW131116:JYW131119 JPA131116:JPA131119 JFE131116:JFE131119 IVI131116:IVI131119 ILM131116:ILM131119 IBQ131116:IBQ131119 HRU131116:HRU131119 HHY131116:HHY131119 GYC131116:GYC131119 GOG131116:GOG131119 GEK131116:GEK131119 FUO131116:FUO131119 FKS131116:FKS131119 FAW131116:FAW131119 ERA131116:ERA131119 EHE131116:EHE131119 DXI131116:DXI131119 DNM131116:DNM131119 DDQ131116:DDQ131119 CTU131116:CTU131119 CJY131116:CJY131119 CAC131116:CAC131119 BQG131116:BQG131119 BGK131116:BGK131119 AWO131116:AWO131119 AMS131116:AMS131119 ACW131116:ACW131119 TA131116:TA131119 JE131116:JE131119 I131116:I131119 WVQ65580:WVQ65583 WLU65580:WLU65583 WBY65580:WBY65583 VSC65580:VSC65583 VIG65580:VIG65583 UYK65580:UYK65583 UOO65580:UOO65583 UES65580:UES65583 TUW65580:TUW65583 TLA65580:TLA65583 TBE65580:TBE65583 SRI65580:SRI65583 SHM65580:SHM65583 RXQ65580:RXQ65583 RNU65580:RNU65583 RDY65580:RDY65583 QUC65580:QUC65583 QKG65580:QKG65583 QAK65580:QAK65583 PQO65580:PQO65583 PGS65580:PGS65583 OWW65580:OWW65583 ONA65580:ONA65583 ODE65580:ODE65583 NTI65580:NTI65583 NJM65580:NJM65583 MZQ65580:MZQ65583 MPU65580:MPU65583 MFY65580:MFY65583 LWC65580:LWC65583 LMG65580:LMG65583 LCK65580:LCK65583 KSO65580:KSO65583 KIS65580:KIS65583 JYW65580:JYW65583 JPA65580:JPA65583 JFE65580:JFE65583 IVI65580:IVI65583 ILM65580:ILM65583 IBQ65580:IBQ65583 HRU65580:HRU65583 HHY65580:HHY65583 GYC65580:GYC65583 GOG65580:GOG65583 GEK65580:GEK65583 FUO65580:FUO65583 FKS65580:FKS65583 FAW65580:FAW65583 ERA65580:ERA65583 EHE65580:EHE65583 DXI65580:DXI65583 DNM65580:DNM65583 DDQ65580:DDQ65583 CTU65580:CTU65583 CJY65580:CJY65583 CAC65580:CAC65583 BQG65580:BQG65583 BGK65580:BGK65583 AWO65580:AWO65583 AMS65580:AMS65583 ACW65580:ACW65583 TA65580:TA65583 JE65580:JE65583 I65580:I65583 WVQ44:WVQ47 WLU44:WLU47 WBY44:WBY47 VSC44:VSC47 VIG44:VIG47 UYK44:UYK47 UOO44:UOO47 UES44:UES47 TUW44:TUW47 TLA44:TLA47 TBE44:TBE47 SRI44:SRI47 SHM44:SHM47 RXQ44:RXQ47 RNU44:RNU47 RDY44:RDY47 QUC44:QUC47 QKG44:QKG47 QAK44:QAK47 PQO44:PQO47 PGS44:PGS47 OWW44:OWW47 ONA44:ONA47 ODE44:ODE47 NTI44:NTI47 NJM44:NJM47 MZQ44:MZQ47 MPU44:MPU47 MFY44:MFY47 LWC44:LWC47 LMG44:LMG47 LCK44:LCK47 KSO44:KSO47 KIS44:KIS47 JYW44:JYW47 JPA44:JPA47 JFE44:JFE47 IVI44:IVI47 ILM44:ILM47 IBQ44:IBQ47 HRU44:HRU47 HHY44:HHY47 GYC44:GYC47 GOG44:GOG47 GEK44:GEK47 FUO44:FUO47 FKS44:FKS47 FAW44:FAW47 ERA44:ERA47 EHE44:EHE47 DXI44:DXI47 DNM44:DNM47 DDQ44:DDQ47 CTU44:CTU47 CJY44:CJY47 CAC44:CAC47 BQG44:BQG47 BGK44:BGK47 AWO44:AWO47 AMS44:AMS47 ACW44:ACW47 TA44:TA47 JE44:JE47">
      <formula1>$I$67:$I$158</formula1>
    </dataValidation>
  </dataValidations>
  <pageMargins left="0.75" right="0.25" top="0.5" bottom="0.3" header="0.5" footer="0.5"/>
  <pageSetup scale="91" orientation="portrait" r:id="rId1"/>
  <headerFooter alignWithMargins="0">
    <oddHeader>&amp;R6.2.1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3"/>
  <sheetViews>
    <sheetView zoomScale="85" zoomScaleNormal="85" workbookViewId="0">
      <pane ySplit="7" topLeftCell="A107" activePane="bottomLeft" state="frozen"/>
      <selection activeCell="N45" sqref="N45"/>
      <selection pane="bottomLeft" activeCell="J39" sqref="J38:J39"/>
    </sheetView>
  </sheetViews>
  <sheetFormatPr defaultRowHeight="12.75"/>
  <cols>
    <col min="1" max="1" width="27.85546875" style="59" customWidth="1"/>
    <col min="2" max="2" width="9.85546875" style="59" bestFit="1" customWidth="1"/>
    <col min="3" max="3" width="9.140625" style="59"/>
    <col min="4" max="4" width="9.140625" style="59" hidden="1" customWidth="1"/>
    <col min="5" max="5" width="9.140625" style="62" hidden="1" customWidth="1"/>
    <col min="6" max="6" width="14.28515625" style="62" hidden="1" customWidth="1"/>
    <col min="7" max="7" width="12.7109375" style="62" hidden="1" customWidth="1"/>
    <col min="8" max="8" width="12.42578125" style="62" hidden="1" customWidth="1"/>
    <col min="9" max="9" width="16.5703125" style="62" customWidth="1"/>
    <col min="10" max="10" width="18.7109375" style="62" customWidth="1"/>
    <col min="11" max="11" width="16.5703125" style="59" customWidth="1"/>
    <col min="12" max="12" width="14.7109375" style="59" bestFit="1" customWidth="1"/>
    <col min="13" max="254" width="9.140625" style="59"/>
    <col min="255" max="255" width="27.85546875" style="59" customWidth="1"/>
    <col min="256" max="257" width="9.140625" style="59"/>
    <col min="258" max="261" width="0" style="59" hidden="1" customWidth="1"/>
    <col min="262" max="262" width="16.5703125" style="59" customWidth="1"/>
    <col min="263" max="263" width="18.7109375" style="59" customWidth="1"/>
    <col min="264" max="264" width="16.5703125" style="59" customWidth="1"/>
    <col min="265" max="510" width="9.140625" style="59"/>
    <col min="511" max="511" width="27.85546875" style="59" customWidth="1"/>
    <col min="512" max="513" width="9.140625" style="59"/>
    <col min="514" max="517" width="0" style="59" hidden="1" customWidth="1"/>
    <col min="518" max="518" width="16.5703125" style="59" customWidth="1"/>
    <col min="519" max="519" width="18.7109375" style="59" customWidth="1"/>
    <col min="520" max="520" width="16.5703125" style="59" customWidth="1"/>
    <col min="521" max="766" width="9.140625" style="59"/>
    <col min="767" max="767" width="27.85546875" style="59" customWidth="1"/>
    <col min="768" max="769" width="9.140625" style="59"/>
    <col min="770" max="773" width="0" style="59" hidden="1" customWidth="1"/>
    <col min="774" max="774" width="16.5703125" style="59" customWidth="1"/>
    <col min="775" max="775" width="18.7109375" style="59" customWidth="1"/>
    <col min="776" max="776" width="16.5703125" style="59" customWidth="1"/>
    <col min="777" max="1022" width="9.140625" style="59"/>
    <col min="1023" max="1023" width="27.85546875" style="59" customWidth="1"/>
    <col min="1024" max="1025" width="9.140625" style="59"/>
    <col min="1026" max="1029" width="0" style="59" hidden="1" customWidth="1"/>
    <col min="1030" max="1030" width="16.5703125" style="59" customWidth="1"/>
    <col min="1031" max="1031" width="18.7109375" style="59" customWidth="1"/>
    <col min="1032" max="1032" width="16.5703125" style="59" customWidth="1"/>
    <col min="1033" max="1278" width="9.140625" style="59"/>
    <col min="1279" max="1279" width="27.85546875" style="59" customWidth="1"/>
    <col min="1280" max="1281" width="9.140625" style="59"/>
    <col min="1282" max="1285" width="0" style="59" hidden="1" customWidth="1"/>
    <col min="1286" max="1286" width="16.5703125" style="59" customWidth="1"/>
    <col min="1287" max="1287" width="18.7109375" style="59" customWidth="1"/>
    <col min="1288" max="1288" width="16.5703125" style="59" customWidth="1"/>
    <col min="1289" max="1534" width="9.140625" style="59"/>
    <col min="1535" max="1535" width="27.85546875" style="59" customWidth="1"/>
    <col min="1536" max="1537" width="9.140625" style="59"/>
    <col min="1538" max="1541" width="0" style="59" hidden="1" customWidth="1"/>
    <col min="1542" max="1542" width="16.5703125" style="59" customWidth="1"/>
    <col min="1543" max="1543" width="18.7109375" style="59" customWidth="1"/>
    <col min="1544" max="1544" width="16.5703125" style="59" customWidth="1"/>
    <col min="1545" max="1790" width="9.140625" style="59"/>
    <col min="1791" max="1791" width="27.85546875" style="59" customWidth="1"/>
    <col min="1792" max="1793" width="9.140625" style="59"/>
    <col min="1794" max="1797" width="0" style="59" hidden="1" customWidth="1"/>
    <col min="1798" max="1798" width="16.5703125" style="59" customWidth="1"/>
    <col min="1799" max="1799" width="18.7109375" style="59" customWidth="1"/>
    <col min="1800" max="1800" width="16.5703125" style="59" customWidth="1"/>
    <col min="1801" max="2046" width="9.140625" style="59"/>
    <col min="2047" max="2047" width="27.85546875" style="59" customWidth="1"/>
    <col min="2048" max="2049" width="9.140625" style="59"/>
    <col min="2050" max="2053" width="0" style="59" hidden="1" customWidth="1"/>
    <col min="2054" max="2054" width="16.5703125" style="59" customWidth="1"/>
    <col min="2055" max="2055" width="18.7109375" style="59" customWidth="1"/>
    <col min="2056" max="2056" width="16.5703125" style="59" customWidth="1"/>
    <col min="2057" max="2302" width="9.140625" style="59"/>
    <col min="2303" max="2303" width="27.85546875" style="59" customWidth="1"/>
    <col min="2304" max="2305" width="9.140625" style="59"/>
    <col min="2306" max="2309" width="0" style="59" hidden="1" customWidth="1"/>
    <col min="2310" max="2310" width="16.5703125" style="59" customWidth="1"/>
    <col min="2311" max="2311" width="18.7109375" style="59" customWidth="1"/>
    <col min="2312" max="2312" width="16.5703125" style="59" customWidth="1"/>
    <col min="2313" max="2558" width="9.140625" style="59"/>
    <col min="2559" max="2559" width="27.85546875" style="59" customWidth="1"/>
    <col min="2560" max="2561" width="9.140625" style="59"/>
    <col min="2562" max="2565" width="0" style="59" hidden="1" customWidth="1"/>
    <col min="2566" max="2566" width="16.5703125" style="59" customWidth="1"/>
    <col min="2567" max="2567" width="18.7109375" style="59" customWidth="1"/>
    <col min="2568" max="2568" width="16.5703125" style="59" customWidth="1"/>
    <col min="2569" max="2814" width="9.140625" style="59"/>
    <col min="2815" max="2815" width="27.85546875" style="59" customWidth="1"/>
    <col min="2816" max="2817" width="9.140625" style="59"/>
    <col min="2818" max="2821" width="0" style="59" hidden="1" customWidth="1"/>
    <col min="2822" max="2822" width="16.5703125" style="59" customWidth="1"/>
    <col min="2823" max="2823" width="18.7109375" style="59" customWidth="1"/>
    <col min="2824" max="2824" width="16.5703125" style="59" customWidth="1"/>
    <col min="2825" max="3070" width="9.140625" style="59"/>
    <col min="3071" max="3071" width="27.85546875" style="59" customWidth="1"/>
    <col min="3072" max="3073" width="9.140625" style="59"/>
    <col min="3074" max="3077" width="0" style="59" hidden="1" customWidth="1"/>
    <col min="3078" max="3078" width="16.5703125" style="59" customWidth="1"/>
    <col min="3079" max="3079" width="18.7109375" style="59" customWidth="1"/>
    <col min="3080" max="3080" width="16.5703125" style="59" customWidth="1"/>
    <col min="3081" max="3326" width="9.140625" style="59"/>
    <col min="3327" max="3327" width="27.85546875" style="59" customWidth="1"/>
    <col min="3328" max="3329" width="9.140625" style="59"/>
    <col min="3330" max="3333" width="0" style="59" hidden="1" customWidth="1"/>
    <col min="3334" max="3334" width="16.5703125" style="59" customWidth="1"/>
    <col min="3335" max="3335" width="18.7109375" style="59" customWidth="1"/>
    <col min="3336" max="3336" width="16.5703125" style="59" customWidth="1"/>
    <col min="3337" max="3582" width="9.140625" style="59"/>
    <col min="3583" max="3583" width="27.85546875" style="59" customWidth="1"/>
    <col min="3584" max="3585" width="9.140625" style="59"/>
    <col min="3586" max="3589" width="0" style="59" hidden="1" customWidth="1"/>
    <col min="3590" max="3590" width="16.5703125" style="59" customWidth="1"/>
    <col min="3591" max="3591" width="18.7109375" style="59" customWidth="1"/>
    <col min="3592" max="3592" width="16.5703125" style="59" customWidth="1"/>
    <col min="3593" max="3838" width="9.140625" style="59"/>
    <col min="3839" max="3839" width="27.85546875" style="59" customWidth="1"/>
    <col min="3840" max="3841" width="9.140625" style="59"/>
    <col min="3842" max="3845" width="0" style="59" hidden="1" customWidth="1"/>
    <col min="3846" max="3846" width="16.5703125" style="59" customWidth="1"/>
    <col min="3847" max="3847" width="18.7109375" style="59" customWidth="1"/>
    <col min="3848" max="3848" width="16.5703125" style="59" customWidth="1"/>
    <col min="3849" max="4094" width="9.140625" style="59"/>
    <col min="4095" max="4095" width="27.85546875" style="59" customWidth="1"/>
    <col min="4096" max="4097" width="9.140625" style="59"/>
    <col min="4098" max="4101" width="0" style="59" hidden="1" customWidth="1"/>
    <col min="4102" max="4102" width="16.5703125" style="59" customWidth="1"/>
    <col min="4103" max="4103" width="18.7109375" style="59" customWidth="1"/>
    <col min="4104" max="4104" width="16.5703125" style="59" customWidth="1"/>
    <col min="4105" max="4350" width="9.140625" style="59"/>
    <col min="4351" max="4351" width="27.85546875" style="59" customWidth="1"/>
    <col min="4352" max="4353" width="9.140625" style="59"/>
    <col min="4354" max="4357" width="0" style="59" hidden="1" customWidth="1"/>
    <col min="4358" max="4358" width="16.5703125" style="59" customWidth="1"/>
    <col min="4359" max="4359" width="18.7109375" style="59" customWidth="1"/>
    <col min="4360" max="4360" width="16.5703125" style="59" customWidth="1"/>
    <col min="4361" max="4606" width="9.140625" style="59"/>
    <col min="4607" max="4607" width="27.85546875" style="59" customWidth="1"/>
    <col min="4608" max="4609" width="9.140625" style="59"/>
    <col min="4610" max="4613" width="0" style="59" hidden="1" customWidth="1"/>
    <col min="4614" max="4614" width="16.5703125" style="59" customWidth="1"/>
    <col min="4615" max="4615" width="18.7109375" style="59" customWidth="1"/>
    <col min="4616" max="4616" width="16.5703125" style="59" customWidth="1"/>
    <col min="4617" max="4862" width="9.140625" style="59"/>
    <col min="4863" max="4863" width="27.85546875" style="59" customWidth="1"/>
    <col min="4864" max="4865" width="9.140625" style="59"/>
    <col min="4866" max="4869" width="0" style="59" hidden="1" customWidth="1"/>
    <col min="4870" max="4870" width="16.5703125" style="59" customWidth="1"/>
    <col min="4871" max="4871" width="18.7109375" style="59" customWidth="1"/>
    <col min="4872" max="4872" width="16.5703125" style="59" customWidth="1"/>
    <col min="4873" max="5118" width="9.140625" style="59"/>
    <col min="5119" max="5119" width="27.85546875" style="59" customWidth="1"/>
    <col min="5120" max="5121" width="9.140625" style="59"/>
    <col min="5122" max="5125" width="0" style="59" hidden="1" customWidth="1"/>
    <col min="5126" max="5126" width="16.5703125" style="59" customWidth="1"/>
    <col min="5127" max="5127" width="18.7109375" style="59" customWidth="1"/>
    <col min="5128" max="5128" width="16.5703125" style="59" customWidth="1"/>
    <col min="5129" max="5374" width="9.140625" style="59"/>
    <col min="5375" max="5375" width="27.85546875" style="59" customWidth="1"/>
    <col min="5376" max="5377" width="9.140625" style="59"/>
    <col min="5378" max="5381" width="0" style="59" hidden="1" customWidth="1"/>
    <col min="5382" max="5382" width="16.5703125" style="59" customWidth="1"/>
    <col min="5383" max="5383" width="18.7109375" style="59" customWidth="1"/>
    <col min="5384" max="5384" width="16.5703125" style="59" customWidth="1"/>
    <col min="5385" max="5630" width="9.140625" style="59"/>
    <col min="5631" max="5631" width="27.85546875" style="59" customWidth="1"/>
    <col min="5632" max="5633" width="9.140625" style="59"/>
    <col min="5634" max="5637" width="0" style="59" hidden="1" customWidth="1"/>
    <col min="5638" max="5638" width="16.5703125" style="59" customWidth="1"/>
    <col min="5639" max="5639" width="18.7109375" style="59" customWidth="1"/>
    <col min="5640" max="5640" width="16.5703125" style="59" customWidth="1"/>
    <col min="5641" max="5886" width="9.140625" style="59"/>
    <col min="5887" max="5887" width="27.85546875" style="59" customWidth="1"/>
    <col min="5888" max="5889" width="9.140625" style="59"/>
    <col min="5890" max="5893" width="0" style="59" hidden="1" customWidth="1"/>
    <col min="5894" max="5894" width="16.5703125" style="59" customWidth="1"/>
    <col min="5895" max="5895" width="18.7109375" style="59" customWidth="1"/>
    <col min="5896" max="5896" width="16.5703125" style="59" customWidth="1"/>
    <col min="5897" max="6142" width="9.140625" style="59"/>
    <col min="6143" max="6143" width="27.85546875" style="59" customWidth="1"/>
    <col min="6144" max="6145" width="9.140625" style="59"/>
    <col min="6146" max="6149" width="0" style="59" hidden="1" customWidth="1"/>
    <col min="6150" max="6150" width="16.5703125" style="59" customWidth="1"/>
    <col min="6151" max="6151" width="18.7109375" style="59" customWidth="1"/>
    <col min="6152" max="6152" width="16.5703125" style="59" customWidth="1"/>
    <col min="6153" max="6398" width="9.140625" style="59"/>
    <col min="6399" max="6399" width="27.85546875" style="59" customWidth="1"/>
    <col min="6400" max="6401" width="9.140625" style="59"/>
    <col min="6402" max="6405" width="0" style="59" hidden="1" customWidth="1"/>
    <col min="6406" max="6406" width="16.5703125" style="59" customWidth="1"/>
    <col min="6407" max="6407" width="18.7109375" style="59" customWidth="1"/>
    <col min="6408" max="6408" width="16.5703125" style="59" customWidth="1"/>
    <col min="6409" max="6654" width="9.140625" style="59"/>
    <col min="6655" max="6655" width="27.85546875" style="59" customWidth="1"/>
    <col min="6656" max="6657" width="9.140625" style="59"/>
    <col min="6658" max="6661" width="0" style="59" hidden="1" customWidth="1"/>
    <col min="6662" max="6662" width="16.5703125" style="59" customWidth="1"/>
    <col min="6663" max="6663" width="18.7109375" style="59" customWidth="1"/>
    <col min="6664" max="6664" width="16.5703125" style="59" customWidth="1"/>
    <col min="6665" max="6910" width="9.140625" style="59"/>
    <col min="6911" max="6911" width="27.85546875" style="59" customWidth="1"/>
    <col min="6912" max="6913" width="9.140625" style="59"/>
    <col min="6914" max="6917" width="0" style="59" hidden="1" customWidth="1"/>
    <col min="6918" max="6918" width="16.5703125" style="59" customWidth="1"/>
    <col min="6919" max="6919" width="18.7109375" style="59" customWidth="1"/>
    <col min="6920" max="6920" width="16.5703125" style="59" customWidth="1"/>
    <col min="6921" max="7166" width="9.140625" style="59"/>
    <col min="7167" max="7167" width="27.85546875" style="59" customWidth="1"/>
    <col min="7168" max="7169" width="9.140625" style="59"/>
    <col min="7170" max="7173" width="0" style="59" hidden="1" customWidth="1"/>
    <col min="7174" max="7174" width="16.5703125" style="59" customWidth="1"/>
    <col min="7175" max="7175" width="18.7109375" style="59" customWidth="1"/>
    <col min="7176" max="7176" width="16.5703125" style="59" customWidth="1"/>
    <col min="7177" max="7422" width="9.140625" style="59"/>
    <col min="7423" max="7423" width="27.85546875" style="59" customWidth="1"/>
    <col min="7424" max="7425" width="9.140625" style="59"/>
    <col min="7426" max="7429" width="0" style="59" hidden="1" customWidth="1"/>
    <col min="7430" max="7430" width="16.5703125" style="59" customWidth="1"/>
    <col min="7431" max="7431" width="18.7109375" style="59" customWidth="1"/>
    <col min="7432" max="7432" width="16.5703125" style="59" customWidth="1"/>
    <col min="7433" max="7678" width="9.140625" style="59"/>
    <col min="7679" max="7679" width="27.85546875" style="59" customWidth="1"/>
    <col min="7680" max="7681" width="9.140625" style="59"/>
    <col min="7682" max="7685" width="0" style="59" hidden="1" customWidth="1"/>
    <col min="7686" max="7686" width="16.5703125" style="59" customWidth="1"/>
    <col min="7687" max="7687" width="18.7109375" style="59" customWidth="1"/>
    <col min="7688" max="7688" width="16.5703125" style="59" customWidth="1"/>
    <col min="7689" max="7934" width="9.140625" style="59"/>
    <col min="7935" max="7935" width="27.85546875" style="59" customWidth="1"/>
    <col min="7936" max="7937" width="9.140625" style="59"/>
    <col min="7938" max="7941" width="0" style="59" hidden="1" customWidth="1"/>
    <col min="7942" max="7942" width="16.5703125" style="59" customWidth="1"/>
    <col min="7943" max="7943" width="18.7109375" style="59" customWidth="1"/>
    <col min="7944" max="7944" width="16.5703125" style="59" customWidth="1"/>
    <col min="7945" max="8190" width="9.140625" style="59"/>
    <col min="8191" max="8191" width="27.85546875" style="59" customWidth="1"/>
    <col min="8192" max="8193" width="9.140625" style="59"/>
    <col min="8194" max="8197" width="0" style="59" hidden="1" customWidth="1"/>
    <col min="8198" max="8198" width="16.5703125" style="59" customWidth="1"/>
    <col min="8199" max="8199" width="18.7109375" style="59" customWidth="1"/>
    <col min="8200" max="8200" width="16.5703125" style="59" customWidth="1"/>
    <col min="8201" max="8446" width="9.140625" style="59"/>
    <col min="8447" max="8447" width="27.85546875" style="59" customWidth="1"/>
    <col min="8448" max="8449" width="9.140625" style="59"/>
    <col min="8450" max="8453" width="0" style="59" hidden="1" customWidth="1"/>
    <col min="8454" max="8454" width="16.5703125" style="59" customWidth="1"/>
    <col min="8455" max="8455" width="18.7109375" style="59" customWidth="1"/>
    <col min="8456" max="8456" width="16.5703125" style="59" customWidth="1"/>
    <col min="8457" max="8702" width="9.140625" style="59"/>
    <col min="8703" max="8703" width="27.85546875" style="59" customWidth="1"/>
    <col min="8704" max="8705" width="9.140625" style="59"/>
    <col min="8706" max="8709" width="0" style="59" hidden="1" customWidth="1"/>
    <col min="8710" max="8710" width="16.5703125" style="59" customWidth="1"/>
    <col min="8711" max="8711" width="18.7109375" style="59" customWidth="1"/>
    <col min="8712" max="8712" width="16.5703125" style="59" customWidth="1"/>
    <col min="8713" max="8958" width="9.140625" style="59"/>
    <col min="8959" max="8959" width="27.85546875" style="59" customWidth="1"/>
    <col min="8960" max="8961" width="9.140625" style="59"/>
    <col min="8962" max="8965" width="0" style="59" hidden="1" customWidth="1"/>
    <col min="8966" max="8966" width="16.5703125" style="59" customWidth="1"/>
    <col min="8967" max="8967" width="18.7109375" style="59" customWidth="1"/>
    <col min="8968" max="8968" width="16.5703125" style="59" customWidth="1"/>
    <col min="8969" max="9214" width="9.140625" style="59"/>
    <col min="9215" max="9215" width="27.85546875" style="59" customWidth="1"/>
    <col min="9216" max="9217" width="9.140625" style="59"/>
    <col min="9218" max="9221" width="0" style="59" hidden="1" customWidth="1"/>
    <col min="9222" max="9222" width="16.5703125" style="59" customWidth="1"/>
    <col min="9223" max="9223" width="18.7109375" style="59" customWidth="1"/>
    <col min="9224" max="9224" width="16.5703125" style="59" customWidth="1"/>
    <col min="9225" max="9470" width="9.140625" style="59"/>
    <col min="9471" max="9471" width="27.85546875" style="59" customWidth="1"/>
    <col min="9472" max="9473" width="9.140625" style="59"/>
    <col min="9474" max="9477" width="0" style="59" hidden="1" customWidth="1"/>
    <col min="9478" max="9478" width="16.5703125" style="59" customWidth="1"/>
    <col min="9479" max="9479" width="18.7109375" style="59" customWidth="1"/>
    <col min="9480" max="9480" width="16.5703125" style="59" customWidth="1"/>
    <col min="9481" max="9726" width="9.140625" style="59"/>
    <col min="9727" max="9727" width="27.85546875" style="59" customWidth="1"/>
    <col min="9728" max="9729" width="9.140625" style="59"/>
    <col min="9730" max="9733" width="0" style="59" hidden="1" customWidth="1"/>
    <col min="9734" max="9734" width="16.5703125" style="59" customWidth="1"/>
    <col min="9735" max="9735" width="18.7109375" style="59" customWidth="1"/>
    <col min="9736" max="9736" width="16.5703125" style="59" customWidth="1"/>
    <col min="9737" max="9982" width="9.140625" style="59"/>
    <col min="9983" max="9983" width="27.85546875" style="59" customWidth="1"/>
    <col min="9984" max="9985" width="9.140625" style="59"/>
    <col min="9986" max="9989" width="0" style="59" hidden="1" customWidth="1"/>
    <col min="9990" max="9990" width="16.5703125" style="59" customWidth="1"/>
    <col min="9991" max="9991" width="18.7109375" style="59" customWidth="1"/>
    <col min="9992" max="9992" width="16.5703125" style="59" customWidth="1"/>
    <col min="9993" max="10238" width="9.140625" style="59"/>
    <col min="10239" max="10239" width="27.85546875" style="59" customWidth="1"/>
    <col min="10240" max="10241" width="9.140625" style="59"/>
    <col min="10242" max="10245" width="0" style="59" hidden="1" customWidth="1"/>
    <col min="10246" max="10246" width="16.5703125" style="59" customWidth="1"/>
    <col min="10247" max="10247" width="18.7109375" style="59" customWidth="1"/>
    <col min="10248" max="10248" width="16.5703125" style="59" customWidth="1"/>
    <col min="10249" max="10494" width="9.140625" style="59"/>
    <col min="10495" max="10495" width="27.85546875" style="59" customWidth="1"/>
    <col min="10496" max="10497" width="9.140625" style="59"/>
    <col min="10498" max="10501" width="0" style="59" hidden="1" customWidth="1"/>
    <col min="10502" max="10502" width="16.5703125" style="59" customWidth="1"/>
    <col min="10503" max="10503" width="18.7109375" style="59" customWidth="1"/>
    <col min="10504" max="10504" width="16.5703125" style="59" customWidth="1"/>
    <col min="10505" max="10750" width="9.140625" style="59"/>
    <col min="10751" max="10751" width="27.85546875" style="59" customWidth="1"/>
    <col min="10752" max="10753" width="9.140625" style="59"/>
    <col min="10754" max="10757" width="0" style="59" hidden="1" customWidth="1"/>
    <col min="10758" max="10758" width="16.5703125" style="59" customWidth="1"/>
    <col min="10759" max="10759" width="18.7109375" style="59" customWidth="1"/>
    <col min="10760" max="10760" width="16.5703125" style="59" customWidth="1"/>
    <col min="10761" max="11006" width="9.140625" style="59"/>
    <col min="11007" max="11007" width="27.85546875" style="59" customWidth="1"/>
    <col min="11008" max="11009" width="9.140625" style="59"/>
    <col min="11010" max="11013" width="0" style="59" hidden="1" customWidth="1"/>
    <col min="11014" max="11014" width="16.5703125" style="59" customWidth="1"/>
    <col min="11015" max="11015" width="18.7109375" style="59" customWidth="1"/>
    <col min="11016" max="11016" width="16.5703125" style="59" customWidth="1"/>
    <col min="11017" max="11262" width="9.140625" style="59"/>
    <col min="11263" max="11263" width="27.85546875" style="59" customWidth="1"/>
    <col min="11264" max="11265" width="9.140625" style="59"/>
    <col min="11266" max="11269" width="0" style="59" hidden="1" customWidth="1"/>
    <col min="11270" max="11270" width="16.5703125" style="59" customWidth="1"/>
    <col min="11271" max="11271" width="18.7109375" style="59" customWidth="1"/>
    <col min="11272" max="11272" width="16.5703125" style="59" customWidth="1"/>
    <col min="11273" max="11518" width="9.140625" style="59"/>
    <col min="11519" max="11519" width="27.85546875" style="59" customWidth="1"/>
    <col min="11520" max="11521" width="9.140625" style="59"/>
    <col min="11522" max="11525" width="0" style="59" hidden="1" customWidth="1"/>
    <col min="11526" max="11526" width="16.5703125" style="59" customWidth="1"/>
    <col min="11527" max="11527" width="18.7109375" style="59" customWidth="1"/>
    <col min="11528" max="11528" width="16.5703125" style="59" customWidth="1"/>
    <col min="11529" max="11774" width="9.140625" style="59"/>
    <col min="11775" max="11775" width="27.85546875" style="59" customWidth="1"/>
    <col min="11776" max="11777" width="9.140625" style="59"/>
    <col min="11778" max="11781" width="0" style="59" hidden="1" customWidth="1"/>
    <col min="11782" max="11782" width="16.5703125" style="59" customWidth="1"/>
    <col min="11783" max="11783" width="18.7109375" style="59" customWidth="1"/>
    <col min="11784" max="11784" width="16.5703125" style="59" customWidth="1"/>
    <col min="11785" max="12030" width="9.140625" style="59"/>
    <col min="12031" max="12031" width="27.85546875" style="59" customWidth="1"/>
    <col min="12032" max="12033" width="9.140625" style="59"/>
    <col min="12034" max="12037" width="0" style="59" hidden="1" customWidth="1"/>
    <col min="12038" max="12038" width="16.5703125" style="59" customWidth="1"/>
    <col min="12039" max="12039" width="18.7109375" style="59" customWidth="1"/>
    <col min="12040" max="12040" width="16.5703125" style="59" customWidth="1"/>
    <col min="12041" max="12286" width="9.140625" style="59"/>
    <col min="12287" max="12287" width="27.85546875" style="59" customWidth="1"/>
    <col min="12288" max="12289" width="9.140625" style="59"/>
    <col min="12290" max="12293" width="0" style="59" hidden="1" customWidth="1"/>
    <col min="12294" max="12294" width="16.5703125" style="59" customWidth="1"/>
    <col min="12295" max="12295" width="18.7109375" style="59" customWidth="1"/>
    <col min="12296" max="12296" width="16.5703125" style="59" customWidth="1"/>
    <col min="12297" max="12542" width="9.140625" style="59"/>
    <col min="12543" max="12543" width="27.85546875" style="59" customWidth="1"/>
    <col min="12544" max="12545" width="9.140625" style="59"/>
    <col min="12546" max="12549" width="0" style="59" hidden="1" customWidth="1"/>
    <col min="12550" max="12550" width="16.5703125" style="59" customWidth="1"/>
    <col min="12551" max="12551" width="18.7109375" style="59" customWidth="1"/>
    <col min="12552" max="12552" width="16.5703125" style="59" customWidth="1"/>
    <col min="12553" max="12798" width="9.140625" style="59"/>
    <col min="12799" max="12799" width="27.85546875" style="59" customWidth="1"/>
    <col min="12800" max="12801" width="9.140625" style="59"/>
    <col min="12802" max="12805" width="0" style="59" hidden="1" customWidth="1"/>
    <col min="12806" max="12806" width="16.5703125" style="59" customWidth="1"/>
    <col min="12807" max="12807" width="18.7109375" style="59" customWidth="1"/>
    <col min="12808" max="12808" width="16.5703125" style="59" customWidth="1"/>
    <col min="12809" max="13054" width="9.140625" style="59"/>
    <col min="13055" max="13055" width="27.85546875" style="59" customWidth="1"/>
    <col min="13056" max="13057" width="9.140625" style="59"/>
    <col min="13058" max="13061" width="0" style="59" hidden="1" customWidth="1"/>
    <col min="13062" max="13062" width="16.5703125" style="59" customWidth="1"/>
    <col min="13063" max="13063" width="18.7109375" style="59" customWidth="1"/>
    <col min="13064" max="13064" width="16.5703125" style="59" customWidth="1"/>
    <col min="13065" max="13310" width="9.140625" style="59"/>
    <col min="13311" max="13311" width="27.85546875" style="59" customWidth="1"/>
    <col min="13312" max="13313" width="9.140625" style="59"/>
    <col min="13314" max="13317" width="0" style="59" hidden="1" customWidth="1"/>
    <col min="13318" max="13318" width="16.5703125" style="59" customWidth="1"/>
    <col min="13319" max="13319" width="18.7109375" style="59" customWidth="1"/>
    <col min="13320" max="13320" width="16.5703125" style="59" customWidth="1"/>
    <col min="13321" max="13566" width="9.140625" style="59"/>
    <col min="13567" max="13567" width="27.85546875" style="59" customWidth="1"/>
    <col min="13568" max="13569" width="9.140625" style="59"/>
    <col min="13570" max="13573" width="0" style="59" hidden="1" customWidth="1"/>
    <col min="13574" max="13574" width="16.5703125" style="59" customWidth="1"/>
    <col min="13575" max="13575" width="18.7109375" style="59" customWidth="1"/>
    <col min="13576" max="13576" width="16.5703125" style="59" customWidth="1"/>
    <col min="13577" max="13822" width="9.140625" style="59"/>
    <col min="13823" max="13823" width="27.85546875" style="59" customWidth="1"/>
    <col min="13824" max="13825" width="9.140625" style="59"/>
    <col min="13826" max="13829" width="0" style="59" hidden="1" customWidth="1"/>
    <col min="13830" max="13830" width="16.5703125" style="59" customWidth="1"/>
    <col min="13831" max="13831" width="18.7109375" style="59" customWidth="1"/>
    <col min="13832" max="13832" width="16.5703125" style="59" customWidth="1"/>
    <col min="13833" max="14078" width="9.140625" style="59"/>
    <col min="14079" max="14079" width="27.85546875" style="59" customWidth="1"/>
    <col min="14080" max="14081" width="9.140625" style="59"/>
    <col min="14082" max="14085" width="0" style="59" hidden="1" customWidth="1"/>
    <col min="14086" max="14086" width="16.5703125" style="59" customWidth="1"/>
    <col min="14087" max="14087" width="18.7109375" style="59" customWidth="1"/>
    <col min="14088" max="14088" width="16.5703125" style="59" customWidth="1"/>
    <col min="14089" max="14334" width="9.140625" style="59"/>
    <col min="14335" max="14335" width="27.85546875" style="59" customWidth="1"/>
    <col min="14336" max="14337" width="9.140625" style="59"/>
    <col min="14338" max="14341" width="0" style="59" hidden="1" customWidth="1"/>
    <col min="14342" max="14342" width="16.5703125" style="59" customWidth="1"/>
    <col min="14343" max="14343" width="18.7109375" style="59" customWidth="1"/>
    <col min="14344" max="14344" width="16.5703125" style="59" customWidth="1"/>
    <col min="14345" max="14590" width="9.140625" style="59"/>
    <col min="14591" max="14591" width="27.85546875" style="59" customWidth="1"/>
    <col min="14592" max="14593" width="9.140625" style="59"/>
    <col min="14594" max="14597" width="0" style="59" hidden="1" customWidth="1"/>
    <col min="14598" max="14598" width="16.5703125" style="59" customWidth="1"/>
    <col min="14599" max="14599" width="18.7109375" style="59" customWidth="1"/>
    <col min="14600" max="14600" width="16.5703125" style="59" customWidth="1"/>
    <col min="14601" max="14846" width="9.140625" style="59"/>
    <col min="14847" max="14847" width="27.85546875" style="59" customWidth="1"/>
    <col min="14848" max="14849" width="9.140625" style="59"/>
    <col min="14850" max="14853" width="0" style="59" hidden="1" customWidth="1"/>
    <col min="14854" max="14854" width="16.5703125" style="59" customWidth="1"/>
    <col min="14855" max="14855" width="18.7109375" style="59" customWidth="1"/>
    <col min="14856" max="14856" width="16.5703125" style="59" customWidth="1"/>
    <col min="14857" max="15102" width="9.140625" style="59"/>
    <col min="15103" max="15103" width="27.85546875" style="59" customWidth="1"/>
    <col min="15104" max="15105" width="9.140625" style="59"/>
    <col min="15106" max="15109" width="0" style="59" hidden="1" customWidth="1"/>
    <col min="15110" max="15110" width="16.5703125" style="59" customWidth="1"/>
    <col min="15111" max="15111" width="18.7109375" style="59" customWidth="1"/>
    <col min="15112" max="15112" width="16.5703125" style="59" customWidth="1"/>
    <col min="15113" max="15358" width="9.140625" style="59"/>
    <col min="15359" max="15359" width="27.85546875" style="59" customWidth="1"/>
    <col min="15360" max="15361" width="9.140625" style="59"/>
    <col min="15362" max="15365" width="0" style="59" hidden="1" customWidth="1"/>
    <col min="15366" max="15366" width="16.5703125" style="59" customWidth="1"/>
    <col min="15367" max="15367" width="18.7109375" style="59" customWidth="1"/>
    <col min="15368" max="15368" width="16.5703125" style="59" customWidth="1"/>
    <col min="15369" max="15614" width="9.140625" style="59"/>
    <col min="15615" max="15615" width="27.85546875" style="59" customWidth="1"/>
    <col min="15616" max="15617" width="9.140625" style="59"/>
    <col min="15618" max="15621" width="0" style="59" hidden="1" customWidth="1"/>
    <col min="15622" max="15622" width="16.5703125" style="59" customWidth="1"/>
    <col min="15623" max="15623" width="18.7109375" style="59" customWidth="1"/>
    <col min="15624" max="15624" width="16.5703125" style="59" customWidth="1"/>
    <col min="15625" max="15870" width="9.140625" style="59"/>
    <col min="15871" max="15871" width="27.85546875" style="59" customWidth="1"/>
    <col min="15872" max="15873" width="9.140625" style="59"/>
    <col min="15874" max="15877" width="0" style="59" hidden="1" customWidth="1"/>
    <col min="15878" max="15878" width="16.5703125" style="59" customWidth="1"/>
    <col min="15879" max="15879" width="18.7109375" style="59" customWidth="1"/>
    <col min="15880" max="15880" width="16.5703125" style="59" customWidth="1"/>
    <col min="15881" max="16126" width="9.140625" style="59"/>
    <col min="16127" max="16127" width="27.85546875" style="59" customWidth="1"/>
    <col min="16128" max="16129" width="9.140625" style="59"/>
    <col min="16130" max="16133" width="0" style="59" hidden="1" customWidth="1"/>
    <col min="16134" max="16134" width="16.5703125" style="59" customWidth="1"/>
    <col min="16135" max="16135" width="18.7109375" style="59" customWidth="1"/>
    <col min="16136" max="16136" width="16.5703125" style="59" customWidth="1"/>
    <col min="16137" max="16384" width="9.140625" style="59"/>
  </cols>
  <sheetData>
    <row r="1" spans="1:11">
      <c r="A1" s="58" t="str">
        <f>'6.1'!B1</f>
        <v>Rocky Mountain Power</v>
      </c>
    </row>
    <row r="2" spans="1:11">
      <c r="A2" s="64" t="str">
        <f>'6.1'!B2</f>
        <v>Utah General Rate Case - May 2013</v>
      </c>
    </row>
    <row r="3" spans="1:11">
      <c r="A3" s="58" t="s">
        <v>170</v>
      </c>
    </row>
    <row r="5" spans="1:11">
      <c r="A5" s="71"/>
      <c r="B5" s="71"/>
      <c r="C5" s="71"/>
      <c r="D5" s="71"/>
      <c r="E5" s="176"/>
      <c r="F5" s="176"/>
      <c r="G5" s="209"/>
      <c r="H5" s="176"/>
      <c r="I5" s="66" t="s">
        <v>171</v>
      </c>
      <c r="J5" s="131" t="s">
        <v>76</v>
      </c>
    </row>
    <row r="6" spans="1:11">
      <c r="I6" s="132" t="s">
        <v>66</v>
      </c>
      <c r="J6" s="133" t="s">
        <v>172</v>
      </c>
      <c r="K6" s="132" t="s">
        <v>173</v>
      </c>
    </row>
    <row r="7" spans="1:11">
      <c r="A7" s="68" t="s">
        <v>69</v>
      </c>
      <c r="B7" s="68" t="s">
        <v>70</v>
      </c>
      <c r="C7" s="68" t="s">
        <v>71</v>
      </c>
      <c r="D7" s="68" t="s">
        <v>71</v>
      </c>
      <c r="E7" s="199" t="s">
        <v>6</v>
      </c>
      <c r="F7" s="199" t="s">
        <v>72</v>
      </c>
      <c r="G7" s="202" t="s">
        <v>73</v>
      </c>
      <c r="H7" s="199" t="s">
        <v>74</v>
      </c>
      <c r="I7" s="134" t="s">
        <v>172</v>
      </c>
      <c r="J7" s="135" t="s">
        <v>174</v>
      </c>
      <c r="K7" s="134" t="s">
        <v>76</v>
      </c>
    </row>
    <row r="8" spans="1:11">
      <c r="J8" s="66" t="s">
        <v>175</v>
      </c>
    </row>
    <row r="9" spans="1:11">
      <c r="A9" s="71" t="s">
        <v>176</v>
      </c>
    </row>
    <row r="10" spans="1:11">
      <c r="A10" s="71"/>
    </row>
    <row r="11" spans="1:11">
      <c r="A11" s="58" t="s">
        <v>78</v>
      </c>
    </row>
    <row r="12" spans="1:11">
      <c r="A12" s="59" t="s">
        <v>79</v>
      </c>
      <c r="B12" s="59" t="s">
        <v>51</v>
      </c>
      <c r="C12" s="59" t="s">
        <v>15</v>
      </c>
      <c r="D12" s="59" t="s">
        <v>16</v>
      </c>
      <c r="E12" s="62" t="s">
        <v>80</v>
      </c>
      <c r="F12" s="62" t="s">
        <v>81</v>
      </c>
      <c r="G12" s="62" t="str">
        <f>E12&amp;F12&amp;D12</f>
        <v>DSTMPDGP</v>
      </c>
      <c r="H12" s="62" t="str">
        <f>B12&amp;D12</f>
        <v>108SPDGP</v>
      </c>
      <c r="I12" s="73">
        <v>-789370547.95000005</v>
      </c>
      <c r="J12" s="73">
        <f>SUMIF('6.2.4 through 6.2.13'!$F$12:$F$119,'6.2.2_6.2.3'!G12,'6.2.4 through 6.2.13'!$BD$12:$BD$119)</f>
        <v>-765632930.44410396</v>
      </c>
      <c r="K12" s="63">
        <f>J12-I12</f>
        <v>23737617.505896091</v>
      </c>
    </row>
    <row r="13" spans="1:11">
      <c r="A13" s="59" t="s">
        <v>82</v>
      </c>
      <c r="B13" s="59" t="s">
        <v>51</v>
      </c>
      <c r="C13" s="59" t="s">
        <v>15</v>
      </c>
      <c r="D13" s="59" t="s">
        <v>17</v>
      </c>
      <c r="E13" s="62" t="s">
        <v>80</v>
      </c>
      <c r="F13" s="62" t="s">
        <v>81</v>
      </c>
      <c r="G13" s="62" t="str">
        <f>E13&amp;F13&amp;D13</f>
        <v>DSTMPDGU</v>
      </c>
      <c r="H13" s="62" t="str">
        <f>B13&amp;D13</f>
        <v>108SPDGU</v>
      </c>
      <c r="I13" s="73">
        <v>-889606209.53999901</v>
      </c>
      <c r="J13" s="73">
        <f>SUMIF('6.2.4 through 6.2.13'!$F$12:$F$119,'6.2.2_6.2.3'!G13,'6.2.4 through 6.2.13'!$BD$12:$BD$119)</f>
        <v>-868647414.0180912</v>
      </c>
      <c r="K13" s="63">
        <f>J13-I13</f>
        <v>20958795.521907806</v>
      </c>
    </row>
    <row r="14" spans="1:11">
      <c r="A14" s="59" t="s">
        <v>83</v>
      </c>
      <c r="B14" s="59" t="s">
        <v>51</v>
      </c>
      <c r="C14" s="59" t="s">
        <v>15</v>
      </c>
      <c r="D14" s="59" t="s">
        <v>15</v>
      </c>
      <c r="E14" s="62" t="s">
        <v>80</v>
      </c>
      <c r="F14" s="62" t="s">
        <v>81</v>
      </c>
      <c r="G14" s="62" t="str">
        <f>E14&amp;F14&amp;D14</f>
        <v>DSTMPSG</v>
      </c>
      <c r="H14" s="62" t="str">
        <f>B14&amp;D14</f>
        <v>108SPSG</v>
      </c>
      <c r="I14" s="73">
        <v>-612333862.95287204</v>
      </c>
      <c r="J14" s="73">
        <f>SUMIF('6.2.4 through 6.2.13'!$F$12:$F$119,'6.2.2_6.2.3'!G14,'6.2.4 through 6.2.13'!$BD$12:$BD$119)+'6.2.4 through 6.2.13'!BD15+'6.2.4 through 6.2.13'!BD16</f>
        <v>-716148764.33729005</v>
      </c>
      <c r="K14" s="63">
        <f>J14-I14</f>
        <v>-103814901.38441801</v>
      </c>
    </row>
    <row r="15" spans="1:11">
      <c r="A15" s="59" t="s">
        <v>83</v>
      </c>
      <c r="B15" s="59" t="s">
        <v>51</v>
      </c>
      <c r="C15" s="59" t="s">
        <v>15</v>
      </c>
      <c r="D15" s="59" t="s">
        <v>18</v>
      </c>
      <c r="E15" s="62" t="s">
        <v>80</v>
      </c>
      <c r="F15" s="62" t="s">
        <v>81</v>
      </c>
      <c r="G15" s="62" t="str">
        <f>E15&amp;F15&amp;D15</f>
        <v>DSTMPSSGCH</v>
      </c>
      <c r="H15" s="62" t="str">
        <f>B15&amp;D15</f>
        <v>108SPSSGCH</v>
      </c>
      <c r="I15" s="73">
        <v>-165111360.97</v>
      </c>
      <c r="J15" s="73">
        <f>SUMIF('6.2.4 through 6.2.13'!$F$12:$F$119,'6.2.2_6.2.3'!G15,'6.2.4 through 6.2.13'!$BD$12:$BD$119)+'6.2.4 through 6.2.13'!BD17</f>
        <v>-148641056.47235602</v>
      </c>
      <c r="K15" s="63">
        <f>J15-I15</f>
        <v>16470304.497643977</v>
      </c>
    </row>
    <row r="16" spans="1:11">
      <c r="A16" s="59" t="s">
        <v>84</v>
      </c>
      <c r="I16" s="74">
        <f>SUBTOTAL(9,I12:I15)</f>
        <v>-2456421981.4128709</v>
      </c>
      <c r="J16" s="74">
        <f>SUBTOTAL(9,J12:J15)</f>
        <v>-2499070165.271841</v>
      </c>
      <c r="K16" s="75">
        <f>SUBTOTAL(9,K12:K15)</f>
        <v>-42648183.858970135</v>
      </c>
    </row>
    <row r="17" spans="1:11">
      <c r="I17" s="73"/>
      <c r="J17" s="73"/>
      <c r="K17" s="63"/>
    </row>
    <row r="18" spans="1:11">
      <c r="A18" s="58" t="s">
        <v>85</v>
      </c>
      <c r="I18" s="73"/>
      <c r="J18" s="73"/>
      <c r="K18" s="63"/>
    </row>
    <row r="19" spans="1:11">
      <c r="A19" s="59" t="s">
        <v>79</v>
      </c>
      <c r="B19" s="59" t="s">
        <v>48</v>
      </c>
      <c r="C19" s="59" t="s">
        <v>15</v>
      </c>
      <c r="D19" s="59" t="s">
        <v>16</v>
      </c>
      <c r="E19" s="62" t="s">
        <v>80</v>
      </c>
      <c r="F19" s="62" t="s">
        <v>86</v>
      </c>
      <c r="G19" s="62" t="str">
        <f>E19&amp;F19&amp;D19</f>
        <v>DHYDPDGP</v>
      </c>
      <c r="H19" s="62" t="str">
        <f>B19&amp;D19</f>
        <v>108HPDGP</v>
      </c>
      <c r="I19" s="73">
        <v>-131356712.66499999</v>
      </c>
      <c r="J19" s="73">
        <f>SUMIF('6.2.4 through 6.2.13'!$F$12:$F$119,'6.2.2_6.2.3'!G19,'6.2.4 through 6.2.13'!$BD$12:$BD$119)</f>
        <v>-130408698.48882455</v>
      </c>
      <c r="K19" s="63">
        <f>J19-I19</f>
        <v>948014.17617544532</v>
      </c>
    </row>
    <row r="20" spans="1:11">
      <c r="A20" s="59" t="s">
        <v>82</v>
      </c>
      <c r="B20" s="59" t="s">
        <v>48</v>
      </c>
      <c r="C20" s="59" t="s">
        <v>15</v>
      </c>
      <c r="D20" s="59" t="s">
        <v>17</v>
      </c>
      <c r="E20" s="62" t="s">
        <v>80</v>
      </c>
      <c r="F20" s="62" t="s">
        <v>86</v>
      </c>
      <c r="G20" s="62" t="str">
        <f>E20&amp;F20&amp;D20</f>
        <v>DHYDPDGU</v>
      </c>
      <c r="H20" s="62" t="str">
        <f>B20&amp;D20</f>
        <v>108HPDGU</v>
      </c>
      <c r="I20" s="73">
        <v>-28993762.475000001</v>
      </c>
      <c r="J20" s="73">
        <f>SUMIF('6.2.4 through 6.2.13'!$F$12:$F$119,'6.2.2_6.2.3'!G20,'6.2.4 through 6.2.13'!$BD$12:$BD$119)</f>
        <v>-28700170.711990971</v>
      </c>
      <c r="K20" s="63">
        <f>J20-I20</f>
        <v>293591.76300903037</v>
      </c>
    </row>
    <row r="21" spans="1:11">
      <c r="A21" s="59" t="s">
        <v>83</v>
      </c>
      <c r="B21" s="59" t="s">
        <v>48</v>
      </c>
      <c r="C21" s="59" t="s">
        <v>21</v>
      </c>
      <c r="D21" s="59" t="s">
        <v>21</v>
      </c>
      <c r="E21" s="62" t="s">
        <v>80</v>
      </c>
      <c r="F21" s="62" t="s">
        <v>86</v>
      </c>
      <c r="G21" s="62" t="str">
        <f>E21&amp;F21&amp;D21</f>
        <v>DHYDPSG-P</v>
      </c>
      <c r="H21" s="62" t="str">
        <f>B21&amp;D21</f>
        <v>108HPSG-P</v>
      </c>
      <c r="I21" s="73">
        <v>-57759907.585000001</v>
      </c>
      <c r="J21" s="73">
        <f>SUMIF('6.2.4 through 6.2.13'!$F$12:$F$119,'6.2.2_6.2.3'!G21,'6.2.4 through 6.2.13'!$BD$12:$BD$119)+'6.2.4 through 6.2.13'!BD26</f>
        <v>-44062252.318487883</v>
      </c>
      <c r="K21" s="63">
        <f>J21-I21</f>
        <v>13697655.266512118</v>
      </c>
    </row>
    <row r="22" spans="1:11">
      <c r="A22" s="59" t="s">
        <v>83</v>
      </c>
      <c r="B22" s="59" t="s">
        <v>48</v>
      </c>
      <c r="C22" s="59" t="s">
        <v>22</v>
      </c>
      <c r="D22" s="59" t="s">
        <v>22</v>
      </c>
      <c r="E22" s="62" t="s">
        <v>80</v>
      </c>
      <c r="F22" s="62" t="s">
        <v>86</v>
      </c>
      <c r="G22" s="62" t="str">
        <f>E22&amp;F22&amp;D22</f>
        <v>DHYDPSG-U</v>
      </c>
      <c r="H22" s="62" t="str">
        <f>B22&amp;D22</f>
        <v>108HPSG-U</v>
      </c>
      <c r="I22" s="73">
        <v>-16073826.145</v>
      </c>
      <c r="J22" s="73">
        <f>SUMIF('6.2.4 through 6.2.13'!$F$12:$F$119,'6.2.2_6.2.3'!G22,'6.2.4 through 6.2.13'!$BD$12:$BD$119)</f>
        <v>-21112209.446569126</v>
      </c>
      <c r="K22" s="63">
        <f>J22-I22</f>
        <v>-5038383.3015691265</v>
      </c>
    </row>
    <row r="23" spans="1:11">
      <c r="A23" s="59" t="s">
        <v>87</v>
      </c>
      <c r="I23" s="74">
        <f>SUBTOTAL(9,I19:I22)</f>
        <v>-234184208.87</v>
      </c>
      <c r="J23" s="74">
        <f>SUBTOTAL(9,J19:J22)</f>
        <v>-224283330.96587253</v>
      </c>
      <c r="K23" s="75">
        <f>SUBTOTAL(9,K19:K22)</f>
        <v>9900877.9041274674</v>
      </c>
    </row>
    <row r="24" spans="1:11">
      <c r="I24" s="73"/>
      <c r="J24" s="73"/>
      <c r="K24" s="63"/>
    </row>
    <row r="25" spans="1:11">
      <c r="A25" s="58" t="s">
        <v>88</v>
      </c>
      <c r="I25" s="73"/>
      <c r="J25" s="73"/>
      <c r="K25" s="63"/>
    </row>
    <row r="26" spans="1:11">
      <c r="A26" s="59" t="s">
        <v>82</v>
      </c>
      <c r="B26" s="59" t="s">
        <v>50</v>
      </c>
      <c r="C26" s="59" t="s">
        <v>15</v>
      </c>
      <c r="D26" s="59" t="s">
        <v>17</v>
      </c>
      <c r="E26" s="62" t="s">
        <v>80</v>
      </c>
      <c r="F26" s="62" t="s">
        <v>89</v>
      </c>
      <c r="G26" s="62" t="str">
        <f>E26&amp;F26&amp;D26</f>
        <v>DOTHPDGU</v>
      </c>
      <c r="H26" s="62" t="str">
        <f>B26&amp;D26</f>
        <v>108OPDGU</v>
      </c>
      <c r="I26" s="73">
        <v>-1475595.62</v>
      </c>
      <c r="J26" s="73">
        <f>SUMIF('6.2.4 through 6.2.13'!$F$12:$F$119,'6.2.2_6.2.3'!G26,'6.2.4 through 6.2.13'!$BD$12:$BD$119)</f>
        <v>-824739.58174812631</v>
      </c>
      <c r="K26" s="63">
        <f>J26-I26</f>
        <v>650856.0382518738</v>
      </c>
    </row>
    <row r="27" spans="1:11">
      <c r="A27" s="59" t="s">
        <v>83</v>
      </c>
      <c r="B27" s="59" t="s">
        <v>50</v>
      </c>
      <c r="C27" s="59" t="s">
        <v>15</v>
      </c>
      <c r="D27" s="59" t="s">
        <v>15</v>
      </c>
      <c r="E27" s="62" t="s">
        <v>80</v>
      </c>
      <c r="F27" s="62" t="s">
        <v>89</v>
      </c>
      <c r="G27" s="62" t="str">
        <f>E27&amp;F27&amp;D27</f>
        <v>DOTHPSG</v>
      </c>
      <c r="H27" s="62" t="str">
        <f>B27&amp;D27</f>
        <v>108OPSG</v>
      </c>
      <c r="I27" s="73">
        <v>-175657384.13</v>
      </c>
      <c r="J27" s="73">
        <f>SUMIF('6.2.4 through 6.2.13'!$F$12:$F$119,'6.2.2_6.2.3'!G27,'6.2.4 through 6.2.13'!$BD$12:$BD$119)</f>
        <v>-190526941.2904515</v>
      </c>
      <c r="K27" s="63">
        <f>J27-I27</f>
        <v>-14869557.160451502</v>
      </c>
    </row>
    <row r="28" spans="1:11">
      <c r="A28" s="59" t="s">
        <v>177</v>
      </c>
      <c r="B28" s="59" t="s">
        <v>50</v>
      </c>
      <c r="C28" s="59" t="s">
        <v>25</v>
      </c>
      <c r="D28" s="59" t="s">
        <v>25</v>
      </c>
      <c r="E28" s="62" t="s">
        <v>80</v>
      </c>
      <c r="F28" s="62" t="s">
        <v>89</v>
      </c>
      <c r="G28" s="62" t="str">
        <f>E28&amp;F28&amp;D28</f>
        <v>DOTHPSG-W</v>
      </c>
      <c r="H28" s="62" t="str">
        <f>B28&amp;D28</f>
        <v>108OPSG-W</v>
      </c>
      <c r="I28" s="73">
        <v>-187482366.18000001</v>
      </c>
      <c r="J28" s="73">
        <f>SUMIF('6.2.4 through 6.2.13'!$F$12:$F$119,'6.2.2_6.2.3'!G28,'6.2.4 through 6.2.13'!$BD$12:$BD$119)</f>
        <v>-338399433.19656467</v>
      </c>
      <c r="K28" s="63">
        <f>J28-I28</f>
        <v>-150917067.01656467</v>
      </c>
    </row>
    <row r="29" spans="1:11">
      <c r="A29" s="59" t="s">
        <v>83</v>
      </c>
      <c r="B29" s="59" t="s">
        <v>50</v>
      </c>
      <c r="C29" s="59" t="s">
        <v>15</v>
      </c>
      <c r="D29" s="59" t="s">
        <v>26</v>
      </c>
      <c r="E29" s="62" t="s">
        <v>80</v>
      </c>
      <c r="F29" s="62" t="s">
        <v>89</v>
      </c>
      <c r="G29" s="62" t="str">
        <f>E29&amp;F29&amp;D29</f>
        <v>DOTHPSSGCT</v>
      </c>
      <c r="H29" s="62" t="str">
        <f>B29&amp;D29</f>
        <v>108OPSSGCT</v>
      </c>
      <c r="I29" s="73">
        <v>-20890383.414999899</v>
      </c>
      <c r="J29" s="73">
        <f>SUMIF('6.2.4 through 6.2.13'!$F$12:$F$119,'6.2.2_6.2.3'!G29,'6.2.4 through 6.2.13'!$BD$12:$BD$119)</f>
        <v>-24374979.497556441</v>
      </c>
      <c r="K29" s="63">
        <f>J29-I29</f>
        <v>-3484596.082556542</v>
      </c>
    </row>
    <row r="30" spans="1:11">
      <c r="A30" s="59" t="s">
        <v>119</v>
      </c>
      <c r="I30" s="74">
        <f>SUBTOTAL(9,I26:I29)</f>
        <v>-385505729.34499991</v>
      </c>
      <c r="J30" s="74">
        <f>SUBTOTAL(9,J26:J29)</f>
        <v>-554126093.56632078</v>
      </c>
      <c r="K30" s="75">
        <f>SUBTOTAL(9,K26:K29)</f>
        <v>-168620364.22132084</v>
      </c>
    </row>
    <row r="31" spans="1:11">
      <c r="I31" s="73"/>
      <c r="J31" s="73"/>
      <c r="K31" s="63"/>
    </row>
    <row r="32" spans="1:11">
      <c r="A32" s="58" t="s">
        <v>92</v>
      </c>
      <c r="I32" s="73"/>
      <c r="J32" s="73"/>
      <c r="K32" s="63"/>
    </row>
    <row r="33" spans="1:11">
      <c r="A33" s="59" t="s">
        <v>79</v>
      </c>
      <c r="B33" s="59" t="s">
        <v>52</v>
      </c>
      <c r="C33" s="59" t="s">
        <v>15</v>
      </c>
      <c r="D33" s="59" t="s">
        <v>16</v>
      </c>
      <c r="E33" s="62" t="s">
        <v>80</v>
      </c>
      <c r="F33" s="62" t="s">
        <v>93</v>
      </c>
      <c r="G33" s="62" t="str">
        <f>E33&amp;F33&amp;D33</f>
        <v>DTRNPDGP</v>
      </c>
      <c r="H33" s="62" t="str">
        <f>B33&amp;D33</f>
        <v>108TPDGP</v>
      </c>
      <c r="I33" s="73">
        <v>-376340743.07000005</v>
      </c>
      <c r="J33" s="73">
        <f>SUMIF('6.2.4 through 6.2.13'!$F$12:$F$119,'6.2.2_6.2.3'!G33,'6.2.4 through 6.2.13'!$BD$12:$BD$119)</f>
        <v>-377796885.408328</v>
      </c>
      <c r="K33" s="63">
        <f>J33-I33</f>
        <v>-1456142.3383279443</v>
      </c>
    </row>
    <row r="34" spans="1:11">
      <c r="A34" s="59" t="s">
        <v>82</v>
      </c>
      <c r="B34" s="59" t="s">
        <v>52</v>
      </c>
      <c r="C34" s="59" t="s">
        <v>15</v>
      </c>
      <c r="D34" s="59" t="s">
        <v>17</v>
      </c>
      <c r="E34" s="62" t="s">
        <v>80</v>
      </c>
      <c r="F34" s="62" t="s">
        <v>93</v>
      </c>
      <c r="G34" s="62" t="str">
        <f>E34&amp;F34&amp;D34</f>
        <v>DTRNPDGU</v>
      </c>
      <c r="H34" s="62" t="str">
        <f>B34&amp;D34</f>
        <v>108TPDGU</v>
      </c>
      <c r="I34" s="73">
        <v>-390179330.71000004</v>
      </c>
      <c r="J34" s="73">
        <f>SUMIF('6.2.4 through 6.2.13'!$F$12:$F$119,'6.2.2_6.2.3'!G34,'6.2.4 through 6.2.13'!$BD$12:$BD$119)</f>
        <v>-410620625.39263499</v>
      </c>
      <c r="K34" s="63">
        <f>J34-I34</f>
        <v>-20441294.68263495</v>
      </c>
    </row>
    <row r="35" spans="1:11">
      <c r="A35" s="59" t="s">
        <v>83</v>
      </c>
      <c r="B35" s="59" t="s">
        <v>52</v>
      </c>
      <c r="C35" s="59" t="s">
        <v>15</v>
      </c>
      <c r="D35" s="59" t="s">
        <v>15</v>
      </c>
      <c r="E35" s="62" t="s">
        <v>80</v>
      </c>
      <c r="F35" s="62" t="s">
        <v>93</v>
      </c>
      <c r="G35" s="62" t="str">
        <f>E35&amp;F35&amp;D35</f>
        <v>DTRNPSG</v>
      </c>
      <c r="H35" s="62" t="str">
        <f>B35&amp;D35</f>
        <v>108TPSG</v>
      </c>
      <c r="I35" s="73">
        <v>-405142320.52089852</v>
      </c>
      <c r="J35" s="73">
        <f>SUMIF('6.2.4 through 6.2.13'!$F$12:$F$119,'6.2.2_6.2.3'!G35,'6.2.4 through 6.2.13'!$BD$12:$BD$119)</f>
        <v>-484564924.69144189</v>
      </c>
      <c r="K35" s="63">
        <f>J35-I35</f>
        <v>-79422604.170543373</v>
      </c>
    </row>
    <row r="36" spans="1:11">
      <c r="A36" s="59" t="s">
        <v>94</v>
      </c>
      <c r="I36" s="74">
        <f>SUBTOTAL(9,I33:I35)</f>
        <v>-1171662394.3008986</v>
      </c>
      <c r="J36" s="74">
        <f>SUBTOTAL(9,J33:J35)</f>
        <v>-1272982435.4924049</v>
      </c>
      <c r="K36" s="75">
        <f>SUBTOTAL(9,K33:K35)</f>
        <v>-101320041.19150627</v>
      </c>
    </row>
    <row r="37" spans="1:11">
      <c r="I37" s="73"/>
      <c r="J37" s="73"/>
      <c r="K37" s="63"/>
    </row>
    <row r="38" spans="1:11">
      <c r="A38" s="58" t="s">
        <v>95</v>
      </c>
      <c r="I38" s="73"/>
      <c r="J38" s="73"/>
      <c r="K38" s="63"/>
    </row>
    <row r="39" spans="1:11">
      <c r="A39" s="59" t="s">
        <v>96</v>
      </c>
      <c r="B39" s="77" t="s">
        <v>178</v>
      </c>
      <c r="C39" s="59" t="s">
        <v>30</v>
      </c>
      <c r="D39" s="59" t="s">
        <v>30</v>
      </c>
      <c r="E39" s="62" t="s">
        <v>80</v>
      </c>
      <c r="F39" s="62" t="s">
        <v>98</v>
      </c>
      <c r="G39" s="62" t="str">
        <f t="shared" ref="G39:G45" si="0">E39&amp;F39&amp;D39</f>
        <v>DDSTPCA</v>
      </c>
      <c r="H39" s="62" t="str">
        <f t="shared" ref="H39:H45" si="1">B39&amp;D39</f>
        <v>108360-73CA</v>
      </c>
      <c r="I39" s="73">
        <v>-99381214.21999979</v>
      </c>
      <c r="J39" s="73">
        <f>SUMIF('6.2.4 through 6.2.13'!$F$12:$F$119,'6.2.2_6.2.3'!G39,'6.2.4 through 6.2.13'!$BD$12:$BD$119)</f>
        <v>-106970096.03541674</v>
      </c>
      <c r="K39" s="63">
        <f t="shared" ref="K39:K45" si="2">J39-I39</f>
        <v>-7588881.815416947</v>
      </c>
    </row>
    <row r="40" spans="1:11">
      <c r="A40" s="59" t="s">
        <v>99</v>
      </c>
      <c r="B40" s="77" t="s">
        <v>178</v>
      </c>
      <c r="C40" s="59" t="s">
        <v>32</v>
      </c>
      <c r="D40" s="59" t="s">
        <v>32</v>
      </c>
      <c r="E40" s="62" t="s">
        <v>80</v>
      </c>
      <c r="F40" s="62" t="s">
        <v>98</v>
      </c>
      <c r="G40" s="62" t="str">
        <f t="shared" si="0"/>
        <v>DDSTPOR</v>
      </c>
      <c r="H40" s="62" t="str">
        <f t="shared" si="1"/>
        <v>108360-73OR</v>
      </c>
      <c r="I40" s="73">
        <v>-756855747.63999963</v>
      </c>
      <c r="J40" s="73">
        <f>SUMIF('6.2.4 through 6.2.13'!$F$12:$F$119,'6.2.2_6.2.3'!G40,'6.2.4 through 6.2.13'!$BD$12:$BD$119)</f>
        <v>-831894435.05713463</v>
      </c>
      <c r="K40" s="63">
        <f t="shared" si="2"/>
        <v>-75038687.417135</v>
      </c>
    </row>
    <row r="41" spans="1:11">
      <c r="A41" s="59" t="s">
        <v>100</v>
      </c>
      <c r="B41" s="77" t="s">
        <v>178</v>
      </c>
      <c r="C41" s="59" t="s">
        <v>34</v>
      </c>
      <c r="D41" s="59" t="s">
        <v>34</v>
      </c>
      <c r="E41" s="62" t="s">
        <v>80</v>
      </c>
      <c r="F41" s="62" t="s">
        <v>98</v>
      </c>
      <c r="G41" s="62" t="str">
        <f t="shared" si="0"/>
        <v>DDSTPWA</v>
      </c>
      <c r="H41" s="62" t="str">
        <f t="shared" si="1"/>
        <v>108360-73WA</v>
      </c>
      <c r="I41" s="73">
        <v>-175889824.63999984</v>
      </c>
      <c r="J41" s="73">
        <f>SUMIF('6.2.4 through 6.2.13'!$F$12:$F$119,'6.2.2_6.2.3'!G41,'6.2.4 through 6.2.13'!$BD$12:$BD$119)</f>
        <v>-186857517.99801189</v>
      </c>
      <c r="K41" s="63">
        <f t="shared" si="2"/>
        <v>-10967693.35801205</v>
      </c>
    </row>
    <row r="42" spans="1:11">
      <c r="A42" s="59" t="s">
        <v>101</v>
      </c>
      <c r="B42" s="77" t="s">
        <v>178</v>
      </c>
      <c r="C42" s="59" t="s">
        <v>35</v>
      </c>
      <c r="D42" s="59" t="s">
        <v>35</v>
      </c>
      <c r="E42" s="62" t="s">
        <v>80</v>
      </c>
      <c r="F42" s="62" t="s">
        <v>98</v>
      </c>
      <c r="G42" s="62" t="str">
        <f t="shared" si="0"/>
        <v>DDSTPWYP</v>
      </c>
      <c r="H42" s="62" t="str">
        <f t="shared" si="1"/>
        <v>108360-73WYP</v>
      </c>
      <c r="I42" s="73">
        <v>-185638696.5049997</v>
      </c>
      <c r="J42" s="73">
        <f>SUMIF('6.2.4 through 6.2.13'!$F$12:$F$119,'6.2.2_6.2.3'!G42,'6.2.4 through 6.2.13'!$BD$12:$BD$119)</f>
        <v>-201165678.12776205</v>
      </c>
      <c r="K42" s="63">
        <f t="shared" si="2"/>
        <v>-15526981.622762352</v>
      </c>
    </row>
    <row r="43" spans="1:11">
      <c r="A43" s="59" t="s">
        <v>102</v>
      </c>
      <c r="B43" s="77" t="s">
        <v>178</v>
      </c>
      <c r="C43" s="59" t="s">
        <v>33</v>
      </c>
      <c r="D43" s="59" t="s">
        <v>33</v>
      </c>
      <c r="E43" s="62" t="s">
        <v>80</v>
      </c>
      <c r="F43" s="62" t="s">
        <v>98</v>
      </c>
      <c r="G43" s="62" t="str">
        <f t="shared" si="0"/>
        <v>DDSTPUT</v>
      </c>
      <c r="H43" s="62" t="str">
        <f t="shared" si="1"/>
        <v>108360-73UT</v>
      </c>
      <c r="I43" s="73">
        <v>-716073377.72999775</v>
      </c>
      <c r="J43" s="73">
        <f>SUMIF('6.2.4 through 6.2.13'!$F$12:$F$119,'6.2.2_6.2.3'!G43,'6.2.4 through 6.2.13'!$BD$12:$BD$119)</f>
        <v>-764941199.49153972</v>
      </c>
      <c r="K43" s="63">
        <f t="shared" si="2"/>
        <v>-48867821.761541963</v>
      </c>
    </row>
    <row r="44" spans="1:11">
      <c r="A44" s="59" t="s">
        <v>103</v>
      </c>
      <c r="B44" s="77" t="s">
        <v>178</v>
      </c>
      <c r="C44" s="59" t="s">
        <v>31</v>
      </c>
      <c r="D44" s="59" t="s">
        <v>31</v>
      </c>
      <c r="E44" s="62" t="s">
        <v>80</v>
      </c>
      <c r="F44" s="62" t="s">
        <v>98</v>
      </c>
      <c r="G44" s="62" t="str">
        <f t="shared" si="0"/>
        <v>DDSTPID</v>
      </c>
      <c r="H44" s="62" t="str">
        <f t="shared" si="1"/>
        <v>108360-73ID</v>
      </c>
      <c r="I44" s="73">
        <v>-116219451.18999968</v>
      </c>
      <c r="J44" s="73">
        <f>SUMIF('6.2.4 through 6.2.13'!$F$12:$F$119,'6.2.2_6.2.3'!G44,'6.2.4 through 6.2.13'!$BD$12:$BD$119)</f>
        <v>-125556461.99912192</v>
      </c>
      <c r="K44" s="63">
        <f t="shared" si="2"/>
        <v>-9337010.8091222346</v>
      </c>
    </row>
    <row r="45" spans="1:11">
      <c r="A45" s="59" t="s">
        <v>104</v>
      </c>
      <c r="B45" s="77" t="s">
        <v>178</v>
      </c>
      <c r="C45" s="59" t="s">
        <v>40</v>
      </c>
      <c r="D45" s="59" t="s">
        <v>40</v>
      </c>
      <c r="E45" s="62" t="s">
        <v>80</v>
      </c>
      <c r="F45" s="62" t="s">
        <v>98</v>
      </c>
      <c r="G45" s="62" t="str">
        <f t="shared" si="0"/>
        <v>DDSTPWYU</v>
      </c>
      <c r="H45" s="62" t="str">
        <f t="shared" si="1"/>
        <v>108360-73WYU</v>
      </c>
      <c r="I45" s="73">
        <v>-36801738.050000004</v>
      </c>
      <c r="J45" s="73">
        <f>SUMIF('6.2.4 through 6.2.13'!$F$12:$F$119,'6.2.2_6.2.3'!G45,'6.2.4 through 6.2.13'!$BD$12:$BD$119)</f>
        <v>-39699172.726305731</v>
      </c>
      <c r="K45" s="63">
        <f t="shared" si="2"/>
        <v>-2897434.6763057262</v>
      </c>
    </row>
    <row r="46" spans="1:11">
      <c r="A46" s="59" t="s">
        <v>105</v>
      </c>
      <c r="I46" s="74">
        <f>SUBTOTAL(9,I39:I45)</f>
        <v>-2086860049.9749963</v>
      </c>
      <c r="J46" s="74">
        <f>SUBTOTAL(9,J39:J45)</f>
        <v>-2257084561.4352932</v>
      </c>
      <c r="K46" s="75">
        <f>SUBTOTAL(9,K39:K45)</f>
        <v>-170224511.46029627</v>
      </c>
    </row>
    <row r="47" spans="1:11">
      <c r="I47" s="73"/>
      <c r="J47" s="73"/>
      <c r="K47" s="63"/>
    </row>
    <row r="48" spans="1:11">
      <c r="A48" s="58" t="s">
        <v>106</v>
      </c>
      <c r="I48" s="73"/>
      <c r="J48" s="73"/>
      <c r="K48" s="63"/>
    </row>
    <row r="49" spans="1:11">
      <c r="A49" s="59" t="s">
        <v>96</v>
      </c>
      <c r="B49" s="59" t="s">
        <v>47</v>
      </c>
      <c r="C49" s="59" t="s">
        <v>30</v>
      </c>
      <c r="D49" s="59" t="s">
        <v>30</v>
      </c>
      <c r="E49" s="62" t="s">
        <v>80</v>
      </c>
      <c r="F49" s="62" t="s">
        <v>107</v>
      </c>
      <c r="G49" s="62" t="str">
        <f t="shared" ref="G49:G63" si="3">E49&amp;F49&amp;D49</f>
        <v>DGNLPCA</v>
      </c>
      <c r="H49" s="62" t="str">
        <f t="shared" ref="H49:H63" si="4">B49&amp;D49</f>
        <v>108GPCA</v>
      </c>
      <c r="I49" s="73">
        <v>-4272479.1449999996</v>
      </c>
      <c r="J49" s="73">
        <f>SUMIF('6.2.4 through 6.2.13'!$F$12:$F$119,'6.2.2_6.2.3'!G49,'6.2.4 through 6.2.13'!$BD$12:$BD$119)</f>
        <v>-4277307.9226146303</v>
      </c>
      <c r="K49" s="63">
        <f t="shared" ref="K49:K63" si="5">J49-I49</f>
        <v>-4828.7776146307588</v>
      </c>
    </row>
    <row r="50" spans="1:11">
      <c r="A50" s="59" t="s">
        <v>99</v>
      </c>
      <c r="B50" s="59" t="s">
        <v>47</v>
      </c>
      <c r="C50" s="59" t="s">
        <v>32</v>
      </c>
      <c r="D50" s="59" t="s">
        <v>32</v>
      </c>
      <c r="E50" s="62" t="s">
        <v>80</v>
      </c>
      <c r="F50" s="62" t="s">
        <v>107</v>
      </c>
      <c r="G50" s="62" t="str">
        <f t="shared" si="3"/>
        <v>DGNLPOR</v>
      </c>
      <c r="H50" s="62" t="str">
        <f t="shared" si="4"/>
        <v>108GPOR</v>
      </c>
      <c r="I50" s="73">
        <v>-46138911.739999898</v>
      </c>
      <c r="J50" s="73">
        <f>SUMIF('6.2.4 through 6.2.13'!$F$12:$F$119,'6.2.2_6.2.3'!G50,'6.2.4 through 6.2.13'!$BD$12:$BD$119)</f>
        <v>-43292420.702487938</v>
      </c>
      <c r="K50" s="63">
        <f t="shared" si="5"/>
        <v>2846491.0375119597</v>
      </c>
    </row>
    <row r="51" spans="1:11">
      <c r="A51" s="59" t="s">
        <v>100</v>
      </c>
      <c r="B51" s="59" t="s">
        <v>47</v>
      </c>
      <c r="C51" s="59" t="s">
        <v>34</v>
      </c>
      <c r="D51" s="59" t="s">
        <v>34</v>
      </c>
      <c r="E51" s="62" t="s">
        <v>80</v>
      </c>
      <c r="F51" s="62" t="s">
        <v>107</v>
      </c>
      <c r="G51" s="62" t="str">
        <f t="shared" si="3"/>
        <v>DGNLPWA</v>
      </c>
      <c r="H51" s="62" t="str">
        <f t="shared" si="4"/>
        <v>108GPWA</v>
      </c>
      <c r="I51" s="73">
        <v>-16602106.6849999</v>
      </c>
      <c r="J51" s="73">
        <f>SUMIF('6.2.4 through 6.2.13'!$F$12:$F$119,'6.2.2_6.2.3'!G51,'6.2.4 through 6.2.13'!$BD$12:$BD$119)</f>
        <v>-17929969.935942907</v>
      </c>
      <c r="K51" s="63">
        <f t="shared" si="5"/>
        <v>-1327863.2509430069</v>
      </c>
    </row>
    <row r="52" spans="1:11">
      <c r="A52" s="59" t="s">
        <v>101</v>
      </c>
      <c r="B52" s="59" t="s">
        <v>47</v>
      </c>
      <c r="C52" s="59" t="s">
        <v>35</v>
      </c>
      <c r="D52" s="59" t="s">
        <v>35</v>
      </c>
      <c r="E52" s="62" t="s">
        <v>80</v>
      </c>
      <c r="F52" s="62" t="s">
        <v>107</v>
      </c>
      <c r="G52" s="62" t="str">
        <f t="shared" si="3"/>
        <v>DGNLPWYP</v>
      </c>
      <c r="H52" s="62" t="str">
        <f t="shared" si="4"/>
        <v>108GPWYP</v>
      </c>
      <c r="I52" s="73">
        <v>-17308176.114999998</v>
      </c>
      <c r="J52" s="73">
        <f>SUMIF('6.2.4 through 6.2.13'!$F$12:$F$119,'6.2.2_6.2.3'!G52,'6.2.4 through 6.2.13'!$BD$12:$BD$119)</f>
        <v>-18191577.798788276</v>
      </c>
      <c r="K52" s="63">
        <f t="shared" si="5"/>
        <v>-883401.68378827721</v>
      </c>
    </row>
    <row r="53" spans="1:11">
      <c r="A53" s="59" t="s">
        <v>102</v>
      </c>
      <c r="B53" s="59" t="s">
        <v>47</v>
      </c>
      <c r="C53" s="59" t="s">
        <v>33</v>
      </c>
      <c r="D53" s="59" t="s">
        <v>33</v>
      </c>
      <c r="E53" s="62" t="s">
        <v>80</v>
      </c>
      <c r="F53" s="62" t="s">
        <v>107</v>
      </c>
      <c r="G53" s="62" t="str">
        <f t="shared" si="3"/>
        <v>DGNLPUT</v>
      </c>
      <c r="H53" s="62" t="str">
        <f t="shared" si="4"/>
        <v>108GPUT</v>
      </c>
      <c r="I53" s="73">
        <v>-54997288.564999998</v>
      </c>
      <c r="J53" s="73">
        <f>SUMIF('6.2.4 through 6.2.13'!$F$12:$F$119,'6.2.2_6.2.3'!G53,'6.2.4 through 6.2.13'!$BD$12:$BD$119)</f>
        <v>-55219540.322663598</v>
      </c>
      <c r="K53" s="63">
        <f t="shared" si="5"/>
        <v>-222251.75766360015</v>
      </c>
    </row>
    <row r="54" spans="1:11">
      <c r="A54" s="59" t="s">
        <v>103</v>
      </c>
      <c r="B54" s="59" t="s">
        <v>47</v>
      </c>
      <c r="C54" s="59" t="s">
        <v>31</v>
      </c>
      <c r="D54" s="59" t="s">
        <v>31</v>
      </c>
      <c r="E54" s="62" t="s">
        <v>80</v>
      </c>
      <c r="F54" s="62" t="s">
        <v>107</v>
      </c>
      <c r="G54" s="62" t="str">
        <f t="shared" si="3"/>
        <v>DGNLPID</v>
      </c>
      <c r="H54" s="62" t="str">
        <f t="shared" si="4"/>
        <v>108GPID</v>
      </c>
      <c r="I54" s="73">
        <v>-10575841.099999901</v>
      </c>
      <c r="J54" s="73">
        <f>SUMIF('6.2.4 through 6.2.13'!$F$12:$F$119,'6.2.2_6.2.3'!G54,'6.2.4 through 6.2.13'!$BD$12:$BD$119)</f>
        <v>-10386729.107623788</v>
      </c>
      <c r="K54" s="63">
        <f t="shared" si="5"/>
        <v>189111.99237611331</v>
      </c>
    </row>
    <row r="55" spans="1:11">
      <c r="A55" s="59" t="s">
        <v>104</v>
      </c>
      <c r="B55" s="59" t="s">
        <v>47</v>
      </c>
      <c r="C55" s="59" t="s">
        <v>40</v>
      </c>
      <c r="D55" s="59" t="s">
        <v>40</v>
      </c>
      <c r="E55" s="62" t="s">
        <v>80</v>
      </c>
      <c r="F55" s="62" t="s">
        <v>107</v>
      </c>
      <c r="G55" s="62" t="str">
        <f t="shared" si="3"/>
        <v>DGNLPWYU</v>
      </c>
      <c r="H55" s="62" t="str">
        <f t="shared" si="4"/>
        <v>108GPWYU</v>
      </c>
      <c r="I55" s="73">
        <v>-4161260.8400000003</v>
      </c>
      <c r="J55" s="73">
        <f>SUMIF('6.2.4 through 6.2.13'!$F$12:$F$119,'6.2.2_6.2.3'!G55,'6.2.4 through 6.2.13'!$BD$12:$BD$119)</f>
        <v>-4211871.664784844</v>
      </c>
      <c r="K55" s="63">
        <f t="shared" si="5"/>
        <v>-50610.824784843717</v>
      </c>
    </row>
    <row r="56" spans="1:11">
      <c r="A56" s="59" t="s">
        <v>79</v>
      </c>
      <c r="B56" s="59" t="s">
        <v>47</v>
      </c>
      <c r="C56" s="59" t="s">
        <v>15</v>
      </c>
      <c r="D56" s="59" t="s">
        <v>16</v>
      </c>
      <c r="E56" s="62" t="s">
        <v>80</v>
      </c>
      <c r="F56" s="62" t="s">
        <v>107</v>
      </c>
      <c r="G56" s="62" t="str">
        <f t="shared" si="3"/>
        <v>DGNLPDGP</v>
      </c>
      <c r="H56" s="62" t="str">
        <f t="shared" si="4"/>
        <v>108GPDGP</v>
      </c>
      <c r="I56" s="73">
        <v>-4122762.5949999997</v>
      </c>
      <c r="J56" s="73">
        <f>SUMIF('6.2.4 through 6.2.13'!$F$12:$F$119,'6.2.2_6.2.3'!G56,'6.2.4 through 6.2.13'!$BD$12:$BD$119)</f>
        <v>-2024611.79126327</v>
      </c>
      <c r="K56" s="63">
        <f t="shared" si="5"/>
        <v>2098150.8037367295</v>
      </c>
    </row>
    <row r="57" spans="1:11">
      <c r="A57" s="59" t="s">
        <v>82</v>
      </c>
      <c r="B57" s="59" t="s">
        <v>47</v>
      </c>
      <c r="C57" s="59" t="s">
        <v>15</v>
      </c>
      <c r="D57" s="59" t="s">
        <v>17</v>
      </c>
      <c r="E57" s="62" t="s">
        <v>80</v>
      </c>
      <c r="F57" s="62" t="s">
        <v>107</v>
      </c>
      <c r="G57" s="62" t="str">
        <f t="shared" si="3"/>
        <v>DGNLPDGU</v>
      </c>
      <c r="H57" s="62" t="str">
        <f t="shared" si="4"/>
        <v>108GPDGU</v>
      </c>
      <c r="I57" s="73">
        <v>-7582301.4599999897</v>
      </c>
      <c r="J57" s="73">
        <f>SUMIF('6.2.4 through 6.2.13'!$F$12:$F$119,'6.2.2_6.2.3'!G57,'6.2.4 through 6.2.13'!$BD$12:$BD$119)</f>
        <v>-3100063.6907809605</v>
      </c>
      <c r="K57" s="63">
        <f t="shared" si="5"/>
        <v>4482237.7692190297</v>
      </c>
    </row>
    <row r="58" spans="1:11">
      <c r="A58" s="59" t="s">
        <v>83</v>
      </c>
      <c r="B58" s="59" t="s">
        <v>47</v>
      </c>
      <c r="C58" s="59" t="s">
        <v>15</v>
      </c>
      <c r="D58" s="59" t="s">
        <v>15</v>
      </c>
      <c r="E58" s="62" t="s">
        <v>80</v>
      </c>
      <c r="F58" s="62" t="s">
        <v>107</v>
      </c>
      <c r="G58" s="62" t="str">
        <f t="shared" si="3"/>
        <v>DGNLPSG</v>
      </c>
      <c r="H58" s="62" t="str">
        <f t="shared" si="4"/>
        <v>108GPSG</v>
      </c>
      <c r="I58" s="73">
        <v>-50298373.884999901</v>
      </c>
      <c r="J58" s="73">
        <f>SUMIF('6.2.4 through 6.2.13'!$F$12:$F$119,'6.2.2_6.2.3'!G58,'6.2.4 through 6.2.13'!$BD$12:$BD$119)</f>
        <v>-54215061.588789716</v>
      </c>
      <c r="K58" s="63">
        <f t="shared" si="5"/>
        <v>-3916687.7037898153</v>
      </c>
    </row>
    <row r="59" spans="1:11">
      <c r="A59" s="59" t="s">
        <v>108</v>
      </c>
      <c r="B59" s="59" t="s">
        <v>47</v>
      </c>
      <c r="C59" s="59" t="s">
        <v>41</v>
      </c>
      <c r="D59" s="59" t="s">
        <v>41</v>
      </c>
      <c r="E59" s="62" t="s">
        <v>80</v>
      </c>
      <c r="F59" s="62" t="s">
        <v>107</v>
      </c>
      <c r="G59" s="62" t="str">
        <f t="shared" si="3"/>
        <v>DGNLPSO</v>
      </c>
      <c r="H59" s="62" t="str">
        <f t="shared" si="4"/>
        <v>108GPSO</v>
      </c>
      <c r="I59" s="73">
        <v>-71576566</v>
      </c>
      <c r="J59" s="73">
        <f>SUMIF('6.2.4 through 6.2.13'!$F$12:$F$119,'6.2.2_6.2.3'!G59,'6.2.4 through 6.2.13'!$BD$12:$BD$119)</f>
        <v>-64260728.068408422</v>
      </c>
      <c r="K59" s="63">
        <f t="shared" si="5"/>
        <v>7315837.9315915778</v>
      </c>
    </row>
    <row r="60" spans="1:11">
      <c r="A60" s="59" t="s">
        <v>108</v>
      </c>
      <c r="B60" s="59" t="s">
        <v>47</v>
      </c>
      <c r="C60" s="59" t="s">
        <v>15</v>
      </c>
      <c r="D60" s="59" t="s">
        <v>18</v>
      </c>
      <c r="E60" s="62" t="s">
        <v>80</v>
      </c>
      <c r="F60" s="62" t="s">
        <v>107</v>
      </c>
      <c r="G60" s="62" t="str">
        <f t="shared" si="3"/>
        <v>DGNLPSSGCH</v>
      </c>
      <c r="H60" s="62" t="str">
        <f t="shared" si="4"/>
        <v>108GPSSGCH</v>
      </c>
      <c r="I60" s="73">
        <v>-2121563.3149999999</v>
      </c>
      <c r="J60" s="73">
        <f>SUMIF('6.2.4 through 6.2.13'!$F$12:$F$119,'6.2.2_6.2.3'!G60,'6.2.4 through 6.2.13'!$BD$12:$BD$119)</f>
        <v>-1694437.6039609644</v>
      </c>
      <c r="K60" s="63">
        <f t="shared" si="5"/>
        <v>427125.71103903558</v>
      </c>
    </row>
    <row r="61" spans="1:11">
      <c r="A61" s="59" t="s">
        <v>108</v>
      </c>
      <c r="B61" s="59" t="s">
        <v>47</v>
      </c>
      <c r="C61" s="59" t="s">
        <v>15</v>
      </c>
      <c r="D61" s="59" t="s">
        <v>26</v>
      </c>
      <c r="E61" s="62" t="s">
        <v>80</v>
      </c>
      <c r="F61" s="62" t="s">
        <v>107</v>
      </c>
      <c r="G61" s="62" t="str">
        <f t="shared" si="3"/>
        <v>DGNLPSSGCT</v>
      </c>
      <c r="H61" s="62" t="str">
        <f t="shared" si="4"/>
        <v>108GPSSGCT</v>
      </c>
      <c r="I61" s="73">
        <v>-40263.379999999997</v>
      </c>
      <c r="J61" s="73">
        <f>SUMIF('6.2.4 through 6.2.13'!$F$12:$F$119,'6.2.2_6.2.3'!G61,'6.2.4 through 6.2.13'!$BD$12:$BD$119)</f>
        <v>-46171.223879134428</v>
      </c>
      <c r="K61" s="63">
        <f>J61-I61</f>
        <v>-5907.8438791344306</v>
      </c>
    </row>
    <row r="62" spans="1:11">
      <c r="A62" s="59" t="s">
        <v>109</v>
      </c>
      <c r="B62" s="59" t="s">
        <v>47</v>
      </c>
      <c r="C62" s="59" t="s">
        <v>42</v>
      </c>
      <c r="D62" s="59" t="s">
        <v>42</v>
      </c>
      <c r="E62" s="62" t="s">
        <v>80</v>
      </c>
      <c r="F62" s="62" t="s">
        <v>107</v>
      </c>
      <c r="G62" s="62" t="str">
        <f t="shared" si="3"/>
        <v>DGNLPCN</v>
      </c>
      <c r="H62" s="62" t="str">
        <f t="shared" si="4"/>
        <v>108GPCN</v>
      </c>
      <c r="I62" s="73">
        <v>-7256837.21</v>
      </c>
      <c r="J62" s="73">
        <f>SUMIF('6.2.4 through 6.2.13'!$F$12:$F$119,'6.2.2_6.2.3'!G62,'6.2.4 through 6.2.13'!$BD$12:$BD$119)</f>
        <v>-7597805.3093858939</v>
      </c>
      <c r="K62" s="63">
        <f t="shared" si="5"/>
        <v>-340968.0993858939</v>
      </c>
    </row>
    <row r="63" spans="1:11">
      <c r="A63" s="59" t="s">
        <v>110</v>
      </c>
      <c r="B63" s="59" t="s">
        <v>47</v>
      </c>
      <c r="C63" s="59" t="s">
        <v>43</v>
      </c>
      <c r="D63" s="59" t="s">
        <v>43</v>
      </c>
      <c r="E63" s="62" t="s">
        <v>80</v>
      </c>
      <c r="F63" s="62" t="s">
        <v>107</v>
      </c>
      <c r="G63" s="62" t="str">
        <f t="shared" si="3"/>
        <v>DGNLPSE</v>
      </c>
      <c r="H63" s="62" t="str">
        <f t="shared" si="4"/>
        <v>108GPSE</v>
      </c>
      <c r="I63" s="73">
        <v>-323685.92</v>
      </c>
      <c r="J63" s="73">
        <f>SUMIF('6.2.4 through 6.2.13'!$F$12:$F$119,'6.2.2_6.2.3'!G63,'6.2.4 through 6.2.13'!$BD$12:$BD$119)</f>
        <v>-284824.86613663571</v>
      </c>
      <c r="K63" s="63">
        <f t="shared" si="5"/>
        <v>38861.053863364272</v>
      </c>
    </row>
    <row r="64" spans="1:11">
      <c r="A64" s="59" t="s">
        <v>111</v>
      </c>
      <c r="I64" s="74">
        <f>SUBTOTAL(9,I49:I63)</f>
        <v>-297378417.95499957</v>
      </c>
      <c r="J64" s="74">
        <f>SUBTOTAL(9,J49:J63)</f>
        <v>-286733121.59751105</v>
      </c>
      <c r="K64" s="75">
        <f>SUBTOTAL(9,K49:K63)</f>
        <v>10645296.35748861</v>
      </c>
    </row>
    <row r="65" spans="1:11">
      <c r="I65" s="73"/>
      <c r="J65" s="73"/>
      <c r="K65" s="63"/>
    </row>
    <row r="66" spans="1:11">
      <c r="A66" s="58" t="s">
        <v>142</v>
      </c>
      <c r="I66" s="73"/>
      <c r="J66" s="73"/>
      <c r="K66" s="63"/>
    </row>
    <row r="67" spans="1:11">
      <c r="A67" s="59" t="s">
        <v>143</v>
      </c>
      <c r="B67" s="59" t="s">
        <v>49</v>
      </c>
      <c r="C67" s="59" t="s">
        <v>43</v>
      </c>
      <c r="D67" s="59" t="s">
        <v>43</v>
      </c>
      <c r="E67" s="62" t="s">
        <v>80</v>
      </c>
      <c r="F67" s="62" t="s">
        <v>144</v>
      </c>
      <c r="G67" s="62" t="str">
        <f>E67&amp;F67&amp;D67</f>
        <v>DMNGPSE</v>
      </c>
      <c r="H67" s="62" t="str">
        <f>B67&amp;D67</f>
        <v>108MPSE</v>
      </c>
      <c r="I67" s="73">
        <v>-165553278.699999</v>
      </c>
      <c r="J67" s="73">
        <f>SUMIF('6.2.4 through 6.2.13'!$F$12:$F$119,'6.2.2_6.2.3'!G67,'6.2.4 through 6.2.13'!$BD$12:$BD$119)</f>
        <v>-156834930.11645955</v>
      </c>
      <c r="K67" s="63">
        <f>J67-I67</f>
        <v>8718348.5835394561</v>
      </c>
    </row>
    <row r="68" spans="1:11">
      <c r="A68" s="59" t="s">
        <v>145</v>
      </c>
      <c r="I68" s="74">
        <f>SUBTOTAL(9,I67)</f>
        <v>-165553278.699999</v>
      </c>
      <c r="J68" s="74">
        <f>SUBTOTAL(9,J67)</f>
        <v>-156834930.11645955</v>
      </c>
      <c r="K68" s="75">
        <f>SUBTOTAL(9,K67)</f>
        <v>8718348.5835394561</v>
      </c>
    </row>
    <row r="69" spans="1:11">
      <c r="I69" s="73"/>
      <c r="J69" s="73"/>
      <c r="K69" s="63"/>
    </row>
    <row r="70" spans="1:11">
      <c r="A70" s="58" t="s">
        <v>159</v>
      </c>
      <c r="I70" s="74">
        <f>SUBTOTAL(9,I12:I69)</f>
        <v>-6797566060.5587635</v>
      </c>
      <c r="J70" s="74">
        <f>SUBTOTAL(9,J12:J69)</f>
        <v>-7251114638.4457006</v>
      </c>
      <c r="K70" s="78">
        <f>SUBTOTAL(9,K12:K69)</f>
        <v>-453548577.88693798</v>
      </c>
    </row>
    <row r="71" spans="1:11">
      <c r="A71" s="58"/>
      <c r="I71" s="73"/>
      <c r="J71" s="73"/>
      <c r="K71" s="79" t="s">
        <v>179</v>
      </c>
    </row>
    <row r="72" spans="1:11">
      <c r="I72" s="73"/>
      <c r="J72" s="73"/>
      <c r="K72" s="63"/>
    </row>
    <row r="73" spans="1:11">
      <c r="A73" s="58" t="s">
        <v>180</v>
      </c>
      <c r="I73" s="73"/>
      <c r="J73" s="73"/>
      <c r="K73" s="63"/>
    </row>
    <row r="74" spans="1:11">
      <c r="A74" s="58"/>
      <c r="I74" s="73"/>
      <c r="J74" s="73"/>
      <c r="K74" s="63"/>
    </row>
    <row r="75" spans="1:11">
      <c r="A75" s="58" t="s">
        <v>114</v>
      </c>
      <c r="I75" s="73"/>
      <c r="J75" s="73"/>
      <c r="K75" s="63"/>
    </row>
    <row r="76" spans="1:11">
      <c r="A76" s="62" t="s">
        <v>96</v>
      </c>
      <c r="B76" s="59" t="s">
        <v>53</v>
      </c>
      <c r="C76" s="81" t="s">
        <v>30</v>
      </c>
      <c r="D76" s="81" t="s">
        <v>30</v>
      </c>
      <c r="E76" s="62" t="s">
        <v>115</v>
      </c>
      <c r="F76" s="62" t="s">
        <v>116</v>
      </c>
      <c r="G76" s="62" t="str">
        <f t="shared" ref="G76:G91" si="6">E76&amp;F76&amp;D76</f>
        <v>AINTPCA</v>
      </c>
      <c r="H76" s="62" t="str">
        <f t="shared" ref="H76:H91" si="7">B76&amp;D76</f>
        <v>111IPCA</v>
      </c>
      <c r="I76" s="73">
        <v>0</v>
      </c>
      <c r="J76" s="73">
        <f>SUMIF('6.2.4 through 6.2.13'!$F$12:$F$119,'6.2.2_6.2.3'!G76,'6.2.4 through 6.2.13'!$BD$12:$BD$119)</f>
        <v>0</v>
      </c>
      <c r="K76" s="63">
        <f t="shared" ref="K76:K91" si="8">J76-I76</f>
        <v>0</v>
      </c>
    </row>
    <row r="77" spans="1:11">
      <c r="A77" s="62" t="s">
        <v>109</v>
      </c>
      <c r="B77" s="59" t="s">
        <v>53</v>
      </c>
      <c r="C77" s="81" t="s">
        <v>42</v>
      </c>
      <c r="D77" s="81" t="s">
        <v>42</v>
      </c>
      <c r="E77" s="62" t="s">
        <v>115</v>
      </c>
      <c r="F77" s="62" t="s">
        <v>116</v>
      </c>
      <c r="G77" s="62" t="str">
        <f t="shared" si="6"/>
        <v>AINTPCN</v>
      </c>
      <c r="H77" s="62" t="str">
        <f t="shared" si="7"/>
        <v>111IPCN</v>
      </c>
      <c r="I77" s="73">
        <v>-95035808.424999893</v>
      </c>
      <c r="J77" s="73">
        <f>SUMIF('6.2.4 through 6.2.13'!$F$12:$F$119,'6.2.2_6.2.3'!G77,'6.2.4 through 6.2.13'!$BD$12:$BD$119)</f>
        <v>-105726617.76044644</v>
      </c>
      <c r="K77" s="63">
        <f t="shared" si="8"/>
        <v>-10690809.335446551</v>
      </c>
    </row>
    <row r="78" spans="1:11">
      <c r="A78" s="62" t="s">
        <v>103</v>
      </c>
      <c r="B78" s="59" t="s">
        <v>53</v>
      </c>
      <c r="C78" s="80" t="s">
        <v>31</v>
      </c>
      <c r="D78" s="80" t="s">
        <v>31</v>
      </c>
      <c r="E78" s="62" t="s">
        <v>115</v>
      </c>
      <c r="F78" s="62" t="s">
        <v>116</v>
      </c>
      <c r="G78" s="62" t="str">
        <f t="shared" si="6"/>
        <v>AINTPID</v>
      </c>
      <c r="H78" s="62" t="str">
        <f t="shared" si="7"/>
        <v>111IPID</v>
      </c>
      <c r="I78" s="73">
        <v>-756697.68500000006</v>
      </c>
      <c r="J78" s="73">
        <f>SUMIF('6.2.4 through 6.2.13'!$F$12:$F$119,'6.2.2_6.2.3'!G78,'6.2.4 through 6.2.13'!$BD$12:$BD$119)</f>
        <v>-796026.66250000044</v>
      </c>
      <c r="K78" s="63">
        <f t="shared" si="8"/>
        <v>-39328.977500000386</v>
      </c>
    </row>
    <row r="79" spans="1:11">
      <c r="A79" s="62" t="s">
        <v>82</v>
      </c>
      <c r="B79" s="59" t="s">
        <v>53</v>
      </c>
      <c r="C79" s="80" t="s">
        <v>15</v>
      </c>
      <c r="D79" s="80" t="s">
        <v>17</v>
      </c>
      <c r="E79" s="62" t="s">
        <v>115</v>
      </c>
      <c r="F79" s="62" t="s">
        <v>116</v>
      </c>
      <c r="G79" s="62" t="str">
        <f t="shared" si="6"/>
        <v>AINTPDGU</v>
      </c>
      <c r="H79" s="62" t="str">
        <f t="shared" si="7"/>
        <v>111IPDGU</v>
      </c>
      <c r="I79" s="73">
        <v>-349396.255</v>
      </c>
      <c r="J79" s="73">
        <f>SUMIF('6.2.4 through 6.2.13'!$F$12:$F$119,'6.2.2_6.2.3'!G79,'6.2.4 through 6.2.13'!$BD$12:$BD$119)</f>
        <v>-360557.60207485064</v>
      </c>
      <c r="K79" s="63">
        <f t="shared" si="8"/>
        <v>-11161.347074850637</v>
      </c>
    </row>
    <row r="80" spans="1:11">
      <c r="A80" s="59" t="s">
        <v>99</v>
      </c>
      <c r="B80" s="59" t="s">
        <v>53</v>
      </c>
      <c r="C80" s="81" t="s">
        <v>32</v>
      </c>
      <c r="D80" s="81" t="s">
        <v>32</v>
      </c>
      <c r="E80" s="62" t="s">
        <v>115</v>
      </c>
      <c r="F80" s="62" t="s">
        <v>116</v>
      </c>
      <c r="G80" s="62" t="str">
        <f t="shared" si="6"/>
        <v>AINTPOR</v>
      </c>
      <c r="H80" s="62" t="str">
        <f t="shared" si="7"/>
        <v>111IPOR</v>
      </c>
      <c r="I80" s="73">
        <v>-46339.514999999999</v>
      </c>
      <c r="J80" s="73">
        <f>SUMIF('6.2.4 through 6.2.13'!$F$12:$F$119,'6.2.2_6.2.3'!G80,'6.2.4 through 6.2.13'!$BD$12:$BD$119)</f>
        <v>430789.6355294002</v>
      </c>
      <c r="K80" s="63">
        <f t="shared" si="8"/>
        <v>477129.15052940021</v>
      </c>
    </row>
    <row r="81" spans="1:11">
      <c r="A81" s="59" t="s">
        <v>110</v>
      </c>
      <c r="B81" s="59" t="s">
        <v>53</v>
      </c>
      <c r="C81" s="81" t="s">
        <v>43</v>
      </c>
      <c r="D81" s="81" t="s">
        <v>43</v>
      </c>
      <c r="E81" s="62" t="s">
        <v>115</v>
      </c>
      <c r="F81" s="62" t="s">
        <v>116</v>
      </c>
      <c r="G81" s="62" t="str">
        <f t="shared" si="6"/>
        <v>AINTPSE</v>
      </c>
      <c r="H81" s="62" t="str">
        <f t="shared" si="7"/>
        <v>111IPSE</v>
      </c>
      <c r="I81" s="73">
        <v>-1300879.4950000001</v>
      </c>
      <c r="J81" s="73">
        <f>SUMIF('6.2.4 through 6.2.13'!$F$12:$F$119,'6.2.2_6.2.3'!G81,'6.2.4 through 6.2.13'!$BD$12:$BD$119)</f>
        <v>-1827567.6265357141</v>
      </c>
      <c r="K81" s="63">
        <f t="shared" si="8"/>
        <v>-526688.13153571403</v>
      </c>
    </row>
    <row r="82" spans="1:11">
      <c r="A82" s="59" t="s">
        <v>83</v>
      </c>
      <c r="B82" s="59" t="s">
        <v>53</v>
      </c>
      <c r="C82" s="81" t="s">
        <v>15</v>
      </c>
      <c r="D82" s="81" t="s">
        <v>15</v>
      </c>
      <c r="E82" s="62" t="s">
        <v>115</v>
      </c>
      <c r="F82" s="62" t="s">
        <v>116</v>
      </c>
      <c r="G82" s="62" t="str">
        <f t="shared" si="6"/>
        <v>AINTPSG</v>
      </c>
      <c r="H82" s="62" t="str">
        <f t="shared" si="7"/>
        <v>111IPSG</v>
      </c>
      <c r="I82" s="73">
        <v>-46671207.899999902</v>
      </c>
      <c r="J82" s="73">
        <f>SUMIF('6.2.4 through 6.2.13'!$F$12:$F$119,'6.2.2_6.2.3'!G82,'6.2.4 through 6.2.13'!$BD$12:$BD$119)</f>
        <v>-42138342.836785309</v>
      </c>
      <c r="K82" s="63">
        <f t="shared" si="8"/>
        <v>4532865.0632145926</v>
      </c>
    </row>
    <row r="83" spans="1:11">
      <c r="A83" s="59" t="s">
        <v>117</v>
      </c>
      <c r="B83" s="59" t="s">
        <v>53</v>
      </c>
      <c r="C83" s="81" t="s">
        <v>21</v>
      </c>
      <c r="D83" s="81" t="s">
        <v>21</v>
      </c>
      <c r="E83" s="62" t="s">
        <v>115</v>
      </c>
      <c r="F83" s="62" t="s">
        <v>116</v>
      </c>
      <c r="G83" s="62" t="str">
        <f t="shared" si="6"/>
        <v>AINTPSG-P</v>
      </c>
      <c r="H83" s="62" t="str">
        <f t="shared" si="7"/>
        <v>111IPSG-P</v>
      </c>
      <c r="I83" s="73">
        <v>-14069890.435000001</v>
      </c>
      <c r="J83" s="73">
        <f>SUMIF('6.2.4 through 6.2.13'!$F$12:$F$119,'6.2.2_6.2.3'!G83,'6.2.4 through 6.2.13'!$BD$12:$BD$119)+'6.2.4 through 6.2.13'!BD97</f>
        <v>-15146680.058191597</v>
      </c>
      <c r="K83" s="63">
        <f t="shared" si="8"/>
        <v>-1076789.6231915969</v>
      </c>
    </row>
    <row r="84" spans="1:11">
      <c r="A84" s="59" t="s">
        <v>117</v>
      </c>
      <c r="B84" s="59" t="s">
        <v>53</v>
      </c>
      <c r="C84" s="81" t="s">
        <v>22</v>
      </c>
      <c r="D84" s="81" t="s">
        <v>22</v>
      </c>
      <c r="E84" s="62" t="s">
        <v>115</v>
      </c>
      <c r="F84" s="62" t="s">
        <v>116</v>
      </c>
      <c r="G84" s="62" t="str">
        <f t="shared" si="6"/>
        <v>AINTPSG-U</v>
      </c>
      <c r="H84" s="62" t="str">
        <f t="shared" si="7"/>
        <v>111IPSG-U</v>
      </c>
      <c r="I84" s="73">
        <v>-3395399.28</v>
      </c>
      <c r="J84" s="73">
        <f>SUMIF('6.2.4 through 6.2.13'!$F$12:$F$119,'6.2.2_6.2.3'!G84,'6.2.4 through 6.2.13'!$BD$12:$BD$119)</f>
        <v>-3824881.4782227552</v>
      </c>
      <c r="K84" s="63">
        <f t="shared" si="8"/>
        <v>-429482.19822275545</v>
      </c>
    </row>
    <row r="85" spans="1:11">
      <c r="A85" s="59" t="s">
        <v>108</v>
      </c>
      <c r="B85" s="59" t="s">
        <v>53</v>
      </c>
      <c r="C85" s="81" t="s">
        <v>41</v>
      </c>
      <c r="D85" s="81" t="s">
        <v>41</v>
      </c>
      <c r="E85" s="62" t="s">
        <v>115</v>
      </c>
      <c r="F85" s="62" t="s">
        <v>116</v>
      </c>
      <c r="G85" s="62" t="str">
        <f t="shared" si="6"/>
        <v>AINTPSO</v>
      </c>
      <c r="H85" s="62" t="str">
        <f t="shared" si="7"/>
        <v>111IPSO</v>
      </c>
      <c r="I85" s="73">
        <v>-261065426.014999</v>
      </c>
      <c r="J85" s="73">
        <f>SUMIF('6.2.4 through 6.2.13'!$F$12:$F$119,'6.2.2_6.2.3'!G85,'6.2.4 through 6.2.13'!$BD$12:$BD$119)</f>
        <v>-283026996.33301979</v>
      </c>
      <c r="K85" s="63">
        <f t="shared" si="8"/>
        <v>-21961570.318020791</v>
      </c>
    </row>
    <row r="86" spans="1:11">
      <c r="A86" s="59" t="s">
        <v>79</v>
      </c>
      <c r="B86" s="59" t="s">
        <v>53</v>
      </c>
      <c r="C86" s="80" t="s">
        <v>15</v>
      </c>
      <c r="D86" s="80" t="s">
        <v>16</v>
      </c>
      <c r="E86" s="62" t="s">
        <v>115</v>
      </c>
      <c r="F86" s="62" t="s">
        <v>116</v>
      </c>
      <c r="G86" s="62" t="str">
        <f t="shared" si="6"/>
        <v>AINTPDGP</v>
      </c>
      <c r="H86" s="62" t="str">
        <f t="shared" si="7"/>
        <v>111IPDGP</v>
      </c>
      <c r="I86" s="73">
        <v>0</v>
      </c>
      <c r="J86" s="73">
        <f>SUMIF('6.2.4 through 6.2.13'!$F$12:$F$119,'6.2.2_6.2.3'!G86,'6.2.4 through 6.2.13'!$BD$12:$BD$119)</f>
        <v>0</v>
      </c>
      <c r="K86" s="63">
        <f t="shared" si="8"/>
        <v>0</v>
      </c>
    </row>
    <row r="87" spans="1:11">
      <c r="A87" s="59" t="s">
        <v>102</v>
      </c>
      <c r="B87" s="59" t="s">
        <v>53</v>
      </c>
      <c r="C87" s="81" t="s">
        <v>33</v>
      </c>
      <c r="D87" s="81" t="s">
        <v>33</v>
      </c>
      <c r="E87" s="62" t="s">
        <v>115</v>
      </c>
      <c r="F87" s="62" t="s">
        <v>116</v>
      </c>
      <c r="G87" s="62" t="str">
        <f t="shared" si="6"/>
        <v>AINTPUT</v>
      </c>
      <c r="H87" s="62" t="str">
        <f t="shared" si="7"/>
        <v>111IPUT</v>
      </c>
      <c r="I87" s="73">
        <v>-28376.654999999999</v>
      </c>
      <c r="J87" s="73">
        <f>SUMIF('6.2.4 through 6.2.13'!$F$12:$F$119,'6.2.2_6.2.3'!G87,'6.2.4 through 6.2.13'!$BD$12:$BD$119)</f>
        <v>-51505.382764193724</v>
      </c>
      <c r="K87" s="63">
        <f t="shared" si="8"/>
        <v>-23128.727764193725</v>
      </c>
    </row>
    <row r="88" spans="1:11">
      <c r="A88" s="59" t="s">
        <v>100</v>
      </c>
      <c r="B88" s="59" t="s">
        <v>53</v>
      </c>
      <c r="C88" s="81" t="s">
        <v>34</v>
      </c>
      <c r="D88" s="81" t="s">
        <v>34</v>
      </c>
      <c r="E88" s="62" t="s">
        <v>115</v>
      </c>
      <c r="F88" s="62" t="s">
        <v>116</v>
      </c>
      <c r="G88" s="62" t="str">
        <f t="shared" si="6"/>
        <v>AINTPWA</v>
      </c>
      <c r="H88" s="62" t="str">
        <f t="shared" si="7"/>
        <v>111IPWA</v>
      </c>
      <c r="I88" s="73">
        <v>-1754.3050000000001</v>
      </c>
      <c r="J88" s="73">
        <f>SUMIF('6.2.4 through 6.2.13'!$F$12:$F$119,'6.2.2_6.2.3'!G88,'6.2.4 through 6.2.13'!$BD$12:$BD$119)</f>
        <v>161941.67570305589</v>
      </c>
      <c r="K88" s="63">
        <f t="shared" si="8"/>
        <v>163695.98070305589</v>
      </c>
    </row>
    <row r="89" spans="1:11">
      <c r="A89" s="59" t="s">
        <v>101</v>
      </c>
      <c r="B89" s="59" t="s">
        <v>53</v>
      </c>
      <c r="C89" s="81" t="s">
        <v>35</v>
      </c>
      <c r="D89" s="81" t="s">
        <v>35</v>
      </c>
      <c r="E89" s="62" t="s">
        <v>115</v>
      </c>
      <c r="F89" s="62" t="s">
        <v>116</v>
      </c>
      <c r="G89" s="62" t="str">
        <f t="shared" si="6"/>
        <v>AINTPWYP</v>
      </c>
      <c r="H89" s="62" t="str">
        <f t="shared" si="7"/>
        <v>111IPWYP</v>
      </c>
      <c r="I89" s="73">
        <v>-204596.15</v>
      </c>
      <c r="J89" s="73">
        <f>SUMIF('6.2.4 through 6.2.13'!$F$12:$F$119,'6.2.2_6.2.3'!G89,'6.2.4 through 6.2.13'!$BD$12:$BD$119)</f>
        <v>-475880.73540513561</v>
      </c>
      <c r="K89" s="63">
        <f t="shared" si="8"/>
        <v>-271284.58540513564</v>
      </c>
    </row>
    <row r="90" spans="1:11">
      <c r="A90" s="59" t="s">
        <v>104</v>
      </c>
      <c r="B90" s="59" t="s">
        <v>53</v>
      </c>
      <c r="C90" s="81" t="s">
        <v>40</v>
      </c>
      <c r="D90" s="81" t="s">
        <v>40</v>
      </c>
      <c r="E90" s="62" t="s">
        <v>115</v>
      </c>
      <c r="F90" s="62" t="s">
        <v>116</v>
      </c>
      <c r="G90" s="62" t="str">
        <f t="shared" si="6"/>
        <v>AINTPWYU</v>
      </c>
      <c r="H90" s="62" t="str">
        <f t="shared" si="7"/>
        <v>111IPWYU</v>
      </c>
      <c r="I90" s="73">
        <v>0</v>
      </c>
      <c r="J90" s="73">
        <f>SUMIF('6.2.4 through 6.2.13'!$F$12:$F$119,'6.2.2_6.2.3'!G90,'6.2.4 through 6.2.13'!$BD$12:$BD$119)</f>
        <v>0</v>
      </c>
      <c r="K90" s="63">
        <f t="shared" si="8"/>
        <v>0</v>
      </c>
    </row>
    <row r="91" spans="1:11">
      <c r="A91" s="59" t="s">
        <v>108</v>
      </c>
      <c r="B91" s="59" t="s">
        <v>53</v>
      </c>
      <c r="C91" s="80" t="s">
        <v>15</v>
      </c>
      <c r="D91" s="80" t="s">
        <v>18</v>
      </c>
      <c r="E91" s="62" t="s">
        <v>115</v>
      </c>
      <c r="F91" s="62" t="s">
        <v>116</v>
      </c>
      <c r="G91" s="62" t="str">
        <f t="shared" si="6"/>
        <v>AINTPSSGCH</v>
      </c>
      <c r="H91" s="62" t="str">
        <f t="shared" si="7"/>
        <v>111IPSSGCH</v>
      </c>
      <c r="I91" s="73">
        <v>-132560.095</v>
      </c>
      <c r="J91" s="73">
        <f>SUMIF('6.2.4 through 6.2.13'!$F$12:$F$119,'6.2.2_6.2.3'!G91,'6.2.4 through 6.2.13'!$BD$12:$BD$119)</f>
        <v>-171087.87999999995</v>
      </c>
      <c r="K91" s="63">
        <f t="shared" si="8"/>
        <v>-38527.784999999945</v>
      </c>
    </row>
    <row r="92" spans="1:11">
      <c r="A92" s="59" t="s">
        <v>118</v>
      </c>
      <c r="C92" s="81"/>
      <c r="D92" s="81"/>
      <c r="I92" s="74">
        <f>SUBTOTAL(9,I76:I91)</f>
        <v>-423058332.20999879</v>
      </c>
      <c r="J92" s="74">
        <f>SUBTOTAL(9,J76:J91)</f>
        <v>-452953413.04471338</v>
      </c>
      <c r="K92" s="75">
        <f>SUBTOTAL(9,K76:K91)</f>
        <v>-29895080.834714543</v>
      </c>
    </row>
    <row r="93" spans="1:11">
      <c r="I93" s="73"/>
      <c r="J93" s="73"/>
      <c r="K93" s="63"/>
    </row>
    <row r="94" spans="1:11">
      <c r="A94" s="58" t="s">
        <v>85</v>
      </c>
      <c r="I94" s="73"/>
      <c r="J94" s="73"/>
      <c r="K94" s="63"/>
    </row>
    <row r="95" spans="1:11">
      <c r="A95" s="59" t="s">
        <v>79</v>
      </c>
      <c r="B95" s="59" t="s">
        <v>164</v>
      </c>
      <c r="C95" s="59" t="s">
        <v>15</v>
      </c>
      <c r="D95" s="59" t="s">
        <v>16</v>
      </c>
      <c r="E95" s="62" t="s">
        <v>115</v>
      </c>
      <c r="F95" s="62" t="s">
        <v>86</v>
      </c>
      <c r="G95" s="62" t="str">
        <f>E95&amp;F95&amp;D95</f>
        <v>AHYDPDGP</v>
      </c>
      <c r="H95" s="62" t="str">
        <f>B95&amp;D95</f>
        <v>111HPDGP</v>
      </c>
      <c r="I95" s="73">
        <v>0</v>
      </c>
      <c r="J95" s="73">
        <f>SUMIF('6.2.4 through 6.2.13'!$F$12:$F$119,'6.2.2_6.2.3'!G95,'6.2.4 through 6.2.13'!$BD$12:$BD$119)</f>
        <v>0</v>
      </c>
      <c r="K95" s="63">
        <f>J95-I95</f>
        <v>0</v>
      </c>
    </row>
    <row r="96" spans="1:11">
      <c r="A96" s="59" t="s">
        <v>83</v>
      </c>
      <c r="B96" s="59" t="s">
        <v>164</v>
      </c>
      <c r="C96" s="59" t="s">
        <v>21</v>
      </c>
      <c r="D96" s="59" t="s">
        <v>21</v>
      </c>
      <c r="E96" s="62" t="s">
        <v>115</v>
      </c>
      <c r="F96" s="62" t="s">
        <v>86</v>
      </c>
      <c r="G96" s="62" t="str">
        <f>E96&amp;F96&amp;D96</f>
        <v>AHYDPSG-P</v>
      </c>
      <c r="H96" s="62" t="str">
        <f>B96&amp;D96</f>
        <v>111HPSG-P</v>
      </c>
      <c r="I96" s="73">
        <v>-156722.91500000001</v>
      </c>
      <c r="J96" s="73">
        <f>SUMIF('6.2.4 through 6.2.13'!$F$12:$F$119,'6.2.2_6.2.3'!G96,'6.2.4 through 6.2.13'!$BD$12:$BD$119)</f>
        <v>-593652.22105480218</v>
      </c>
      <c r="K96" s="63">
        <f>J96-I96</f>
        <v>-436929.30605480215</v>
      </c>
    </row>
    <row r="97" spans="1:11">
      <c r="A97" s="59" t="s">
        <v>83</v>
      </c>
      <c r="B97" s="59" t="s">
        <v>164</v>
      </c>
      <c r="C97" s="59" t="s">
        <v>22</v>
      </c>
      <c r="D97" s="59" t="s">
        <v>22</v>
      </c>
      <c r="E97" s="62" t="s">
        <v>115</v>
      </c>
      <c r="F97" s="62" t="s">
        <v>86</v>
      </c>
      <c r="G97" s="62" t="str">
        <f>E97&amp;F97&amp;D97</f>
        <v>AHYDPSG-U</v>
      </c>
      <c r="H97" s="62" t="str">
        <f>B97&amp;D97</f>
        <v>111HPSG-U</v>
      </c>
      <c r="I97" s="73">
        <v>-437050.2</v>
      </c>
      <c r="J97" s="73">
        <f>SUMIF('6.2.4 through 6.2.13'!$F$12:$F$119,'6.2.2_6.2.3'!G97,'6.2.4 through 6.2.13'!$BD$12:$BD$119)</f>
        <v>-523346.56672963162</v>
      </c>
      <c r="K97" s="63">
        <f>J97-I97</f>
        <v>-86296.366729631613</v>
      </c>
    </row>
    <row r="98" spans="1:11">
      <c r="A98" s="59" t="s">
        <v>87</v>
      </c>
      <c r="I98" s="74">
        <f>SUBTOTAL(9,I95:I97)</f>
        <v>-593773.11499999999</v>
      </c>
      <c r="J98" s="74">
        <f>SUBTOTAL(9,J95:J97)</f>
        <v>-1116998.7877844339</v>
      </c>
      <c r="K98" s="75">
        <f>SUBTOTAL(9,K95:K97)</f>
        <v>-523225.67278443376</v>
      </c>
    </row>
    <row r="99" spans="1:11">
      <c r="I99" s="73"/>
      <c r="J99" s="73"/>
      <c r="K99" s="63"/>
    </row>
    <row r="100" spans="1:11">
      <c r="A100" s="58" t="s">
        <v>88</v>
      </c>
      <c r="I100" s="73"/>
      <c r="J100" s="73"/>
      <c r="K100" s="63"/>
    </row>
    <row r="101" spans="1:11">
      <c r="A101" s="59" t="s">
        <v>83</v>
      </c>
      <c r="B101" s="59" t="s">
        <v>166</v>
      </c>
      <c r="C101" s="59" t="s">
        <v>15</v>
      </c>
      <c r="D101" s="59" t="s">
        <v>26</v>
      </c>
      <c r="E101" s="62" t="s">
        <v>115</v>
      </c>
      <c r="F101" s="62" t="s">
        <v>89</v>
      </c>
      <c r="G101" s="62" t="str">
        <f>E101&amp;F101&amp;D101</f>
        <v>AOTHPSSGCT</v>
      </c>
      <c r="H101" s="62" t="str">
        <f>B101&amp;D101</f>
        <v>111OPSSGCT</v>
      </c>
      <c r="I101" s="73">
        <v>0</v>
      </c>
      <c r="J101" s="73">
        <f>SUMIF('6.2.4 through 6.2.13'!$F$12:$F$119,'6.2.2_6.2.3'!G101,'6.2.4 through 6.2.13'!$BD$12:$BD$119)</f>
        <v>0</v>
      </c>
      <c r="K101" s="63">
        <f>J101-I101</f>
        <v>0</v>
      </c>
    </row>
    <row r="102" spans="1:11">
      <c r="A102" s="59" t="s">
        <v>119</v>
      </c>
      <c r="I102" s="74">
        <f>SUBTOTAL(9,I101)</f>
        <v>0</v>
      </c>
      <c r="J102" s="74">
        <f>SUBTOTAL(9,J101)</f>
        <v>0</v>
      </c>
      <c r="K102" s="75">
        <f>SUBTOTAL(9,K101)</f>
        <v>0</v>
      </c>
    </row>
    <row r="103" spans="1:11">
      <c r="I103" s="73"/>
      <c r="J103" s="73"/>
      <c r="K103" s="63"/>
    </row>
    <row r="104" spans="1:11">
      <c r="A104" s="58" t="s">
        <v>106</v>
      </c>
      <c r="I104" s="73"/>
      <c r="J104" s="73"/>
      <c r="K104" s="63"/>
    </row>
    <row r="105" spans="1:11">
      <c r="A105" s="59" t="s">
        <v>96</v>
      </c>
      <c r="B105" s="59" t="s">
        <v>168</v>
      </c>
      <c r="C105" s="59" t="s">
        <v>30</v>
      </c>
      <c r="D105" s="59" t="s">
        <v>30</v>
      </c>
      <c r="E105" s="62" t="s">
        <v>115</v>
      </c>
      <c r="F105" s="62" t="s">
        <v>107</v>
      </c>
      <c r="G105" s="62" t="str">
        <f t="shared" ref="G105:G113" si="9">E105&amp;F105&amp;D105</f>
        <v>AGNLPCA</v>
      </c>
      <c r="H105" s="62" t="str">
        <f t="shared" ref="H105:H113" si="10">B105&amp;D105</f>
        <v>111GPCA</v>
      </c>
      <c r="I105" s="73">
        <v>-1081322.1399999999</v>
      </c>
      <c r="J105" s="73">
        <f>SUMIF('6.2.4 through 6.2.13'!$F$12:$F$119,'6.2.2_6.2.3'!G105,'6.2.4 through 6.2.13'!$BD$12:$BD$119)</f>
        <v>-1306603.0320434968</v>
      </c>
      <c r="K105" s="63">
        <f t="shared" ref="K105:K113" si="11">J105-I105</f>
        <v>-225280.89204349695</v>
      </c>
    </row>
    <row r="106" spans="1:11">
      <c r="A106" s="59" t="s">
        <v>108</v>
      </c>
      <c r="B106" s="59" t="s">
        <v>168</v>
      </c>
      <c r="C106" s="59" t="s">
        <v>42</v>
      </c>
      <c r="D106" s="59" t="s">
        <v>42</v>
      </c>
      <c r="E106" s="62" t="s">
        <v>115</v>
      </c>
      <c r="F106" s="62" t="s">
        <v>107</v>
      </c>
      <c r="G106" s="62" t="str">
        <f t="shared" si="9"/>
        <v>AGNLPCN</v>
      </c>
      <c r="H106" s="62" t="str">
        <f t="shared" si="10"/>
        <v>111GPCN</v>
      </c>
      <c r="I106" s="73">
        <v>-2728091.9350000001</v>
      </c>
      <c r="J106" s="73">
        <f>SUMIF('6.2.4 through 6.2.13'!$F$12:$F$119,'6.2.2_6.2.3'!G106,'6.2.4 through 6.2.13'!$BD$12:$BD$119)</f>
        <v>-3248496.1837206157</v>
      </c>
      <c r="K106" s="63">
        <f t="shared" si="11"/>
        <v>-520404.24872061564</v>
      </c>
    </row>
    <row r="107" spans="1:11">
      <c r="A107" s="59" t="s">
        <v>108</v>
      </c>
      <c r="B107" s="59" t="s">
        <v>168</v>
      </c>
      <c r="C107" s="59" t="s">
        <v>15</v>
      </c>
      <c r="D107" s="59" t="s">
        <v>15</v>
      </c>
      <c r="E107" s="62" t="s">
        <v>115</v>
      </c>
      <c r="F107" s="62" t="s">
        <v>107</v>
      </c>
      <c r="G107" s="62" t="str">
        <f t="shared" si="9"/>
        <v>AGNLPSG</v>
      </c>
      <c r="H107" s="62" t="str">
        <f t="shared" si="10"/>
        <v>111GPSG</v>
      </c>
      <c r="I107" s="73">
        <v>0</v>
      </c>
      <c r="J107" s="73">
        <f>SUMIF('6.2.4 through 6.2.13'!$F$12:$F$119,'6.2.2_6.2.3'!G107,'6.2.4 through 6.2.13'!$BD$12:$BD$119)</f>
        <v>0</v>
      </c>
      <c r="K107" s="63">
        <f t="shared" si="11"/>
        <v>0</v>
      </c>
    </row>
    <row r="108" spans="1:11">
      <c r="A108" s="59" t="s">
        <v>99</v>
      </c>
      <c r="B108" s="59" t="s">
        <v>168</v>
      </c>
      <c r="C108" s="59" t="s">
        <v>32</v>
      </c>
      <c r="D108" s="59" t="s">
        <v>32</v>
      </c>
      <c r="E108" s="62" t="s">
        <v>115</v>
      </c>
      <c r="F108" s="62" t="s">
        <v>107</v>
      </c>
      <c r="G108" s="62" t="str">
        <f t="shared" si="9"/>
        <v>AGNLPOR</v>
      </c>
      <c r="H108" s="62" t="str">
        <f t="shared" si="10"/>
        <v>111GPOR</v>
      </c>
      <c r="I108" s="73">
        <v>-6777958.5650000004</v>
      </c>
      <c r="J108" s="73">
        <f>SUMIF('6.2.4 through 6.2.13'!$F$12:$F$119,'6.2.2_6.2.3'!G108,'6.2.4 through 6.2.13'!$BD$12:$BD$119)</f>
        <v>-6869628.1974312123</v>
      </c>
      <c r="K108" s="63">
        <f t="shared" si="11"/>
        <v>-91669.632431211881</v>
      </c>
    </row>
    <row r="109" spans="1:11">
      <c r="A109" s="59" t="s">
        <v>108</v>
      </c>
      <c r="B109" s="59" t="s">
        <v>168</v>
      </c>
      <c r="C109" s="59" t="s">
        <v>41</v>
      </c>
      <c r="D109" s="59" t="s">
        <v>41</v>
      </c>
      <c r="E109" s="62" t="s">
        <v>115</v>
      </c>
      <c r="F109" s="62" t="s">
        <v>107</v>
      </c>
      <c r="G109" s="62" t="str">
        <f t="shared" si="9"/>
        <v>AGNLPSO</v>
      </c>
      <c r="H109" s="62" t="str">
        <f t="shared" si="10"/>
        <v>111GPSO</v>
      </c>
      <c r="I109" s="73">
        <v>-10882068.705</v>
      </c>
      <c r="J109" s="73">
        <f>SUMIF('6.2.4 through 6.2.13'!$F$12:$F$119,'6.2.2_6.2.3'!G109,'6.2.4 through 6.2.13'!$BD$12:$BD$119)</f>
        <v>-13104869.990453124</v>
      </c>
      <c r="K109" s="63">
        <f t="shared" si="11"/>
        <v>-2222801.285453124</v>
      </c>
    </row>
    <row r="110" spans="1:11">
      <c r="A110" s="59" t="s">
        <v>102</v>
      </c>
      <c r="B110" s="59" t="s">
        <v>168</v>
      </c>
      <c r="C110" s="59" t="s">
        <v>33</v>
      </c>
      <c r="D110" s="59" t="s">
        <v>33</v>
      </c>
      <c r="E110" s="62" t="s">
        <v>115</v>
      </c>
      <c r="F110" s="62" t="s">
        <v>107</v>
      </c>
      <c r="G110" s="62" t="str">
        <f t="shared" si="9"/>
        <v>AGNLPUT</v>
      </c>
      <c r="H110" s="62" t="str">
        <f t="shared" si="10"/>
        <v>111GPUT</v>
      </c>
      <c r="I110" s="73">
        <v>-11759.514999999999</v>
      </c>
      <c r="J110" s="73">
        <f>SUMIF('6.2.4 through 6.2.13'!$F$12:$F$119,'6.2.2_6.2.3'!G110,'6.2.4 through 6.2.13'!$BD$12:$BD$119)</f>
        <v>-13151.637499999986</v>
      </c>
      <c r="K110" s="63">
        <f t="shared" si="11"/>
        <v>-1392.1224999999868</v>
      </c>
    </row>
    <row r="111" spans="1:11">
      <c r="A111" s="59" t="s">
        <v>100</v>
      </c>
      <c r="B111" s="59" t="s">
        <v>168</v>
      </c>
      <c r="C111" s="59" t="s">
        <v>34</v>
      </c>
      <c r="D111" s="59" t="s">
        <v>34</v>
      </c>
      <c r="E111" s="62" t="s">
        <v>115</v>
      </c>
      <c r="F111" s="62" t="s">
        <v>107</v>
      </c>
      <c r="G111" s="62" t="str">
        <f t="shared" si="9"/>
        <v>AGNLPWA</v>
      </c>
      <c r="H111" s="62" t="str">
        <f t="shared" si="10"/>
        <v>111GPWA</v>
      </c>
      <c r="I111" s="73">
        <v>-1499813.605</v>
      </c>
      <c r="J111" s="73">
        <f>SUMIF('6.2.4 through 6.2.13'!$F$12:$F$119,'6.2.2_6.2.3'!G111,'6.2.4 through 6.2.13'!$BD$12:$BD$119)</f>
        <v>-1687529.3594669192</v>
      </c>
      <c r="K111" s="63">
        <f t="shared" si="11"/>
        <v>-187715.75446691923</v>
      </c>
    </row>
    <row r="112" spans="1:11">
      <c r="A112" s="59" t="s">
        <v>101</v>
      </c>
      <c r="B112" s="59" t="s">
        <v>168</v>
      </c>
      <c r="C112" s="59" t="s">
        <v>35</v>
      </c>
      <c r="D112" s="59" t="s">
        <v>35</v>
      </c>
      <c r="E112" s="62" t="s">
        <v>115</v>
      </c>
      <c r="F112" s="62" t="s">
        <v>107</v>
      </c>
      <c r="G112" s="62" t="str">
        <f t="shared" si="9"/>
        <v>AGNLPWYP</v>
      </c>
      <c r="H112" s="62" t="str">
        <f t="shared" si="10"/>
        <v>111GPWYP</v>
      </c>
      <c r="I112" s="73">
        <v>-6823267.0099999998</v>
      </c>
      <c r="J112" s="73">
        <f>SUMIF('6.2.4 through 6.2.13'!$F$12:$F$119,'6.2.2_6.2.3'!G112,'6.2.4 through 6.2.13'!$BD$12:$BD$119)</f>
        <v>-8020580.4523433046</v>
      </c>
      <c r="K112" s="63">
        <f t="shared" si="11"/>
        <v>-1197313.4423433049</v>
      </c>
    </row>
    <row r="113" spans="1:12">
      <c r="A113" s="59" t="s">
        <v>104</v>
      </c>
      <c r="B113" s="59" t="s">
        <v>168</v>
      </c>
      <c r="C113" s="59" t="s">
        <v>40</v>
      </c>
      <c r="D113" s="59" t="s">
        <v>40</v>
      </c>
      <c r="E113" s="62" t="s">
        <v>115</v>
      </c>
      <c r="F113" s="62" t="s">
        <v>107</v>
      </c>
      <c r="G113" s="62" t="str">
        <f t="shared" si="9"/>
        <v>AGNLPWYU</v>
      </c>
      <c r="H113" s="62" t="str">
        <f t="shared" si="10"/>
        <v>111GPWYU</v>
      </c>
      <c r="I113" s="73">
        <v>-33948.93</v>
      </c>
      <c r="J113" s="73">
        <f>SUMIF('6.2.4 through 6.2.13'!$F$12:$F$119,'6.2.2_6.2.3'!G113,'6.2.4 through 6.2.13'!$BD$12:$BD$119)</f>
        <v>-43096.816666666666</v>
      </c>
      <c r="K113" s="63">
        <f t="shared" si="11"/>
        <v>-9147.8866666666654</v>
      </c>
    </row>
    <row r="114" spans="1:12">
      <c r="A114" s="59" t="s">
        <v>111</v>
      </c>
      <c r="I114" s="74">
        <f>SUBTOTAL(9,I105:I113)</f>
        <v>-29838230.405000001</v>
      </c>
      <c r="J114" s="74">
        <f>SUBTOTAL(9,J105:J113)</f>
        <v>-34293955.669625342</v>
      </c>
      <c r="K114" s="75">
        <f>SUBTOTAL(9,K105:K113)</f>
        <v>-4455725.2646253388</v>
      </c>
    </row>
    <row r="116" spans="1:12">
      <c r="A116" s="58" t="s">
        <v>181</v>
      </c>
      <c r="I116" s="74">
        <f>SUBTOTAL(9,I76:I115)</f>
        <v>-453490335.72999877</v>
      </c>
      <c r="J116" s="74">
        <f>SUBTOTAL(9,J76:J115)</f>
        <v>-488364367.50212306</v>
      </c>
      <c r="K116" s="78">
        <f>SUBTOTAL(9,K76:K115)</f>
        <v>-34874031.772124305</v>
      </c>
    </row>
    <row r="117" spans="1:12">
      <c r="K117" s="84" t="s">
        <v>182</v>
      </c>
    </row>
    <row r="119" spans="1:12">
      <c r="A119" s="58" t="s">
        <v>183</v>
      </c>
      <c r="I119" s="74">
        <f>SUBTOTAL(9,I12:I118)</f>
        <v>-7251056396.288764</v>
      </c>
      <c r="J119" s="74">
        <f>SUBTOTAL(9,J12:J118)</f>
        <v>-7739479005.9478226</v>
      </c>
      <c r="K119" s="75">
        <f>SUBTOTAL(9,K12:K118)</f>
        <v>-488422609.65906227</v>
      </c>
    </row>
    <row r="120" spans="1:12">
      <c r="J120" s="122" t="s">
        <v>184</v>
      </c>
    </row>
    <row r="121" spans="1:12">
      <c r="J121" s="122"/>
    </row>
    <row r="122" spans="1:12">
      <c r="C122" s="84" t="s">
        <v>185</v>
      </c>
      <c r="I122" s="73">
        <v>-31739909.734999999</v>
      </c>
      <c r="J122" s="136">
        <v>-39613542.609824494</v>
      </c>
      <c r="K122" s="86">
        <f>J122-I122</f>
        <v>-7873632.8748244941</v>
      </c>
      <c r="L122" s="76" t="s">
        <v>125</v>
      </c>
    </row>
    <row r="123" spans="1:12">
      <c r="C123" s="84" t="s">
        <v>186</v>
      </c>
      <c r="I123" s="137">
        <v>-252313.54910147027</v>
      </c>
      <c r="J123" s="138">
        <v>0</v>
      </c>
      <c r="K123" s="86">
        <f>J123-I123</f>
        <v>252313.54910147027</v>
      </c>
      <c r="L123" s="76" t="s">
        <v>187</v>
      </c>
    </row>
    <row r="124" spans="1:12">
      <c r="C124" s="84" t="s">
        <v>188</v>
      </c>
      <c r="I124" s="137">
        <v>-5137.4121279496885</v>
      </c>
      <c r="J124" s="138">
        <v>0</v>
      </c>
      <c r="K124" s="86">
        <f>J124-I124</f>
        <v>5137.4121279496885</v>
      </c>
      <c r="L124" s="76" t="s">
        <v>187</v>
      </c>
    </row>
    <row r="125" spans="1:12">
      <c r="C125" s="58"/>
      <c r="J125" s="122"/>
    </row>
    <row r="126" spans="1:12" ht="13.5" thickBot="1">
      <c r="C126" s="84" t="s">
        <v>189</v>
      </c>
      <c r="I126" s="82">
        <f>I119+SUM(I122:I124)</f>
        <v>-7283053756.984993</v>
      </c>
      <c r="J126" s="82">
        <f>J119+SUM(J122:J124)</f>
        <v>-7779092548.5576468</v>
      </c>
      <c r="K126" s="82">
        <f>K119+SUM(K122:K124)</f>
        <v>-496038791.57265735</v>
      </c>
      <c r="L126" s="88" t="s">
        <v>190</v>
      </c>
    </row>
    <row r="127" spans="1:12" ht="13.5" thickTop="1">
      <c r="C127" s="84"/>
      <c r="I127" s="139"/>
      <c r="J127" s="139"/>
      <c r="K127" s="139"/>
      <c r="L127" s="88"/>
    </row>
    <row r="128" spans="1:12">
      <c r="C128" s="84"/>
    </row>
    <row r="129" spans="1:11">
      <c r="A129" s="60"/>
      <c r="B129" s="60"/>
      <c r="C129" s="60"/>
      <c r="D129" s="60"/>
      <c r="I129" s="90"/>
      <c r="J129" s="90"/>
      <c r="K129" s="61"/>
    </row>
    <row r="130" spans="1:11">
      <c r="A130" s="60"/>
    </row>
    <row r="131" spans="1:11">
      <c r="A131" s="60"/>
      <c r="I131" s="73"/>
      <c r="K131" s="89"/>
    </row>
    <row r="132" spans="1:11">
      <c r="A132" s="60"/>
      <c r="I132" s="73"/>
      <c r="K132" s="89"/>
    </row>
    <row r="133" spans="1:11">
      <c r="I133" s="139"/>
      <c r="K133" s="125"/>
    </row>
  </sheetData>
  <pageMargins left="1" right="1" top="1" bottom="1" header="0.75" footer="0.5"/>
  <pageSetup scale="70" fitToHeight="2" orientation="portrait" r:id="rId1"/>
  <headerFooter alignWithMargins="0">
    <oddHeader xml:space="preserve">&amp;RPage 6.2.&amp;P+1
</oddHeader>
  </headerFooter>
  <rowBreaks count="1" manualBreakCount="1">
    <brk id="7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D129"/>
  <sheetViews>
    <sheetView zoomScale="85" zoomScaleNormal="85" workbookViewId="0">
      <pane xSplit="7" ySplit="7" topLeftCell="BC113" activePane="bottomRight" state="frozen"/>
      <selection activeCell="N45" sqref="N45"/>
      <selection pane="topRight" activeCell="N45" sqref="N45"/>
      <selection pane="bottomLeft" activeCell="N45" sqref="N45"/>
      <selection pane="bottomRight" activeCell="BF134" sqref="BF134"/>
    </sheetView>
  </sheetViews>
  <sheetFormatPr defaultRowHeight="12.75"/>
  <cols>
    <col min="1" max="1" width="31.42578125" customWidth="1"/>
    <col min="2" max="2" width="22" customWidth="1"/>
    <col min="3" max="3" width="13.140625" hidden="1" customWidth="1"/>
    <col min="4" max="5" width="9.140625" style="117" hidden="1" customWidth="1"/>
    <col min="6" max="6" width="14.28515625" style="117" hidden="1" customWidth="1"/>
    <col min="7" max="7" width="11.140625" style="117" hidden="1" customWidth="1"/>
    <col min="8" max="8" width="16.5703125" customWidth="1"/>
    <col min="9" max="9" width="15.85546875" customWidth="1"/>
    <col min="10" max="10" width="17" bestFit="1" customWidth="1"/>
    <col min="11" max="11" width="15.85546875" customWidth="1"/>
    <col min="12" max="12" width="16.7109375" bestFit="1" customWidth="1"/>
    <col min="13" max="13" width="15.85546875" customWidth="1"/>
    <col min="14" max="14" width="16.7109375" bestFit="1" customWidth="1"/>
    <col min="15" max="15" width="15.85546875" customWidth="1"/>
    <col min="16" max="16" width="16.5703125" bestFit="1" customWidth="1"/>
    <col min="17" max="17" width="15.85546875" customWidth="1"/>
    <col min="18" max="18" width="16.5703125" bestFit="1" customWidth="1"/>
    <col min="19" max="19" width="15.85546875" customWidth="1"/>
    <col min="20" max="20" width="16.5703125" bestFit="1" customWidth="1"/>
    <col min="21" max="21" width="15.85546875" customWidth="1"/>
    <col min="22" max="22" width="16.5703125" bestFit="1" customWidth="1"/>
    <col min="23" max="23" width="15.85546875" customWidth="1"/>
    <col min="24" max="24" width="16.5703125" bestFit="1" customWidth="1"/>
    <col min="25" max="25" width="15.85546875" customWidth="1"/>
    <col min="26" max="26" width="16.5703125" bestFit="1" customWidth="1"/>
    <col min="27" max="27" width="15.85546875" customWidth="1"/>
    <col min="28" max="28" width="16.5703125" bestFit="1" customWidth="1"/>
    <col min="29" max="29" width="15.85546875" customWidth="1"/>
    <col min="30" max="30" width="16.5703125" bestFit="1" customWidth="1"/>
    <col min="31" max="31" width="15.85546875" customWidth="1"/>
    <col min="32" max="32" width="16.5703125" bestFit="1" customWidth="1"/>
    <col min="33" max="33" width="15.85546875" customWidth="1"/>
    <col min="34" max="34" width="16.5703125" bestFit="1" customWidth="1"/>
    <col min="35" max="35" width="15.85546875" customWidth="1"/>
    <col min="36" max="36" width="16.5703125" bestFit="1" customWidth="1"/>
    <col min="37" max="37" width="15.85546875" customWidth="1"/>
    <col min="38" max="38" width="16.5703125" bestFit="1" customWidth="1"/>
    <col min="39" max="39" width="15.85546875" customWidth="1"/>
    <col min="40" max="40" width="16.5703125" bestFit="1" customWidth="1"/>
    <col min="41" max="41" width="15.85546875" customWidth="1"/>
    <col min="42" max="42" width="16.5703125" bestFit="1" customWidth="1"/>
    <col min="43" max="43" width="15.85546875" customWidth="1"/>
    <col min="44" max="44" width="16.5703125" bestFit="1" customWidth="1"/>
    <col min="45" max="45" width="15.85546875" customWidth="1"/>
    <col min="46" max="46" width="16.5703125" bestFit="1" customWidth="1"/>
    <col min="47" max="47" width="15.85546875" customWidth="1"/>
    <col min="48" max="48" width="16.7109375" bestFit="1" customWidth="1"/>
    <col min="49" max="49" width="15.85546875" customWidth="1"/>
    <col min="50" max="50" width="16.7109375" bestFit="1" customWidth="1"/>
    <col min="51" max="51" width="15.85546875" customWidth="1"/>
    <col min="52" max="52" width="16.85546875" bestFit="1" customWidth="1"/>
    <col min="53" max="53" width="15.85546875" customWidth="1"/>
    <col min="54" max="54" width="17.28515625" bestFit="1" customWidth="1"/>
    <col min="56" max="56" width="17.7109375" customWidth="1"/>
  </cols>
  <sheetData>
    <row r="1" spans="1:56">
      <c r="A1" s="91" t="str">
        <f>'6.1'!B1</f>
        <v>Rocky Mountain Power</v>
      </c>
      <c r="B1" s="91"/>
    </row>
    <row r="2" spans="1:56">
      <c r="A2" s="91" t="str">
        <f>'6.1'!B2</f>
        <v>Utah General Rate Case - May 2013</v>
      </c>
      <c r="B2" s="91"/>
    </row>
    <row r="3" spans="1:56">
      <c r="A3" s="91" t="s">
        <v>191</v>
      </c>
      <c r="B3" s="91"/>
    </row>
    <row r="4" spans="1:56">
      <c r="J4" s="140"/>
    </row>
    <row r="5" spans="1:56">
      <c r="J5" s="140"/>
    </row>
    <row r="6" spans="1:56" ht="25.5">
      <c r="H6" s="131" t="s">
        <v>192</v>
      </c>
      <c r="J6" s="131" t="s">
        <v>192</v>
      </c>
      <c r="L6" s="131" t="s">
        <v>192</v>
      </c>
      <c r="N6" s="131" t="s">
        <v>192</v>
      </c>
      <c r="P6" s="131" t="s">
        <v>192</v>
      </c>
      <c r="R6" s="131" t="s">
        <v>192</v>
      </c>
      <c r="T6" s="131" t="s">
        <v>192</v>
      </c>
      <c r="V6" s="131" t="s">
        <v>192</v>
      </c>
      <c r="X6" s="131" t="s">
        <v>192</v>
      </c>
      <c r="Z6" s="131" t="s">
        <v>192</v>
      </c>
      <c r="AB6" s="131" t="s">
        <v>192</v>
      </c>
      <c r="AD6" s="131" t="s">
        <v>192</v>
      </c>
      <c r="AF6" s="131" t="s">
        <v>192</v>
      </c>
      <c r="AH6" s="131" t="s">
        <v>192</v>
      </c>
      <c r="AJ6" s="131" t="s">
        <v>192</v>
      </c>
      <c r="AL6" s="131" t="s">
        <v>192</v>
      </c>
      <c r="AN6" s="131" t="s">
        <v>192</v>
      </c>
      <c r="AP6" s="131" t="s">
        <v>192</v>
      </c>
      <c r="AR6" s="131" t="s">
        <v>192</v>
      </c>
      <c r="AT6" s="131" t="s">
        <v>192</v>
      </c>
      <c r="AV6" s="131" t="s">
        <v>192</v>
      </c>
      <c r="AX6" s="131" t="s">
        <v>192</v>
      </c>
      <c r="AZ6" s="131" t="s">
        <v>192</v>
      </c>
      <c r="BB6" s="131" t="s">
        <v>192</v>
      </c>
      <c r="BD6" s="218" t="s">
        <v>193</v>
      </c>
    </row>
    <row r="7" spans="1:56">
      <c r="A7" s="95" t="s">
        <v>69</v>
      </c>
      <c r="B7" s="95" t="s">
        <v>71</v>
      </c>
      <c r="C7" s="95" t="s">
        <v>71</v>
      </c>
      <c r="D7" s="207" t="s">
        <v>6</v>
      </c>
      <c r="E7" s="207" t="s">
        <v>72</v>
      </c>
      <c r="F7" s="208" t="s">
        <v>73</v>
      </c>
      <c r="G7" s="208" t="s">
        <v>134</v>
      </c>
      <c r="H7" s="135">
        <v>40695</v>
      </c>
      <c r="I7" s="141" t="s">
        <v>136</v>
      </c>
      <c r="J7" s="135">
        <v>40725</v>
      </c>
      <c r="K7" s="141" t="s">
        <v>136</v>
      </c>
      <c r="L7" s="135">
        <v>40756</v>
      </c>
      <c r="M7" s="141" t="s">
        <v>136</v>
      </c>
      <c r="N7" s="135">
        <v>40787</v>
      </c>
      <c r="O7" s="141" t="s">
        <v>136</v>
      </c>
      <c r="P7" s="135">
        <v>40817</v>
      </c>
      <c r="Q7" s="141" t="s">
        <v>136</v>
      </c>
      <c r="R7" s="135">
        <v>40848</v>
      </c>
      <c r="S7" s="141" t="s">
        <v>136</v>
      </c>
      <c r="T7" s="135">
        <v>40878</v>
      </c>
      <c r="U7" s="141" t="s">
        <v>136</v>
      </c>
      <c r="V7" s="135">
        <v>40909</v>
      </c>
      <c r="W7" s="141" t="s">
        <v>136</v>
      </c>
      <c r="X7" s="135">
        <v>40940</v>
      </c>
      <c r="Y7" s="141" t="s">
        <v>136</v>
      </c>
      <c r="Z7" s="135">
        <v>40969</v>
      </c>
      <c r="AA7" s="141" t="s">
        <v>136</v>
      </c>
      <c r="AB7" s="135">
        <v>41000</v>
      </c>
      <c r="AC7" s="141" t="s">
        <v>136</v>
      </c>
      <c r="AD7" s="135">
        <v>41030</v>
      </c>
      <c r="AE7" s="141" t="s">
        <v>136</v>
      </c>
      <c r="AF7" s="135">
        <v>41061</v>
      </c>
      <c r="AG7" s="141" t="s">
        <v>136</v>
      </c>
      <c r="AH7" s="135">
        <v>41091</v>
      </c>
      <c r="AI7" s="141" t="s">
        <v>136</v>
      </c>
      <c r="AJ7" s="135">
        <v>41122</v>
      </c>
      <c r="AK7" s="141" t="s">
        <v>136</v>
      </c>
      <c r="AL7" s="135">
        <v>41153</v>
      </c>
      <c r="AM7" s="141" t="s">
        <v>136</v>
      </c>
      <c r="AN7" s="135">
        <v>41183</v>
      </c>
      <c r="AO7" s="141" t="s">
        <v>136</v>
      </c>
      <c r="AP7" s="135">
        <v>41214</v>
      </c>
      <c r="AQ7" s="141" t="s">
        <v>136</v>
      </c>
      <c r="AR7" s="135">
        <v>41244</v>
      </c>
      <c r="AS7" s="141" t="s">
        <v>136</v>
      </c>
      <c r="AT7" s="135">
        <v>41275</v>
      </c>
      <c r="AU7" s="141" t="s">
        <v>136</v>
      </c>
      <c r="AV7" s="135">
        <v>41306</v>
      </c>
      <c r="AW7" s="141" t="s">
        <v>136</v>
      </c>
      <c r="AX7" s="135">
        <v>41334</v>
      </c>
      <c r="AY7" s="141" t="s">
        <v>136</v>
      </c>
      <c r="AZ7" s="135">
        <v>41365</v>
      </c>
      <c r="BA7" s="141" t="s">
        <v>136</v>
      </c>
      <c r="BB7" s="135">
        <v>41395</v>
      </c>
      <c r="BD7" s="219"/>
    </row>
    <row r="8" spans="1:56">
      <c r="BD8" s="99"/>
    </row>
    <row r="9" spans="1:56">
      <c r="A9" s="100" t="s">
        <v>176</v>
      </c>
      <c r="B9" s="100"/>
      <c r="BD9" s="99"/>
    </row>
    <row r="10" spans="1:56">
      <c r="A10" s="100"/>
      <c r="B10" s="100"/>
      <c r="BD10" s="99"/>
    </row>
    <row r="11" spans="1:56">
      <c r="A11" s="91" t="s">
        <v>78</v>
      </c>
      <c r="B11" s="91"/>
      <c r="BD11" s="99"/>
    </row>
    <row r="12" spans="1:56" s="110" customFormat="1">
      <c r="A12" t="s">
        <v>79</v>
      </c>
      <c r="B12" t="s">
        <v>15</v>
      </c>
      <c r="C12" t="s">
        <v>16</v>
      </c>
      <c r="D12" s="117" t="s">
        <v>80</v>
      </c>
      <c r="E12" s="117" t="s">
        <v>81</v>
      </c>
      <c r="F12" s="117" t="str">
        <f t="shared" ref="F12:F15" si="0">D12&amp;E12&amp;C12</f>
        <v>DSTMPDGP</v>
      </c>
      <c r="G12" s="117" t="str">
        <f>E12&amp;C12</f>
        <v>STMPDGP</v>
      </c>
      <c r="H12" s="110">
        <v>-764758175.33000004</v>
      </c>
      <c r="I12" s="110">
        <v>-61900.2450534401</v>
      </c>
      <c r="J12" s="110">
        <f t="shared" ref="J12:J18" si="1">H12+I12</f>
        <v>-764820075.57505345</v>
      </c>
      <c r="K12" s="110">
        <v>-59189.426966184517</v>
      </c>
      <c r="L12" s="110">
        <f t="shared" ref="L12:L18" si="2">J12+K12</f>
        <v>-764879265.00201964</v>
      </c>
      <c r="M12" s="110">
        <v>-56478.608878929866</v>
      </c>
      <c r="N12" s="110">
        <f t="shared" ref="N12:N18" si="3">L12+M12</f>
        <v>-764935743.61089861</v>
      </c>
      <c r="O12" s="110">
        <v>-53767.790791674284</v>
      </c>
      <c r="P12" s="110">
        <f t="shared" ref="P12:P18" si="4">N12+O12</f>
        <v>-764989511.40169024</v>
      </c>
      <c r="Q12" s="110">
        <v>-51056.972704419633</v>
      </c>
      <c r="R12" s="110">
        <f t="shared" ref="R12:R18" si="5">P12+Q12</f>
        <v>-765040568.37439466</v>
      </c>
      <c r="S12" s="110">
        <v>-48346.154617164051</v>
      </c>
      <c r="T12" s="110">
        <f t="shared" ref="T12:T18" si="6">R12+S12</f>
        <v>-765088914.52901185</v>
      </c>
      <c r="U12" s="110">
        <v>-61325.227174861822</v>
      </c>
      <c r="V12" s="110">
        <f t="shared" ref="V12:V18" si="7">T12+U12</f>
        <v>-765150239.75618672</v>
      </c>
      <c r="W12" s="110">
        <v>-58639.591037442209</v>
      </c>
      <c r="X12" s="110">
        <f t="shared" ref="X12:X18" si="8">V12+W12</f>
        <v>-765208879.34722412</v>
      </c>
      <c r="Y12" s="110">
        <v>-55953.954900023527</v>
      </c>
      <c r="Z12" s="110">
        <f t="shared" ref="Z12:Z18" si="9">X12+Y12</f>
        <v>-765264833.30212414</v>
      </c>
      <c r="AA12" s="110">
        <v>-53268.318762603682</v>
      </c>
      <c r="AB12" s="110">
        <f t="shared" ref="AB12:AB18" si="10">Z12+AA12</f>
        <v>-765318101.6208868</v>
      </c>
      <c r="AC12" s="110">
        <v>-50582.682625184301</v>
      </c>
      <c r="AD12" s="110">
        <f t="shared" ref="AD12:AD18" si="11">AB12+AC12</f>
        <v>-765368684.30351198</v>
      </c>
      <c r="AE12" s="110">
        <v>-47897.046487764688</v>
      </c>
      <c r="AF12" s="110">
        <f t="shared" ref="AF12:AF18" si="12">AD12+AE12</f>
        <v>-765416581.34999979</v>
      </c>
      <c r="AG12" s="110">
        <v>-45211.410350345541</v>
      </c>
      <c r="AH12" s="110">
        <f t="shared" ref="AH12:AH18" si="13">AF12+AG12</f>
        <v>-765461792.76035011</v>
      </c>
      <c r="AI12" s="110">
        <v>-42525.774212925928</v>
      </c>
      <c r="AJ12" s="110">
        <f t="shared" ref="AJ12:AJ18" si="14">AH12+AI12</f>
        <v>-765504318.53456306</v>
      </c>
      <c r="AK12" s="110">
        <v>-39840.138075506547</v>
      </c>
      <c r="AL12" s="110">
        <f t="shared" ref="AL12:AL18" si="15">AJ12+AK12</f>
        <v>-765544158.67263854</v>
      </c>
      <c r="AM12" s="110">
        <v>-37154.501938086934</v>
      </c>
      <c r="AN12" s="110">
        <f t="shared" ref="AN12:AN18" si="16">AL12+AM12</f>
        <v>-765581313.17457664</v>
      </c>
      <c r="AO12" s="110">
        <v>-34468.865800667787</v>
      </c>
      <c r="AP12" s="110">
        <f t="shared" ref="AP12:AP18" si="17">AN12+AO12</f>
        <v>-765615782.04037726</v>
      </c>
      <c r="AQ12" s="110">
        <v>-31783.229663248174</v>
      </c>
      <c r="AR12" s="110">
        <f t="shared" ref="AR12:AR18" si="18">AP12+AQ12</f>
        <v>-765647565.27004051</v>
      </c>
      <c r="AS12" s="110">
        <v>-60185.874592235079</v>
      </c>
      <c r="AT12" s="110">
        <f t="shared" ref="AT12:AT18" si="19">AR12+AS12</f>
        <v>-765707751.1446327</v>
      </c>
      <c r="AU12" s="110">
        <v>-57550.134502659785</v>
      </c>
      <c r="AV12" s="110">
        <f t="shared" ref="AV12:AV18" si="20">AT12+AU12</f>
        <v>-765765301.27913535</v>
      </c>
      <c r="AW12" s="110">
        <v>-54914.39441308449</v>
      </c>
      <c r="AX12" s="110">
        <f t="shared" ref="AX12:AX18" si="21">AV12+AW12</f>
        <v>-765820215.67354846</v>
      </c>
      <c r="AY12" s="110">
        <v>-52278.654323508963</v>
      </c>
      <c r="AZ12" s="110">
        <f t="shared" ref="AZ12:AZ18" si="22">AX12+AY12</f>
        <v>-765872494.32787192</v>
      </c>
      <c r="BA12" s="110">
        <v>-49642.914233933436</v>
      </c>
      <c r="BB12" s="110">
        <f t="shared" ref="BB12:BB18" si="23">AZ12+BA12</f>
        <v>-765922137.24210584</v>
      </c>
      <c r="BD12" s="104">
        <f>AVERAGE(AD12,AF12,AH12,AJ12,AL12,AN12,AP12,AR12,AT12,AV12,AX12,AZ12,BB12)</f>
        <v>-765632930.44410396</v>
      </c>
    </row>
    <row r="13" spans="1:56" s="110" customFormat="1">
      <c r="A13" t="s">
        <v>82</v>
      </c>
      <c r="B13" t="s">
        <v>15</v>
      </c>
      <c r="C13" t="s">
        <v>17</v>
      </c>
      <c r="D13" s="117" t="s">
        <v>80</v>
      </c>
      <c r="E13" s="117" t="s">
        <v>81</v>
      </c>
      <c r="F13" s="117" t="str">
        <f t="shared" si="0"/>
        <v>DSTMPDGU</v>
      </c>
      <c r="G13" s="117" t="str">
        <f t="shared" ref="G13:G15" si="24">E13&amp;C13</f>
        <v>STMPDGU</v>
      </c>
      <c r="H13" s="110">
        <v>-855622228.50999999</v>
      </c>
      <c r="I13" s="110">
        <v>-777297.31208079355</v>
      </c>
      <c r="J13" s="110">
        <f t="shared" si="1"/>
        <v>-856399525.82208073</v>
      </c>
      <c r="K13" s="110">
        <v>-775280.4492126198</v>
      </c>
      <c r="L13" s="110">
        <f t="shared" si="2"/>
        <v>-857174806.2712934</v>
      </c>
      <c r="M13" s="110">
        <v>-773263.58634444582</v>
      </c>
      <c r="N13" s="110">
        <f t="shared" si="3"/>
        <v>-857948069.85763788</v>
      </c>
      <c r="O13" s="110">
        <v>-771246.72347627208</v>
      </c>
      <c r="P13" s="110">
        <f t="shared" si="4"/>
        <v>-858719316.58111417</v>
      </c>
      <c r="Q13" s="110">
        <v>-769229.8606080981</v>
      </c>
      <c r="R13" s="110">
        <f t="shared" si="5"/>
        <v>-859488546.44172227</v>
      </c>
      <c r="S13" s="110">
        <v>-767212.99773992458</v>
      </c>
      <c r="T13" s="110">
        <f t="shared" si="6"/>
        <v>-860255759.43946218</v>
      </c>
      <c r="U13" s="110">
        <v>-772624.68568419362</v>
      </c>
      <c r="V13" s="110">
        <f t="shared" si="7"/>
        <v>-861028384.12514639</v>
      </c>
      <c r="W13" s="110">
        <v>-770619.94693703461</v>
      </c>
      <c r="X13" s="110">
        <f t="shared" si="8"/>
        <v>-861799004.07208347</v>
      </c>
      <c r="Y13" s="110">
        <v>-768615.20818987559</v>
      </c>
      <c r="Z13" s="110">
        <f t="shared" si="9"/>
        <v>-862567619.28027332</v>
      </c>
      <c r="AA13" s="110">
        <v>-766610.46944271633</v>
      </c>
      <c r="AB13" s="110">
        <f t="shared" si="10"/>
        <v>-863334229.74971604</v>
      </c>
      <c r="AC13" s="110">
        <v>-764605.73069555731</v>
      </c>
      <c r="AD13" s="110">
        <f t="shared" si="11"/>
        <v>-864098835.48041165</v>
      </c>
      <c r="AE13" s="110">
        <v>-762600.9919483983</v>
      </c>
      <c r="AF13" s="110">
        <f t="shared" si="12"/>
        <v>-864861436.47236001</v>
      </c>
      <c r="AG13" s="110">
        <v>-760596.25320123928</v>
      </c>
      <c r="AH13" s="110">
        <f t="shared" si="13"/>
        <v>-865622032.72556126</v>
      </c>
      <c r="AI13" s="110">
        <v>-758591.51445407979</v>
      </c>
      <c r="AJ13" s="110">
        <f t="shared" si="14"/>
        <v>-866380624.24001539</v>
      </c>
      <c r="AK13" s="110">
        <v>-756586.77570692077</v>
      </c>
      <c r="AL13" s="110">
        <f t="shared" si="15"/>
        <v>-867137211.01572227</v>
      </c>
      <c r="AM13" s="110">
        <v>-754582.03695976175</v>
      </c>
      <c r="AN13" s="110">
        <f t="shared" si="16"/>
        <v>-867891793.05268204</v>
      </c>
      <c r="AO13" s="110">
        <v>-752577.29821260273</v>
      </c>
      <c r="AP13" s="110">
        <f t="shared" si="17"/>
        <v>-868644370.35089469</v>
      </c>
      <c r="AQ13" s="110">
        <v>-750572.55946544348</v>
      </c>
      <c r="AR13" s="110">
        <f t="shared" si="18"/>
        <v>-869394942.9103601</v>
      </c>
      <c r="AS13" s="110">
        <v>-763335.61071922746</v>
      </c>
      <c r="AT13" s="110">
        <f t="shared" si="19"/>
        <v>-870158278.5210793</v>
      </c>
      <c r="AU13" s="110">
        <v>-761354.97444879846</v>
      </c>
      <c r="AV13" s="110">
        <f t="shared" si="20"/>
        <v>-870919633.4955281</v>
      </c>
      <c r="AW13" s="110">
        <v>-759374.33817836898</v>
      </c>
      <c r="AX13" s="110">
        <f t="shared" si="21"/>
        <v>-871679007.8337065</v>
      </c>
      <c r="AY13" s="110">
        <v>-757393.70190793998</v>
      </c>
      <c r="AZ13" s="110">
        <f t="shared" si="22"/>
        <v>-872436401.53561449</v>
      </c>
      <c r="BA13" s="110">
        <v>-755413.06563751027</v>
      </c>
      <c r="BB13" s="110">
        <f t="shared" si="23"/>
        <v>-873191814.60125196</v>
      </c>
      <c r="BD13" s="104">
        <f t="shared" ref="BD13:BD18" si="25">AVERAGE(AD13,AF13,AH13,AJ13,AL13,AN13,AP13,AR13,AT13,AV13,AX13,AZ13,BB13)</f>
        <v>-868647414.0180912</v>
      </c>
    </row>
    <row r="14" spans="1:56" s="110" customFormat="1">
      <c r="A14" t="s">
        <v>83</v>
      </c>
      <c r="B14" t="s">
        <v>15</v>
      </c>
      <c r="C14" t="s">
        <v>15</v>
      </c>
      <c r="D14" s="117" t="s">
        <v>80</v>
      </c>
      <c r="E14" s="117" t="s">
        <v>81</v>
      </c>
      <c r="F14" s="117" t="str">
        <f t="shared" si="0"/>
        <v>DSTMPSG</v>
      </c>
      <c r="G14" s="117" t="str">
        <f t="shared" si="24"/>
        <v>STMPSG</v>
      </c>
      <c r="H14" s="110">
        <v>-631668711.90574408</v>
      </c>
      <c r="I14" s="110">
        <v>-4331547.5412746407</v>
      </c>
      <c r="J14" s="110">
        <f t="shared" si="1"/>
        <v>-636000259.44701874</v>
      </c>
      <c r="K14" s="110">
        <v>-4344150.0027624853</v>
      </c>
      <c r="L14" s="110">
        <f t="shared" si="2"/>
        <v>-640344409.44978118</v>
      </c>
      <c r="M14" s="110">
        <v>-4347055.6459530732</v>
      </c>
      <c r="N14" s="110">
        <f t="shared" si="3"/>
        <v>-644691465.09573424</v>
      </c>
      <c r="O14" s="110">
        <v>-4362882.5008974439</v>
      </c>
      <c r="P14" s="110">
        <f t="shared" si="4"/>
        <v>-649054347.59663165</v>
      </c>
      <c r="Q14" s="110">
        <v>-3550068.3879309632</v>
      </c>
      <c r="R14" s="110">
        <f t="shared" si="5"/>
        <v>-652604415.98456264</v>
      </c>
      <c r="S14" s="110">
        <v>-3625771.595863862</v>
      </c>
      <c r="T14" s="110">
        <f t="shared" si="6"/>
        <v>-656230187.58042645</v>
      </c>
      <c r="U14" s="110">
        <v>-4430741.4294797797</v>
      </c>
      <c r="V14" s="110">
        <f t="shared" si="7"/>
        <v>-660660929.00990629</v>
      </c>
      <c r="W14" s="110">
        <v>-4427094.577891808</v>
      </c>
      <c r="X14" s="110">
        <f t="shared" si="8"/>
        <v>-665088023.58779812</v>
      </c>
      <c r="Y14" s="110">
        <v>-4429163.3452633284</v>
      </c>
      <c r="Z14" s="110">
        <f t="shared" si="9"/>
        <v>-669517186.93306148</v>
      </c>
      <c r="AA14" s="110">
        <v>-4487991.8873877991</v>
      </c>
      <c r="AB14" s="110">
        <f t="shared" si="10"/>
        <v>-674005178.82044923</v>
      </c>
      <c r="AC14" s="110">
        <v>-4559249.8396474309</v>
      </c>
      <c r="AD14" s="110">
        <f t="shared" si="11"/>
        <v>-678564428.66009665</v>
      </c>
      <c r="AE14" s="110">
        <v>-4595133.051842602</v>
      </c>
      <c r="AF14" s="110">
        <f t="shared" si="12"/>
        <v>-683159561.71193922</v>
      </c>
      <c r="AG14" s="110">
        <v>-4630978.454343766</v>
      </c>
      <c r="AH14" s="110">
        <f t="shared" si="13"/>
        <v>-687790540.16628301</v>
      </c>
      <c r="AI14" s="110">
        <v>-4652734.6946531702</v>
      </c>
      <c r="AJ14" s="110">
        <f t="shared" si="14"/>
        <v>-692443274.86093616</v>
      </c>
      <c r="AK14" s="110">
        <v>-4659233.8965034168</v>
      </c>
      <c r="AL14" s="110">
        <f t="shared" si="15"/>
        <v>-697102508.75743961</v>
      </c>
      <c r="AM14" s="110">
        <v>-4665828.8127055522</v>
      </c>
      <c r="AN14" s="110">
        <f t="shared" si="16"/>
        <v>-701768337.57014513</v>
      </c>
      <c r="AO14" s="110">
        <v>-4679589.5681856405</v>
      </c>
      <c r="AP14" s="110">
        <f t="shared" si="17"/>
        <v>-706447927.13833082</v>
      </c>
      <c r="AQ14" s="110">
        <v>-3153744.1746035032</v>
      </c>
      <c r="AR14" s="110">
        <f t="shared" si="18"/>
        <v>-709601671.31293428</v>
      </c>
      <c r="AS14" s="110">
        <v>-4640495.2961436911</v>
      </c>
      <c r="AT14" s="110">
        <f t="shared" si="19"/>
        <v>-714242166.60907793</v>
      </c>
      <c r="AU14" s="110">
        <v>-4635988.1177645503</v>
      </c>
      <c r="AV14" s="110">
        <f t="shared" si="20"/>
        <v>-718878154.72684252</v>
      </c>
      <c r="AW14" s="110">
        <v>-4631480.9393854076</v>
      </c>
      <c r="AX14" s="110">
        <f t="shared" si="21"/>
        <v>-723509635.66622794</v>
      </c>
      <c r="AY14" s="110">
        <v>-4642419.8963981746</v>
      </c>
      <c r="AZ14" s="110">
        <f t="shared" si="22"/>
        <v>-728152055.56262612</v>
      </c>
      <c r="BA14" s="110">
        <v>-4705749.1972610997</v>
      </c>
      <c r="BB14" s="110">
        <f t="shared" si="23"/>
        <v>-732857804.75988722</v>
      </c>
      <c r="BD14" s="104">
        <f t="shared" si="25"/>
        <v>-705732159.03867424</v>
      </c>
    </row>
    <row r="15" spans="1:56" s="110" customFormat="1">
      <c r="A15" t="s">
        <v>137</v>
      </c>
      <c r="B15" t="s">
        <v>15</v>
      </c>
      <c r="C15" t="s">
        <v>15</v>
      </c>
      <c r="D15" s="117" t="s">
        <v>80</v>
      </c>
      <c r="E15" s="117" t="s">
        <v>138</v>
      </c>
      <c r="F15" s="117" t="str">
        <f t="shared" si="0"/>
        <v>DSTMPRSG</v>
      </c>
      <c r="G15" s="117" t="str">
        <f t="shared" si="24"/>
        <v>STMPRSG</v>
      </c>
      <c r="H15" s="110">
        <v>-2864947.34</v>
      </c>
      <c r="I15" s="110">
        <v>-34511.842257140132</v>
      </c>
      <c r="J15" s="110">
        <f t="shared" si="1"/>
        <v>-2899459.1822571401</v>
      </c>
      <c r="K15" s="110">
        <v>-34477.538083922482</v>
      </c>
      <c r="L15" s="110">
        <f t="shared" si="2"/>
        <v>-2933936.7203410626</v>
      </c>
      <c r="M15" s="110">
        <v>-34443.233910704846</v>
      </c>
      <c r="N15" s="110">
        <f t="shared" si="3"/>
        <v>-2968379.9542517676</v>
      </c>
      <c r="O15" s="110">
        <v>-34408.929737487197</v>
      </c>
      <c r="P15" s="110">
        <f t="shared" si="4"/>
        <v>-3002788.8839892549</v>
      </c>
      <c r="Q15" s="110">
        <v>-34566.630132006088</v>
      </c>
      <c r="R15" s="110">
        <f t="shared" si="5"/>
        <v>-3037355.514121261</v>
      </c>
      <c r="S15" s="110">
        <v>-34726.363057273556</v>
      </c>
      <c r="T15" s="110">
        <f t="shared" si="6"/>
        <v>-3072081.8771785344</v>
      </c>
      <c r="U15" s="110">
        <v>-34633.041442330919</v>
      </c>
      <c r="V15" s="110">
        <f t="shared" si="7"/>
        <v>-3106714.9186208653</v>
      </c>
      <c r="W15" s="110">
        <v>-34598.616799223208</v>
      </c>
      <c r="X15" s="110">
        <f t="shared" si="8"/>
        <v>-3141313.5354200886</v>
      </c>
      <c r="Y15" s="110">
        <v>-34564.19215611551</v>
      </c>
      <c r="Z15" s="110">
        <f t="shared" si="9"/>
        <v>-3175877.7275762041</v>
      </c>
      <c r="AA15" s="110">
        <v>-34529.767513007799</v>
      </c>
      <c r="AB15" s="110">
        <f t="shared" si="10"/>
        <v>-3210407.495089212</v>
      </c>
      <c r="AC15" s="110">
        <v>-34495.342869900102</v>
      </c>
      <c r="AD15" s="110">
        <f t="shared" si="11"/>
        <v>-3244902.8379591121</v>
      </c>
      <c r="AE15" s="110">
        <v>-34460.91822679239</v>
      </c>
      <c r="AF15" s="110">
        <f t="shared" si="12"/>
        <v>-3279363.7561859046</v>
      </c>
      <c r="AG15" s="110">
        <v>-34426.493583684685</v>
      </c>
      <c r="AH15" s="110">
        <f t="shared" si="13"/>
        <v>-3313790.2497695894</v>
      </c>
      <c r="AI15" s="110">
        <v>-34392.068940576981</v>
      </c>
      <c r="AJ15" s="110">
        <f t="shared" si="14"/>
        <v>-3348182.3187101665</v>
      </c>
      <c r="AK15" s="110">
        <v>-34357.644297469276</v>
      </c>
      <c r="AL15" s="110">
        <f t="shared" si="15"/>
        <v>-3382539.9630076359</v>
      </c>
      <c r="AM15" s="110">
        <v>-34530.691860104875</v>
      </c>
      <c r="AN15" s="110">
        <f t="shared" si="16"/>
        <v>-3417070.6548677408</v>
      </c>
      <c r="AO15" s="110">
        <v>-34703.739422740466</v>
      </c>
      <c r="AP15" s="110">
        <f t="shared" si="17"/>
        <v>-3451774.3942904812</v>
      </c>
      <c r="AQ15" s="110">
        <v>-34779.956351403438</v>
      </c>
      <c r="AR15" s="110">
        <f t="shared" si="18"/>
        <v>-3486554.3506418848</v>
      </c>
      <c r="AS15" s="110">
        <v>-34781.428393855094</v>
      </c>
      <c r="AT15" s="110">
        <f t="shared" si="19"/>
        <v>-3521335.7790357401</v>
      </c>
      <c r="AU15" s="110">
        <v>-34746.856256688669</v>
      </c>
      <c r="AV15" s="110">
        <f t="shared" si="20"/>
        <v>-3556082.6352924285</v>
      </c>
      <c r="AW15" s="110">
        <v>-34712.28411952225</v>
      </c>
      <c r="AX15" s="110">
        <f t="shared" si="21"/>
        <v>-3590794.9194119507</v>
      </c>
      <c r="AY15" s="110">
        <v>-34677.711982355831</v>
      </c>
      <c r="AZ15" s="110">
        <f t="shared" si="22"/>
        <v>-3625472.6313943067</v>
      </c>
      <c r="BA15" s="110">
        <v>-34643.139845189406</v>
      </c>
      <c r="BB15" s="110">
        <f t="shared" si="23"/>
        <v>-3660115.7712394958</v>
      </c>
      <c r="BD15" s="104">
        <f t="shared" si="25"/>
        <v>-3452152.3278312641</v>
      </c>
    </row>
    <row r="16" spans="1:56" s="110" customFormat="1">
      <c r="A16" t="s">
        <v>139</v>
      </c>
      <c r="B16" t="s">
        <v>15</v>
      </c>
      <c r="C16" t="s">
        <v>15</v>
      </c>
      <c r="D16" s="117" t="s">
        <v>80</v>
      </c>
      <c r="E16" s="117" t="s">
        <v>140</v>
      </c>
      <c r="F16" s="117" t="str">
        <f>D16&amp;E16&amp;C16</f>
        <v>DSTMPPCSG</v>
      </c>
      <c r="G16" s="117" t="str">
        <f>E16&amp;C16</f>
        <v>STMPPCSG</v>
      </c>
      <c r="H16" s="110">
        <v>0</v>
      </c>
      <c r="I16" s="110">
        <v>-1923.3873139605373</v>
      </c>
      <c r="J16" s="110">
        <f t="shared" si="1"/>
        <v>-1923.3873139605373</v>
      </c>
      <c r="K16" s="110">
        <v>-17206.308867051335</v>
      </c>
      <c r="L16" s="110">
        <f t="shared" si="2"/>
        <v>-19129.696181011874</v>
      </c>
      <c r="M16" s="110">
        <v>-31857.181552783684</v>
      </c>
      <c r="N16" s="110">
        <f t="shared" si="3"/>
        <v>-50986.877733795554</v>
      </c>
      <c r="O16" s="110">
        <v>-33746.542277382912</v>
      </c>
      <c r="P16" s="110">
        <f t="shared" si="4"/>
        <v>-84733.420011178474</v>
      </c>
      <c r="Q16" s="110">
        <v>-184799.12631539776</v>
      </c>
      <c r="R16" s="110">
        <f t="shared" si="5"/>
        <v>-269532.54632657627</v>
      </c>
      <c r="S16" s="110">
        <v>-341509.55750036071</v>
      </c>
      <c r="T16" s="110">
        <f t="shared" si="6"/>
        <v>-611042.10382693703</v>
      </c>
      <c r="U16" s="110">
        <v>-232920.76365720562</v>
      </c>
      <c r="V16" s="110">
        <f t="shared" si="7"/>
        <v>-843962.86748414265</v>
      </c>
      <c r="W16" s="110">
        <v>-237344.02319626586</v>
      </c>
      <c r="X16" s="110">
        <f t="shared" si="8"/>
        <v>-1081306.8906804086</v>
      </c>
      <c r="Y16" s="110">
        <v>-252675.66840515431</v>
      </c>
      <c r="Z16" s="110">
        <f t="shared" si="9"/>
        <v>-1333982.5590855628</v>
      </c>
      <c r="AA16" s="110">
        <v>-363922.20408217044</v>
      </c>
      <c r="AB16" s="110">
        <f t="shared" si="10"/>
        <v>-1697904.7631677333</v>
      </c>
      <c r="AC16" s="110">
        <v>-588300.10475048621</v>
      </c>
      <c r="AD16" s="110">
        <f t="shared" si="11"/>
        <v>-2286204.8679182194</v>
      </c>
      <c r="AE16" s="110">
        <v>-761735.30193597439</v>
      </c>
      <c r="AF16" s="110">
        <f t="shared" si="12"/>
        <v>-3047940.1698541939</v>
      </c>
      <c r="AG16" s="110">
        <v>-811420.60822346224</v>
      </c>
      <c r="AH16" s="110">
        <f t="shared" si="13"/>
        <v>-3859360.7780776564</v>
      </c>
      <c r="AI16" s="110">
        <v>-817093.40130828659</v>
      </c>
      <c r="AJ16" s="110">
        <f t="shared" si="14"/>
        <v>-4676454.1793859433</v>
      </c>
      <c r="AK16" s="110">
        <v>-823075.76647496817</v>
      </c>
      <c r="AL16" s="110">
        <f t="shared" si="15"/>
        <v>-5499529.9458609112</v>
      </c>
      <c r="AM16" s="110">
        <v>-827384.5286583436</v>
      </c>
      <c r="AN16" s="110">
        <f t="shared" si="16"/>
        <v>-6326914.4745192546</v>
      </c>
      <c r="AO16" s="110">
        <v>-830286.03416414629</v>
      </c>
      <c r="AP16" s="110">
        <f t="shared" si="17"/>
        <v>-7157200.5086834012</v>
      </c>
      <c r="AQ16" s="110">
        <v>-839914.24089231051</v>
      </c>
      <c r="AR16" s="110">
        <f t="shared" si="18"/>
        <v>-7997114.7495757118</v>
      </c>
      <c r="AS16" s="110">
        <v>-642382.13848527404</v>
      </c>
      <c r="AT16" s="110">
        <f t="shared" si="19"/>
        <v>-8639496.8880609851</v>
      </c>
      <c r="AU16" s="110">
        <v>-646654.72852888494</v>
      </c>
      <c r="AV16" s="110">
        <f t="shared" si="20"/>
        <v>-9286151.6165898703</v>
      </c>
      <c r="AW16" s="110">
        <v>-650641.85571262054</v>
      </c>
      <c r="AX16" s="110">
        <f t="shared" si="21"/>
        <v>-9936793.4723024908</v>
      </c>
      <c r="AY16" s="110">
        <v>-650450.9092130987</v>
      </c>
      <c r="AZ16" s="110">
        <f t="shared" si="22"/>
        <v>-10587244.381515589</v>
      </c>
      <c r="BA16" s="110">
        <v>-650238.20633852272</v>
      </c>
      <c r="BB16" s="110">
        <f t="shared" si="23"/>
        <v>-11237482.587854112</v>
      </c>
      <c r="BD16" s="104">
        <f t="shared" si="25"/>
        <v>-6964452.9707844891</v>
      </c>
    </row>
    <row r="17" spans="1:56" s="110" customFormat="1">
      <c r="A17" t="s">
        <v>139</v>
      </c>
      <c r="B17" t="s">
        <v>15</v>
      </c>
      <c r="C17" t="s">
        <v>18</v>
      </c>
      <c r="D17" s="117" t="s">
        <v>80</v>
      </c>
      <c r="E17" s="117" t="s">
        <v>140</v>
      </c>
      <c r="F17" s="117" t="str">
        <f t="shared" ref="F17:F18" si="26">D17&amp;E17&amp;C17</f>
        <v>DSTMPPCSSGCH</v>
      </c>
      <c r="G17" s="117" t="str">
        <f t="shared" ref="G17:G18" si="27">E17&amp;C17</f>
        <v>STMPPCSSGCH</v>
      </c>
      <c r="H17" s="110">
        <v>0</v>
      </c>
      <c r="I17" s="110">
        <v>0</v>
      </c>
      <c r="J17" s="110">
        <f t="shared" si="1"/>
        <v>0</v>
      </c>
      <c r="K17" s="110">
        <v>0</v>
      </c>
      <c r="L17" s="110">
        <f t="shared" si="2"/>
        <v>0</v>
      </c>
      <c r="M17" s="110">
        <v>0</v>
      </c>
      <c r="N17" s="110">
        <f t="shared" si="3"/>
        <v>0</v>
      </c>
      <c r="O17" s="110">
        <v>0</v>
      </c>
      <c r="P17" s="110">
        <f t="shared" si="4"/>
        <v>0</v>
      </c>
      <c r="Q17" s="110">
        <v>0</v>
      </c>
      <c r="R17" s="110">
        <f t="shared" si="5"/>
        <v>0</v>
      </c>
      <c r="S17" s="110">
        <v>0</v>
      </c>
      <c r="T17" s="110">
        <f t="shared" si="6"/>
        <v>0</v>
      </c>
      <c r="U17" s="110">
        <v>0</v>
      </c>
      <c r="V17" s="110">
        <f t="shared" si="7"/>
        <v>0</v>
      </c>
      <c r="W17" s="110">
        <v>0</v>
      </c>
      <c r="X17" s="110">
        <f t="shared" si="8"/>
        <v>0</v>
      </c>
      <c r="Y17" s="110">
        <v>0</v>
      </c>
      <c r="Z17" s="110">
        <f t="shared" si="9"/>
        <v>0</v>
      </c>
      <c r="AA17" s="110">
        <v>0</v>
      </c>
      <c r="AB17" s="110">
        <f t="shared" si="10"/>
        <v>0</v>
      </c>
      <c r="AC17" s="110">
        <v>0</v>
      </c>
      <c r="AD17" s="110">
        <f t="shared" si="11"/>
        <v>0</v>
      </c>
      <c r="AE17" s="110">
        <v>0</v>
      </c>
      <c r="AF17" s="110">
        <f t="shared" si="12"/>
        <v>0</v>
      </c>
      <c r="AG17" s="110">
        <v>0</v>
      </c>
      <c r="AH17" s="110">
        <f t="shared" si="13"/>
        <v>0</v>
      </c>
      <c r="AI17" s="110">
        <v>0</v>
      </c>
      <c r="AJ17" s="110">
        <f t="shared" si="14"/>
        <v>0</v>
      </c>
      <c r="AK17" s="110">
        <v>0</v>
      </c>
      <c r="AL17" s="110">
        <f t="shared" si="15"/>
        <v>0</v>
      </c>
      <c r="AM17" s="110">
        <v>0</v>
      </c>
      <c r="AN17" s="110">
        <f t="shared" si="16"/>
        <v>0</v>
      </c>
      <c r="AO17" s="110">
        <v>0</v>
      </c>
      <c r="AP17" s="110">
        <f t="shared" si="17"/>
        <v>0</v>
      </c>
      <c r="AQ17" s="110">
        <v>0</v>
      </c>
      <c r="AR17" s="110">
        <f t="shared" si="18"/>
        <v>0</v>
      </c>
      <c r="AS17" s="110">
        <v>0</v>
      </c>
      <c r="AT17" s="110">
        <f t="shared" si="19"/>
        <v>0</v>
      </c>
      <c r="AU17" s="110">
        <v>0</v>
      </c>
      <c r="AV17" s="110">
        <f t="shared" si="20"/>
        <v>0</v>
      </c>
      <c r="AW17" s="110">
        <v>0</v>
      </c>
      <c r="AX17" s="110">
        <f t="shared" si="21"/>
        <v>0</v>
      </c>
      <c r="AY17" s="110">
        <v>0</v>
      </c>
      <c r="AZ17" s="110">
        <f t="shared" si="22"/>
        <v>0</v>
      </c>
      <c r="BA17" s="110">
        <v>0</v>
      </c>
      <c r="BB17" s="110">
        <f t="shared" si="23"/>
        <v>0</v>
      </c>
      <c r="BD17" s="104">
        <f t="shared" si="25"/>
        <v>0</v>
      </c>
    </row>
    <row r="18" spans="1:56" s="110" customFormat="1">
      <c r="A18" t="s">
        <v>83</v>
      </c>
      <c r="B18" t="s">
        <v>15</v>
      </c>
      <c r="C18" t="s">
        <v>18</v>
      </c>
      <c r="D18" s="117" t="s">
        <v>80</v>
      </c>
      <c r="E18" s="117" t="s">
        <v>81</v>
      </c>
      <c r="F18" s="117" t="str">
        <f t="shared" si="26"/>
        <v>DSTMPSSGCH</v>
      </c>
      <c r="G18" s="117" t="str">
        <f t="shared" si="27"/>
        <v>STMPSSGCH</v>
      </c>
      <c r="H18" s="110">
        <v>-168303055.88999999</v>
      </c>
      <c r="I18" s="110">
        <v>1154108.090354329</v>
      </c>
      <c r="J18" s="110">
        <f t="shared" si="1"/>
        <v>-167148947.79964566</v>
      </c>
      <c r="K18" s="110">
        <v>1156379.1855213654</v>
      </c>
      <c r="L18" s="110">
        <f t="shared" si="2"/>
        <v>-165992568.6141243</v>
      </c>
      <c r="M18" s="110">
        <v>1158650.2806884018</v>
      </c>
      <c r="N18" s="110">
        <f t="shared" si="3"/>
        <v>-164833918.33343589</v>
      </c>
      <c r="O18" s="110">
        <v>1159690.297208277</v>
      </c>
      <c r="P18" s="110">
        <f t="shared" si="4"/>
        <v>-163674228.03622761</v>
      </c>
      <c r="Q18" s="110">
        <v>1159000.3032837624</v>
      </c>
      <c r="R18" s="110">
        <f t="shared" si="5"/>
        <v>-162515227.73294386</v>
      </c>
      <c r="S18" s="110">
        <v>1156665.6203291449</v>
      </c>
      <c r="T18" s="110">
        <f t="shared" si="6"/>
        <v>-161358562.11261472</v>
      </c>
      <c r="U18" s="110">
        <v>1150664.3051354126</v>
      </c>
      <c r="V18" s="110">
        <f t="shared" si="7"/>
        <v>-160207897.80747932</v>
      </c>
      <c r="W18" s="110">
        <v>1152928.6234987574</v>
      </c>
      <c r="X18" s="110">
        <f t="shared" si="8"/>
        <v>-159054969.18398055</v>
      </c>
      <c r="Y18" s="110">
        <v>1155192.9418621026</v>
      </c>
      <c r="Z18" s="110">
        <f t="shared" si="9"/>
        <v>-157899776.24211845</v>
      </c>
      <c r="AA18" s="110">
        <v>1157457.2602254476</v>
      </c>
      <c r="AB18" s="110">
        <f t="shared" si="10"/>
        <v>-156742318.981893</v>
      </c>
      <c r="AC18" s="110">
        <v>1159721.5785887926</v>
      </c>
      <c r="AD18" s="110">
        <f t="shared" si="11"/>
        <v>-155582597.40330422</v>
      </c>
      <c r="AE18" s="110">
        <v>1161786.7723896755</v>
      </c>
      <c r="AF18" s="110">
        <f t="shared" si="12"/>
        <v>-154420810.63091454</v>
      </c>
      <c r="AG18" s="110">
        <v>1163818.990559502</v>
      </c>
      <c r="AH18" s="110">
        <f t="shared" si="13"/>
        <v>-153256991.64035505</v>
      </c>
      <c r="AI18" s="110">
        <v>1166013.4825119842</v>
      </c>
      <c r="AJ18" s="110">
        <f t="shared" si="14"/>
        <v>-152090978.15784305</v>
      </c>
      <c r="AK18" s="110">
        <v>1168203.4534575925</v>
      </c>
      <c r="AL18" s="110">
        <f t="shared" si="15"/>
        <v>-150922774.70438546</v>
      </c>
      <c r="AM18" s="110">
        <v>1170392.132686951</v>
      </c>
      <c r="AN18" s="110">
        <f t="shared" si="16"/>
        <v>-149752382.57169852</v>
      </c>
      <c r="AO18" s="110">
        <v>1172584.0412069336</v>
      </c>
      <c r="AP18" s="110">
        <f t="shared" si="17"/>
        <v>-148579798.53049159</v>
      </c>
      <c r="AQ18" s="110">
        <v>1172623.2547751276</v>
      </c>
      <c r="AR18" s="110">
        <f t="shared" si="18"/>
        <v>-147407175.27571645</v>
      </c>
      <c r="AS18" s="110">
        <v>1111811.0042372411</v>
      </c>
      <c r="AT18" s="110">
        <f t="shared" si="19"/>
        <v>-146295364.27147922</v>
      </c>
      <c r="AU18" s="110">
        <v>1113998.8656858215</v>
      </c>
      <c r="AV18" s="110">
        <f t="shared" si="20"/>
        <v>-145181365.4057934</v>
      </c>
      <c r="AW18" s="110">
        <v>1116186.7271344019</v>
      </c>
      <c r="AX18" s="110">
        <f t="shared" si="21"/>
        <v>-144065178.67865899</v>
      </c>
      <c r="AY18" s="110">
        <v>1118374.5885829825</v>
      </c>
      <c r="AZ18" s="110">
        <f t="shared" si="22"/>
        <v>-142946804.090076</v>
      </c>
      <c r="BA18" s="110">
        <v>1115291.3101638812</v>
      </c>
      <c r="BB18" s="110">
        <f t="shared" si="23"/>
        <v>-141831512.77991211</v>
      </c>
      <c r="BD18" s="104">
        <f t="shared" si="25"/>
        <v>-148641056.47235602</v>
      </c>
    </row>
    <row r="19" spans="1:56" s="110" customFormat="1">
      <c r="A19" t="s">
        <v>84</v>
      </c>
      <c r="B19"/>
      <c r="C19"/>
      <c r="D19" s="117"/>
      <c r="E19" s="117"/>
      <c r="F19" s="117"/>
      <c r="G19" s="117"/>
      <c r="H19" s="107">
        <f>SUBTOTAL(9,H12:H18)</f>
        <v>-2423217118.9757442</v>
      </c>
      <c r="I19" s="107">
        <f t="shared" ref="I19:BD19" si="28">SUBTOTAL(9,I12:I18)</f>
        <v>-4053072.2376256455</v>
      </c>
      <c r="J19" s="107">
        <f t="shared" si="28"/>
        <v>-2427270191.2133694</v>
      </c>
      <c r="K19" s="107">
        <f t="shared" si="28"/>
        <v>-4073924.5403708983</v>
      </c>
      <c r="L19" s="107">
        <f t="shared" si="28"/>
        <v>-2431344115.7537403</v>
      </c>
      <c r="M19" s="107">
        <f t="shared" si="28"/>
        <v>-4084447.9759515352</v>
      </c>
      <c r="N19" s="107">
        <f t="shared" si="28"/>
        <v>-2435428563.729692</v>
      </c>
      <c r="O19" s="107">
        <f t="shared" si="28"/>
        <v>-4096362.189971983</v>
      </c>
      <c r="P19" s="107">
        <f t="shared" si="28"/>
        <v>-2439524925.9196639</v>
      </c>
      <c r="Q19" s="107">
        <f t="shared" si="28"/>
        <v>-3430720.6744071236</v>
      </c>
      <c r="R19" s="107">
        <f t="shared" si="28"/>
        <v>-2442955646.5940709</v>
      </c>
      <c r="S19" s="107">
        <f t="shared" si="28"/>
        <v>-3660901.0484494395</v>
      </c>
      <c r="T19" s="107">
        <f t="shared" si="28"/>
        <v>-2446616547.6425209</v>
      </c>
      <c r="U19" s="107">
        <f t="shared" si="28"/>
        <v>-4381580.8423029594</v>
      </c>
      <c r="V19" s="107">
        <f t="shared" si="28"/>
        <v>-2450998128.4848237</v>
      </c>
      <c r="W19" s="107">
        <f t="shared" si="28"/>
        <v>-4375368.1323630167</v>
      </c>
      <c r="X19" s="107">
        <f t="shared" si="28"/>
        <v>-2455373496.6171865</v>
      </c>
      <c r="Y19" s="107">
        <f t="shared" si="28"/>
        <v>-4385779.4270523954</v>
      </c>
      <c r="Z19" s="107">
        <f t="shared" si="28"/>
        <v>-2459759276.044239</v>
      </c>
      <c r="AA19" s="107">
        <f t="shared" si="28"/>
        <v>-4548865.3869628496</v>
      </c>
      <c r="AB19" s="107">
        <f t="shared" si="28"/>
        <v>-2464308141.4312019</v>
      </c>
      <c r="AC19" s="107">
        <f t="shared" si="28"/>
        <v>-4837512.1219997667</v>
      </c>
      <c r="AD19" s="107">
        <f t="shared" si="28"/>
        <v>-2469145653.5532017</v>
      </c>
      <c r="AE19" s="107">
        <f t="shared" si="28"/>
        <v>-5040040.5380518567</v>
      </c>
      <c r="AF19" s="107">
        <f t="shared" si="28"/>
        <v>-2474185694.0912538</v>
      </c>
      <c r="AG19" s="107">
        <f t="shared" si="28"/>
        <v>-5118814.2291429956</v>
      </c>
      <c r="AH19" s="107">
        <f t="shared" si="28"/>
        <v>-2479304508.3203969</v>
      </c>
      <c r="AI19" s="107">
        <f t="shared" si="28"/>
        <v>-5139323.9710570555</v>
      </c>
      <c r="AJ19" s="107">
        <f t="shared" si="28"/>
        <v>-2484443832.2914543</v>
      </c>
      <c r="AK19" s="107">
        <f t="shared" si="28"/>
        <v>-5144890.7676006891</v>
      </c>
      <c r="AL19" s="107">
        <f t="shared" si="28"/>
        <v>-2489588723.0590539</v>
      </c>
      <c r="AM19" s="107">
        <f t="shared" si="28"/>
        <v>-5149088.4394348981</v>
      </c>
      <c r="AN19" s="107">
        <f t="shared" si="28"/>
        <v>-2494737811.4984894</v>
      </c>
      <c r="AO19" s="107">
        <f t="shared" si="28"/>
        <v>-5159041.4645788642</v>
      </c>
      <c r="AP19" s="107">
        <f t="shared" si="28"/>
        <v>-2499896852.963068</v>
      </c>
      <c r="AQ19" s="107">
        <f t="shared" si="28"/>
        <v>-3638170.9062007815</v>
      </c>
      <c r="AR19" s="107">
        <f t="shared" si="28"/>
        <v>-2503535023.8692684</v>
      </c>
      <c r="AS19" s="107">
        <f t="shared" si="28"/>
        <v>-5029369.3440970415</v>
      </c>
      <c r="AT19" s="107">
        <f t="shared" si="28"/>
        <v>-2508564393.2133656</v>
      </c>
      <c r="AU19" s="107">
        <f t="shared" si="28"/>
        <v>-5022295.9458157606</v>
      </c>
      <c r="AV19" s="107">
        <f t="shared" si="28"/>
        <v>-2513586689.1591816</v>
      </c>
      <c r="AW19" s="107">
        <f t="shared" si="28"/>
        <v>-5014937.0846746014</v>
      </c>
      <c r="AX19" s="107">
        <f t="shared" si="28"/>
        <v>-2518601626.2438564</v>
      </c>
      <c r="AY19" s="107">
        <f t="shared" si="28"/>
        <v>-5018846.2852420956</v>
      </c>
      <c r="AZ19" s="107">
        <f t="shared" si="28"/>
        <v>-2523620472.529098</v>
      </c>
      <c r="BA19" s="107">
        <f t="shared" si="28"/>
        <v>-5080395.2131523751</v>
      </c>
      <c r="BB19" s="107">
        <f t="shared" si="28"/>
        <v>-2528700867.74225</v>
      </c>
      <c r="BD19" s="109">
        <f t="shared" si="28"/>
        <v>-2499070165.271841</v>
      </c>
    </row>
    <row r="20" spans="1:56" s="110" customFormat="1">
      <c r="A20"/>
      <c r="B20"/>
      <c r="C20"/>
      <c r="D20" s="117"/>
      <c r="E20" s="117"/>
      <c r="F20" s="117"/>
      <c r="G20" s="117"/>
      <c r="BD20" s="104"/>
    </row>
    <row r="21" spans="1:56" s="110" customFormat="1">
      <c r="A21" s="91" t="s">
        <v>85</v>
      </c>
      <c r="B21"/>
      <c r="C21"/>
      <c r="D21" s="117"/>
      <c r="E21" s="117"/>
      <c r="F21" s="117"/>
      <c r="G21" s="117"/>
      <c r="BD21" s="104"/>
    </row>
    <row r="22" spans="1:56" s="110" customFormat="1">
      <c r="A22" t="s">
        <v>79</v>
      </c>
      <c r="B22" t="s">
        <v>15</v>
      </c>
      <c r="C22" t="s">
        <v>16</v>
      </c>
      <c r="D22" s="117" t="s">
        <v>80</v>
      </c>
      <c r="E22" s="117" t="s">
        <v>86</v>
      </c>
      <c r="F22" s="117" t="str">
        <f>D22&amp;E22&amp;C22</f>
        <v>DHYDPDGP</v>
      </c>
      <c r="G22" s="117" t="str">
        <f>E22&amp;C22</f>
        <v>HYDPDGP</v>
      </c>
      <c r="H22" s="110">
        <v>-132598114.20000002</v>
      </c>
      <c r="I22" s="110">
        <v>-86100.680848699674</v>
      </c>
      <c r="J22" s="110">
        <f t="shared" ref="J22:J25" si="29">H22+I22</f>
        <v>-132684214.88084872</v>
      </c>
      <c r="K22" s="110">
        <v>-85890.281996768783</v>
      </c>
      <c r="L22" s="110">
        <f t="shared" ref="L22:L25" si="30">J22+K22</f>
        <v>-132770105.16284549</v>
      </c>
      <c r="M22" s="110">
        <v>-85679.883144837862</v>
      </c>
      <c r="N22" s="110">
        <f t="shared" ref="N22:N25" si="31">L22+M22</f>
        <v>-132855785.04599033</v>
      </c>
      <c r="O22" s="110">
        <v>-85469.484292906971</v>
      </c>
      <c r="P22" s="110">
        <f t="shared" ref="P22:P25" si="32">N22+O22</f>
        <v>-132941254.53028324</v>
      </c>
      <c r="Q22" s="110">
        <v>3526745.6788051361</v>
      </c>
      <c r="R22" s="110">
        <f t="shared" ref="R22:R25" si="33">P22+Q22</f>
        <v>-129414508.8514781</v>
      </c>
      <c r="S22" s="110">
        <v>-80397.898096821329</v>
      </c>
      <c r="T22" s="110">
        <f t="shared" ref="T22:T25" si="34">R22+S22</f>
        <v>-129494906.74957491</v>
      </c>
      <c r="U22" s="110">
        <v>-84060.129497264454</v>
      </c>
      <c r="V22" s="110">
        <f t="shared" ref="V22:V25" si="35">T22+U22</f>
        <v>-129578966.87907217</v>
      </c>
      <c r="W22" s="110">
        <v>-83854.717013123096</v>
      </c>
      <c r="X22" s="110">
        <f t="shared" ref="X22:X25" si="36">V22+W22</f>
        <v>-129662821.5960853</v>
      </c>
      <c r="Y22" s="110">
        <v>-83649.304528981884</v>
      </c>
      <c r="Z22" s="110">
        <f t="shared" ref="Z22:Z25" si="37">X22+Y22</f>
        <v>-129746470.90061428</v>
      </c>
      <c r="AA22" s="110">
        <v>-83443.892044840555</v>
      </c>
      <c r="AB22" s="110">
        <f t="shared" ref="AB22:AB25" si="38">Z22+AA22</f>
        <v>-129829914.79265912</v>
      </c>
      <c r="AC22" s="110">
        <v>-83238.479560699314</v>
      </c>
      <c r="AD22" s="110">
        <f t="shared" ref="AD22:AD25" si="39">AB22+AC22</f>
        <v>-129913153.27221982</v>
      </c>
      <c r="AE22" s="110">
        <v>-83033.067076557985</v>
      </c>
      <c r="AF22" s="110">
        <f t="shared" ref="AF22:AF25" si="40">AD22+AE22</f>
        <v>-129996186.33929639</v>
      </c>
      <c r="AG22" s="110">
        <v>-82827.654592416773</v>
      </c>
      <c r="AH22" s="110">
        <f t="shared" ref="AH22:AH25" si="41">AF22+AG22</f>
        <v>-130079013.9938888</v>
      </c>
      <c r="AI22" s="110">
        <v>-82622.242108275415</v>
      </c>
      <c r="AJ22" s="110">
        <f t="shared" ref="AJ22:AJ25" si="42">AH22+AI22</f>
        <v>-130161636.23599707</v>
      </c>
      <c r="AK22" s="110">
        <v>-82416.829624134203</v>
      </c>
      <c r="AL22" s="110">
        <f t="shared" ref="AL22:AL25" si="43">AJ22+AK22</f>
        <v>-130244053.0656212</v>
      </c>
      <c r="AM22" s="110">
        <v>-82211.417139992904</v>
      </c>
      <c r="AN22" s="110">
        <f t="shared" ref="AN22:AN25" si="44">AL22+AM22</f>
        <v>-130326264.48276119</v>
      </c>
      <c r="AO22" s="110">
        <v>-82006.004655851633</v>
      </c>
      <c r="AP22" s="110">
        <f t="shared" ref="AP22:AP25" si="45">AN22+AO22</f>
        <v>-130408270.48741704</v>
      </c>
      <c r="AQ22" s="110">
        <v>-81800.592171710334</v>
      </c>
      <c r="AR22" s="110">
        <f t="shared" ref="AR22:AR25" si="46">AP22+AQ22</f>
        <v>-130490071.07958876</v>
      </c>
      <c r="AS22" s="110">
        <v>-83209.511842945532</v>
      </c>
      <c r="AT22" s="110">
        <f t="shared" ref="AT22:AT25" si="47">AR22+AS22</f>
        <v>-130573280.59143171</v>
      </c>
      <c r="AU22" s="110">
        <v>-83006.177959996858</v>
      </c>
      <c r="AV22" s="110">
        <f t="shared" ref="AV22:AV25" si="48">AT22+AU22</f>
        <v>-130656286.7693917</v>
      </c>
      <c r="AW22" s="110">
        <v>-82802.844077048299</v>
      </c>
      <c r="AX22" s="110">
        <f t="shared" ref="AX22:AX25" si="49">AV22+AW22</f>
        <v>-130739089.61346875</v>
      </c>
      <c r="AY22" s="110">
        <v>-82599.510194099625</v>
      </c>
      <c r="AZ22" s="110">
        <f t="shared" ref="AZ22:AZ25" si="50">AX22+AY22</f>
        <v>-130821689.12366284</v>
      </c>
      <c r="BA22" s="110">
        <v>-82396.176311151066</v>
      </c>
      <c r="BB22" s="110">
        <f t="shared" ref="BB22:BB25" si="51">AZ22+BA22</f>
        <v>-130904085.29997399</v>
      </c>
      <c r="BD22" s="104">
        <f>AVERAGE(AD22,AF22,AH22,AJ22,AL22,AN22,AP22,AR22,AT22,AV22,AX22,AZ22,BB22)</f>
        <v>-130408698.48882455</v>
      </c>
    </row>
    <row r="23" spans="1:56" s="110" customFormat="1">
      <c r="A23" t="s">
        <v>82</v>
      </c>
      <c r="B23" t="s">
        <v>15</v>
      </c>
      <c r="C23" t="s">
        <v>17</v>
      </c>
      <c r="D23" s="117" t="s">
        <v>80</v>
      </c>
      <c r="E23" s="117" t="s">
        <v>86</v>
      </c>
      <c r="F23" s="117" t="str">
        <f>D23&amp;E23&amp;C23</f>
        <v>DHYDPDGU</v>
      </c>
      <c r="G23" s="117" t="str">
        <f>E23&amp;C23</f>
        <v>HYDPDGU</v>
      </c>
      <c r="H23" s="110">
        <v>-29241673.75</v>
      </c>
      <c r="I23" s="110">
        <v>-8677.760045423347</v>
      </c>
      <c r="J23" s="110">
        <f t="shared" si="29"/>
        <v>-29250351.510045424</v>
      </c>
      <c r="K23" s="110">
        <v>-8543.0378771043033</v>
      </c>
      <c r="L23" s="110">
        <f t="shared" si="30"/>
        <v>-29258894.547922529</v>
      </c>
      <c r="M23" s="110">
        <v>-8408.3157087852451</v>
      </c>
      <c r="N23" s="110">
        <f t="shared" si="31"/>
        <v>-29267302.863631316</v>
      </c>
      <c r="O23" s="110">
        <v>667286.05670647591</v>
      </c>
      <c r="P23" s="110">
        <f t="shared" si="32"/>
        <v>-28600016.806924839</v>
      </c>
      <c r="Q23" s="110">
        <v>-6884.6908782629471</v>
      </c>
      <c r="R23" s="110">
        <f t="shared" si="33"/>
        <v>-28606901.497803103</v>
      </c>
      <c r="S23" s="110">
        <v>-6749.9687099438888</v>
      </c>
      <c r="T23" s="110">
        <f t="shared" si="34"/>
        <v>-28613651.466513049</v>
      </c>
      <c r="U23" s="110">
        <v>-8457.4644053598022</v>
      </c>
      <c r="V23" s="110">
        <f t="shared" si="35"/>
        <v>-28622108.93091841</v>
      </c>
      <c r="W23" s="110">
        <v>-8326.1623254212755</v>
      </c>
      <c r="X23" s="110">
        <f t="shared" si="36"/>
        <v>-28630435.09324383</v>
      </c>
      <c r="Y23" s="110">
        <v>-8194.8602454827924</v>
      </c>
      <c r="Z23" s="110">
        <f t="shared" si="37"/>
        <v>-28638629.953489311</v>
      </c>
      <c r="AA23" s="110">
        <v>-8063.5581655442802</v>
      </c>
      <c r="AB23" s="110">
        <f t="shared" si="38"/>
        <v>-28646693.511654854</v>
      </c>
      <c r="AC23" s="110">
        <v>-7932.2560856057826</v>
      </c>
      <c r="AD23" s="110">
        <f t="shared" si="39"/>
        <v>-28654625.767740458</v>
      </c>
      <c r="AE23" s="110">
        <v>-7800.9540056672704</v>
      </c>
      <c r="AF23" s="110">
        <f t="shared" si="40"/>
        <v>-28662426.721746124</v>
      </c>
      <c r="AG23" s="110">
        <v>-7669.6519257287728</v>
      </c>
      <c r="AH23" s="110">
        <f t="shared" si="41"/>
        <v>-28670096.373671852</v>
      </c>
      <c r="AI23" s="110">
        <v>-7538.3498457902606</v>
      </c>
      <c r="AJ23" s="110">
        <f t="shared" si="42"/>
        <v>-28677634.723517641</v>
      </c>
      <c r="AK23" s="110">
        <v>-7407.047765851763</v>
      </c>
      <c r="AL23" s="110">
        <f t="shared" si="43"/>
        <v>-28685041.771283492</v>
      </c>
      <c r="AM23" s="110">
        <v>-7275.7456859132508</v>
      </c>
      <c r="AN23" s="110">
        <f t="shared" si="44"/>
        <v>-28692317.516969405</v>
      </c>
      <c r="AO23" s="110">
        <v>-7144.4436059747677</v>
      </c>
      <c r="AP23" s="110">
        <f t="shared" si="45"/>
        <v>-28699461.960575379</v>
      </c>
      <c r="AQ23" s="110">
        <v>-7013.141526036241</v>
      </c>
      <c r="AR23" s="110">
        <f t="shared" si="46"/>
        <v>-28706475.102101415</v>
      </c>
      <c r="AS23" s="110">
        <v>-8289.172993807093</v>
      </c>
      <c r="AT23" s="110">
        <f t="shared" si="47"/>
        <v>-28714764.275095221</v>
      </c>
      <c r="AU23" s="110">
        <v>-8160.4836369394325</v>
      </c>
      <c r="AV23" s="110">
        <f t="shared" si="48"/>
        <v>-28722924.758732159</v>
      </c>
      <c r="AW23" s="110">
        <v>-8031.7942800717719</v>
      </c>
      <c r="AX23" s="110">
        <f t="shared" si="49"/>
        <v>-28730956.55301223</v>
      </c>
      <c r="AY23" s="110">
        <v>-7903.1049232041114</v>
      </c>
      <c r="AZ23" s="110">
        <f t="shared" si="50"/>
        <v>-28738859.657935433</v>
      </c>
      <c r="BA23" s="110">
        <v>-7774.4155663364509</v>
      </c>
      <c r="BB23" s="110">
        <f t="shared" si="51"/>
        <v>-28746634.073501769</v>
      </c>
      <c r="BD23" s="104">
        <f t="shared" ref="BD23:BD25" si="52">AVERAGE(AD23,AF23,AH23,AJ23,AL23,AN23,AP23,AR23,AT23,AV23,AX23,AZ23,BB23)</f>
        <v>-28700170.711990971</v>
      </c>
    </row>
    <row r="24" spans="1:56" s="110" customFormat="1">
      <c r="A24" t="s">
        <v>83</v>
      </c>
      <c r="B24" t="s">
        <v>21</v>
      </c>
      <c r="C24" t="s">
        <v>21</v>
      </c>
      <c r="D24" s="117" t="s">
        <v>80</v>
      </c>
      <c r="E24" s="117" t="s">
        <v>86</v>
      </c>
      <c r="F24" s="117" t="str">
        <f>D24&amp;E24&amp;C24</f>
        <v>DHYDPSG-P</v>
      </c>
      <c r="G24" s="117" t="str">
        <f>E24&amp;C24</f>
        <v>HYDPSG-P</v>
      </c>
      <c r="H24" s="110">
        <v>-59256678.409999996</v>
      </c>
      <c r="I24" s="110">
        <v>137621.37806877698</v>
      </c>
      <c r="J24" s="110">
        <f t="shared" si="29"/>
        <v>-59119057.031931221</v>
      </c>
      <c r="K24" s="110">
        <v>924635.76427523699</v>
      </c>
      <c r="L24" s="110">
        <f t="shared" si="30"/>
        <v>-58194421.267655984</v>
      </c>
      <c r="M24" s="110">
        <v>3889960.3106572581</v>
      </c>
      <c r="N24" s="110">
        <f t="shared" si="31"/>
        <v>-54304460.956998728</v>
      </c>
      <c r="O24" s="110">
        <v>1860195.3677069508</v>
      </c>
      <c r="P24" s="110">
        <f t="shared" si="32"/>
        <v>-52444265.589291781</v>
      </c>
      <c r="Q24" s="110">
        <v>3320313.8723042798</v>
      </c>
      <c r="R24" s="110">
        <f t="shared" si="33"/>
        <v>-49123951.716987498</v>
      </c>
      <c r="S24" s="110">
        <v>590847.7143150944</v>
      </c>
      <c r="T24" s="110">
        <f t="shared" si="34"/>
        <v>-48533104.002672404</v>
      </c>
      <c r="U24" s="110">
        <v>164442.37873450911</v>
      </c>
      <c r="V24" s="110">
        <f t="shared" si="35"/>
        <v>-48368661.623937897</v>
      </c>
      <c r="W24" s="110">
        <v>208909.14113613172</v>
      </c>
      <c r="X24" s="110">
        <f t="shared" si="36"/>
        <v>-48159752.482801765</v>
      </c>
      <c r="Y24" s="110">
        <v>449452.02386274736</v>
      </c>
      <c r="Z24" s="110">
        <f t="shared" si="37"/>
        <v>-47710300.458939016</v>
      </c>
      <c r="AA24" s="110">
        <v>789546.65842124296</v>
      </c>
      <c r="AB24" s="110">
        <f t="shared" si="38"/>
        <v>-46920753.800517775</v>
      </c>
      <c r="AC24" s="110">
        <v>769139.33588215453</v>
      </c>
      <c r="AD24" s="110">
        <f t="shared" si="39"/>
        <v>-46151614.464635618</v>
      </c>
      <c r="AE24" s="110">
        <v>888118.57274669269</v>
      </c>
      <c r="AF24" s="110">
        <f t="shared" si="40"/>
        <v>-45263495.891888924</v>
      </c>
      <c r="AG24" s="110">
        <v>986954.03646965523</v>
      </c>
      <c r="AH24" s="110">
        <f t="shared" si="41"/>
        <v>-44276541.855419271</v>
      </c>
      <c r="AI24" s="110">
        <v>711102.63065531035</v>
      </c>
      <c r="AJ24" s="110">
        <f t="shared" si="42"/>
        <v>-43565439.22476396</v>
      </c>
      <c r="AK24" s="110">
        <v>901207.19624600757</v>
      </c>
      <c r="AL24" s="110">
        <f t="shared" si="43"/>
        <v>-42664232.028517954</v>
      </c>
      <c r="AM24" s="110">
        <v>-37747.120493732742</v>
      </c>
      <c r="AN24" s="110">
        <f t="shared" si="44"/>
        <v>-42701979.149011686</v>
      </c>
      <c r="AO24" s="110">
        <v>-355797.59951086843</v>
      </c>
      <c r="AP24" s="110">
        <f t="shared" si="45"/>
        <v>-43057776.748522557</v>
      </c>
      <c r="AQ24" s="110">
        <v>-371240.70435316849</v>
      </c>
      <c r="AR24" s="110">
        <f t="shared" si="46"/>
        <v>-43429017.452875726</v>
      </c>
      <c r="AS24" s="110">
        <v>-561742.78816168476</v>
      </c>
      <c r="AT24" s="110">
        <f t="shared" si="47"/>
        <v>-43990760.241037413</v>
      </c>
      <c r="AU24" s="110">
        <v>-561709.21214162139</v>
      </c>
      <c r="AV24" s="110">
        <f t="shared" si="48"/>
        <v>-44552469.453179032</v>
      </c>
      <c r="AW24" s="110">
        <v>728346.12534616748</v>
      </c>
      <c r="AX24" s="110">
        <f t="shared" si="49"/>
        <v>-43824123.327832863</v>
      </c>
      <c r="AY24" s="110">
        <v>-561363.5822607507</v>
      </c>
      <c r="AZ24" s="110">
        <f t="shared" si="50"/>
        <v>-44385486.910093613</v>
      </c>
      <c r="BA24" s="110">
        <v>-560856.48247015383</v>
      </c>
      <c r="BB24" s="110">
        <f t="shared" si="51"/>
        <v>-44946343.392563768</v>
      </c>
      <c r="BD24" s="104">
        <f t="shared" si="52"/>
        <v>-44062252.318487883</v>
      </c>
    </row>
    <row r="25" spans="1:56" s="110" customFormat="1">
      <c r="A25" t="s">
        <v>83</v>
      </c>
      <c r="B25" t="s">
        <v>22</v>
      </c>
      <c r="C25" t="s">
        <v>22</v>
      </c>
      <c r="D25" s="117" t="s">
        <v>80</v>
      </c>
      <c r="E25" s="117" t="s">
        <v>86</v>
      </c>
      <c r="F25" s="117" t="str">
        <f>D25&amp;E25&amp;C25</f>
        <v>DHYDPSG-U</v>
      </c>
      <c r="G25" s="117" t="str">
        <f>E25&amp;C25</f>
        <v>HYDPSG-U</v>
      </c>
      <c r="H25" s="110">
        <v>-17589885.219999999</v>
      </c>
      <c r="I25" s="110">
        <v>-220973.54369636264</v>
      </c>
      <c r="J25" s="110">
        <f t="shared" si="29"/>
        <v>-17810858.763696361</v>
      </c>
      <c r="K25" s="110">
        <v>-222327.11553100677</v>
      </c>
      <c r="L25" s="110">
        <f t="shared" si="30"/>
        <v>-18033185.879227366</v>
      </c>
      <c r="M25" s="110">
        <v>-222644.54115790193</v>
      </c>
      <c r="N25" s="110">
        <f t="shared" si="31"/>
        <v>-18255830.420385268</v>
      </c>
      <c r="O25" s="110">
        <v>95485.556206929265</v>
      </c>
      <c r="P25" s="110">
        <f t="shared" si="32"/>
        <v>-18160344.864178337</v>
      </c>
      <c r="Q25" s="110">
        <v>-221580.65738711215</v>
      </c>
      <c r="R25" s="110">
        <f t="shared" si="33"/>
        <v>-18381925.521565448</v>
      </c>
      <c r="S25" s="110">
        <v>-224716.39339753182</v>
      </c>
      <c r="T25" s="110">
        <f t="shared" si="34"/>
        <v>-18606641.914962981</v>
      </c>
      <c r="U25" s="110">
        <v>-223715.7371694498</v>
      </c>
      <c r="V25" s="110">
        <f t="shared" si="35"/>
        <v>-18830357.652132429</v>
      </c>
      <c r="W25" s="110">
        <v>-223446.23807331582</v>
      </c>
      <c r="X25" s="110">
        <f t="shared" si="36"/>
        <v>-19053803.890205745</v>
      </c>
      <c r="Y25" s="110">
        <v>-223176.73897718196</v>
      </c>
      <c r="Z25" s="110">
        <f t="shared" si="37"/>
        <v>-19276980.629182927</v>
      </c>
      <c r="AA25" s="110">
        <v>-223102.42601028795</v>
      </c>
      <c r="AB25" s="110">
        <f t="shared" si="38"/>
        <v>-19500083.055193216</v>
      </c>
      <c r="AC25" s="110">
        <v>-223028.11304339394</v>
      </c>
      <c r="AD25" s="110">
        <f t="shared" si="39"/>
        <v>-19723111.16823661</v>
      </c>
      <c r="AE25" s="110">
        <v>-222758.61394726008</v>
      </c>
      <c r="AF25" s="110">
        <f t="shared" si="40"/>
        <v>-19945869.782183871</v>
      </c>
      <c r="AG25" s="110">
        <v>-222489.1148511261</v>
      </c>
      <c r="AH25" s="110">
        <f t="shared" si="41"/>
        <v>-20168358.897034995</v>
      </c>
      <c r="AI25" s="110">
        <v>-222219.61575499218</v>
      </c>
      <c r="AJ25" s="110">
        <f t="shared" si="42"/>
        <v>-20390578.512789987</v>
      </c>
      <c r="AK25" s="110">
        <v>-221950.11665885826</v>
      </c>
      <c r="AL25" s="110">
        <f t="shared" si="43"/>
        <v>-20612528.629448846</v>
      </c>
      <c r="AM25" s="110">
        <v>-221680.61756272434</v>
      </c>
      <c r="AN25" s="110">
        <f t="shared" si="44"/>
        <v>-20834209.247011572</v>
      </c>
      <c r="AO25" s="110">
        <v>-242541.11074339348</v>
      </c>
      <c r="AP25" s="110">
        <f t="shared" si="45"/>
        <v>-21076750.357754964</v>
      </c>
      <c r="AQ25" s="110">
        <v>-264744.62175408239</v>
      </c>
      <c r="AR25" s="110">
        <f t="shared" si="46"/>
        <v>-21341494.979509048</v>
      </c>
      <c r="AS25" s="110">
        <v>-244314.70372503006</v>
      </c>
      <c r="AT25" s="110">
        <f t="shared" si="47"/>
        <v>-21585809.683234077</v>
      </c>
      <c r="AU25" s="110">
        <v>-243995.99262543261</v>
      </c>
      <c r="AV25" s="110">
        <f t="shared" si="48"/>
        <v>-21829805.675859511</v>
      </c>
      <c r="AW25" s="110">
        <v>-243677.2815258351</v>
      </c>
      <c r="AX25" s="110">
        <f t="shared" si="49"/>
        <v>-22073482.957385346</v>
      </c>
      <c r="AY25" s="110">
        <v>-243358.57042623765</v>
      </c>
      <c r="AZ25" s="110">
        <f t="shared" si="50"/>
        <v>-22316841.527811583</v>
      </c>
      <c r="BA25" s="110">
        <v>-243039.85932664014</v>
      </c>
      <c r="BB25" s="110">
        <f t="shared" si="51"/>
        <v>-22559881.387138225</v>
      </c>
      <c r="BD25" s="104">
        <f t="shared" si="52"/>
        <v>-21112209.446569126</v>
      </c>
    </row>
    <row r="26" spans="1:56" s="105" customFormat="1" hidden="1">
      <c r="A26" s="98"/>
      <c r="B26" s="98"/>
      <c r="C26" s="98"/>
      <c r="D26" s="111"/>
      <c r="E26" s="111"/>
      <c r="F26" s="111"/>
      <c r="G26" s="111"/>
      <c r="BD26" s="112"/>
    </row>
    <row r="27" spans="1:56" s="110" customFormat="1">
      <c r="A27" t="s">
        <v>87</v>
      </c>
      <c r="B27"/>
      <c r="C27"/>
      <c r="D27" s="117"/>
      <c r="E27" s="117"/>
      <c r="F27" s="117"/>
      <c r="G27" s="117"/>
      <c r="H27" s="107">
        <f>SUBTOTAL(9,H22:H26)</f>
        <v>-238686351.58000001</v>
      </c>
      <c r="I27" s="107">
        <f t="shared" ref="I27:BB27" si="53">SUBTOTAL(9,I22:I26)</f>
        <v>-178130.60652170869</v>
      </c>
      <c r="J27" s="107">
        <f t="shared" si="53"/>
        <v>-238864482.18652174</v>
      </c>
      <c r="K27" s="107">
        <f t="shared" si="53"/>
        <v>607875.32887035701</v>
      </c>
      <c r="L27" s="107">
        <f t="shared" si="53"/>
        <v>-238256606.85765138</v>
      </c>
      <c r="M27" s="107">
        <f t="shared" si="53"/>
        <v>3573227.5706457333</v>
      </c>
      <c r="N27" s="107">
        <f t="shared" si="53"/>
        <v>-234683379.28700566</v>
      </c>
      <c r="O27" s="107">
        <f t="shared" si="53"/>
        <v>2537497.4963274486</v>
      </c>
      <c r="P27" s="107">
        <f t="shared" si="53"/>
        <v>-232145881.7906782</v>
      </c>
      <c r="Q27" s="107">
        <f t="shared" si="53"/>
        <v>6618594.2028440414</v>
      </c>
      <c r="R27" s="107">
        <f t="shared" si="53"/>
        <v>-225527287.58783412</v>
      </c>
      <c r="S27" s="107">
        <f t="shared" si="53"/>
        <v>278983.45411079738</v>
      </c>
      <c r="T27" s="107">
        <f t="shared" si="53"/>
        <v>-225248304.13372335</v>
      </c>
      <c r="U27" s="107">
        <f t="shared" si="53"/>
        <v>-151790.95233756496</v>
      </c>
      <c r="V27" s="107">
        <f t="shared" si="53"/>
        <v>-225400095.08606091</v>
      </c>
      <c r="W27" s="107">
        <f t="shared" si="53"/>
        <v>-106717.97627572848</v>
      </c>
      <c r="X27" s="107">
        <f t="shared" si="53"/>
        <v>-225506813.06233662</v>
      </c>
      <c r="Y27" s="107">
        <f t="shared" si="53"/>
        <v>134431.12011110072</v>
      </c>
      <c r="Z27" s="107">
        <f t="shared" si="53"/>
        <v>-225372381.94222555</v>
      </c>
      <c r="AA27" s="107">
        <f t="shared" si="53"/>
        <v>474936.78220057022</v>
      </c>
      <c r="AB27" s="107">
        <f t="shared" si="53"/>
        <v>-224897445.16002494</v>
      </c>
      <c r="AC27" s="107">
        <f t="shared" si="53"/>
        <v>454940.48719245545</v>
      </c>
      <c r="AD27" s="107">
        <f t="shared" si="53"/>
        <v>-224442504.67283249</v>
      </c>
      <c r="AE27" s="107">
        <f t="shared" si="53"/>
        <v>574525.93771720736</v>
      </c>
      <c r="AF27" s="107">
        <f t="shared" si="53"/>
        <v>-223867978.73511529</v>
      </c>
      <c r="AG27" s="107">
        <f t="shared" si="53"/>
        <v>673967.61510038364</v>
      </c>
      <c r="AH27" s="107">
        <f t="shared" si="53"/>
        <v>-223194011.12001494</v>
      </c>
      <c r="AI27" s="107">
        <f t="shared" si="53"/>
        <v>398722.42294625245</v>
      </c>
      <c r="AJ27" s="107">
        <f t="shared" si="53"/>
        <v>-222795288.69706866</v>
      </c>
      <c r="AK27" s="107">
        <f t="shared" si="53"/>
        <v>589433.20219716337</v>
      </c>
      <c r="AL27" s="107">
        <f t="shared" si="53"/>
        <v>-222205855.4948715</v>
      </c>
      <c r="AM27" s="107">
        <f t="shared" si="53"/>
        <v>-348914.9008823632</v>
      </c>
      <c r="AN27" s="107">
        <f t="shared" si="53"/>
        <v>-222554770.39575383</v>
      </c>
      <c r="AO27" s="107">
        <f t="shared" si="53"/>
        <v>-687489.15851608827</v>
      </c>
      <c r="AP27" s="107">
        <f t="shared" si="53"/>
        <v>-223242259.55426994</v>
      </c>
      <c r="AQ27" s="107">
        <f t="shared" si="53"/>
        <v>-724799.05980499741</v>
      </c>
      <c r="AR27" s="107">
        <f t="shared" si="53"/>
        <v>-223967058.61407495</v>
      </c>
      <c r="AS27" s="107">
        <f t="shared" si="53"/>
        <v>-897556.17672346742</v>
      </c>
      <c r="AT27" s="107">
        <f t="shared" si="53"/>
        <v>-224864614.7907984</v>
      </c>
      <c r="AU27" s="107">
        <f t="shared" si="53"/>
        <v>-896871.86636399035</v>
      </c>
      <c r="AV27" s="107">
        <f t="shared" si="53"/>
        <v>-225761486.6571624</v>
      </c>
      <c r="AW27" s="107">
        <f t="shared" si="53"/>
        <v>393834.20546321227</v>
      </c>
      <c r="AX27" s="107">
        <f t="shared" si="53"/>
        <v>-225367652.4516992</v>
      </c>
      <c r="AY27" s="107">
        <f t="shared" si="53"/>
        <v>-895224.76780429215</v>
      </c>
      <c r="AZ27" s="107">
        <f t="shared" si="53"/>
        <v>-226262877.21950346</v>
      </c>
      <c r="BA27" s="107">
        <f t="shared" si="53"/>
        <v>-894066.93367428146</v>
      </c>
      <c r="BB27" s="107">
        <f t="shared" si="53"/>
        <v>-227156944.15317774</v>
      </c>
      <c r="BD27" s="109">
        <f>SUBTOTAL(9,BD22:BD26)</f>
        <v>-224283330.96587253</v>
      </c>
    </row>
    <row r="28" spans="1:56" s="110" customFormat="1">
      <c r="A28"/>
      <c r="B28"/>
      <c r="C28"/>
      <c r="D28" s="117"/>
      <c r="E28" s="117"/>
      <c r="F28" s="117"/>
      <c r="G28" s="117"/>
      <c r="BD28" s="104"/>
    </row>
    <row r="29" spans="1:56" s="110" customFormat="1">
      <c r="A29" s="91" t="s">
        <v>88</v>
      </c>
      <c r="B29"/>
      <c r="C29"/>
      <c r="D29" s="117"/>
      <c r="E29" s="117"/>
      <c r="F29" s="117"/>
      <c r="G29" s="117"/>
      <c r="BD29" s="104"/>
    </row>
    <row r="30" spans="1:56" s="110" customFormat="1">
      <c r="A30" t="s">
        <v>82</v>
      </c>
      <c r="B30" t="s">
        <v>15</v>
      </c>
      <c r="C30" t="s">
        <v>17</v>
      </c>
      <c r="D30" s="117" t="s">
        <v>80</v>
      </c>
      <c r="E30" s="117" t="s">
        <v>89</v>
      </c>
      <c r="F30" s="117" t="str">
        <f>D30&amp;E30&amp;C30</f>
        <v>DOTHPDGU</v>
      </c>
      <c r="G30" s="117" t="str">
        <f>E30&amp;C30</f>
        <v>OTHPDGU</v>
      </c>
      <c r="H30" s="110">
        <v>-1548574.06</v>
      </c>
      <c r="I30" s="110">
        <v>-8482.6402958931812</v>
      </c>
      <c r="J30" s="110">
        <f t="shared" ref="J30:J33" si="54">H30+I30</f>
        <v>-1557056.7002958932</v>
      </c>
      <c r="K30" s="110">
        <v>-8467.2132241396557</v>
      </c>
      <c r="L30" s="110">
        <f t="shared" ref="L30:L33" si="55">J30+K30</f>
        <v>-1565523.913520033</v>
      </c>
      <c r="M30" s="110">
        <v>-8451.7861523861247</v>
      </c>
      <c r="N30" s="110">
        <f t="shared" ref="N30:N33" si="56">L30+M30</f>
        <v>-1573975.6996724191</v>
      </c>
      <c r="O30" s="110">
        <v>-8436.3590806325974</v>
      </c>
      <c r="P30" s="110">
        <f t="shared" ref="P30:P33" si="57">N30+O30</f>
        <v>-1582412.0587530518</v>
      </c>
      <c r="Q30" s="110">
        <v>-8420.9320088790682</v>
      </c>
      <c r="R30" s="110">
        <f t="shared" ref="R30:R33" si="58">P30+Q30</f>
        <v>-1590832.9907619308</v>
      </c>
      <c r="S30" s="110">
        <v>-8405.5049371255427</v>
      </c>
      <c r="T30" s="110">
        <f t="shared" ref="T30:T33" si="59">R30+S30</f>
        <v>-1599238.4956990564</v>
      </c>
      <c r="U30" s="110">
        <v>-8406.4047921759648</v>
      </c>
      <c r="V30" s="110">
        <f t="shared" ref="V30:V33" si="60">T30+U30</f>
        <v>-1607644.9004912323</v>
      </c>
      <c r="W30" s="110">
        <v>-8391.1163671815793</v>
      </c>
      <c r="X30" s="110">
        <f t="shared" ref="X30:X33" si="61">V30+W30</f>
        <v>-1616036.0168584138</v>
      </c>
      <c r="Y30" s="110">
        <v>-8375.8279421871939</v>
      </c>
      <c r="Z30" s="110">
        <f t="shared" ref="Z30:Z33" si="62">X30+Y30</f>
        <v>-1624411.844800601</v>
      </c>
      <c r="AA30" s="110">
        <v>-8360.5395171928103</v>
      </c>
      <c r="AB30" s="110">
        <f t="shared" ref="AB30:AB33" si="63">Z30+AA30</f>
        <v>-1632772.3843177939</v>
      </c>
      <c r="AC30" s="110">
        <v>-8345.2510921984267</v>
      </c>
      <c r="AD30" s="110">
        <f t="shared" ref="AD30:AD33" si="64">AB30+AC30</f>
        <v>-1641117.6354099924</v>
      </c>
      <c r="AE30" s="110">
        <v>-8329.9626672040413</v>
      </c>
      <c r="AF30" s="110">
        <f t="shared" ref="AF30:AF33" si="65">AD30+AE30</f>
        <v>-1649447.5980771964</v>
      </c>
      <c r="AG30" s="110">
        <v>-8314.6742422096577</v>
      </c>
      <c r="AH30" s="110">
        <f t="shared" ref="AH30:AH33" si="66">AF30+AG30</f>
        <v>-1657762.272319406</v>
      </c>
      <c r="AI30" s="110">
        <v>-8299.3858172152741</v>
      </c>
      <c r="AJ30" s="110">
        <f t="shared" ref="AJ30:AJ33" si="67">AH30+AI30</f>
        <v>-1666061.6581366214</v>
      </c>
      <c r="AK30" s="110">
        <v>1204555.1723118532</v>
      </c>
      <c r="AL30" s="110">
        <f t="shared" ref="AL30:AL33" si="68">AJ30+AK30</f>
        <v>-461506.4858247682</v>
      </c>
      <c r="AM30" s="110">
        <v>2030.510440921468</v>
      </c>
      <c r="AN30" s="110">
        <f t="shared" ref="AN30:AN33" si="69">AL30+AM30</f>
        <v>-459475.97538384673</v>
      </c>
      <c r="AO30" s="110">
        <v>2045.798865915853</v>
      </c>
      <c r="AP30" s="110">
        <f t="shared" ref="AP30:AP33" si="70">AN30+AO30</f>
        <v>-457430.17651793087</v>
      </c>
      <c r="AQ30" s="110">
        <v>2061.0872909102382</v>
      </c>
      <c r="AR30" s="110">
        <f t="shared" ref="AR30:AR33" si="71">AP30+AQ30</f>
        <v>-455369.08922702062</v>
      </c>
      <c r="AS30" s="110">
        <v>227.33621798248546</v>
      </c>
      <c r="AT30" s="110">
        <f t="shared" ref="AT30:AT33" si="72">AR30+AS30</f>
        <v>-455141.75300903816</v>
      </c>
      <c r="AU30" s="110">
        <v>226.9227698077834</v>
      </c>
      <c r="AV30" s="110">
        <f t="shared" ref="AV30:AV33" si="73">AT30+AU30</f>
        <v>-454914.83023923036</v>
      </c>
      <c r="AW30" s="110">
        <v>226.50932163308121</v>
      </c>
      <c r="AX30" s="110">
        <f t="shared" ref="AX30:AX33" si="74">AV30+AW30</f>
        <v>-454688.32091759727</v>
      </c>
      <c r="AY30" s="110">
        <v>226.09587345837915</v>
      </c>
      <c r="AZ30" s="110">
        <f t="shared" ref="AZ30:AZ33" si="75">AX30+AY30</f>
        <v>-454462.2250441389</v>
      </c>
      <c r="BA30" s="110">
        <v>225.68242528367696</v>
      </c>
      <c r="BB30" s="110">
        <f t="shared" ref="BB30:BB33" si="76">AZ30+BA30</f>
        <v>-454236.54261885525</v>
      </c>
      <c r="BD30" s="104">
        <f>AVERAGE(AD30,AF30,AH30,AJ30,AL30,AN30,AP30,AR30,AT30,AV30,AX30,AZ30,BB30)</f>
        <v>-824739.58174812631</v>
      </c>
    </row>
    <row r="31" spans="1:56" s="110" customFormat="1">
      <c r="A31" t="s">
        <v>83</v>
      </c>
      <c r="B31" t="s">
        <v>15</v>
      </c>
      <c r="C31" t="s">
        <v>15</v>
      </c>
      <c r="D31" s="117" t="s">
        <v>80</v>
      </c>
      <c r="E31" s="117" t="s">
        <v>89</v>
      </c>
      <c r="F31" s="117" t="str">
        <f>D31&amp;E31&amp;C31</f>
        <v>DOTHPSG</v>
      </c>
      <c r="G31" s="117" t="str">
        <f>E31&amp;C31</f>
        <v>OTHPSG</v>
      </c>
      <c r="H31" s="110">
        <v>-187032712.66999999</v>
      </c>
      <c r="I31" s="110">
        <v>-501945.58426646981</v>
      </c>
      <c r="J31" s="110">
        <f t="shared" si="54"/>
        <v>-187534658.25426647</v>
      </c>
      <c r="K31" s="110">
        <v>-500293.49731256394</v>
      </c>
      <c r="L31" s="110">
        <f t="shared" si="55"/>
        <v>-188034951.75157905</v>
      </c>
      <c r="M31" s="110">
        <v>-495474.88008853979</v>
      </c>
      <c r="N31" s="110">
        <f t="shared" si="56"/>
        <v>-188530426.63166758</v>
      </c>
      <c r="O31" s="110">
        <v>-491828.05050328933</v>
      </c>
      <c r="P31" s="110">
        <f t="shared" si="57"/>
        <v>-189022254.68217087</v>
      </c>
      <c r="Q31" s="110">
        <v>-488374.53683264507</v>
      </c>
      <c r="R31" s="110">
        <f t="shared" si="58"/>
        <v>-189510629.2190035</v>
      </c>
      <c r="S31" s="110">
        <v>-484668.59626534954</v>
      </c>
      <c r="T31" s="110">
        <f t="shared" si="59"/>
        <v>-189995297.81526884</v>
      </c>
      <c r="U31" s="110">
        <v>3334088.4613485206</v>
      </c>
      <c r="V31" s="110">
        <f t="shared" si="60"/>
        <v>-186661209.35392031</v>
      </c>
      <c r="W31" s="110">
        <v>-482452.23653035099</v>
      </c>
      <c r="X31" s="110">
        <f t="shared" si="61"/>
        <v>-187143661.59045067</v>
      </c>
      <c r="Y31" s="110">
        <v>-477786.57652727095</v>
      </c>
      <c r="Z31" s="110">
        <f t="shared" si="62"/>
        <v>-187621448.16697794</v>
      </c>
      <c r="AA31" s="110">
        <v>-473120.91652419139</v>
      </c>
      <c r="AB31" s="110">
        <f t="shared" si="63"/>
        <v>-188094569.08350214</v>
      </c>
      <c r="AC31" s="110">
        <v>-468730.89011928393</v>
      </c>
      <c r="AD31" s="110">
        <f t="shared" si="64"/>
        <v>-188563299.97362143</v>
      </c>
      <c r="AE31" s="110">
        <v>-465069.66121091554</v>
      </c>
      <c r="AF31" s="110">
        <f t="shared" si="65"/>
        <v>-189028369.63483235</v>
      </c>
      <c r="AG31" s="110">
        <v>-461752.57270291401</v>
      </c>
      <c r="AH31" s="110">
        <f t="shared" si="66"/>
        <v>-189490122.20753527</v>
      </c>
      <c r="AI31" s="110">
        <v>-457706.6866983748</v>
      </c>
      <c r="AJ31" s="110">
        <f t="shared" si="67"/>
        <v>-189947828.89423364</v>
      </c>
      <c r="AK31" s="110">
        <v>72135.111927387305</v>
      </c>
      <c r="AL31" s="110">
        <f t="shared" si="68"/>
        <v>-189875693.78230625</v>
      </c>
      <c r="AM31" s="110">
        <v>-466362.02046583453</v>
      </c>
      <c r="AN31" s="110">
        <f t="shared" si="69"/>
        <v>-190342055.80277207</v>
      </c>
      <c r="AO31" s="110">
        <v>-480820.43148174183</v>
      </c>
      <c r="AP31" s="110">
        <f t="shared" si="70"/>
        <v>-190822876.23425382</v>
      </c>
      <c r="AQ31" s="110">
        <v>582349.50307348161</v>
      </c>
      <c r="AR31" s="110">
        <f t="shared" si="71"/>
        <v>-190240526.73118034</v>
      </c>
      <c r="AS31" s="110">
        <v>-492556.54277540324</v>
      </c>
      <c r="AT31" s="110">
        <f t="shared" si="72"/>
        <v>-190733083.27395573</v>
      </c>
      <c r="AU31" s="110">
        <v>-487917.7724779183</v>
      </c>
      <c r="AV31" s="110">
        <f t="shared" si="73"/>
        <v>-191221001.04643366</v>
      </c>
      <c r="AW31" s="110">
        <v>-486445.8889128482</v>
      </c>
      <c r="AX31" s="110">
        <f t="shared" si="74"/>
        <v>-191707446.93534651</v>
      </c>
      <c r="AY31" s="110">
        <v>-488120.27208816446</v>
      </c>
      <c r="AZ31" s="110">
        <f t="shared" si="75"/>
        <v>-192195567.20743468</v>
      </c>
      <c r="BA31" s="110">
        <v>-486797.84452839661</v>
      </c>
      <c r="BB31" s="110">
        <f t="shared" si="76"/>
        <v>-192682365.05196309</v>
      </c>
      <c r="BD31" s="104">
        <f t="shared" ref="BD31:BD33" si="77">AVERAGE(AD31,AF31,AH31,AJ31,AL31,AN31,AP31,AR31,AT31,AV31,AX31,AZ31,BB31)</f>
        <v>-190526941.2904515</v>
      </c>
    </row>
    <row r="32" spans="1:56" s="110" customFormat="1">
      <c r="A32" t="s">
        <v>90</v>
      </c>
      <c r="B32" t="s">
        <v>25</v>
      </c>
      <c r="C32" t="s">
        <v>25</v>
      </c>
      <c r="D32" s="117" t="s">
        <v>80</v>
      </c>
      <c r="E32" s="117" t="s">
        <v>89</v>
      </c>
      <c r="F32" s="117" t="str">
        <f>D32&amp;E32&amp;C32</f>
        <v>DOTHPSG-W</v>
      </c>
      <c r="G32" s="117" t="str">
        <f>E32&amp;C32</f>
        <v>OTHPSG-W</v>
      </c>
      <c r="H32" s="110">
        <v>-225326375.63</v>
      </c>
      <c r="I32" s="110">
        <v>-6667209.9585089097</v>
      </c>
      <c r="J32" s="110">
        <f t="shared" si="54"/>
        <v>-231993585.5885089</v>
      </c>
      <c r="K32" s="110">
        <v>-6203280.117217754</v>
      </c>
      <c r="L32" s="110">
        <f t="shared" si="55"/>
        <v>-238196865.70572665</v>
      </c>
      <c r="M32" s="110">
        <v>-6667162.5370120155</v>
      </c>
      <c r="N32" s="110">
        <f t="shared" si="56"/>
        <v>-244864028.24273866</v>
      </c>
      <c r="O32" s="110">
        <v>-6671833.2581565352</v>
      </c>
      <c r="P32" s="110">
        <f t="shared" si="57"/>
        <v>-251535861.5008952</v>
      </c>
      <c r="Q32" s="110">
        <v>-6676868.4606286325</v>
      </c>
      <c r="R32" s="110">
        <f t="shared" si="58"/>
        <v>-258212729.96152383</v>
      </c>
      <c r="S32" s="110">
        <v>-6679597.7792551368</v>
      </c>
      <c r="T32" s="110">
        <f t="shared" si="59"/>
        <v>-264892327.74077898</v>
      </c>
      <c r="U32" s="110">
        <v>-6679994.4386851145</v>
      </c>
      <c r="V32" s="110">
        <f t="shared" si="60"/>
        <v>-271572322.1794641</v>
      </c>
      <c r="W32" s="110">
        <v>-6681191.1746952329</v>
      </c>
      <c r="X32" s="110">
        <f t="shared" si="61"/>
        <v>-278253513.35415936</v>
      </c>
      <c r="Y32" s="110">
        <v>-6682387.9107053522</v>
      </c>
      <c r="Z32" s="110">
        <f t="shared" si="62"/>
        <v>-284935901.26486468</v>
      </c>
      <c r="AA32" s="110">
        <v>-6682166.1466898527</v>
      </c>
      <c r="AB32" s="110">
        <f t="shared" si="63"/>
        <v>-291618067.41155452</v>
      </c>
      <c r="AC32" s="110">
        <v>-6681944.3826743532</v>
      </c>
      <c r="AD32" s="110">
        <f t="shared" si="64"/>
        <v>-298300011.79422885</v>
      </c>
      <c r="AE32" s="110">
        <v>-6681722.6186588537</v>
      </c>
      <c r="AF32" s="110">
        <f t="shared" si="65"/>
        <v>-304981734.41288769</v>
      </c>
      <c r="AG32" s="110">
        <v>-6681500.8546433542</v>
      </c>
      <c r="AH32" s="110">
        <f t="shared" si="66"/>
        <v>-311663235.26753104</v>
      </c>
      <c r="AI32" s="110">
        <v>-6681279.0906278547</v>
      </c>
      <c r="AJ32" s="110">
        <f t="shared" si="67"/>
        <v>-318344514.35815889</v>
      </c>
      <c r="AK32" s="110">
        <v>-6681057.3266123552</v>
      </c>
      <c r="AL32" s="110">
        <f t="shared" si="68"/>
        <v>-325025571.68477124</v>
      </c>
      <c r="AM32" s="110">
        <v>-6680835.5625968557</v>
      </c>
      <c r="AN32" s="110">
        <f t="shared" si="69"/>
        <v>-331706407.2473681</v>
      </c>
      <c r="AO32" s="110">
        <v>-6680613.7985813562</v>
      </c>
      <c r="AP32" s="110">
        <f t="shared" si="70"/>
        <v>-338387021.04594946</v>
      </c>
      <c r="AQ32" s="110">
        <v>-6684689.059296187</v>
      </c>
      <c r="AR32" s="110">
        <f t="shared" si="71"/>
        <v>-345071710.10524565</v>
      </c>
      <c r="AS32" s="110">
        <v>-6688649.0355152665</v>
      </c>
      <c r="AT32" s="110">
        <f t="shared" si="72"/>
        <v>-351760359.1407609</v>
      </c>
      <c r="AU32" s="110">
        <v>-6689857.8308485858</v>
      </c>
      <c r="AV32" s="110">
        <f t="shared" si="73"/>
        <v>-358450216.97160947</v>
      </c>
      <c r="AW32" s="110">
        <v>-6691698.5663491441</v>
      </c>
      <c r="AX32" s="110">
        <f t="shared" si="74"/>
        <v>-365141915.53795862</v>
      </c>
      <c r="AY32" s="110">
        <v>-6692108.3548673745</v>
      </c>
      <c r="AZ32" s="110">
        <f t="shared" si="75"/>
        <v>-371834023.89282602</v>
      </c>
      <c r="BA32" s="110">
        <v>-6691886.2032183688</v>
      </c>
      <c r="BB32" s="110">
        <f t="shared" si="76"/>
        <v>-378525910.09604436</v>
      </c>
      <c r="BD32" s="104">
        <f t="shared" si="77"/>
        <v>-338399433.19656467</v>
      </c>
    </row>
    <row r="33" spans="1:56" s="110" customFormat="1">
      <c r="A33" t="s">
        <v>83</v>
      </c>
      <c r="B33" t="s">
        <v>15</v>
      </c>
      <c r="C33" t="s">
        <v>26</v>
      </c>
      <c r="D33" s="117" t="s">
        <v>80</v>
      </c>
      <c r="E33" s="117" t="s">
        <v>89</v>
      </c>
      <c r="F33" s="117" t="str">
        <f>D33&amp;E33&amp;C33</f>
        <v>DOTHPSSGCT</v>
      </c>
      <c r="G33" s="117" t="str">
        <f>E33&amp;C33</f>
        <v>OTHPSSGCT</v>
      </c>
      <c r="H33" s="110">
        <v>-21791105.48</v>
      </c>
      <c r="I33" s="110">
        <v>-149658.56967769604</v>
      </c>
      <c r="J33" s="110">
        <f t="shared" si="54"/>
        <v>-21940764.049677696</v>
      </c>
      <c r="K33" s="110">
        <v>-149468.29785998061</v>
      </c>
      <c r="L33" s="110">
        <f t="shared" si="55"/>
        <v>-22090232.347537678</v>
      </c>
      <c r="M33" s="110">
        <v>-149278.02604226518</v>
      </c>
      <c r="N33" s="110">
        <f t="shared" si="56"/>
        <v>-22239510.373579942</v>
      </c>
      <c r="O33" s="110">
        <v>-149313.25402031554</v>
      </c>
      <c r="P33" s="110">
        <f t="shared" si="57"/>
        <v>-22388823.627600256</v>
      </c>
      <c r="Q33" s="110">
        <v>-149395.63975191041</v>
      </c>
      <c r="R33" s="110">
        <f t="shared" si="58"/>
        <v>-22538219.267352168</v>
      </c>
      <c r="S33" s="110">
        <v>-152784.1172225835</v>
      </c>
      <c r="T33" s="110">
        <f t="shared" si="59"/>
        <v>-22691003.384574752</v>
      </c>
      <c r="U33" s="110">
        <v>-154087.67444363551</v>
      </c>
      <c r="V33" s="110">
        <f t="shared" si="60"/>
        <v>-22845091.059018388</v>
      </c>
      <c r="W33" s="110">
        <v>-153891.77158309717</v>
      </c>
      <c r="X33" s="110">
        <f t="shared" si="61"/>
        <v>-22998982.830601487</v>
      </c>
      <c r="Y33" s="110">
        <v>-153695.86872255884</v>
      </c>
      <c r="Z33" s="110">
        <f t="shared" si="62"/>
        <v>-23152678.699324045</v>
      </c>
      <c r="AA33" s="110">
        <v>-153499.9658620205</v>
      </c>
      <c r="AB33" s="110">
        <f t="shared" si="63"/>
        <v>-23306178.665186066</v>
      </c>
      <c r="AC33" s="110">
        <v>-153304.06300148217</v>
      </c>
      <c r="AD33" s="110">
        <f t="shared" si="64"/>
        <v>-23459482.72818755</v>
      </c>
      <c r="AE33" s="110">
        <v>-153108.16014094383</v>
      </c>
      <c r="AF33" s="110">
        <f t="shared" si="65"/>
        <v>-23612590.888328493</v>
      </c>
      <c r="AG33" s="110">
        <v>-152912.25728040549</v>
      </c>
      <c r="AH33" s="110">
        <f t="shared" si="66"/>
        <v>-23765503.145608898</v>
      </c>
      <c r="AI33" s="110">
        <v>-152716.35441986716</v>
      </c>
      <c r="AJ33" s="110">
        <f t="shared" si="67"/>
        <v>-23918219.500028767</v>
      </c>
      <c r="AK33" s="110">
        <v>-152520.45155932882</v>
      </c>
      <c r="AL33" s="110">
        <f t="shared" si="68"/>
        <v>-24070739.951588094</v>
      </c>
      <c r="AM33" s="110">
        <v>-152324.54869879049</v>
      </c>
      <c r="AN33" s="110">
        <f t="shared" si="69"/>
        <v>-24223064.500286885</v>
      </c>
      <c r="AO33" s="110">
        <v>-152128.64583825215</v>
      </c>
      <c r="AP33" s="110">
        <f t="shared" si="70"/>
        <v>-24375193.146125138</v>
      </c>
      <c r="AQ33" s="110">
        <v>-152079.74412946968</v>
      </c>
      <c r="AR33" s="110">
        <f t="shared" si="71"/>
        <v>-24527272.890254609</v>
      </c>
      <c r="AS33" s="110">
        <v>-152678.96692785187</v>
      </c>
      <c r="AT33" s="110">
        <f t="shared" si="72"/>
        <v>-24679951.857182462</v>
      </c>
      <c r="AU33" s="110">
        <v>-152484.85505957168</v>
      </c>
      <c r="AV33" s="110">
        <f t="shared" si="73"/>
        <v>-24832436.712242033</v>
      </c>
      <c r="AW33" s="110">
        <v>-152290.74319129146</v>
      </c>
      <c r="AX33" s="110">
        <f t="shared" si="74"/>
        <v>-24984727.455433324</v>
      </c>
      <c r="AY33" s="110">
        <v>-152096.63132301124</v>
      </c>
      <c r="AZ33" s="110">
        <f t="shared" si="75"/>
        <v>-25136824.086756334</v>
      </c>
      <c r="BA33" s="110">
        <v>-151902.51945473102</v>
      </c>
      <c r="BB33" s="110">
        <f t="shared" si="76"/>
        <v>-25288726.606211066</v>
      </c>
      <c r="BD33" s="104">
        <f t="shared" si="77"/>
        <v>-24374979.497556441</v>
      </c>
    </row>
    <row r="34" spans="1:56" s="110" customFormat="1">
      <c r="A34" t="s">
        <v>119</v>
      </c>
      <c r="B34"/>
      <c r="C34"/>
      <c r="D34" s="117"/>
      <c r="E34" s="117"/>
      <c r="F34" s="117"/>
      <c r="G34" s="117"/>
      <c r="H34" s="107">
        <f>SUBTOTAL(9,H30:H33)</f>
        <v>-435698767.84000003</v>
      </c>
      <c r="I34" s="107">
        <f t="shared" ref="I34:BD34" si="78">SUBTOTAL(9,I30:I33)</f>
        <v>-7327296.7527489681</v>
      </c>
      <c r="J34" s="107">
        <f t="shared" si="78"/>
        <v>-443026064.59274894</v>
      </c>
      <c r="K34" s="107">
        <f t="shared" si="78"/>
        <v>-6861509.1256144382</v>
      </c>
      <c r="L34" s="107">
        <f t="shared" si="78"/>
        <v>-449887573.71836346</v>
      </c>
      <c r="M34" s="107">
        <f t="shared" si="78"/>
        <v>-7320367.2292952063</v>
      </c>
      <c r="N34" s="107">
        <f t="shared" si="78"/>
        <v>-457207940.9476586</v>
      </c>
      <c r="O34" s="107">
        <f t="shared" si="78"/>
        <v>-7321410.9217607724</v>
      </c>
      <c r="P34" s="107">
        <f t="shared" si="78"/>
        <v>-464529351.8694194</v>
      </c>
      <c r="Q34" s="107">
        <f t="shared" si="78"/>
        <v>-7323059.5692220666</v>
      </c>
      <c r="R34" s="107">
        <f t="shared" si="78"/>
        <v>-471852411.43864143</v>
      </c>
      <c r="S34" s="107">
        <f t="shared" si="78"/>
        <v>-7325455.9976801956</v>
      </c>
      <c r="T34" s="107">
        <f t="shared" si="78"/>
        <v>-479177867.43632162</v>
      </c>
      <c r="U34" s="107">
        <f t="shared" si="78"/>
        <v>-3508400.0565724056</v>
      </c>
      <c r="V34" s="107">
        <f t="shared" si="78"/>
        <v>-482686267.49289405</v>
      </c>
      <c r="W34" s="107">
        <f t="shared" si="78"/>
        <v>-7325926.2991758622</v>
      </c>
      <c r="X34" s="107">
        <f t="shared" si="78"/>
        <v>-490012193.79206997</v>
      </c>
      <c r="Y34" s="107">
        <f t="shared" si="78"/>
        <v>-7322246.1838973695</v>
      </c>
      <c r="Z34" s="107">
        <f t="shared" si="78"/>
        <v>-497334439.97596729</v>
      </c>
      <c r="AA34" s="107">
        <f t="shared" si="78"/>
        <v>-7317147.568593258</v>
      </c>
      <c r="AB34" s="107">
        <f t="shared" si="78"/>
        <v>-504651587.54456049</v>
      </c>
      <c r="AC34" s="107">
        <f t="shared" si="78"/>
        <v>-7312324.5868873177</v>
      </c>
      <c r="AD34" s="107">
        <f t="shared" si="78"/>
        <v>-511963912.13144779</v>
      </c>
      <c r="AE34" s="107">
        <f t="shared" si="78"/>
        <v>-7308230.4026779169</v>
      </c>
      <c r="AF34" s="107">
        <f t="shared" si="78"/>
        <v>-519272142.53412575</v>
      </c>
      <c r="AG34" s="107">
        <f t="shared" si="78"/>
        <v>-7304480.3588688839</v>
      </c>
      <c r="AH34" s="107">
        <f t="shared" si="78"/>
        <v>-526576622.89299464</v>
      </c>
      <c r="AI34" s="107">
        <f t="shared" si="78"/>
        <v>-7300001.5175633123</v>
      </c>
      <c r="AJ34" s="107">
        <f t="shared" si="78"/>
        <v>-533876624.41055793</v>
      </c>
      <c r="AK34" s="107">
        <f t="shared" si="78"/>
        <v>-5556887.4939324437</v>
      </c>
      <c r="AL34" s="107">
        <f t="shared" si="78"/>
        <v>-539433511.90449035</v>
      </c>
      <c r="AM34" s="107">
        <f t="shared" si="78"/>
        <v>-7297491.6213205587</v>
      </c>
      <c r="AN34" s="107">
        <f t="shared" si="78"/>
        <v>-546731003.52581096</v>
      </c>
      <c r="AO34" s="107">
        <f t="shared" si="78"/>
        <v>-7311517.0770354345</v>
      </c>
      <c r="AP34" s="107">
        <f t="shared" si="78"/>
        <v>-554042520.60284638</v>
      </c>
      <c r="AQ34" s="107">
        <f t="shared" si="78"/>
        <v>-6252358.2130612647</v>
      </c>
      <c r="AR34" s="107">
        <f t="shared" si="78"/>
        <v>-560294878.8159076</v>
      </c>
      <c r="AS34" s="107">
        <f t="shared" si="78"/>
        <v>-7333657.209000539</v>
      </c>
      <c r="AT34" s="107">
        <f t="shared" si="78"/>
        <v>-567628536.02490819</v>
      </c>
      <c r="AU34" s="107">
        <f t="shared" si="78"/>
        <v>-7330033.5356162675</v>
      </c>
      <c r="AV34" s="107">
        <f t="shared" si="78"/>
        <v>-574958569.56052434</v>
      </c>
      <c r="AW34" s="107">
        <f t="shared" si="78"/>
        <v>-7330208.6891316511</v>
      </c>
      <c r="AX34" s="107">
        <f t="shared" si="78"/>
        <v>-582288778.24965608</v>
      </c>
      <c r="AY34" s="107">
        <f t="shared" si="78"/>
        <v>-7332099.1624050923</v>
      </c>
      <c r="AZ34" s="107">
        <f t="shared" si="78"/>
        <v>-589620877.41206121</v>
      </c>
      <c r="BA34" s="107">
        <f t="shared" si="78"/>
        <v>-7330360.8847762123</v>
      </c>
      <c r="BB34" s="107">
        <f t="shared" si="78"/>
        <v>-596951238.29683733</v>
      </c>
      <c r="BD34" s="109">
        <f t="shared" si="78"/>
        <v>-554126093.56632078</v>
      </c>
    </row>
    <row r="35" spans="1:56" s="110" customFormat="1">
      <c r="A35"/>
      <c r="B35"/>
      <c r="C35"/>
      <c r="D35" s="117"/>
      <c r="E35" s="117"/>
      <c r="F35" s="117"/>
      <c r="G35" s="117"/>
      <c r="BD35" s="104"/>
    </row>
    <row r="36" spans="1:56" s="110" customFormat="1">
      <c r="A36" s="91" t="s">
        <v>92</v>
      </c>
      <c r="B36"/>
      <c r="C36"/>
      <c r="D36" s="117"/>
      <c r="E36" s="117"/>
      <c r="F36" s="117"/>
      <c r="G36" s="117"/>
      <c r="BD36" s="104"/>
    </row>
    <row r="37" spans="1:56" s="110" customFormat="1">
      <c r="A37" t="s">
        <v>79</v>
      </c>
      <c r="B37" t="s">
        <v>15</v>
      </c>
      <c r="C37" t="s">
        <v>16</v>
      </c>
      <c r="D37" s="117" t="s">
        <v>80</v>
      </c>
      <c r="E37" s="117" t="s">
        <v>93</v>
      </c>
      <c r="F37" s="117" t="str">
        <f>D37&amp;E37&amp;C37</f>
        <v>DTRNPDGP</v>
      </c>
      <c r="G37" s="117" t="str">
        <f>E37&amp;C37</f>
        <v>TRNPDGP</v>
      </c>
      <c r="H37" s="110">
        <v>-369436692.87</v>
      </c>
      <c r="I37" s="110">
        <v>-508117.00271853927</v>
      </c>
      <c r="J37" s="110">
        <f t="shared" ref="J37:J39" si="79">H37+I37</f>
        <v>-369944809.87271857</v>
      </c>
      <c r="K37" s="110">
        <v>-507464.91567952518</v>
      </c>
      <c r="L37" s="110">
        <f t="shared" ref="L37:L39" si="80">J37+K37</f>
        <v>-370452274.78839809</v>
      </c>
      <c r="M37" s="110">
        <v>-506812.82864051097</v>
      </c>
      <c r="N37" s="110">
        <f t="shared" ref="N37:N39" si="81">L37+M37</f>
        <v>-370959087.61703861</v>
      </c>
      <c r="O37" s="110">
        <v>-506160.74160149664</v>
      </c>
      <c r="P37" s="110">
        <f t="shared" ref="P37:P39" si="82">N37+O37</f>
        <v>-371465248.35864007</v>
      </c>
      <c r="Q37" s="110">
        <v>-300125.82672348176</v>
      </c>
      <c r="R37" s="110">
        <f t="shared" ref="R37:R39" si="83">P37+Q37</f>
        <v>-371765374.18536353</v>
      </c>
      <c r="S37" s="110">
        <v>-504524.19184546691</v>
      </c>
      <c r="T37" s="110">
        <f t="shared" ref="T37:T39" si="84">R37+S37</f>
        <v>-372269898.37720901</v>
      </c>
      <c r="U37" s="110">
        <v>-505749.52777035086</v>
      </c>
      <c r="V37" s="110">
        <f t="shared" ref="V37:V39" si="85">T37+U37</f>
        <v>-372775647.90497935</v>
      </c>
      <c r="W37" s="110">
        <v>-505100.47900740412</v>
      </c>
      <c r="X37" s="110">
        <f t="shared" ref="X37:X39" si="86">V37+W37</f>
        <v>-373280748.38398677</v>
      </c>
      <c r="Y37" s="110">
        <v>-504451.43024445773</v>
      </c>
      <c r="Z37" s="110">
        <f t="shared" ref="Z37:Z39" si="87">X37+Y37</f>
        <v>-373785199.81423122</v>
      </c>
      <c r="AA37" s="110">
        <v>-503802.38148151088</v>
      </c>
      <c r="AB37" s="110">
        <f t="shared" ref="AB37:AB39" si="88">Z37+AA37</f>
        <v>-374289002.19571275</v>
      </c>
      <c r="AC37" s="110">
        <v>-503153.33271856449</v>
      </c>
      <c r="AD37" s="110">
        <f t="shared" ref="AD37:AD39" si="89">AB37+AC37</f>
        <v>-374792155.5284313</v>
      </c>
      <c r="AE37" s="110">
        <v>-502504.28395561763</v>
      </c>
      <c r="AF37" s="110">
        <f t="shared" ref="AF37:AF39" si="90">AD37+AE37</f>
        <v>-375294659.81238693</v>
      </c>
      <c r="AG37" s="110">
        <v>-501855.23519267124</v>
      </c>
      <c r="AH37" s="110">
        <f t="shared" ref="AH37:AH39" si="91">AF37+AG37</f>
        <v>-375796515.04757959</v>
      </c>
      <c r="AI37" s="110">
        <v>-501206.1864297245</v>
      </c>
      <c r="AJ37" s="110">
        <f t="shared" ref="AJ37:AJ39" si="92">AH37+AI37</f>
        <v>-376297721.23400933</v>
      </c>
      <c r="AK37" s="110">
        <v>-500557.13766677812</v>
      </c>
      <c r="AL37" s="110">
        <f t="shared" ref="AL37:AL39" si="93">AJ37+AK37</f>
        <v>-376798278.37167609</v>
      </c>
      <c r="AM37" s="110">
        <v>-499908.08890383126</v>
      </c>
      <c r="AN37" s="110">
        <f t="shared" ref="AN37:AN39" si="94">AL37+AM37</f>
        <v>-377298186.46057993</v>
      </c>
      <c r="AO37" s="110">
        <v>-499259.04014088487</v>
      </c>
      <c r="AP37" s="110">
        <f t="shared" ref="AP37:AP39" si="95">AN37+AO37</f>
        <v>-377797445.5007208</v>
      </c>
      <c r="AQ37" s="110">
        <v>-498609.99137793801</v>
      </c>
      <c r="AR37" s="110">
        <f t="shared" ref="AR37:AR39" si="96">AP37+AQ37</f>
        <v>-378296055.49209875</v>
      </c>
      <c r="AS37" s="110">
        <v>-501405.65882013569</v>
      </c>
      <c r="AT37" s="110">
        <f t="shared" ref="AT37:AT39" si="97">AR37+AS37</f>
        <v>-378797461.1509189</v>
      </c>
      <c r="AU37" s="110">
        <v>-500762.18471937586</v>
      </c>
      <c r="AV37" s="110">
        <f t="shared" ref="AV37:AV39" si="98">AT37+AU37</f>
        <v>-379298223.33563828</v>
      </c>
      <c r="AW37" s="110">
        <v>-500118.71061861626</v>
      </c>
      <c r="AX37" s="110">
        <f t="shared" ref="AX37:AX39" si="99">AV37+AW37</f>
        <v>-379798342.0462569</v>
      </c>
      <c r="AY37" s="110">
        <v>-499475.23651785642</v>
      </c>
      <c r="AZ37" s="110">
        <f t="shared" ref="AZ37:AZ39" si="100">AX37+AY37</f>
        <v>-380297817.28277475</v>
      </c>
      <c r="BA37" s="110">
        <v>-498831.76241709705</v>
      </c>
      <c r="BB37" s="110">
        <f t="shared" ref="BB37:BB39" si="101">AZ37+BA37</f>
        <v>-380796649.04519182</v>
      </c>
      <c r="BD37" s="104">
        <f>AVERAGE(AD37,AF37,AH37,AJ37,AL37,AN37,AP37,AR37,AT37,AV37,AX37,AZ37,BB37)</f>
        <v>-377796885.408328</v>
      </c>
    </row>
    <row r="38" spans="1:56" s="110" customFormat="1">
      <c r="A38" t="s">
        <v>82</v>
      </c>
      <c r="B38" t="s">
        <v>15</v>
      </c>
      <c r="C38" t="s">
        <v>17</v>
      </c>
      <c r="D38" s="117" t="s">
        <v>80</v>
      </c>
      <c r="E38" s="117" t="s">
        <v>93</v>
      </c>
      <c r="F38" s="117" t="str">
        <f>D38&amp;E38&amp;C38</f>
        <v>DTRNPDGU</v>
      </c>
      <c r="G38" s="117" t="str">
        <f>E38&amp;C38</f>
        <v>TRNPDGU</v>
      </c>
      <c r="H38" s="110">
        <v>-398038616.51999998</v>
      </c>
      <c r="I38" s="110">
        <v>-743442.34575560293</v>
      </c>
      <c r="J38" s="110">
        <f t="shared" si="79"/>
        <v>-398782058.86575556</v>
      </c>
      <c r="K38" s="110">
        <v>-742971.32014891179</v>
      </c>
      <c r="L38" s="110">
        <f t="shared" si="80"/>
        <v>-399525030.18590444</v>
      </c>
      <c r="M38" s="110">
        <v>-742500.29454222065</v>
      </c>
      <c r="N38" s="110">
        <f t="shared" si="81"/>
        <v>-400267530.48044664</v>
      </c>
      <c r="O38" s="110">
        <v>-742029.26893552928</v>
      </c>
      <c r="P38" s="110">
        <f t="shared" si="82"/>
        <v>-401009559.74938214</v>
      </c>
      <c r="Q38" s="110">
        <v>-741558.24332883814</v>
      </c>
      <c r="R38" s="110">
        <f t="shared" si="83"/>
        <v>-401751117.99271095</v>
      </c>
      <c r="S38" s="110">
        <v>-741087.217722147</v>
      </c>
      <c r="T38" s="110">
        <f t="shared" si="84"/>
        <v>-402492205.21043307</v>
      </c>
      <c r="U38" s="110">
        <v>-741425.31578979618</v>
      </c>
      <c r="V38" s="110">
        <f t="shared" si="85"/>
        <v>-403233630.52622288</v>
      </c>
      <c r="W38" s="110">
        <v>-740955.56812048494</v>
      </c>
      <c r="X38" s="110">
        <f t="shared" si="86"/>
        <v>-403974586.09434336</v>
      </c>
      <c r="Y38" s="110">
        <v>-740485.82045117323</v>
      </c>
      <c r="Z38" s="110">
        <f t="shared" si="87"/>
        <v>-404715071.91479456</v>
      </c>
      <c r="AA38" s="110">
        <v>-740016.07278186176</v>
      </c>
      <c r="AB38" s="110">
        <f t="shared" si="88"/>
        <v>-405455087.98757643</v>
      </c>
      <c r="AC38" s="110">
        <v>-739546.32511255005</v>
      </c>
      <c r="AD38" s="110">
        <f t="shared" si="89"/>
        <v>-406194634.31268895</v>
      </c>
      <c r="AE38" s="110">
        <v>-739076.57744323858</v>
      </c>
      <c r="AF38" s="110">
        <f t="shared" si="90"/>
        <v>-406933710.89013219</v>
      </c>
      <c r="AG38" s="110">
        <v>-738606.82977392687</v>
      </c>
      <c r="AH38" s="110">
        <f t="shared" si="91"/>
        <v>-407672317.71990609</v>
      </c>
      <c r="AI38" s="110">
        <v>-738137.08210461563</v>
      </c>
      <c r="AJ38" s="110">
        <f t="shared" si="92"/>
        <v>-408410454.80201072</v>
      </c>
      <c r="AK38" s="110">
        <v>-737667.3344353037</v>
      </c>
      <c r="AL38" s="110">
        <f t="shared" si="93"/>
        <v>-409148122.136446</v>
      </c>
      <c r="AM38" s="110">
        <v>-737197.58676599222</v>
      </c>
      <c r="AN38" s="110">
        <f t="shared" si="94"/>
        <v>-409885319.723212</v>
      </c>
      <c r="AO38" s="110">
        <v>-736727.83909668052</v>
      </c>
      <c r="AP38" s="110">
        <f t="shared" si="95"/>
        <v>-410622047.56230867</v>
      </c>
      <c r="AQ38" s="110">
        <v>-736258.09142736928</v>
      </c>
      <c r="AR38" s="110">
        <f t="shared" si="96"/>
        <v>-411358305.65373605</v>
      </c>
      <c r="AS38" s="110">
        <v>-737402.20064739441</v>
      </c>
      <c r="AT38" s="110">
        <f t="shared" si="97"/>
        <v>-412095707.85438347</v>
      </c>
      <c r="AU38" s="110">
        <v>-736935.0019185103</v>
      </c>
      <c r="AV38" s="110">
        <f t="shared" si="98"/>
        <v>-412832642.85630196</v>
      </c>
      <c r="AW38" s="110">
        <v>-736467.80318962666</v>
      </c>
      <c r="AX38" s="110">
        <f t="shared" si="99"/>
        <v>-413569110.6594916</v>
      </c>
      <c r="AY38" s="110">
        <v>-736000.60446074279</v>
      </c>
      <c r="AZ38" s="110">
        <f t="shared" si="100"/>
        <v>-414305111.26395231</v>
      </c>
      <c r="BA38" s="110">
        <v>-735533.40573185915</v>
      </c>
      <c r="BB38" s="110">
        <f t="shared" si="101"/>
        <v>-415040644.66968417</v>
      </c>
      <c r="BD38" s="104">
        <f t="shared" ref="BD38:BD39" si="102">AVERAGE(AD38,AF38,AH38,AJ38,AL38,AN38,AP38,AR38,AT38,AV38,AX38,AZ38,BB38)</f>
        <v>-410620625.39263499</v>
      </c>
    </row>
    <row r="39" spans="1:56" s="110" customFormat="1">
      <c r="A39" t="s">
        <v>83</v>
      </c>
      <c r="B39" t="s">
        <v>15</v>
      </c>
      <c r="C39" t="s">
        <v>15</v>
      </c>
      <c r="D39" s="117" t="s">
        <v>80</v>
      </c>
      <c r="E39" s="117" t="s">
        <v>93</v>
      </c>
      <c r="F39" s="117" t="str">
        <f>D39&amp;E39&amp;C39</f>
        <v>DTRNPSG</v>
      </c>
      <c r="G39" s="117" t="str">
        <f>E39&amp;C39</f>
        <v>TRNPSG</v>
      </c>
      <c r="H39" s="110">
        <v>-428515791.65271497</v>
      </c>
      <c r="I39" s="110">
        <v>-3171858.6694994709</v>
      </c>
      <c r="J39" s="110">
        <f t="shared" si="79"/>
        <v>-431687650.32221442</v>
      </c>
      <c r="K39" s="110">
        <v>-3187799.0438533602</v>
      </c>
      <c r="L39" s="110">
        <f t="shared" si="80"/>
        <v>-434875449.36606777</v>
      </c>
      <c r="M39" s="110">
        <v>-3202742.5520961555</v>
      </c>
      <c r="N39" s="110">
        <f t="shared" si="81"/>
        <v>-438078191.9181639</v>
      </c>
      <c r="O39" s="110">
        <v>-3212101.3514417177</v>
      </c>
      <c r="P39" s="110">
        <f t="shared" si="82"/>
        <v>-441290293.26960564</v>
      </c>
      <c r="Q39" s="110">
        <v>-3173428.5036439886</v>
      </c>
      <c r="R39" s="110">
        <f t="shared" si="83"/>
        <v>-444463721.77324963</v>
      </c>
      <c r="S39" s="110">
        <v>-3251478.3559442768</v>
      </c>
      <c r="T39" s="110">
        <f t="shared" si="84"/>
        <v>-447715200.1291939</v>
      </c>
      <c r="U39" s="110">
        <v>-3231011.3798280796</v>
      </c>
      <c r="V39" s="110">
        <f t="shared" si="85"/>
        <v>-450946211.509022</v>
      </c>
      <c r="W39" s="110">
        <v>-3234299.1242206581</v>
      </c>
      <c r="X39" s="110">
        <f t="shared" si="86"/>
        <v>-454180510.63324267</v>
      </c>
      <c r="Y39" s="110">
        <v>-3239286.541223227</v>
      </c>
      <c r="Z39" s="110">
        <f t="shared" si="87"/>
        <v>-457419797.17446589</v>
      </c>
      <c r="AA39" s="110">
        <v>-3247415.6905403826</v>
      </c>
      <c r="AB39" s="110">
        <f t="shared" si="88"/>
        <v>-460667212.86500627</v>
      </c>
      <c r="AC39" s="110">
        <v>-3297329.6474430012</v>
      </c>
      <c r="AD39" s="110">
        <f t="shared" si="89"/>
        <v>-463964542.51244926</v>
      </c>
      <c r="AE39" s="110">
        <v>-3363143.7112885332</v>
      </c>
      <c r="AF39" s="110">
        <f t="shared" si="90"/>
        <v>-467327686.22373778</v>
      </c>
      <c r="AG39" s="110">
        <v>-3387695.4540583724</v>
      </c>
      <c r="AH39" s="110">
        <f t="shared" si="91"/>
        <v>-470715381.67779613</v>
      </c>
      <c r="AI39" s="110">
        <v>-3411189.1832546396</v>
      </c>
      <c r="AJ39" s="110">
        <f t="shared" si="92"/>
        <v>-474126570.86105078</v>
      </c>
      <c r="AK39" s="110">
        <v>-3433974.5605090931</v>
      </c>
      <c r="AL39" s="110">
        <f t="shared" si="93"/>
        <v>-477560545.42155987</v>
      </c>
      <c r="AM39" s="110">
        <v>-3443720.4210296003</v>
      </c>
      <c r="AN39" s="110">
        <f t="shared" si="94"/>
        <v>-481004265.8425895</v>
      </c>
      <c r="AO39" s="110">
        <v>-3455804.265007956</v>
      </c>
      <c r="AP39" s="110">
        <f t="shared" si="95"/>
        <v>-484460070.10759747</v>
      </c>
      <c r="AQ39" s="110">
        <v>-3518228.0949050998</v>
      </c>
      <c r="AR39" s="110">
        <f t="shared" si="96"/>
        <v>-487978298.20250255</v>
      </c>
      <c r="AS39" s="110">
        <v>-3448797.2313281586</v>
      </c>
      <c r="AT39" s="110">
        <f t="shared" si="97"/>
        <v>-491427095.43383068</v>
      </c>
      <c r="AU39" s="110">
        <v>-3456244.7248023087</v>
      </c>
      <c r="AV39" s="110">
        <f t="shared" si="98"/>
        <v>-494883340.15863299</v>
      </c>
      <c r="AW39" s="110">
        <v>-3476215.676798393</v>
      </c>
      <c r="AX39" s="110">
        <f t="shared" si="99"/>
        <v>-498359555.8354314</v>
      </c>
      <c r="AY39" s="110">
        <v>-3496369.8356560329</v>
      </c>
      <c r="AZ39" s="110">
        <f t="shared" si="100"/>
        <v>-501855925.67108744</v>
      </c>
      <c r="BA39" s="110">
        <v>-3824817.3693917589</v>
      </c>
      <c r="BB39" s="110">
        <f t="shared" si="101"/>
        <v>-505680743.04047918</v>
      </c>
      <c r="BD39" s="104">
        <f t="shared" si="102"/>
        <v>-484564924.69144189</v>
      </c>
    </row>
    <row r="40" spans="1:56" s="110" customFormat="1">
      <c r="A40" t="s">
        <v>94</v>
      </c>
      <c r="B40"/>
      <c r="C40"/>
      <c r="D40" s="117"/>
      <c r="E40" s="117"/>
      <c r="F40" s="117"/>
      <c r="G40" s="117"/>
      <c r="H40" s="107">
        <f t="shared" ref="H40:BB40" si="103">SUBTOTAL(9,H37:H39)</f>
        <v>-1195991101.0427151</v>
      </c>
      <c r="I40" s="107">
        <f t="shared" si="103"/>
        <v>-4423418.017973613</v>
      </c>
      <c r="J40" s="107">
        <f t="shared" si="103"/>
        <v>-1200414519.0606885</v>
      </c>
      <c r="K40" s="107">
        <f t="shared" si="103"/>
        <v>-4438235.2796817971</v>
      </c>
      <c r="L40" s="107">
        <f t="shared" si="103"/>
        <v>-1204852754.3403702</v>
      </c>
      <c r="M40" s="107">
        <f t="shared" si="103"/>
        <v>-4452055.6752788872</v>
      </c>
      <c r="N40" s="107">
        <f t="shared" si="103"/>
        <v>-1209304810.0156493</v>
      </c>
      <c r="O40" s="107">
        <f t="shared" si="103"/>
        <v>-4460291.3619787432</v>
      </c>
      <c r="P40" s="107">
        <f t="shared" si="103"/>
        <v>-1213765101.3776278</v>
      </c>
      <c r="Q40" s="107">
        <f t="shared" si="103"/>
        <v>-4215112.5736963088</v>
      </c>
      <c r="R40" s="107">
        <f t="shared" si="103"/>
        <v>-1217980213.951324</v>
      </c>
      <c r="S40" s="107">
        <f t="shared" si="103"/>
        <v>-4497089.7655118909</v>
      </c>
      <c r="T40" s="107">
        <f t="shared" si="103"/>
        <v>-1222477303.716836</v>
      </c>
      <c r="U40" s="107">
        <f t="shared" si="103"/>
        <v>-4478186.2233882267</v>
      </c>
      <c r="V40" s="107">
        <f t="shared" si="103"/>
        <v>-1226955489.9402242</v>
      </c>
      <c r="W40" s="107">
        <f t="shared" si="103"/>
        <v>-4480355.1713485476</v>
      </c>
      <c r="X40" s="107">
        <f t="shared" si="103"/>
        <v>-1231435845.1115727</v>
      </c>
      <c r="Y40" s="107">
        <f t="shared" si="103"/>
        <v>-4484223.791918858</v>
      </c>
      <c r="Z40" s="107">
        <f t="shared" si="103"/>
        <v>-1235920068.9034917</v>
      </c>
      <c r="AA40" s="107">
        <f t="shared" si="103"/>
        <v>-4491234.144803755</v>
      </c>
      <c r="AB40" s="107">
        <f t="shared" si="103"/>
        <v>-1240411303.0482955</v>
      </c>
      <c r="AC40" s="107">
        <f t="shared" si="103"/>
        <v>-4540029.3052741159</v>
      </c>
      <c r="AD40" s="107">
        <f t="shared" si="103"/>
        <v>-1244951332.3535695</v>
      </c>
      <c r="AE40" s="107">
        <f t="shared" si="103"/>
        <v>-4604724.5726873893</v>
      </c>
      <c r="AF40" s="107">
        <f t="shared" si="103"/>
        <v>-1249556056.9262569</v>
      </c>
      <c r="AG40" s="107">
        <f t="shared" si="103"/>
        <v>-4628157.51902497</v>
      </c>
      <c r="AH40" s="107">
        <f t="shared" si="103"/>
        <v>-1254184214.4452817</v>
      </c>
      <c r="AI40" s="107">
        <f t="shared" si="103"/>
        <v>-4650532.4517889796</v>
      </c>
      <c r="AJ40" s="107">
        <f t="shared" si="103"/>
        <v>-1258834746.8970709</v>
      </c>
      <c r="AK40" s="107">
        <f t="shared" si="103"/>
        <v>-4672199.0326111745</v>
      </c>
      <c r="AL40" s="107">
        <f t="shared" si="103"/>
        <v>-1263506945.929682</v>
      </c>
      <c r="AM40" s="107">
        <f t="shared" si="103"/>
        <v>-4680826.0966994241</v>
      </c>
      <c r="AN40" s="107">
        <f t="shared" si="103"/>
        <v>-1268187772.0263815</v>
      </c>
      <c r="AO40" s="107">
        <f t="shared" si="103"/>
        <v>-4691791.1442455212</v>
      </c>
      <c r="AP40" s="107">
        <f t="shared" si="103"/>
        <v>-1272879563.1706271</v>
      </c>
      <c r="AQ40" s="107">
        <f t="shared" si="103"/>
        <v>-4753096.1777104074</v>
      </c>
      <c r="AR40" s="107">
        <f t="shared" si="103"/>
        <v>-1277632659.3483374</v>
      </c>
      <c r="AS40" s="107">
        <f t="shared" si="103"/>
        <v>-4687605.0907956883</v>
      </c>
      <c r="AT40" s="107">
        <f t="shared" si="103"/>
        <v>-1282320264.4391332</v>
      </c>
      <c r="AU40" s="107">
        <f t="shared" si="103"/>
        <v>-4693941.9114401946</v>
      </c>
      <c r="AV40" s="107">
        <f t="shared" si="103"/>
        <v>-1287014206.3505733</v>
      </c>
      <c r="AW40" s="107">
        <f t="shared" si="103"/>
        <v>-4712802.190606636</v>
      </c>
      <c r="AX40" s="107">
        <f t="shared" si="103"/>
        <v>-1291727008.5411799</v>
      </c>
      <c r="AY40" s="107">
        <f t="shared" si="103"/>
        <v>-4731845.6766346321</v>
      </c>
      <c r="AZ40" s="107">
        <f t="shared" si="103"/>
        <v>-1296458854.2178144</v>
      </c>
      <c r="BA40" s="107">
        <f t="shared" si="103"/>
        <v>-5059182.5375407152</v>
      </c>
      <c r="BB40" s="107">
        <f t="shared" si="103"/>
        <v>-1301518036.7553551</v>
      </c>
      <c r="BD40" s="109">
        <f t="shared" ref="BD40" si="104">SUBTOTAL(9,BD37:BD39)</f>
        <v>-1272982435.4924049</v>
      </c>
    </row>
    <row r="41" spans="1:56" s="110" customFormat="1">
      <c r="A41"/>
      <c r="B41"/>
      <c r="C41"/>
      <c r="D41" s="117"/>
      <c r="E41" s="117"/>
      <c r="F41" s="117"/>
      <c r="G41" s="117"/>
      <c r="BD41" s="104"/>
    </row>
    <row r="42" spans="1:56" s="110" customFormat="1">
      <c r="A42" s="91" t="s">
        <v>95</v>
      </c>
      <c r="B42"/>
      <c r="C42"/>
      <c r="D42" s="117"/>
      <c r="E42" s="117"/>
      <c r="F42" s="117"/>
      <c r="G42" s="117"/>
      <c r="BD42" s="104"/>
    </row>
    <row r="43" spans="1:56" s="110" customFormat="1">
      <c r="A43" t="s">
        <v>96</v>
      </c>
      <c r="B43" t="s">
        <v>30</v>
      </c>
      <c r="C43" t="s">
        <v>30</v>
      </c>
      <c r="D43" s="117" t="s">
        <v>80</v>
      </c>
      <c r="E43" s="117" t="s">
        <v>98</v>
      </c>
      <c r="F43" s="117" t="str">
        <f t="shared" ref="F43:F49" si="105">D43&amp;E43&amp;C43</f>
        <v>DDSTPCA</v>
      </c>
      <c r="G43" s="117" t="str">
        <f t="shared" ref="G43:G49" si="106">E43&amp;C43</f>
        <v>DSTPCA</v>
      </c>
      <c r="H43" s="110">
        <v>-99270653.660000011</v>
      </c>
      <c r="I43" s="110">
        <v>-438070.80980182032</v>
      </c>
      <c r="J43" s="110">
        <f t="shared" ref="J43:J49" si="107">H43+I43</f>
        <v>-99708724.469801828</v>
      </c>
      <c r="K43" s="110">
        <v>-439191.41490343877</v>
      </c>
      <c r="L43" s="110">
        <f t="shared" ref="L43:L49" si="108">J43+K43</f>
        <v>-100147915.88470526</v>
      </c>
      <c r="M43" s="110">
        <v>-441969.96106512321</v>
      </c>
      <c r="N43" s="110">
        <f t="shared" ref="N43:N49" si="109">L43+M43</f>
        <v>-100589885.84577039</v>
      </c>
      <c r="O43" s="110">
        <v>-444921.7220019619</v>
      </c>
      <c r="P43" s="110">
        <f t="shared" ref="P43:P49" si="110">N43+O43</f>
        <v>-101034807.56777234</v>
      </c>
      <c r="Q43" s="110">
        <v>-446842.27801441879</v>
      </c>
      <c r="R43" s="110">
        <f t="shared" ref="R43:R49" si="111">P43+Q43</f>
        <v>-101481649.84578677</v>
      </c>
      <c r="S43" s="110">
        <v>-450864.44939794519</v>
      </c>
      <c r="T43" s="110">
        <f t="shared" ref="T43:T49" si="112">R43+S43</f>
        <v>-101932514.29518472</v>
      </c>
      <c r="U43" s="110">
        <v>-451557.45490111772</v>
      </c>
      <c r="V43" s="110">
        <f t="shared" ref="V43:V49" si="113">T43+U43</f>
        <v>-102384071.75008583</v>
      </c>
      <c r="W43" s="110">
        <v>-452670.60903802118</v>
      </c>
      <c r="X43" s="110">
        <f t="shared" ref="X43:X49" si="114">V43+W43</f>
        <v>-102836742.35912386</v>
      </c>
      <c r="Y43" s="110">
        <v>-453928.22016242787</v>
      </c>
      <c r="Z43" s="110">
        <f t="shared" ref="Z43:Z49" si="115">X43+Y43</f>
        <v>-103290670.57928628</v>
      </c>
      <c r="AA43" s="110">
        <v>-455187.48556109879</v>
      </c>
      <c r="AB43" s="110">
        <f t="shared" ref="AB43:AB49" si="116">Z43+AA43</f>
        <v>-103745858.06484738</v>
      </c>
      <c r="AC43" s="110">
        <v>-456337.89582201943</v>
      </c>
      <c r="AD43" s="110">
        <f t="shared" ref="AD43:AD49" si="117">AB43+AC43</f>
        <v>-104202195.9606694</v>
      </c>
      <c r="AE43" s="110">
        <v>-457512.58608584211</v>
      </c>
      <c r="AF43" s="110">
        <f t="shared" ref="AF43:AF49" si="118">AD43+AE43</f>
        <v>-104659708.54675524</v>
      </c>
      <c r="AG43" s="110">
        <v>-458682.45816202101</v>
      </c>
      <c r="AH43" s="110">
        <f t="shared" ref="AH43:AH49" si="119">AF43+AG43</f>
        <v>-105118391.00491726</v>
      </c>
      <c r="AI43" s="110">
        <v>-459948.58600744326</v>
      </c>
      <c r="AJ43" s="110">
        <f t="shared" ref="AJ43:AJ49" si="120">AH43+AI43</f>
        <v>-105578339.59092471</v>
      </c>
      <c r="AK43" s="110">
        <v>-461235.27029229782</v>
      </c>
      <c r="AL43" s="110">
        <f t="shared" ref="AL43:AL49" si="121">AJ43+AK43</f>
        <v>-106039574.86121701</v>
      </c>
      <c r="AM43" s="110">
        <v>-462356.83530553884</v>
      </c>
      <c r="AN43" s="110">
        <f t="shared" ref="AN43:AN49" si="122">AL43+AM43</f>
        <v>-106501931.69652255</v>
      </c>
      <c r="AO43" s="110">
        <v>-463375.87711165438</v>
      </c>
      <c r="AP43" s="110">
        <f t="shared" ref="AP43:AP49" si="123">AN43+AO43</f>
        <v>-106965307.57363421</v>
      </c>
      <c r="AQ43" s="110">
        <v>-464497.35754133668</v>
      </c>
      <c r="AR43" s="110">
        <f t="shared" ref="AR43:AR49" si="124">AP43+AQ43</f>
        <v>-107429804.93117554</v>
      </c>
      <c r="AS43" s="110">
        <v>-463180.60996757384</v>
      </c>
      <c r="AT43" s="110">
        <f t="shared" ref="AT43:AT49" si="125">AR43+AS43</f>
        <v>-107892985.54114312</v>
      </c>
      <c r="AU43" s="110">
        <v>-464121.04383049585</v>
      </c>
      <c r="AV43" s="110">
        <f t="shared" ref="AV43:AV49" si="126">AT43+AU43</f>
        <v>-108357106.58497362</v>
      </c>
      <c r="AW43" s="110">
        <v>-465123.79009155912</v>
      </c>
      <c r="AX43" s="110">
        <f t="shared" ref="AX43:AX49" si="127">AV43+AW43</f>
        <v>-108822230.37506518</v>
      </c>
      <c r="AY43" s="110">
        <v>-466101.27594385279</v>
      </c>
      <c r="AZ43" s="110">
        <f t="shared" ref="AZ43:AZ49" si="128">AX43+AY43</f>
        <v>-109288331.65100902</v>
      </c>
      <c r="BA43" s="110">
        <v>-467008.49140183866</v>
      </c>
      <c r="BB43" s="110">
        <f t="shared" ref="BB43:BB49" si="129">AZ43+BA43</f>
        <v>-109755340.14241086</v>
      </c>
      <c r="BD43" s="104">
        <f>AVERAGE(AD43,AF43,AH43,AJ43,AL43,AN43,AP43,AR43,AT43,AV43,AX43,AZ43,BB43)</f>
        <v>-106970096.03541674</v>
      </c>
    </row>
    <row r="44" spans="1:56" s="110" customFormat="1">
      <c r="A44" t="s">
        <v>99</v>
      </c>
      <c r="B44" t="s">
        <v>32</v>
      </c>
      <c r="C44" t="s">
        <v>32</v>
      </c>
      <c r="D44" s="117" t="s">
        <v>80</v>
      </c>
      <c r="E44" s="117" t="s">
        <v>98</v>
      </c>
      <c r="F44" s="117" t="str">
        <f t="shared" si="105"/>
        <v>DDSTPOR</v>
      </c>
      <c r="G44" s="117" t="str">
        <f t="shared" si="106"/>
        <v>DSTPOR</v>
      </c>
      <c r="H44" s="110">
        <v>-775616895.41999996</v>
      </c>
      <c r="I44" s="110">
        <v>-3234914.9854295612</v>
      </c>
      <c r="J44" s="110">
        <f t="shared" si="107"/>
        <v>-778851810.40542948</v>
      </c>
      <c r="K44" s="110">
        <v>-3249386.5322166807</v>
      </c>
      <c r="L44" s="110">
        <f t="shared" si="108"/>
        <v>-782101196.93764615</v>
      </c>
      <c r="M44" s="110">
        <v>-3261683.6100371261</v>
      </c>
      <c r="N44" s="110">
        <f t="shared" si="109"/>
        <v>-785362880.54768324</v>
      </c>
      <c r="O44" s="110">
        <v>-3272463.1006793361</v>
      </c>
      <c r="P44" s="110">
        <f t="shared" si="110"/>
        <v>-788635343.64836252</v>
      </c>
      <c r="Q44" s="110">
        <v>-3289133.2471912559</v>
      </c>
      <c r="R44" s="110">
        <f t="shared" si="111"/>
        <v>-791924476.89555383</v>
      </c>
      <c r="S44" s="110">
        <v>-3311566.4562479402</v>
      </c>
      <c r="T44" s="110">
        <f t="shared" si="112"/>
        <v>-795236043.35180175</v>
      </c>
      <c r="U44" s="110">
        <v>-3306559.5817525885</v>
      </c>
      <c r="V44" s="110">
        <f t="shared" si="113"/>
        <v>-798542602.93355429</v>
      </c>
      <c r="W44" s="110">
        <v>-3311005.5241263621</v>
      </c>
      <c r="X44" s="110">
        <f t="shared" si="114"/>
        <v>-801853608.4576807</v>
      </c>
      <c r="Y44" s="110">
        <v>-3315951.3066018047</v>
      </c>
      <c r="Z44" s="110">
        <f t="shared" si="115"/>
        <v>-805169559.76428246</v>
      </c>
      <c r="AA44" s="110">
        <v>-3321104.2639832674</v>
      </c>
      <c r="AB44" s="110">
        <f t="shared" si="116"/>
        <v>-808490664.02826571</v>
      </c>
      <c r="AC44" s="110">
        <v>-3325908.6518894099</v>
      </c>
      <c r="AD44" s="110">
        <f t="shared" si="117"/>
        <v>-811816572.68015516</v>
      </c>
      <c r="AE44" s="110">
        <v>-3330805.6408175034</v>
      </c>
      <c r="AF44" s="110">
        <f t="shared" si="118"/>
        <v>-815147378.32097268</v>
      </c>
      <c r="AG44" s="110">
        <v>-3335595.1701813284</v>
      </c>
      <c r="AH44" s="110">
        <f t="shared" si="119"/>
        <v>-818482973.49115396</v>
      </c>
      <c r="AI44" s="110">
        <v>-3340447.3237532554</v>
      </c>
      <c r="AJ44" s="110">
        <f t="shared" si="120"/>
        <v>-821823420.81490719</v>
      </c>
      <c r="AK44" s="110">
        <v>-3345105.6313536493</v>
      </c>
      <c r="AL44" s="110">
        <f t="shared" si="121"/>
        <v>-825168526.44626081</v>
      </c>
      <c r="AM44" s="110">
        <v>-3349095.7544521503</v>
      </c>
      <c r="AN44" s="110">
        <f t="shared" si="122"/>
        <v>-828517622.20071292</v>
      </c>
      <c r="AO44" s="110">
        <v>-3352913.763653053</v>
      </c>
      <c r="AP44" s="110">
        <f t="shared" si="123"/>
        <v>-831870535.96436596</v>
      </c>
      <c r="AQ44" s="110">
        <v>-3357278.5340809068</v>
      </c>
      <c r="AR44" s="110">
        <f t="shared" si="124"/>
        <v>-835227814.49844682</v>
      </c>
      <c r="AS44" s="110">
        <v>-3350925.2131071966</v>
      </c>
      <c r="AT44" s="110">
        <f t="shared" si="125"/>
        <v>-838578739.71155405</v>
      </c>
      <c r="AU44" s="110">
        <v>-3359754.4643702907</v>
      </c>
      <c r="AV44" s="110">
        <f t="shared" si="126"/>
        <v>-841938494.1759243</v>
      </c>
      <c r="AW44" s="110">
        <v>-3369131.2320897691</v>
      </c>
      <c r="AX44" s="110">
        <f t="shared" si="127"/>
        <v>-845307625.40801406</v>
      </c>
      <c r="AY44" s="110">
        <v>-3375556.5557451956</v>
      </c>
      <c r="AZ44" s="110">
        <f t="shared" si="128"/>
        <v>-848683181.9637593</v>
      </c>
      <c r="BA44" s="110">
        <v>-3381588.1027654288</v>
      </c>
      <c r="BB44" s="110">
        <f t="shared" si="129"/>
        <v>-852064770.06652474</v>
      </c>
      <c r="BD44" s="104">
        <f t="shared" ref="BD44:BD49" si="130">AVERAGE(AD44,AF44,AH44,AJ44,AL44,AN44,AP44,AR44,AT44,AV44,AX44,AZ44,BB44)</f>
        <v>-831894435.05713463</v>
      </c>
    </row>
    <row r="45" spans="1:56" s="110" customFormat="1">
      <c r="A45" t="s">
        <v>100</v>
      </c>
      <c r="B45" t="s">
        <v>34</v>
      </c>
      <c r="C45" t="s">
        <v>34</v>
      </c>
      <c r="D45" s="117" t="s">
        <v>80</v>
      </c>
      <c r="E45" s="117" t="s">
        <v>98</v>
      </c>
      <c r="F45" s="117" t="str">
        <f t="shared" si="105"/>
        <v>DDSTPWA</v>
      </c>
      <c r="G45" s="117" t="str">
        <f t="shared" si="106"/>
        <v>DSTPWA</v>
      </c>
      <c r="H45" s="110">
        <v>-175598437.85999998</v>
      </c>
      <c r="I45" s="110">
        <v>-652411.57340181852</v>
      </c>
      <c r="J45" s="110">
        <f t="shared" si="107"/>
        <v>-176250849.43340179</v>
      </c>
      <c r="K45" s="110">
        <v>-653849.61002752068</v>
      </c>
      <c r="L45" s="110">
        <f t="shared" si="108"/>
        <v>-176904699.04342932</v>
      </c>
      <c r="M45" s="110">
        <v>-655183.93326419848</v>
      </c>
      <c r="N45" s="110">
        <f t="shared" si="109"/>
        <v>-177559882.97669351</v>
      </c>
      <c r="O45" s="110">
        <v>-657024.92681836965</v>
      </c>
      <c r="P45" s="110">
        <f t="shared" si="110"/>
        <v>-178216907.90351188</v>
      </c>
      <c r="Q45" s="110">
        <v>-659258.28830791614</v>
      </c>
      <c r="R45" s="110">
        <f t="shared" si="111"/>
        <v>-178876166.19181979</v>
      </c>
      <c r="S45" s="110">
        <v>-662126.36852707597</v>
      </c>
      <c r="T45" s="110">
        <f t="shared" si="112"/>
        <v>-179538292.56034687</v>
      </c>
      <c r="U45" s="110">
        <v>-659511.48120579263</v>
      </c>
      <c r="V45" s="110">
        <f t="shared" si="113"/>
        <v>-180197804.04155266</v>
      </c>
      <c r="W45" s="110">
        <v>-660497.90955316345</v>
      </c>
      <c r="X45" s="110">
        <f t="shared" si="114"/>
        <v>-180858301.95110583</v>
      </c>
      <c r="Y45" s="110">
        <v>-661705.13871819107</v>
      </c>
      <c r="Z45" s="110">
        <f t="shared" si="115"/>
        <v>-181520007.08982402</v>
      </c>
      <c r="AA45" s="110">
        <v>-662979.67144176457</v>
      </c>
      <c r="AB45" s="110">
        <f t="shared" si="116"/>
        <v>-182182986.76126578</v>
      </c>
      <c r="AC45" s="110">
        <v>-664151.431369839</v>
      </c>
      <c r="AD45" s="110">
        <f t="shared" si="117"/>
        <v>-182847138.19263563</v>
      </c>
      <c r="AE45" s="110">
        <v>-665361.44322650135</v>
      </c>
      <c r="AF45" s="110">
        <f t="shared" si="118"/>
        <v>-183512499.63586211</v>
      </c>
      <c r="AG45" s="110">
        <v>-666543.85680481908</v>
      </c>
      <c r="AH45" s="110">
        <f t="shared" si="119"/>
        <v>-184179043.49266693</v>
      </c>
      <c r="AI45" s="110">
        <v>-667782.70863302704</v>
      </c>
      <c r="AJ45" s="110">
        <f t="shared" si="120"/>
        <v>-184846826.20129997</v>
      </c>
      <c r="AK45" s="110">
        <v>-668984.02540988661</v>
      </c>
      <c r="AL45" s="110">
        <f t="shared" si="121"/>
        <v>-185515810.22670984</v>
      </c>
      <c r="AM45" s="110">
        <v>-669962.78635476204</v>
      </c>
      <c r="AN45" s="110">
        <f t="shared" si="122"/>
        <v>-186185773.01306459</v>
      </c>
      <c r="AO45" s="110">
        <v>-670711.30097926338</v>
      </c>
      <c r="AP45" s="110">
        <f t="shared" si="123"/>
        <v>-186856484.31404385</v>
      </c>
      <c r="AQ45" s="110">
        <v>-671540.32404969214</v>
      </c>
      <c r="AR45" s="110">
        <f t="shared" si="124"/>
        <v>-187528024.63809353</v>
      </c>
      <c r="AS45" s="110">
        <v>-667616.63198100473</v>
      </c>
      <c r="AT45" s="110">
        <f t="shared" si="125"/>
        <v>-188195641.27007455</v>
      </c>
      <c r="AU45" s="110">
        <v>-668533.62842960632</v>
      </c>
      <c r="AV45" s="110">
        <f t="shared" si="126"/>
        <v>-188864174.89850414</v>
      </c>
      <c r="AW45" s="110">
        <v>-669653.57157671149</v>
      </c>
      <c r="AX45" s="110">
        <f t="shared" si="127"/>
        <v>-189533828.47008085</v>
      </c>
      <c r="AY45" s="110">
        <v>-670822.58993929508</v>
      </c>
      <c r="AZ45" s="110">
        <f t="shared" si="128"/>
        <v>-190204651.06002015</v>
      </c>
      <c r="BA45" s="110">
        <v>-673187.5010782422</v>
      </c>
      <c r="BB45" s="110">
        <f t="shared" si="129"/>
        <v>-190877838.5610984</v>
      </c>
      <c r="BD45" s="104">
        <f t="shared" si="130"/>
        <v>-186857517.99801189</v>
      </c>
    </row>
    <row r="46" spans="1:56" s="110" customFormat="1">
      <c r="A46" t="s">
        <v>101</v>
      </c>
      <c r="B46" t="s">
        <v>35</v>
      </c>
      <c r="C46" t="s">
        <v>35</v>
      </c>
      <c r="D46" s="117" t="s">
        <v>80</v>
      </c>
      <c r="E46" s="117" t="s">
        <v>98</v>
      </c>
      <c r="F46" s="117" t="str">
        <f t="shared" si="105"/>
        <v>DDSTPWYP</v>
      </c>
      <c r="G46" s="117" t="str">
        <f t="shared" si="106"/>
        <v>DSTPWYP</v>
      </c>
      <c r="H46" s="110">
        <v>-190036207.55000001</v>
      </c>
      <c r="I46" s="110">
        <v>-736319.5801306814</v>
      </c>
      <c r="J46" s="110">
        <f t="shared" si="107"/>
        <v>-190772527.13013071</v>
      </c>
      <c r="K46" s="110">
        <v>-150570.15828258381</v>
      </c>
      <c r="L46" s="110">
        <f t="shared" si="108"/>
        <v>-190923097.28841329</v>
      </c>
      <c r="M46" s="110">
        <v>249922.52665876178</v>
      </c>
      <c r="N46" s="110">
        <f t="shared" si="109"/>
        <v>-190673174.76175451</v>
      </c>
      <c r="O46" s="110">
        <v>-761530.5131129676</v>
      </c>
      <c r="P46" s="110">
        <f t="shared" si="110"/>
        <v>-191434705.27486748</v>
      </c>
      <c r="Q46" s="110">
        <v>-385623.06226291531</v>
      </c>
      <c r="R46" s="110">
        <f t="shared" si="111"/>
        <v>-191820328.3371304</v>
      </c>
      <c r="S46" s="110">
        <v>-779533.40943742683</v>
      </c>
      <c r="T46" s="110">
        <f t="shared" si="112"/>
        <v>-192599861.74656782</v>
      </c>
      <c r="U46" s="110">
        <v>-766030.35966792563</v>
      </c>
      <c r="V46" s="110">
        <f t="shared" si="113"/>
        <v>-193365892.10623574</v>
      </c>
      <c r="W46" s="110">
        <v>-768190.62061772519</v>
      </c>
      <c r="X46" s="110">
        <f t="shared" si="114"/>
        <v>-194134082.72685346</v>
      </c>
      <c r="Y46" s="110">
        <v>-770367.8223154773</v>
      </c>
      <c r="Z46" s="110">
        <f t="shared" si="115"/>
        <v>-194904450.54916894</v>
      </c>
      <c r="AA46" s="110">
        <v>-772689.52980970126</v>
      </c>
      <c r="AB46" s="110">
        <f t="shared" si="116"/>
        <v>-195677140.07897866</v>
      </c>
      <c r="AC46" s="110">
        <v>-775091.37153781019</v>
      </c>
      <c r="AD46" s="110">
        <f t="shared" si="117"/>
        <v>-196452231.45051646</v>
      </c>
      <c r="AE46" s="110">
        <v>-777552.65979802469</v>
      </c>
      <c r="AF46" s="110">
        <f t="shared" si="118"/>
        <v>-197229784.11031449</v>
      </c>
      <c r="AG46" s="110">
        <v>-780210.09937628941</v>
      </c>
      <c r="AH46" s="110">
        <f t="shared" si="119"/>
        <v>-198009994.20969078</v>
      </c>
      <c r="AI46" s="110">
        <v>-783128.47492302745</v>
      </c>
      <c r="AJ46" s="110">
        <f t="shared" si="120"/>
        <v>-198793122.68461379</v>
      </c>
      <c r="AK46" s="110">
        <v>-785986.95453706314</v>
      </c>
      <c r="AL46" s="110">
        <f t="shared" si="121"/>
        <v>-199579109.63915086</v>
      </c>
      <c r="AM46" s="110">
        <v>-788592.15563376155</v>
      </c>
      <c r="AN46" s="110">
        <f t="shared" si="122"/>
        <v>-200367701.79478461</v>
      </c>
      <c r="AO46" s="110">
        <v>-791029.06795489718</v>
      </c>
      <c r="AP46" s="110">
        <f t="shared" si="123"/>
        <v>-201158730.8627395</v>
      </c>
      <c r="AQ46" s="110">
        <v>-794803.00751356524</v>
      </c>
      <c r="AR46" s="110">
        <f t="shared" si="124"/>
        <v>-201953533.87025306</v>
      </c>
      <c r="AS46" s="110">
        <v>-786920.68120951788</v>
      </c>
      <c r="AT46" s="110">
        <f t="shared" si="125"/>
        <v>-202740454.55146256</v>
      </c>
      <c r="AU46" s="110">
        <v>-788717.13332155766</v>
      </c>
      <c r="AV46" s="110">
        <f t="shared" si="126"/>
        <v>-203529171.68478411</v>
      </c>
      <c r="AW46" s="110">
        <v>-790626.80942696123</v>
      </c>
      <c r="AX46" s="110">
        <f t="shared" si="127"/>
        <v>-204319798.49421108</v>
      </c>
      <c r="AY46" s="110">
        <v>-792748.99937863951</v>
      </c>
      <c r="AZ46" s="110">
        <f t="shared" si="128"/>
        <v>-205112547.49358973</v>
      </c>
      <c r="BA46" s="110">
        <v>-795087.32120580645</v>
      </c>
      <c r="BB46" s="110">
        <f t="shared" si="129"/>
        <v>-205907634.81479552</v>
      </c>
      <c r="BD46" s="104">
        <f t="shared" si="130"/>
        <v>-201165678.12776205</v>
      </c>
    </row>
    <row r="47" spans="1:56" s="110" customFormat="1">
      <c r="A47" t="s">
        <v>102</v>
      </c>
      <c r="B47" t="s">
        <v>33</v>
      </c>
      <c r="C47" t="s">
        <v>33</v>
      </c>
      <c r="D47" s="117" t="s">
        <v>80</v>
      </c>
      <c r="E47" s="117" t="s">
        <v>98</v>
      </c>
      <c r="F47" s="117" t="str">
        <f t="shared" si="105"/>
        <v>DDSTPUT</v>
      </c>
      <c r="G47" s="117" t="str">
        <f t="shared" si="106"/>
        <v>DSTPUT</v>
      </c>
      <c r="H47" s="110">
        <v>-727039669.0799998</v>
      </c>
      <c r="I47" s="110">
        <v>-2310980.9674343029</v>
      </c>
      <c r="J47" s="110">
        <f t="shared" si="107"/>
        <v>-729350650.04743409</v>
      </c>
      <c r="K47" s="110">
        <v>-2322488.3971586935</v>
      </c>
      <c r="L47" s="110">
        <f t="shared" si="108"/>
        <v>-731673138.44459283</v>
      </c>
      <c r="M47" s="110">
        <v>-2335567.8022895185</v>
      </c>
      <c r="N47" s="110">
        <f t="shared" si="109"/>
        <v>-734008706.24688232</v>
      </c>
      <c r="O47" s="110">
        <v>-1152950.5687100152</v>
      </c>
      <c r="P47" s="110">
        <f t="shared" si="110"/>
        <v>-735161656.81559229</v>
      </c>
      <c r="Q47" s="110">
        <v>-1050009.8102479065</v>
      </c>
      <c r="R47" s="110">
        <f t="shared" si="111"/>
        <v>-736211666.62584019</v>
      </c>
      <c r="S47" s="110">
        <v>-2394929.6638251226</v>
      </c>
      <c r="T47" s="110">
        <f t="shared" si="112"/>
        <v>-738606596.28966534</v>
      </c>
      <c r="U47" s="110">
        <v>-2354684.7196333003</v>
      </c>
      <c r="V47" s="110">
        <f t="shared" si="113"/>
        <v>-740961281.00929868</v>
      </c>
      <c r="W47" s="110">
        <v>-2356408.4946541046</v>
      </c>
      <c r="X47" s="110">
        <f t="shared" si="114"/>
        <v>-743317689.50395274</v>
      </c>
      <c r="Y47" s="110">
        <v>-2360237.5463439007</v>
      </c>
      <c r="Z47" s="110">
        <f t="shared" si="115"/>
        <v>-745677927.05029666</v>
      </c>
      <c r="AA47" s="110">
        <v>-2364538.0699438122</v>
      </c>
      <c r="AB47" s="110">
        <f t="shared" si="116"/>
        <v>-748042465.12024045</v>
      </c>
      <c r="AC47" s="110">
        <v>-2397945.9406396397</v>
      </c>
      <c r="AD47" s="110">
        <f t="shared" si="117"/>
        <v>-750440411.06088006</v>
      </c>
      <c r="AE47" s="110">
        <v>-2439361.7635395932</v>
      </c>
      <c r="AF47" s="110">
        <f t="shared" si="118"/>
        <v>-752879772.82441962</v>
      </c>
      <c r="AG47" s="110">
        <v>-2450738.9242668315</v>
      </c>
      <c r="AH47" s="110">
        <f t="shared" si="119"/>
        <v>-755330511.74868643</v>
      </c>
      <c r="AI47" s="110">
        <v>-2455435.6044794214</v>
      </c>
      <c r="AJ47" s="110">
        <f t="shared" si="120"/>
        <v>-757785947.35316586</v>
      </c>
      <c r="AK47" s="110">
        <v>-2192771.6724237017</v>
      </c>
      <c r="AL47" s="110">
        <f t="shared" si="121"/>
        <v>-759978719.02558959</v>
      </c>
      <c r="AM47" s="110">
        <v>-2463269.9730515103</v>
      </c>
      <c r="AN47" s="110">
        <f t="shared" si="122"/>
        <v>-762441988.99864113</v>
      </c>
      <c r="AO47" s="110">
        <v>-2466410.4863939383</v>
      </c>
      <c r="AP47" s="110">
        <f t="shared" si="123"/>
        <v>-764908399.48503506</v>
      </c>
      <c r="AQ47" s="110">
        <v>-2469833.1318291626</v>
      </c>
      <c r="AR47" s="110">
        <f t="shared" si="124"/>
        <v>-767378232.6168642</v>
      </c>
      <c r="AS47" s="110">
        <v>-2410387.5135624409</v>
      </c>
      <c r="AT47" s="110">
        <f t="shared" si="125"/>
        <v>-769788620.13042665</v>
      </c>
      <c r="AU47" s="110">
        <v>-2412116.4873000942</v>
      </c>
      <c r="AV47" s="110">
        <f t="shared" si="126"/>
        <v>-772200736.61772668</v>
      </c>
      <c r="AW47" s="110">
        <v>-2413898.3210871052</v>
      </c>
      <c r="AX47" s="110">
        <f t="shared" si="127"/>
        <v>-774614634.93881381</v>
      </c>
      <c r="AY47" s="110">
        <v>-2416167.1591195501</v>
      </c>
      <c r="AZ47" s="110">
        <f t="shared" si="128"/>
        <v>-777030802.09793341</v>
      </c>
      <c r="BA47" s="110">
        <v>-2426014.3939019805</v>
      </c>
      <c r="BB47" s="110">
        <f t="shared" si="129"/>
        <v>-779456816.49183536</v>
      </c>
      <c r="BD47" s="104">
        <f t="shared" si="130"/>
        <v>-764941199.49153972</v>
      </c>
    </row>
    <row r="48" spans="1:56" s="110" customFormat="1">
      <c r="A48" t="s">
        <v>103</v>
      </c>
      <c r="B48" t="s">
        <v>31</v>
      </c>
      <c r="C48" t="s">
        <v>31</v>
      </c>
      <c r="D48" s="117" t="s">
        <v>80</v>
      </c>
      <c r="E48" s="117" t="s">
        <v>98</v>
      </c>
      <c r="F48" s="117" t="str">
        <f t="shared" si="105"/>
        <v>DDSTPID</v>
      </c>
      <c r="G48" s="117" t="str">
        <f t="shared" si="106"/>
        <v>DSTPID</v>
      </c>
      <c r="H48" s="110">
        <v>-118550028.25999999</v>
      </c>
      <c r="I48" s="110">
        <v>-399760.54518040607</v>
      </c>
      <c r="J48" s="110">
        <f t="shared" si="107"/>
        <v>-118949788.8051804</v>
      </c>
      <c r="K48" s="110">
        <v>-400865.30988039426</v>
      </c>
      <c r="L48" s="110">
        <f t="shared" si="108"/>
        <v>-119350654.11506079</v>
      </c>
      <c r="M48" s="110">
        <v>-402322.73034594196</v>
      </c>
      <c r="N48" s="110">
        <f t="shared" si="109"/>
        <v>-119752976.84540673</v>
      </c>
      <c r="O48" s="110">
        <v>-403975.11200977338</v>
      </c>
      <c r="P48" s="110">
        <f t="shared" si="110"/>
        <v>-120156951.9574165</v>
      </c>
      <c r="Q48" s="110">
        <v>-405672.27291827195</v>
      </c>
      <c r="R48" s="110">
        <f t="shared" si="111"/>
        <v>-120562624.23033477</v>
      </c>
      <c r="S48" s="110">
        <v>-407406.20826205134</v>
      </c>
      <c r="T48" s="110">
        <f t="shared" si="112"/>
        <v>-120970030.43859683</v>
      </c>
      <c r="U48" s="110">
        <v>-406263.73895635724</v>
      </c>
      <c r="V48" s="110">
        <f t="shared" si="113"/>
        <v>-121376294.17755319</v>
      </c>
      <c r="W48" s="110">
        <v>-408148.677680013</v>
      </c>
      <c r="X48" s="110">
        <f t="shared" si="114"/>
        <v>-121784442.85523321</v>
      </c>
      <c r="Y48" s="110">
        <v>-410082.00074525876</v>
      </c>
      <c r="Z48" s="110">
        <f t="shared" si="115"/>
        <v>-122194524.85597846</v>
      </c>
      <c r="AA48" s="110">
        <v>-412182.61181421042</v>
      </c>
      <c r="AB48" s="110">
        <f t="shared" si="116"/>
        <v>-122606707.46779267</v>
      </c>
      <c r="AC48" s="110">
        <v>-414354.47467166919</v>
      </c>
      <c r="AD48" s="110">
        <f t="shared" si="117"/>
        <v>-123021061.94246434</v>
      </c>
      <c r="AE48" s="110">
        <v>-416557.71780161862</v>
      </c>
      <c r="AF48" s="110">
        <f t="shared" si="118"/>
        <v>-123437619.66026595</v>
      </c>
      <c r="AG48" s="110">
        <v>-418814.97484920872</v>
      </c>
      <c r="AH48" s="110">
        <f t="shared" si="119"/>
        <v>-123856434.63511516</v>
      </c>
      <c r="AI48" s="110">
        <v>-421148.54737495084</v>
      </c>
      <c r="AJ48" s="110">
        <f t="shared" si="120"/>
        <v>-124277583.18249011</v>
      </c>
      <c r="AK48" s="110">
        <v>-423463.13093975233</v>
      </c>
      <c r="AL48" s="110">
        <f t="shared" si="121"/>
        <v>-124701046.31342986</v>
      </c>
      <c r="AM48" s="110">
        <v>-425608.63345478522</v>
      </c>
      <c r="AN48" s="110">
        <f t="shared" si="122"/>
        <v>-125126654.94688465</v>
      </c>
      <c r="AO48" s="110">
        <v>-427640.35361159302</v>
      </c>
      <c r="AP48" s="110">
        <f t="shared" si="123"/>
        <v>-125554295.30049624</v>
      </c>
      <c r="AQ48" s="110">
        <v>-429700.59735042811</v>
      </c>
      <c r="AR48" s="110">
        <f t="shared" si="124"/>
        <v>-125983995.89784667</v>
      </c>
      <c r="AS48" s="110">
        <v>-422677.3768697792</v>
      </c>
      <c r="AT48" s="110">
        <f t="shared" si="125"/>
        <v>-126406673.27471645</v>
      </c>
      <c r="AU48" s="110">
        <v>-423372.50751498644</v>
      </c>
      <c r="AV48" s="110">
        <f t="shared" si="126"/>
        <v>-126830045.78223144</v>
      </c>
      <c r="AW48" s="110">
        <v>-424118.27228812512</v>
      </c>
      <c r="AX48" s="110">
        <f t="shared" si="127"/>
        <v>-127254164.05451956</v>
      </c>
      <c r="AY48" s="110">
        <v>-425036.67711131973</v>
      </c>
      <c r="AZ48" s="110">
        <f t="shared" si="128"/>
        <v>-127679200.73163088</v>
      </c>
      <c r="BA48" s="110">
        <v>-426029.53486279433</v>
      </c>
      <c r="BB48" s="110">
        <f t="shared" si="129"/>
        <v>-128105230.26649368</v>
      </c>
      <c r="BD48" s="104">
        <f t="shared" si="130"/>
        <v>-125556461.99912192</v>
      </c>
    </row>
    <row r="49" spans="1:56" s="110" customFormat="1">
      <c r="A49" t="s">
        <v>104</v>
      </c>
      <c r="B49" t="s">
        <v>40</v>
      </c>
      <c r="C49" t="s">
        <v>40</v>
      </c>
      <c r="D49" s="117" t="s">
        <v>80</v>
      </c>
      <c r="E49" s="117" t="s">
        <v>98</v>
      </c>
      <c r="F49" s="117" t="str">
        <f t="shared" si="105"/>
        <v>DDSTPWYU</v>
      </c>
      <c r="G49" s="117" t="str">
        <f t="shared" si="106"/>
        <v>DSTPWYU</v>
      </c>
      <c r="H49" s="110">
        <v>-36797859.759999998</v>
      </c>
      <c r="I49" s="110">
        <v>-171869.15622755862</v>
      </c>
      <c r="J49" s="110">
        <f t="shared" si="107"/>
        <v>-36969728.916227557</v>
      </c>
      <c r="K49" s="110">
        <v>-171698.6050021461</v>
      </c>
      <c r="L49" s="110">
        <f t="shared" si="108"/>
        <v>-37141427.521229699</v>
      </c>
      <c r="M49" s="110">
        <v>-171528.05377673364</v>
      </c>
      <c r="N49" s="110">
        <f t="shared" si="109"/>
        <v>-37312955.575006433</v>
      </c>
      <c r="O49" s="110">
        <v>-171357.50255132111</v>
      </c>
      <c r="P49" s="110">
        <f t="shared" si="110"/>
        <v>-37484313.077557757</v>
      </c>
      <c r="Q49" s="110">
        <v>-171186.95132590859</v>
      </c>
      <c r="R49" s="110">
        <f t="shared" si="111"/>
        <v>-37655500.028883666</v>
      </c>
      <c r="S49" s="110">
        <v>-171016.40010049607</v>
      </c>
      <c r="T49" s="110">
        <f t="shared" si="112"/>
        <v>-37826516.428984165</v>
      </c>
      <c r="U49" s="110">
        <v>-171137.54216137511</v>
      </c>
      <c r="V49" s="110">
        <f t="shared" si="113"/>
        <v>-37997653.97114554</v>
      </c>
      <c r="W49" s="110">
        <v>-170967.71693984984</v>
      </c>
      <c r="X49" s="110">
        <f t="shared" si="114"/>
        <v>-38168621.688085392</v>
      </c>
      <c r="Y49" s="110">
        <v>-170797.89171832451</v>
      </c>
      <c r="Z49" s="110">
        <f t="shared" si="115"/>
        <v>-38339419.57980372</v>
      </c>
      <c r="AA49" s="110">
        <v>-170628.06649679923</v>
      </c>
      <c r="AB49" s="110">
        <f t="shared" si="116"/>
        <v>-38510047.646300517</v>
      </c>
      <c r="AC49" s="110">
        <v>-170458.2412752739</v>
      </c>
      <c r="AD49" s="110">
        <f t="shared" si="117"/>
        <v>-38680505.88757579</v>
      </c>
      <c r="AE49" s="110">
        <v>-170288.41605374863</v>
      </c>
      <c r="AF49" s="110">
        <f t="shared" si="118"/>
        <v>-38850794.30362954</v>
      </c>
      <c r="AG49" s="110">
        <v>-170118.5908322233</v>
      </c>
      <c r="AH49" s="110">
        <f t="shared" si="119"/>
        <v>-39020912.894461766</v>
      </c>
      <c r="AI49" s="110">
        <v>-169948.76561069803</v>
      </c>
      <c r="AJ49" s="110">
        <f t="shared" si="120"/>
        <v>-39190861.660072461</v>
      </c>
      <c r="AK49" s="110">
        <v>-169778.9403891727</v>
      </c>
      <c r="AL49" s="110">
        <f t="shared" si="121"/>
        <v>-39360640.600461632</v>
      </c>
      <c r="AM49" s="110">
        <v>-169609.11516764743</v>
      </c>
      <c r="AN49" s="110">
        <f t="shared" si="122"/>
        <v>-39530249.71562928</v>
      </c>
      <c r="AO49" s="110">
        <v>-169439.28994612215</v>
      </c>
      <c r="AP49" s="110">
        <f t="shared" si="123"/>
        <v>-39699689.005575404</v>
      </c>
      <c r="AQ49" s="110">
        <v>-169269.46472459688</v>
      </c>
      <c r="AR49" s="110">
        <f t="shared" si="124"/>
        <v>-39868958.470300004</v>
      </c>
      <c r="AS49" s="110">
        <v>-169680.54271079798</v>
      </c>
      <c r="AT49" s="110">
        <f t="shared" si="125"/>
        <v>-40038639.0130108</v>
      </c>
      <c r="AU49" s="110">
        <v>-169512.16331612822</v>
      </c>
      <c r="AV49" s="110">
        <f t="shared" si="126"/>
        <v>-40208151.176326931</v>
      </c>
      <c r="AW49" s="110">
        <v>-169343.78392145853</v>
      </c>
      <c r="AX49" s="110">
        <f t="shared" si="127"/>
        <v>-40377494.960248388</v>
      </c>
      <c r="AY49" s="110">
        <v>-169175.40452678877</v>
      </c>
      <c r="AZ49" s="110">
        <f t="shared" si="128"/>
        <v>-40546670.364775181</v>
      </c>
      <c r="BA49" s="110">
        <v>-169007.02513211907</v>
      </c>
      <c r="BB49" s="110">
        <f t="shared" si="129"/>
        <v>-40715677.3899073</v>
      </c>
      <c r="BD49" s="104">
        <f t="shared" si="130"/>
        <v>-39699172.726305731</v>
      </c>
    </row>
    <row r="50" spans="1:56" s="110" customFormat="1">
      <c r="A50" t="s">
        <v>105</v>
      </c>
      <c r="B50"/>
      <c r="C50"/>
      <c r="D50" s="117"/>
      <c r="E50" s="117"/>
      <c r="F50" s="117"/>
      <c r="G50" s="117"/>
      <c r="H50" s="107">
        <f>SUBTOTAL(9,H43:H49)</f>
        <v>-2122909751.5899997</v>
      </c>
      <c r="I50" s="107">
        <f t="shared" ref="I50:BD50" si="131">SUBTOTAL(9,I43:I49)</f>
        <v>-7944327.6176061491</v>
      </c>
      <c r="J50" s="107">
        <f t="shared" si="131"/>
        <v>-2130854079.2076058</v>
      </c>
      <c r="K50" s="107">
        <f t="shared" si="131"/>
        <v>-7388050.0274714576</v>
      </c>
      <c r="L50" s="107">
        <f t="shared" si="131"/>
        <v>-2138242129.2350774</v>
      </c>
      <c r="M50" s="107">
        <f t="shared" si="131"/>
        <v>-7018333.564119881</v>
      </c>
      <c r="N50" s="107">
        <f t="shared" si="131"/>
        <v>-2145260462.7991974</v>
      </c>
      <c r="O50" s="107">
        <f t="shared" si="131"/>
        <v>-6864223.4458837444</v>
      </c>
      <c r="P50" s="107">
        <f t="shared" si="131"/>
        <v>-2152124686.2450809</v>
      </c>
      <c r="Q50" s="107">
        <f t="shared" si="131"/>
        <v>-6407725.9102685926</v>
      </c>
      <c r="R50" s="107">
        <f t="shared" si="131"/>
        <v>-2158532412.1553493</v>
      </c>
      <c r="S50" s="107">
        <f t="shared" si="131"/>
        <v>-8177442.9557980588</v>
      </c>
      <c r="T50" s="107">
        <f t="shared" si="131"/>
        <v>-2166709855.1111474</v>
      </c>
      <c r="U50" s="107">
        <f t="shared" si="131"/>
        <v>-8115744.8782784576</v>
      </c>
      <c r="V50" s="107">
        <f t="shared" si="131"/>
        <v>-2174825599.9894261</v>
      </c>
      <c r="W50" s="107">
        <f t="shared" si="131"/>
        <v>-8127889.5526092397</v>
      </c>
      <c r="X50" s="107">
        <f t="shared" si="131"/>
        <v>-2182953489.5420351</v>
      </c>
      <c r="Y50" s="107">
        <f t="shared" si="131"/>
        <v>-8143069.9266053848</v>
      </c>
      <c r="Z50" s="107">
        <f t="shared" si="131"/>
        <v>-2191096559.4686408</v>
      </c>
      <c r="AA50" s="107">
        <f t="shared" si="131"/>
        <v>-8159309.6990506537</v>
      </c>
      <c r="AB50" s="107">
        <f t="shared" si="131"/>
        <v>-2199255869.1676912</v>
      </c>
      <c r="AC50" s="107">
        <f t="shared" si="131"/>
        <v>-8204248.0072056623</v>
      </c>
      <c r="AD50" s="107">
        <f t="shared" si="131"/>
        <v>-2207460117.1748967</v>
      </c>
      <c r="AE50" s="107">
        <f t="shared" si="131"/>
        <v>-8257440.2273228317</v>
      </c>
      <c r="AF50" s="107">
        <f t="shared" si="131"/>
        <v>-2215717557.4022193</v>
      </c>
      <c r="AG50" s="107">
        <f t="shared" si="131"/>
        <v>-8280704.0744727207</v>
      </c>
      <c r="AH50" s="107">
        <f t="shared" si="131"/>
        <v>-2223998261.4766922</v>
      </c>
      <c r="AI50" s="107">
        <f t="shared" si="131"/>
        <v>-8297840.0107818237</v>
      </c>
      <c r="AJ50" s="107">
        <f t="shared" si="131"/>
        <v>-2232296101.487474</v>
      </c>
      <c r="AK50" s="107">
        <f t="shared" si="131"/>
        <v>-8047325.6253455244</v>
      </c>
      <c r="AL50" s="107">
        <f t="shared" si="131"/>
        <v>-2240343427.1128197</v>
      </c>
      <c r="AM50" s="107">
        <f t="shared" si="131"/>
        <v>-8328495.2534201555</v>
      </c>
      <c r="AN50" s="107">
        <f t="shared" si="131"/>
        <v>-2248671922.3662395</v>
      </c>
      <c r="AO50" s="107">
        <f t="shared" si="131"/>
        <v>-8341520.1396505209</v>
      </c>
      <c r="AP50" s="107">
        <f t="shared" si="131"/>
        <v>-2257013442.5058899</v>
      </c>
      <c r="AQ50" s="107">
        <f t="shared" si="131"/>
        <v>-8356922.4170896877</v>
      </c>
      <c r="AR50" s="107">
        <f t="shared" si="131"/>
        <v>-2265370364.9229798</v>
      </c>
      <c r="AS50" s="107">
        <f t="shared" si="131"/>
        <v>-8271388.5694083106</v>
      </c>
      <c r="AT50" s="107">
        <f t="shared" si="131"/>
        <v>-2273641753.4923887</v>
      </c>
      <c r="AU50" s="107">
        <f t="shared" si="131"/>
        <v>-8286127.428083159</v>
      </c>
      <c r="AV50" s="107">
        <f t="shared" si="131"/>
        <v>-2281927880.9204707</v>
      </c>
      <c r="AW50" s="107">
        <f t="shared" si="131"/>
        <v>-8301895.7804816905</v>
      </c>
      <c r="AX50" s="107">
        <f t="shared" si="131"/>
        <v>-2290229776.700953</v>
      </c>
      <c r="AY50" s="107">
        <f t="shared" si="131"/>
        <v>-8315608.6617646422</v>
      </c>
      <c r="AZ50" s="107">
        <f t="shared" si="131"/>
        <v>-2298545385.3627176</v>
      </c>
      <c r="BA50" s="107">
        <f t="shared" si="131"/>
        <v>-8337922.3703482095</v>
      </c>
      <c r="BB50" s="107">
        <f t="shared" si="131"/>
        <v>-2306883307.7330661</v>
      </c>
      <c r="BD50" s="109">
        <f t="shared" si="131"/>
        <v>-2257084561.4352932</v>
      </c>
    </row>
    <row r="51" spans="1:56" s="110" customFormat="1">
      <c r="A51"/>
      <c r="B51"/>
      <c r="C51"/>
      <c r="D51" s="117"/>
      <c r="E51" s="117"/>
      <c r="F51" s="117"/>
      <c r="G51" s="117"/>
      <c r="BD51" s="104"/>
    </row>
    <row r="52" spans="1:56" s="110" customFormat="1">
      <c r="A52" s="91" t="s">
        <v>106</v>
      </c>
      <c r="B52"/>
      <c r="C52"/>
      <c r="D52" s="117"/>
      <c r="E52" s="117"/>
      <c r="F52" s="117"/>
      <c r="G52" s="117"/>
      <c r="BD52" s="104"/>
    </row>
    <row r="53" spans="1:56" s="110" customFormat="1">
      <c r="A53" t="s">
        <v>96</v>
      </c>
      <c r="B53" t="s">
        <v>30</v>
      </c>
      <c r="C53" t="s">
        <v>30</v>
      </c>
      <c r="D53" s="117" t="s">
        <v>80</v>
      </c>
      <c r="E53" s="117" t="s">
        <v>107</v>
      </c>
      <c r="F53" s="117" t="str">
        <f t="shared" ref="F53:F67" si="132">D53&amp;E53&amp;C53</f>
        <v>DGNLPCA</v>
      </c>
      <c r="G53" s="117" t="str">
        <f t="shared" ref="G53:G67" si="133">E53&amp;C53</f>
        <v>GNLPCA</v>
      </c>
      <c r="H53" s="110">
        <v>-4392557.87</v>
      </c>
      <c r="I53" s="110">
        <v>3427.0783335263259</v>
      </c>
      <c r="J53" s="110">
        <f t="shared" ref="J53:J67" si="134">H53+I53</f>
        <v>-4389130.7916664742</v>
      </c>
      <c r="K53" s="110">
        <v>3482.1934366494679</v>
      </c>
      <c r="L53" s="110">
        <f t="shared" ref="L53:L67" si="135">J53+K53</f>
        <v>-4385648.5982298246</v>
      </c>
      <c r="M53" s="110">
        <v>3326.0703798961476</v>
      </c>
      <c r="N53" s="110">
        <f t="shared" ref="N53:N67" si="136">L53+M53</f>
        <v>-4382322.5278499285</v>
      </c>
      <c r="O53" s="110">
        <v>2936.3987682299485</v>
      </c>
      <c r="P53" s="110">
        <f t="shared" ref="P53:P67" si="137">N53+O53</f>
        <v>-4379386.1290816981</v>
      </c>
      <c r="Q53" s="110">
        <v>2517.3436512489643</v>
      </c>
      <c r="R53" s="110">
        <f t="shared" ref="R53:R67" si="138">P53+Q53</f>
        <v>-4376868.7854304491</v>
      </c>
      <c r="S53" s="110">
        <v>235.66108367765992</v>
      </c>
      <c r="T53" s="110">
        <f t="shared" ref="T53:T67" si="139">R53+S53</f>
        <v>-4376633.1243467713</v>
      </c>
      <c r="U53" s="110">
        <v>9577.3511068591761</v>
      </c>
      <c r="V53" s="110">
        <f t="shared" ref="V53:V67" si="140">T53+U53</f>
        <v>-4367055.7732399125</v>
      </c>
      <c r="W53" s="110">
        <v>9529.2162065283701</v>
      </c>
      <c r="X53" s="110">
        <f t="shared" ref="X53:X67" si="141">V53+W53</f>
        <v>-4357526.5570333842</v>
      </c>
      <c r="Y53" s="110">
        <v>9497.1679808054832</v>
      </c>
      <c r="Z53" s="110">
        <f t="shared" ref="Z53:Z67" si="142">X53+Y53</f>
        <v>-4348029.3890525792</v>
      </c>
      <c r="AA53" s="110">
        <v>9302.6988028283886</v>
      </c>
      <c r="AB53" s="110">
        <f t="shared" ref="AB53:AB67" si="143">Z53+AA53</f>
        <v>-4338726.6902497504</v>
      </c>
      <c r="AC53" s="110">
        <v>9108.8067133238874</v>
      </c>
      <c r="AD53" s="110">
        <f t="shared" ref="AD53:AD67" si="144">AB53+AC53</f>
        <v>-4329617.8835364264</v>
      </c>
      <c r="AE53" s="110">
        <v>8621.4441290211107</v>
      </c>
      <c r="AF53" s="110">
        <f t="shared" ref="AF53:AF67" si="145">AD53+AE53</f>
        <v>-4320996.4394074054</v>
      </c>
      <c r="AG53" s="110">
        <v>8134.3700889546308</v>
      </c>
      <c r="AH53" s="110">
        <f t="shared" ref="AH53:AH67" si="146">AF53+AG53</f>
        <v>-4312862.069318451</v>
      </c>
      <c r="AI53" s="110">
        <v>8154.6199771321481</v>
      </c>
      <c r="AJ53" s="110">
        <f t="shared" ref="AJ53:AJ67" si="147">AH53+AI53</f>
        <v>-4304707.4493413186</v>
      </c>
      <c r="AK53" s="110">
        <v>7805.3024229952207</v>
      </c>
      <c r="AL53" s="110">
        <f t="shared" ref="AL53:AL67" si="148">AJ53+AK53</f>
        <v>-4296902.1469183229</v>
      </c>
      <c r="AM53" s="110">
        <v>7429.9237317552906</v>
      </c>
      <c r="AN53" s="110">
        <f t="shared" ref="AN53:AN67" si="149">AL53+AM53</f>
        <v>-4289472.2231865674</v>
      </c>
      <c r="AO53" s="110">
        <v>7424.2669315540115</v>
      </c>
      <c r="AP53" s="110">
        <f t="shared" ref="AP53:AP67" si="150">AN53+AO53</f>
        <v>-4282047.9562550131</v>
      </c>
      <c r="AQ53" s="110">
        <v>7445.8975814599908</v>
      </c>
      <c r="AR53" s="110">
        <f t="shared" ref="AR53:AR67" si="151">AP53+AQ53</f>
        <v>-4274602.0586735532</v>
      </c>
      <c r="AS53" s="110">
        <v>12071.044586541757</v>
      </c>
      <c r="AT53" s="110">
        <f t="shared" ref="AT53:AT67" si="152">AR53+AS53</f>
        <v>-4262531.0140870111</v>
      </c>
      <c r="AU53" s="110">
        <v>12005.263122746779</v>
      </c>
      <c r="AV53" s="110">
        <f t="shared" ref="AV53:AV67" si="153">AT53+AU53</f>
        <v>-4250525.7509642644</v>
      </c>
      <c r="AW53" s="110">
        <v>11892.743516930772</v>
      </c>
      <c r="AX53" s="110">
        <f t="shared" ref="AX53:AX67" si="154">AV53+AW53</f>
        <v>-4238633.007447334</v>
      </c>
      <c r="AY53" s="110">
        <v>11757.487667662521</v>
      </c>
      <c r="AZ53" s="110">
        <f t="shared" ref="AZ53:AZ67" si="155">AX53+AY53</f>
        <v>-4226875.5197796719</v>
      </c>
      <c r="BA53" s="110">
        <v>11646.044704825072</v>
      </c>
      <c r="BB53" s="110">
        <f t="shared" ref="BB53:BB67" si="156">AZ53+BA53</f>
        <v>-4215229.4750748472</v>
      </c>
      <c r="BD53" s="104">
        <f>AVERAGE(AD53,AF53,AH53,AJ53,AL53,AN53,AP53,AR53,AT53,AV53,AX53,AZ53,BB53)</f>
        <v>-4277307.9226146303</v>
      </c>
    </row>
    <row r="54" spans="1:56" s="110" customFormat="1">
      <c r="A54" t="s">
        <v>99</v>
      </c>
      <c r="B54" t="s">
        <v>32</v>
      </c>
      <c r="C54" t="s">
        <v>32</v>
      </c>
      <c r="D54" s="117" t="s">
        <v>80</v>
      </c>
      <c r="E54" s="117" t="s">
        <v>107</v>
      </c>
      <c r="F54" s="117" t="str">
        <f t="shared" si="132"/>
        <v>DGNLPOR</v>
      </c>
      <c r="G54" s="117" t="str">
        <f t="shared" si="133"/>
        <v>GNLPOR</v>
      </c>
      <c r="H54" s="110">
        <v>-45213576.800000004</v>
      </c>
      <c r="I54" s="110">
        <v>97920.576609890675</v>
      </c>
      <c r="J54" s="110">
        <f t="shared" si="134"/>
        <v>-45115656.223390117</v>
      </c>
      <c r="K54" s="110">
        <v>98586.22362549766</v>
      </c>
      <c r="L54" s="110">
        <f t="shared" si="135"/>
        <v>-45017069.999764621</v>
      </c>
      <c r="M54" s="110">
        <v>95835.029624381103</v>
      </c>
      <c r="N54" s="110">
        <f t="shared" si="136"/>
        <v>-44921234.970140241</v>
      </c>
      <c r="O54" s="110">
        <v>89580.462742739124</v>
      </c>
      <c r="P54" s="110">
        <f t="shared" si="137"/>
        <v>-44831654.507397503</v>
      </c>
      <c r="Q54" s="110">
        <v>82982.260646789102</v>
      </c>
      <c r="R54" s="110">
        <f t="shared" si="138"/>
        <v>-44748672.246750712</v>
      </c>
      <c r="S54" s="110">
        <v>72395.296275603701</v>
      </c>
      <c r="T54" s="110">
        <f t="shared" si="139"/>
        <v>-44676276.950475112</v>
      </c>
      <c r="U54" s="110">
        <v>132215.55406795349</v>
      </c>
      <c r="V54" s="110">
        <f t="shared" si="140"/>
        <v>-44544061.396407157</v>
      </c>
      <c r="W54" s="110">
        <v>128832.70331977704</v>
      </c>
      <c r="X54" s="110">
        <f t="shared" si="141"/>
        <v>-44415228.693087377</v>
      </c>
      <c r="Y54" s="110">
        <v>126278.32360520121</v>
      </c>
      <c r="Z54" s="110">
        <f t="shared" si="142"/>
        <v>-44288950.369482175</v>
      </c>
      <c r="AA54" s="110">
        <v>126175.73224646272</v>
      </c>
      <c r="AB54" s="110">
        <f t="shared" si="143"/>
        <v>-44162774.637235709</v>
      </c>
      <c r="AC54" s="110">
        <v>124589.45324965368</v>
      </c>
      <c r="AD54" s="110">
        <f t="shared" si="144"/>
        <v>-44038185.183986053</v>
      </c>
      <c r="AE54" s="110">
        <v>120684.51795386069</v>
      </c>
      <c r="AF54" s="110">
        <f t="shared" si="145"/>
        <v>-43917500.666032195</v>
      </c>
      <c r="AG54" s="110">
        <v>118561.05745009193</v>
      </c>
      <c r="AH54" s="110">
        <f t="shared" si="146"/>
        <v>-43798939.608582102</v>
      </c>
      <c r="AI54" s="110">
        <v>118614.56676812773</v>
      </c>
      <c r="AJ54" s="110">
        <f t="shared" si="147"/>
        <v>-43680325.041813977</v>
      </c>
      <c r="AK54" s="110">
        <v>116698.97435156931</v>
      </c>
      <c r="AL54" s="110">
        <f t="shared" si="148"/>
        <v>-43563626.067462407</v>
      </c>
      <c r="AM54" s="110">
        <v>115562.83803058486</v>
      </c>
      <c r="AN54" s="110">
        <f t="shared" si="149"/>
        <v>-43448063.229431823</v>
      </c>
      <c r="AO54" s="110">
        <v>116210.10946493165</v>
      </c>
      <c r="AP54" s="110">
        <f t="shared" si="150"/>
        <v>-43331853.119966894</v>
      </c>
      <c r="AQ54" s="110">
        <v>116346.07507180097</v>
      </c>
      <c r="AR54" s="110">
        <f t="shared" si="151"/>
        <v>-43215507.04489509</v>
      </c>
      <c r="AS54" s="110">
        <v>151189.76637758256</v>
      </c>
      <c r="AT54" s="110">
        <f t="shared" si="152"/>
        <v>-43064317.278517507</v>
      </c>
      <c r="AU54" s="110">
        <v>151311.27963464591</v>
      </c>
      <c r="AV54" s="110">
        <f t="shared" si="153"/>
        <v>-42913005.99888286</v>
      </c>
      <c r="AW54" s="110">
        <v>151413.80648467888</v>
      </c>
      <c r="AX54" s="110">
        <f t="shared" si="154"/>
        <v>-42761592.192398183</v>
      </c>
      <c r="AY54" s="110">
        <v>151508.95912864339</v>
      </c>
      <c r="AZ54" s="110">
        <f t="shared" si="155"/>
        <v>-42610083.233269542</v>
      </c>
      <c r="BA54" s="110">
        <v>151612.76616494975</v>
      </c>
      <c r="BB54" s="110">
        <f t="shared" si="156"/>
        <v>-42458470.467104591</v>
      </c>
      <c r="BD54" s="104">
        <f t="shared" ref="BD54:BD67" si="157">AVERAGE(AD54,AF54,AH54,AJ54,AL54,AN54,AP54,AR54,AT54,AV54,AX54,AZ54,BB54)</f>
        <v>-43292420.702487938</v>
      </c>
    </row>
    <row r="55" spans="1:56" s="110" customFormat="1">
      <c r="A55" t="s">
        <v>100</v>
      </c>
      <c r="B55" t="s">
        <v>34</v>
      </c>
      <c r="C55" t="s">
        <v>34</v>
      </c>
      <c r="D55" s="117" t="s">
        <v>80</v>
      </c>
      <c r="E55" s="117" t="s">
        <v>107</v>
      </c>
      <c r="F55" s="117" t="str">
        <f t="shared" si="132"/>
        <v>DGNLPWA</v>
      </c>
      <c r="G55" s="117" t="str">
        <f t="shared" si="133"/>
        <v>GNLPWA</v>
      </c>
      <c r="H55" s="110">
        <v>-17168715.350000001</v>
      </c>
      <c r="I55" s="110">
        <v>-43447.844419397661</v>
      </c>
      <c r="J55" s="110">
        <f t="shared" si="134"/>
        <v>-17212163.194419399</v>
      </c>
      <c r="K55" s="110">
        <v>-44597.404387890783</v>
      </c>
      <c r="L55" s="110">
        <f t="shared" si="135"/>
        <v>-17256760.59880729</v>
      </c>
      <c r="M55" s="110">
        <v>-46809.514616555054</v>
      </c>
      <c r="N55" s="110">
        <f t="shared" si="136"/>
        <v>-17303570.113423847</v>
      </c>
      <c r="O55" s="110">
        <v>-49490.088227554268</v>
      </c>
      <c r="P55" s="110">
        <f t="shared" si="137"/>
        <v>-17353060.201651402</v>
      </c>
      <c r="Q55" s="110">
        <v>-51177.451876438499</v>
      </c>
      <c r="R55" s="110">
        <f t="shared" si="138"/>
        <v>-17404237.653527841</v>
      </c>
      <c r="S55" s="110">
        <v>-52885.695578527157</v>
      </c>
      <c r="T55" s="110">
        <f t="shared" si="139"/>
        <v>-17457123.349106368</v>
      </c>
      <c r="U55" s="110">
        <v>-42039.559139105957</v>
      </c>
      <c r="V55" s="110">
        <f t="shared" si="140"/>
        <v>-17499162.908245474</v>
      </c>
      <c r="W55" s="110">
        <v>-42569.877701380814</v>
      </c>
      <c r="X55" s="110">
        <f t="shared" si="141"/>
        <v>-17541732.785946853</v>
      </c>
      <c r="Y55" s="110">
        <v>-43310.207574353437</v>
      </c>
      <c r="Z55" s="110">
        <f t="shared" si="142"/>
        <v>-17585042.993521206</v>
      </c>
      <c r="AA55" s="110">
        <v>-43308.619853197248</v>
      </c>
      <c r="AB55" s="110">
        <f t="shared" si="143"/>
        <v>-17628351.613374405</v>
      </c>
      <c r="AC55" s="110">
        <v>-43101.993895237567</v>
      </c>
      <c r="AD55" s="110">
        <f t="shared" si="144"/>
        <v>-17671453.607269641</v>
      </c>
      <c r="AE55" s="110">
        <v>-43377.804354482971</v>
      </c>
      <c r="AF55" s="110">
        <f t="shared" si="145"/>
        <v>-17714831.411624122</v>
      </c>
      <c r="AG55" s="110">
        <v>-43654.116505190992</v>
      </c>
      <c r="AH55" s="110">
        <f t="shared" si="146"/>
        <v>-17758485.528129313</v>
      </c>
      <c r="AI55" s="110">
        <v>-43449.028774204373</v>
      </c>
      <c r="AJ55" s="110">
        <f t="shared" si="147"/>
        <v>-17801934.556903519</v>
      </c>
      <c r="AK55" s="110">
        <v>-43240.709090690041</v>
      </c>
      <c r="AL55" s="110">
        <f t="shared" si="148"/>
        <v>-17845175.26599421</v>
      </c>
      <c r="AM55" s="110">
        <v>-43028.471002131992</v>
      </c>
      <c r="AN55" s="110">
        <f t="shared" si="149"/>
        <v>-17888203.736996341</v>
      </c>
      <c r="AO55" s="110">
        <v>-43155.142282643268</v>
      </c>
      <c r="AP55" s="110">
        <f t="shared" si="150"/>
        <v>-17931358.879278984</v>
      </c>
      <c r="AQ55" s="110">
        <v>-43279.426806110481</v>
      </c>
      <c r="AR55" s="110">
        <f t="shared" si="151"/>
        <v>-17974638.306085095</v>
      </c>
      <c r="AS55" s="110">
        <v>-42070.574552820035</v>
      </c>
      <c r="AT55" s="110">
        <f t="shared" si="152"/>
        <v>-18016708.880637914</v>
      </c>
      <c r="AU55" s="110">
        <v>-42030.170002411498</v>
      </c>
      <c r="AV55" s="110">
        <f t="shared" si="153"/>
        <v>-18058739.050640326</v>
      </c>
      <c r="AW55" s="110">
        <v>-41997.13174101623</v>
      </c>
      <c r="AX55" s="110">
        <f t="shared" si="154"/>
        <v>-18100736.182381343</v>
      </c>
      <c r="AY55" s="110">
        <v>-41968.052859965566</v>
      </c>
      <c r="AZ55" s="110">
        <f t="shared" si="155"/>
        <v>-18142704.235241309</v>
      </c>
      <c r="BA55" s="110">
        <v>-41935.290834408283</v>
      </c>
      <c r="BB55" s="110">
        <f t="shared" si="156"/>
        <v>-18184639.526075717</v>
      </c>
      <c r="BD55" s="104">
        <f t="shared" si="157"/>
        <v>-17929969.935942907</v>
      </c>
    </row>
    <row r="56" spans="1:56" s="110" customFormat="1">
      <c r="A56" t="s">
        <v>101</v>
      </c>
      <c r="B56" t="s">
        <v>35</v>
      </c>
      <c r="C56" t="s">
        <v>35</v>
      </c>
      <c r="D56" s="117" t="s">
        <v>80</v>
      </c>
      <c r="E56" s="117" t="s">
        <v>107</v>
      </c>
      <c r="F56" s="117" t="str">
        <f t="shared" si="132"/>
        <v>DGNLPWYP</v>
      </c>
      <c r="G56" s="117" t="str">
        <f t="shared" si="133"/>
        <v>GNLPWYP</v>
      </c>
      <c r="H56" s="110">
        <v>-17702986.43</v>
      </c>
      <c r="I56" s="110">
        <v>-27000.850381712196</v>
      </c>
      <c r="J56" s="110">
        <f t="shared" si="134"/>
        <v>-17729987.280381713</v>
      </c>
      <c r="K56" s="110">
        <v>-29197.829831317533</v>
      </c>
      <c r="L56" s="110">
        <f t="shared" si="135"/>
        <v>-17759185.11021303</v>
      </c>
      <c r="M56" s="110">
        <v>-32144.302998122468</v>
      </c>
      <c r="N56" s="110">
        <f t="shared" si="136"/>
        <v>-17791329.413211152</v>
      </c>
      <c r="O56" s="110">
        <v>-35790.288540713838</v>
      </c>
      <c r="P56" s="110">
        <f t="shared" si="137"/>
        <v>-17827119.701751865</v>
      </c>
      <c r="Q56" s="110">
        <v>-41136.160581366334</v>
      </c>
      <c r="R56" s="110">
        <f t="shared" si="138"/>
        <v>-17868255.862333231</v>
      </c>
      <c r="S56" s="110">
        <v>-47107.619687329861</v>
      </c>
      <c r="T56" s="110">
        <f t="shared" si="139"/>
        <v>-17915363.482020561</v>
      </c>
      <c r="U56" s="110">
        <v>-21150.020669436228</v>
      </c>
      <c r="V56" s="110">
        <f t="shared" si="140"/>
        <v>-17936513.502689999</v>
      </c>
      <c r="W56" s="110">
        <v>-23160.216431110777</v>
      </c>
      <c r="X56" s="110">
        <f t="shared" si="141"/>
        <v>-17959673.71912111</v>
      </c>
      <c r="Y56" s="110">
        <v>-24850.902104985231</v>
      </c>
      <c r="Z56" s="110">
        <f t="shared" si="142"/>
        <v>-17984524.621226095</v>
      </c>
      <c r="AA56" s="110">
        <v>-25811.278888140718</v>
      </c>
      <c r="AB56" s="110">
        <f t="shared" si="143"/>
        <v>-18010335.900114235</v>
      </c>
      <c r="AC56" s="110">
        <v>-25764.775168944005</v>
      </c>
      <c r="AD56" s="110">
        <f t="shared" si="144"/>
        <v>-18036100.675283179</v>
      </c>
      <c r="AE56" s="110">
        <v>-26089.263925456471</v>
      </c>
      <c r="AF56" s="110">
        <f t="shared" si="145"/>
        <v>-18062189.939208634</v>
      </c>
      <c r="AG56" s="110">
        <v>-26855.248593103403</v>
      </c>
      <c r="AH56" s="110">
        <f t="shared" si="146"/>
        <v>-18089045.187801737</v>
      </c>
      <c r="AI56" s="110">
        <v>-27348.704457333457</v>
      </c>
      <c r="AJ56" s="110">
        <f t="shared" si="147"/>
        <v>-18116393.892259073</v>
      </c>
      <c r="AK56" s="110">
        <v>-28018.550909617596</v>
      </c>
      <c r="AL56" s="110">
        <f t="shared" si="148"/>
        <v>-18144412.443168689</v>
      </c>
      <c r="AM56" s="110">
        <v>-28882.336115587008</v>
      </c>
      <c r="AN56" s="110">
        <f t="shared" si="149"/>
        <v>-18173294.779284276</v>
      </c>
      <c r="AO56" s="110">
        <v>-29757.70489136668</v>
      </c>
      <c r="AP56" s="110">
        <f t="shared" si="150"/>
        <v>-18203052.484175641</v>
      </c>
      <c r="AQ56" s="110">
        <v>-31034.592311367247</v>
      </c>
      <c r="AR56" s="110">
        <f t="shared" si="151"/>
        <v>-18234087.076487008</v>
      </c>
      <c r="AS56" s="110">
        <v>-17351.808313587913</v>
      </c>
      <c r="AT56" s="110">
        <f t="shared" si="152"/>
        <v>-18251438.884800598</v>
      </c>
      <c r="AU56" s="110">
        <v>-17442.115667277947</v>
      </c>
      <c r="AV56" s="110">
        <f t="shared" si="153"/>
        <v>-18268881.000467874</v>
      </c>
      <c r="AW56" s="110">
        <v>-17502.082529105595</v>
      </c>
      <c r="AX56" s="110">
        <f t="shared" si="154"/>
        <v>-18286383.082996979</v>
      </c>
      <c r="AY56" s="110">
        <v>-17491.340976889711</v>
      </c>
      <c r="AZ56" s="110">
        <f t="shared" si="155"/>
        <v>-18303874.42397387</v>
      </c>
      <c r="BA56" s="110">
        <v>-17483.090366148972</v>
      </c>
      <c r="BB56" s="110">
        <f t="shared" si="156"/>
        <v>-18321357.514340017</v>
      </c>
      <c r="BD56" s="104">
        <f t="shared" si="157"/>
        <v>-18191577.798788276</v>
      </c>
    </row>
    <row r="57" spans="1:56" s="110" customFormat="1">
      <c r="A57" t="s">
        <v>102</v>
      </c>
      <c r="B57" t="s">
        <v>33</v>
      </c>
      <c r="C57" t="s">
        <v>33</v>
      </c>
      <c r="D57" s="117" t="s">
        <v>80</v>
      </c>
      <c r="E57" s="117" t="s">
        <v>107</v>
      </c>
      <c r="F57" s="117" t="str">
        <f t="shared" si="132"/>
        <v>DGNLPUT</v>
      </c>
      <c r="G57" s="117" t="str">
        <f t="shared" si="133"/>
        <v>GNLPUT</v>
      </c>
      <c r="H57" s="110">
        <v>-54986002.660000004</v>
      </c>
      <c r="I57" s="110">
        <v>-31904.975488452939</v>
      </c>
      <c r="J57" s="110">
        <f t="shared" si="134"/>
        <v>-55017907.635488458</v>
      </c>
      <c r="K57" s="110">
        <v>-37111.648923752946</v>
      </c>
      <c r="L57" s="110">
        <f t="shared" si="135"/>
        <v>-55055019.284412213</v>
      </c>
      <c r="M57" s="110">
        <v>-37736.525800052099</v>
      </c>
      <c r="N57" s="110">
        <f t="shared" si="136"/>
        <v>-55092755.810212262</v>
      </c>
      <c r="O57" s="110">
        <v>-40357.702747261385</v>
      </c>
      <c r="P57" s="110">
        <f t="shared" si="137"/>
        <v>-55133113.512959525</v>
      </c>
      <c r="Q57" s="110">
        <v>-46981.197221261682</v>
      </c>
      <c r="R57" s="110">
        <f t="shared" si="138"/>
        <v>-55180094.710180789</v>
      </c>
      <c r="S57" s="110">
        <v>-55682.961854415713</v>
      </c>
      <c r="T57" s="110">
        <f t="shared" si="139"/>
        <v>-55235777.672035202</v>
      </c>
      <c r="U57" s="110">
        <v>6050.6126925973222</v>
      </c>
      <c r="V57" s="110">
        <f t="shared" si="140"/>
        <v>-55229727.059342608</v>
      </c>
      <c r="W57" s="110">
        <v>4587.5849941618508</v>
      </c>
      <c r="X57" s="110">
        <f t="shared" si="141"/>
        <v>-55225139.474348448</v>
      </c>
      <c r="Y57" s="110">
        <v>2397.786594166304</v>
      </c>
      <c r="Z57" s="110">
        <f t="shared" si="142"/>
        <v>-55222741.687754281</v>
      </c>
      <c r="AA57" s="110">
        <v>975.74001673201565</v>
      </c>
      <c r="AB57" s="110">
        <f t="shared" si="143"/>
        <v>-55221765.947737552</v>
      </c>
      <c r="AC57" s="110">
        <v>242.46691747312434</v>
      </c>
      <c r="AD57" s="110">
        <f t="shared" si="144"/>
        <v>-55221523.480820082</v>
      </c>
      <c r="AE57" s="110">
        <v>-1884.2820102249971</v>
      </c>
      <c r="AF57" s="110">
        <f t="shared" si="145"/>
        <v>-55223407.76283031</v>
      </c>
      <c r="AG57" s="110">
        <v>-4223.8669874317711</v>
      </c>
      <c r="AH57" s="110">
        <f t="shared" si="146"/>
        <v>-55227631.629817739</v>
      </c>
      <c r="AI57" s="110">
        <v>-4525.1668881505029</v>
      </c>
      <c r="AJ57" s="110">
        <f t="shared" si="147"/>
        <v>-55232156.796705887</v>
      </c>
      <c r="AK57" s="110">
        <v>-4488.7422448979924</v>
      </c>
      <c r="AL57" s="110">
        <f t="shared" si="148"/>
        <v>-55236645.538950786</v>
      </c>
      <c r="AM57" s="110">
        <v>-4979.0095941215986</v>
      </c>
      <c r="AN57" s="110">
        <f t="shared" si="149"/>
        <v>-55241624.548544906</v>
      </c>
      <c r="AO57" s="110">
        <v>-5507.7694370518439</v>
      </c>
      <c r="AP57" s="110">
        <f t="shared" si="150"/>
        <v>-55247132.317981958</v>
      </c>
      <c r="AQ57" s="110">
        <v>-6722.3112621869659</v>
      </c>
      <c r="AR57" s="110">
        <f t="shared" si="151"/>
        <v>-55253854.629244149</v>
      </c>
      <c r="AS57" s="110">
        <v>19783.6485411959</v>
      </c>
      <c r="AT57" s="110">
        <f t="shared" si="152"/>
        <v>-55234070.980702952</v>
      </c>
      <c r="AU57" s="110">
        <v>19681.342774742865</v>
      </c>
      <c r="AV57" s="110">
        <f t="shared" si="153"/>
        <v>-55214389.63792821</v>
      </c>
      <c r="AW57" s="110">
        <v>20011.07175349677</v>
      </c>
      <c r="AX57" s="110">
        <f t="shared" si="154"/>
        <v>-55194378.566174716</v>
      </c>
      <c r="AY57" s="110">
        <v>20397.236989493133</v>
      </c>
      <c r="AZ57" s="110">
        <f t="shared" si="155"/>
        <v>-55173981.329185225</v>
      </c>
      <c r="BA57" s="110">
        <v>20754.353445409681</v>
      </c>
      <c r="BB57" s="110">
        <f t="shared" si="156"/>
        <v>-55153226.975739814</v>
      </c>
      <c r="BD57" s="104">
        <f t="shared" si="157"/>
        <v>-55219540.322663598</v>
      </c>
    </row>
    <row r="58" spans="1:56" s="110" customFormat="1">
      <c r="A58" t="s">
        <v>103</v>
      </c>
      <c r="B58" t="s">
        <v>31</v>
      </c>
      <c r="C58" t="s">
        <v>31</v>
      </c>
      <c r="D58" s="117" t="s">
        <v>80</v>
      </c>
      <c r="E58" s="117" t="s">
        <v>107</v>
      </c>
      <c r="F58" s="117" t="str">
        <f t="shared" si="132"/>
        <v>DGNLPID</v>
      </c>
      <c r="G58" s="117" t="str">
        <f t="shared" si="133"/>
        <v>GNLPID</v>
      </c>
      <c r="H58" s="110">
        <v>-10741877.15</v>
      </c>
      <c r="I58" s="110">
        <v>18221.103613841071</v>
      </c>
      <c r="J58" s="110">
        <f t="shared" si="134"/>
        <v>-10723656.04638616</v>
      </c>
      <c r="K58" s="110">
        <v>16957.610442280915</v>
      </c>
      <c r="L58" s="110">
        <f t="shared" si="135"/>
        <v>-10706698.435943879</v>
      </c>
      <c r="M58" s="110">
        <v>16989.55439927394</v>
      </c>
      <c r="N58" s="110">
        <f t="shared" si="136"/>
        <v>-10689708.881544605</v>
      </c>
      <c r="O58" s="110">
        <v>16883.258925689268</v>
      </c>
      <c r="P58" s="110">
        <f t="shared" si="137"/>
        <v>-10672825.622618916</v>
      </c>
      <c r="Q58" s="110">
        <v>16530.922899808502</v>
      </c>
      <c r="R58" s="110">
        <f t="shared" si="138"/>
        <v>-10656294.699719107</v>
      </c>
      <c r="S58" s="110">
        <v>16017.008168665576</v>
      </c>
      <c r="T58" s="110">
        <f t="shared" si="139"/>
        <v>-10640277.691550441</v>
      </c>
      <c r="U58" s="110">
        <v>24374.906698364503</v>
      </c>
      <c r="V58" s="110">
        <f t="shared" si="140"/>
        <v>-10615902.784852076</v>
      </c>
      <c r="W58" s="110">
        <v>23997.897511194547</v>
      </c>
      <c r="X58" s="110">
        <f t="shared" si="141"/>
        <v>-10591904.887340881</v>
      </c>
      <c r="Y58" s="110">
        <v>23616.44259006434</v>
      </c>
      <c r="Z58" s="110">
        <f t="shared" si="142"/>
        <v>-10568288.444750817</v>
      </c>
      <c r="AA58" s="110">
        <v>22720.313050856319</v>
      </c>
      <c r="AB58" s="110">
        <f t="shared" si="143"/>
        <v>-10545568.131699961</v>
      </c>
      <c r="AC58" s="110">
        <v>21821.858547718701</v>
      </c>
      <c r="AD58" s="110">
        <f t="shared" si="144"/>
        <v>-10523746.273152241</v>
      </c>
      <c r="AE58" s="110">
        <v>21822.6585554544</v>
      </c>
      <c r="AF58" s="110">
        <f t="shared" si="145"/>
        <v>-10501923.614596788</v>
      </c>
      <c r="AG58" s="110">
        <v>21736.049408465129</v>
      </c>
      <c r="AH58" s="110">
        <f t="shared" si="146"/>
        <v>-10480187.565188322</v>
      </c>
      <c r="AI58" s="110">
        <v>21436.886752065853</v>
      </c>
      <c r="AJ58" s="110">
        <f t="shared" si="147"/>
        <v>-10458750.678436257</v>
      </c>
      <c r="AK58" s="110">
        <v>21147.377163161815</v>
      </c>
      <c r="AL58" s="110">
        <f t="shared" si="148"/>
        <v>-10437603.301273094</v>
      </c>
      <c r="AM58" s="110">
        <v>21065.469826387794</v>
      </c>
      <c r="AN58" s="110">
        <f t="shared" si="149"/>
        <v>-10416537.831446707</v>
      </c>
      <c r="AO58" s="110">
        <v>20889.577107831836</v>
      </c>
      <c r="AP58" s="110">
        <f t="shared" si="150"/>
        <v>-10395648.254338875</v>
      </c>
      <c r="AQ58" s="110">
        <v>20702.638006428664</v>
      </c>
      <c r="AR58" s="110">
        <f t="shared" si="151"/>
        <v>-10374945.616332447</v>
      </c>
      <c r="AS58" s="110">
        <v>29081.677481953753</v>
      </c>
      <c r="AT58" s="110">
        <f t="shared" si="152"/>
        <v>-10345863.938850494</v>
      </c>
      <c r="AU58" s="110">
        <v>29097.441558575927</v>
      </c>
      <c r="AV58" s="110">
        <f t="shared" si="153"/>
        <v>-10316766.497291919</v>
      </c>
      <c r="AW58" s="110">
        <v>29114.547474089166</v>
      </c>
      <c r="AX58" s="110">
        <f t="shared" si="154"/>
        <v>-10287651.949817829</v>
      </c>
      <c r="AY58" s="110">
        <v>29141.79652089483</v>
      </c>
      <c r="AZ58" s="110">
        <f t="shared" si="155"/>
        <v>-10258510.153296934</v>
      </c>
      <c r="BA58" s="110">
        <v>29167.428209619131</v>
      </c>
      <c r="BB58" s="110">
        <f t="shared" si="156"/>
        <v>-10229342.725087315</v>
      </c>
      <c r="BD58" s="104">
        <f t="shared" si="157"/>
        <v>-10386729.107623788</v>
      </c>
    </row>
    <row r="59" spans="1:56" s="110" customFormat="1">
      <c r="A59" t="s">
        <v>104</v>
      </c>
      <c r="B59" t="s">
        <v>40</v>
      </c>
      <c r="C59" t="s">
        <v>40</v>
      </c>
      <c r="D59" s="117" t="s">
        <v>80</v>
      </c>
      <c r="E59" s="117" t="s">
        <v>107</v>
      </c>
      <c r="F59" s="117" t="str">
        <f t="shared" si="132"/>
        <v>DGNLPWYU</v>
      </c>
      <c r="G59" s="117" t="str">
        <f t="shared" si="133"/>
        <v>GNLPWYU</v>
      </c>
      <c r="H59" s="110">
        <v>-4199638.9800000004</v>
      </c>
      <c r="I59" s="110">
        <v>-722.35558319028496</v>
      </c>
      <c r="J59" s="110">
        <f t="shared" si="134"/>
        <v>-4200361.3355831904</v>
      </c>
      <c r="K59" s="110">
        <v>-612.71897086176614</v>
      </c>
      <c r="L59" s="110">
        <f t="shared" si="135"/>
        <v>-4200974.0545540527</v>
      </c>
      <c r="M59" s="110">
        <v>-503.08235853324732</v>
      </c>
      <c r="N59" s="110">
        <f t="shared" si="136"/>
        <v>-4201477.1369125862</v>
      </c>
      <c r="O59" s="110">
        <v>-393.44574620472849</v>
      </c>
      <c r="P59" s="110">
        <f t="shared" si="137"/>
        <v>-4201870.582658791</v>
      </c>
      <c r="Q59" s="110">
        <v>-283.80913387621695</v>
      </c>
      <c r="R59" s="110">
        <f t="shared" si="138"/>
        <v>-4202154.3917926671</v>
      </c>
      <c r="S59" s="110">
        <v>-174.17252154769812</v>
      </c>
      <c r="T59" s="110">
        <f t="shared" si="139"/>
        <v>-4202328.5643142145</v>
      </c>
      <c r="U59" s="110">
        <v>-1231.0379253781721</v>
      </c>
      <c r="V59" s="110">
        <f t="shared" si="140"/>
        <v>-4203559.6022395929</v>
      </c>
      <c r="W59" s="110">
        <v>-1124.0521724391947</v>
      </c>
      <c r="X59" s="110">
        <f t="shared" si="141"/>
        <v>-4204683.6544120321</v>
      </c>
      <c r="Y59" s="110">
        <v>-1017.0664195002246</v>
      </c>
      <c r="Z59" s="110">
        <f t="shared" si="142"/>
        <v>-4205700.720831532</v>
      </c>
      <c r="AA59" s="110">
        <v>-910.08066656125447</v>
      </c>
      <c r="AB59" s="110">
        <f t="shared" si="143"/>
        <v>-4206610.8014980936</v>
      </c>
      <c r="AC59" s="110">
        <v>-803.09491362228437</v>
      </c>
      <c r="AD59" s="110">
        <f t="shared" si="144"/>
        <v>-4207413.896411716</v>
      </c>
      <c r="AE59" s="110">
        <v>-696.10916068331426</v>
      </c>
      <c r="AF59" s="110">
        <f t="shared" si="145"/>
        <v>-4208110.0055723991</v>
      </c>
      <c r="AG59" s="110">
        <v>-589.12340774433687</v>
      </c>
      <c r="AH59" s="110">
        <f t="shared" si="146"/>
        <v>-4208699.128980143</v>
      </c>
      <c r="AI59" s="110">
        <v>-482.13765480536676</v>
      </c>
      <c r="AJ59" s="110">
        <f t="shared" si="147"/>
        <v>-4209181.2666349486</v>
      </c>
      <c r="AK59" s="110">
        <v>-375.15190186639666</v>
      </c>
      <c r="AL59" s="110">
        <f t="shared" si="148"/>
        <v>-4209556.4185368149</v>
      </c>
      <c r="AM59" s="110">
        <v>-268.16614892741927</v>
      </c>
      <c r="AN59" s="110">
        <f t="shared" si="149"/>
        <v>-4209824.5846857419</v>
      </c>
      <c r="AO59" s="110">
        <v>-161.18039598844916</v>
      </c>
      <c r="AP59" s="110">
        <f t="shared" si="150"/>
        <v>-4209985.7650817307</v>
      </c>
      <c r="AQ59" s="110">
        <v>-54.194643049479055</v>
      </c>
      <c r="AR59" s="110">
        <f t="shared" si="151"/>
        <v>-4210039.9597247802</v>
      </c>
      <c r="AS59" s="110">
        <v>-2223.8041597572665</v>
      </c>
      <c r="AT59" s="110">
        <f t="shared" si="152"/>
        <v>-4212263.7638845379</v>
      </c>
      <c r="AU59" s="110">
        <v>-2121.9919374793171</v>
      </c>
      <c r="AV59" s="110">
        <f t="shared" si="153"/>
        <v>-4214385.7558220169</v>
      </c>
      <c r="AW59" s="110">
        <v>-2020.1797152013605</v>
      </c>
      <c r="AX59" s="110">
        <f t="shared" si="154"/>
        <v>-4216405.9355372181</v>
      </c>
      <c r="AY59" s="110">
        <v>-1918.3674929234039</v>
      </c>
      <c r="AZ59" s="110">
        <f t="shared" si="155"/>
        <v>-4218324.3030301416</v>
      </c>
      <c r="BA59" s="110">
        <v>-1816.5552706454473</v>
      </c>
      <c r="BB59" s="110">
        <f t="shared" si="156"/>
        <v>-4220140.8583007874</v>
      </c>
      <c r="BD59" s="104">
        <f t="shared" si="157"/>
        <v>-4211871.664784844</v>
      </c>
    </row>
    <row r="60" spans="1:56" s="110" customFormat="1">
      <c r="A60" t="s">
        <v>79</v>
      </c>
      <c r="B60" t="s">
        <v>15</v>
      </c>
      <c r="C60" t="s">
        <v>16</v>
      </c>
      <c r="D60" s="117" t="s">
        <v>80</v>
      </c>
      <c r="E60" s="117" t="s">
        <v>107</v>
      </c>
      <c r="F60" s="117" t="str">
        <f t="shared" si="132"/>
        <v>DGNLPDGP</v>
      </c>
      <c r="G60" s="117" t="str">
        <f t="shared" si="133"/>
        <v>GNLPDGP</v>
      </c>
      <c r="H60" s="110">
        <v>-2646508.83</v>
      </c>
      <c r="I60" s="110">
        <v>38949.208111905013</v>
      </c>
      <c r="J60" s="110">
        <f t="shared" si="134"/>
        <v>-2607559.621888095</v>
      </c>
      <c r="K60" s="110">
        <v>39089.290307199088</v>
      </c>
      <c r="L60" s="110">
        <f t="shared" si="135"/>
        <v>-2568470.3315808959</v>
      </c>
      <c r="M60" s="110">
        <v>39229.372502493163</v>
      </c>
      <c r="N60" s="110">
        <f t="shared" si="136"/>
        <v>-2529240.9590784027</v>
      </c>
      <c r="O60" s="110">
        <v>39369.454697787245</v>
      </c>
      <c r="P60" s="110">
        <f t="shared" si="137"/>
        <v>-2489871.5043806154</v>
      </c>
      <c r="Q60" s="110">
        <v>39509.536893081327</v>
      </c>
      <c r="R60" s="110">
        <f t="shared" si="138"/>
        <v>-2450361.967487534</v>
      </c>
      <c r="S60" s="110">
        <v>39649.619088375402</v>
      </c>
      <c r="T60" s="110">
        <f t="shared" si="139"/>
        <v>-2410712.3483991586</v>
      </c>
      <c r="U60" s="110">
        <v>35251.824428112443</v>
      </c>
      <c r="V60" s="110">
        <f t="shared" si="140"/>
        <v>-2375460.5239710463</v>
      </c>
      <c r="W60" s="110">
        <v>35380.092795174052</v>
      </c>
      <c r="X60" s="110">
        <f t="shared" si="141"/>
        <v>-2340080.4311758722</v>
      </c>
      <c r="Y60" s="110">
        <v>35508.361162235669</v>
      </c>
      <c r="Z60" s="110">
        <f t="shared" si="142"/>
        <v>-2304572.0700136367</v>
      </c>
      <c r="AA60" s="110">
        <v>35636.629529297279</v>
      </c>
      <c r="AB60" s="110">
        <f t="shared" si="143"/>
        <v>-2268935.4404843394</v>
      </c>
      <c r="AC60" s="110">
        <v>35764.897896358896</v>
      </c>
      <c r="AD60" s="110">
        <f t="shared" si="144"/>
        <v>-2233170.5425879806</v>
      </c>
      <c r="AE60" s="110">
        <v>35893.166263420513</v>
      </c>
      <c r="AF60" s="110">
        <f t="shared" si="145"/>
        <v>-2197277.37632456</v>
      </c>
      <c r="AG60" s="110">
        <v>36021.434630482123</v>
      </c>
      <c r="AH60" s="110">
        <f t="shared" si="146"/>
        <v>-2161255.941694078</v>
      </c>
      <c r="AI60" s="110">
        <v>36149.702997543733</v>
      </c>
      <c r="AJ60" s="110">
        <f t="shared" si="147"/>
        <v>-2125106.2386965342</v>
      </c>
      <c r="AK60" s="110">
        <v>36277.971364605357</v>
      </c>
      <c r="AL60" s="110">
        <f t="shared" si="148"/>
        <v>-2088828.2673319289</v>
      </c>
      <c r="AM60" s="110">
        <v>36406.239731666967</v>
      </c>
      <c r="AN60" s="110">
        <f t="shared" si="149"/>
        <v>-2052422.0276002621</v>
      </c>
      <c r="AO60" s="110">
        <v>36534.508098728576</v>
      </c>
      <c r="AP60" s="110">
        <f t="shared" si="150"/>
        <v>-2015887.5195015336</v>
      </c>
      <c r="AQ60" s="110">
        <v>36662.776465790193</v>
      </c>
      <c r="AR60" s="110">
        <f t="shared" si="151"/>
        <v>-1979224.7430357435</v>
      </c>
      <c r="AS60" s="110">
        <v>28480.694570749678</v>
      </c>
      <c r="AT60" s="110">
        <f t="shared" si="152"/>
        <v>-1950744.0484649937</v>
      </c>
      <c r="AU60" s="110">
        <v>28587.327919128966</v>
      </c>
      <c r="AV60" s="110">
        <f t="shared" si="153"/>
        <v>-1922156.7205458647</v>
      </c>
      <c r="AW60" s="110">
        <v>28693.961267508246</v>
      </c>
      <c r="AX60" s="110">
        <f t="shared" si="154"/>
        <v>-1893462.7592783563</v>
      </c>
      <c r="AY60" s="110">
        <v>28800.594615887534</v>
      </c>
      <c r="AZ60" s="110">
        <f t="shared" si="155"/>
        <v>-1864662.1646624687</v>
      </c>
      <c r="BA60" s="110">
        <v>28907.227964266815</v>
      </c>
      <c r="BB60" s="110">
        <f t="shared" si="156"/>
        <v>-1835754.9366982018</v>
      </c>
      <c r="BD60" s="104">
        <f t="shared" si="157"/>
        <v>-2024611.79126327</v>
      </c>
    </row>
    <row r="61" spans="1:56" s="110" customFormat="1">
      <c r="A61" t="s">
        <v>82</v>
      </c>
      <c r="B61" t="s">
        <v>15</v>
      </c>
      <c r="C61" t="s">
        <v>17</v>
      </c>
      <c r="D61" s="117" t="s">
        <v>80</v>
      </c>
      <c r="E61" s="117" t="s">
        <v>107</v>
      </c>
      <c r="F61" s="117" t="str">
        <f t="shared" si="132"/>
        <v>DGNLPDGU</v>
      </c>
      <c r="G61" s="117" t="str">
        <f t="shared" si="133"/>
        <v>GNLPDGU</v>
      </c>
      <c r="H61" s="110">
        <v>-4558039.6000000006</v>
      </c>
      <c r="I61" s="110">
        <v>91382.395907505808</v>
      </c>
      <c r="J61" s="110">
        <f t="shared" si="134"/>
        <v>-4466657.2040924951</v>
      </c>
      <c r="K61" s="110">
        <v>91629.2500519655</v>
      </c>
      <c r="L61" s="110">
        <f t="shared" si="135"/>
        <v>-4375027.9540405292</v>
      </c>
      <c r="M61" s="110">
        <v>91876.104196425193</v>
      </c>
      <c r="N61" s="110">
        <f t="shared" si="136"/>
        <v>-4283151.8498441037</v>
      </c>
      <c r="O61" s="110">
        <v>92122.958340884885</v>
      </c>
      <c r="P61" s="110">
        <f t="shared" si="137"/>
        <v>-4191028.8915032186</v>
      </c>
      <c r="Q61" s="110">
        <v>92369.812485344592</v>
      </c>
      <c r="R61" s="110">
        <f t="shared" si="138"/>
        <v>-4098659.0790178739</v>
      </c>
      <c r="S61" s="110">
        <v>92616.666629804269</v>
      </c>
      <c r="T61" s="110">
        <f t="shared" si="139"/>
        <v>-4006042.4123880696</v>
      </c>
      <c r="U61" s="110">
        <v>81652.335761367867</v>
      </c>
      <c r="V61" s="110">
        <f t="shared" si="140"/>
        <v>-3924390.0766267017</v>
      </c>
      <c r="W61" s="110">
        <v>81876.008332979967</v>
      </c>
      <c r="X61" s="110">
        <f t="shared" si="141"/>
        <v>-3842514.0682937219</v>
      </c>
      <c r="Y61" s="110">
        <v>82099.680904592067</v>
      </c>
      <c r="Z61" s="110">
        <f t="shared" si="142"/>
        <v>-3760414.38738913</v>
      </c>
      <c r="AA61" s="110">
        <v>82323.353476204153</v>
      </c>
      <c r="AB61" s="110">
        <f t="shared" si="143"/>
        <v>-3678091.033912926</v>
      </c>
      <c r="AC61" s="110">
        <v>82547.026047816253</v>
      </c>
      <c r="AD61" s="110">
        <f t="shared" si="144"/>
        <v>-3595544.0078651099</v>
      </c>
      <c r="AE61" s="110">
        <v>82770.698619428353</v>
      </c>
      <c r="AF61" s="110">
        <f t="shared" si="145"/>
        <v>-3512773.3092456814</v>
      </c>
      <c r="AG61" s="110">
        <v>82994.371191040438</v>
      </c>
      <c r="AH61" s="110">
        <f t="shared" si="146"/>
        <v>-3429778.9380546408</v>
      </c>
      <c r="AI61" s="110">
        <v>83218.043762652538</v>
      </c>
      <c r="AJ61" s="110">
        <f t="shared" si="147"/>
        <v>-3346560.8942919881</v>
      </c>
      <c r="AK61" s="110">
        <v>109095.05827705422</v>
      </c>
      <c r="AL61" s="110">
        <f t="shared" si="148"/>
        <v>-3237465.8360149339</v>
      </c>
      <c r="AM61" s="110">
        <v>83718.432791455911</v>
      </c>
      <c r="AN61" s="110">
        <f t="shared" si="149"/>
        <v>-3153747.4032234778</v>
      </c>
      <c r="AO61" s="110">
        <v>83942.105363068011</v>
      </c>
      <c r="AP61" s="110">
        <f t="shared" si="150"/>
        <v>-3069805.2978604096</v>
      </c>
      <c r="AQ61" s="110">
        <v>84165.777934680111</v>
      </c>
      <c r="AR61" s="110">
        <f t="shared" si="151"/>
        <v>-2985639.5199257294</v>
      </c>
      <c r="AS61" s="110">
        <v>63671.210946897176</v>
      </c>
      <c r="AT61" s="110">
        <f t="shared" si="152"/>
        <v>-2921968.3089788323</v>
      </c>
      <c r="AU61" s="110">
        <v>63852.044034630657</v>
      </c>
      <c r="AV61" s="110">
        <f t="shared" si="153"/>
        <v>-2858116.2649442018</v>
      </c>
      <c r="AW61" s="110">
        <v>64032.877122364138</v>
      </c>
      <c r="AX61" s="110">
        <f t="shared" si="154"/>
        <v>-2794083.3878218378</v>
      </c>
      <c r="AY61" s="110">
        <v>64213.710210097619</v>
      </c>
      <c r="AZ61" s="110">
        <f t="shared" si="155"/>
        <v>-2729869.6776117403</v>
      </c>
      <c r="BA61" s="110">
        <v>64394.543297831107</v>
      </c>
      <c r="BB61" s="110">
        <f t="shared" si="156"/>
        <v>-2665475.1343139093</v>
      </c>
      <c r="BD61" s="104">
        <f t="shared" si="157"/>
        <v>-3100063.6907809605</v>
      </c>
    </row>
    <row r="62" spans="1:56" s="110" customFormat="1">
      <c r="A62" t="s">
        <v>83</v>
      </c>
      <c r="B62" t="s">
        <v>15</v>
      </c>
      <c r="C62" t="s">
        <v>15</v>
      </c>
      <c r="D62" s="117" t="s">
        <v>80</v>
      </c>
      <c r="E62" s="117" t="s">
        <v>107</v>
      </c>
      <c r="F62" s="117" t="str">
        <f t="shared" si="132"/>
        <v>DGNLPSG</v>
      </c>
      <c r="G62" s="117" t="str">
        <f t="shared" si="133"/>
        <v>GNLPSG</v>
      </c>
      <c r="H62" s="110">
        <v>-52507933.709999993</v>
      </c>
      <c r="I62" s="110">
        <v>-113431.6260935032</v>
      </c>
      <c r="J62" s="110">
        <f t="shared" si="134"/>
        <v>-52621365.3360935</v>
      </c>
      <c r="K62" s="110">
        <v>-114220.09660807904</v>
      </c>
      <c r="L62" s="110">
        <f t="shared" si="135"/>
        <v>-52735585.43270158</v>
      </c>
      <c r="M62" s="110">
        <v>-117299.42226514604</v>
      </c>
      <c r="N62" s="110">
        <f t="shared" si="136"/>
        <v>-52852884.85496673</v>
      </c>
      <c r="O62" s="110">
        <v>-118631.54603395204</v>
      </c>
      <c r="P62" s="110">
        <f t="shared" si="137"/>
        <v>-52971516.401000679</v>
      </c>
      <c r="Q62" s="110">
        <v>-122607.35862959619</v>
      </c>
      <c r="R62" s="110">
        <f t="shared" si="138"/>
        <v>-53094123.759630278</v>
      </c>
      <c r="S62" s="110">
        <v>-134676.1690232174</v>
      </c>
      <c r="T62" s="110">
        <f t="shared" si="139"/>
        <v>-53228799.928653494</v>
      </c>
      <c r="U62" s="110">
        <v>-106104.90960859647</v>
      </c>
      <c r="V62" s="110">
        <f t="shared" si="140"/>
        <v>-53334904.838262089</v>
      </c>
      <c r="W62" s="110">
        <v>-104953.10199773731</v>
      </c>
      <c r="X62" s="110">
        <f t="shared" si="141"/>
        <v>-53439857.940259829</v>
      </c>
      <c r="Y62" s="110">
        <v>-106024.60569141246</v>
      </c>
      <c r="Z62" s="110">
        <f t="shared" si="142"/>
        <v>-53545882.54595124</v>
      </c>
      <c r="AA62" s="110">
        <v>-106371.27573425288</v>
      </c>
      <c r="AB62" s="110">
        <f t="shared" si="143"/>
        <v>-53652253.821685493</v>
      </c>
      <c r="AC62" s="110">
        <v>-104728.47448722064</v>
      </c>
      <c r="AD62" s="110">
        <f t="shared" si="144"/>
        <v>-53756982.296172716</v>
      </c>
      <c r="AE62" s="110">
        <v>-103957.2524915603</v>
      </c>
      <c r="AF62" s="110">
        <f t="shared" si="145"/>
        <v>-53860939.548664279</v>
      </c>
      <c r="AG62" s="110">
        <v>-103253.33592013048</v>
      </c>
      <c r="AH62" s="110">
        <f t="shared" si="146"/>
        <v>-53964192.884584412</v>
      </c>
      <c r="AI62" s="110">
        <v>-103002.92985946697</v>
      </c>
      <c r="AJ62" s="110">
        <f t="shared" si="147"/>
        <v>-54067195.814443879</v>
      </c>
      <c r="AK62" s="110">
        <v>135995.39134663215</v>
      </c>
      <c r="AL62" s="110">
        <f t="shared" si="148"/>
        <v>-53931200.423097245</v>
      </c>
      <c r="AM62" s="110">
        <v>-105300.09707961988</v>
      </c>
      <c r="AN62" s="110">
        <f t="shared" si="149"/>
        <v>-54036500.520176865</v>
      </c>
      <c r="AO62" s="110">
        <v>-105671.04779706697</v>
      </c>
      <c r="AP62" s="110">
        <f t="shared" si="150"/>
        <v>-54142171.567973934</v>
      </c>
      <c r="AQ62" s="110">
        <v>-108876.31533866376</v>
      </c>
      <c r="AR62" s="110">
        <f t="shared" si="151"/>
        <v>-54251047.883312598</v>
      </c>
      <c r="AS62" s="110">
        <v>-104557.12974389328</v>
      </c>
      <c r="AT62" s="110">
        <f t="shared" si="152"/>
        <v>-54355605.013056494</v>
      </c>
      <c r="AU62" s="110">
        <v>-102659.6372256598</v>
      </c>
      <c r="AV62" s="110">
        <f t="shared" si="153"/>
        <v>-54458264.650282152</v>
      </c>
      <c r="AW62" s="110">
        <v>-100756.50826586003</v>
      </c>
      <c r="AX62" s="110">
        <f t="shared" si="154"/>
        <v>-54559021.158548012</v>
      </c>
      <c r="AY62" s="110">
        <v>-98848.447419689619</v>
      </c>
      <c r="AZ62" s="110">
        <f t="shared" si="155"/>
        <v>-54657869.6059677</v>
      </c>
      <c r="BA62" s="110">
        <v>-96939.682018323569</v>
      </c>
      <c r="BB62" s="110">
        <f t="shared" si="156"/>
        <v>-54754809.287986025</v>
      </c>
      <c r="BD62" s="104">
        <f t="shared" si="157"/>
        <v>-54215061.588789716</v>
      </c>
    </row>
    <row r="63" spans="1:56" s="110" customFormat="1">
      <c r="A63" t="s">
        <v>108</v>
      </c>
      <c r="B63" t="s">
        <v>41</v>
      </c>
      <c r="C63" t="s">
        <v>41</v>
      </c>
      <c r="D63" s="117" t="s">
        <v>80</v>
      </c>
      <c r="E63" s="117" t="s">
        <v>107</v>
      </c>
      <c r="F63" s="117" t="str">
        <f t="shared" si="132"/>
        <v>DGNLPSO</v>
      </c>
      <c r="G63" s="117" t="str">
        <f t="shared" si="133"/>
        <v>GNLPSO</v>
      </c>
      <c r="H63" s="110">
        <v>-74737799.030000001</v>
      </c>
      <c r="I63" s="110">
        <v>595519.98490948137</v>
      </c>
      <c r="J63" s="110">
        <f t="shared" si="134"/>
        <v>-74142279.045090526</v>
      </c>
      <c r="K63" s="110">
        <v>601359.65922758682</v>
      </c>
      <c r="L63" s="110">
        <f t="shared" si="135"/>
        <v>-73540919.385862947</v>
      </c>
      <c r="M63" s="110">
        <v>607156.4027074764</v>
      </c>
      <c r="N63" s="110">
        <f t="shared" si="136"/>
        <v>-72933762.983155474</v>
      </c>
      <c r="O63" s="110">
        <v>609279.23454416683</v>
      </c>
      <c r="P63" s="110">
        <f t="shared" si="137"/>
        <v>-72324483.748611301</v>
      </c>
      <c r="Q63" s="110">
        <v>608442.62765733595</v>
      </c>
      <c r="R63" s="110">
        <f t="shared" si="138"/>
        <v>-71716041.120953962</v>
      </c>
      <c r="S63" s="110">
        <v>597537.60577739379</v>
      </c>
      <c r="T63" s="110">
        <f t="shared" si="139"/>
        <v>-71118503.515176564</v>
      </c>
      <c r="U63" s="110">
        <v>596748.83349509584</v>
      </c>
      <c r="V63" s="110">
        <f t="shared" si="140"/>
        <v>-70521754.681681469</v>
      </c>
      <c r="W63" s="110">
        <v>601779.05091189407</v>
      </c>
      <c r="X63" s="110">
        <f t="shared" si="141"/>
        <v>-69919975.630769581</v>
      </c>
      <c r="Y63" s="110">
        <v>610162.4106600252</v>
      </c>
      <c r="Z63" s="110">
        <f t="shared" si="142"/>
        <v>-69309813.220109552</v>
      </c>
      <c r="AA63" s="110">
        <v>618664.73646410648</v>
      </c>
      <c r="AB63" s="110">
        <f t="shared" si="143"/>
        <v>-68691148.483645439</v>
      </c>
      <c r="AC63" s="110">
        <v>627254.81346787885</v>
      </c>
      <c r="AD63" s="110">
        <f t="shared" si="144"/>
        <v>-68063893.670177564</v>
      </c>
      <c r="AE63" s="110">
        <v>634828.07330330275</v>
      </c>
      <c r="AF63" s="110">
        <f t="shared" si="145"/>
        <v>-67429065.596874267</v>
      </c>
      <c r="AG63" s="110">
        <v>640321.17196961166</v>
      </c>
      <c r="AH63" s="110">
        <f t="shared" si="146"/>
        <v>-66788744.424904652</v>
      </c>
      <c r="AI63" s="110">
        <v>645792.39882271574</v>
      </c>
      <c r="AJ63" s="110">
        <f t="shared" si="147"/>
        <v>-66142952.026081935</v>
      </c>
      <c r="AK63" s="110">
        <v>651619.6979255341</v>
      </c>
      <c r="AL63" s="110">
        <f t="shared" si="148"/>
        <v>-65491332.328156397</v>
      </c>
      <c r="AM63" s="110">
        <v>654874.89793851948</v>
      </c>
      <c r="AN63" s="110">
        <f t="shared" si="149"/>
        <v>-64836457.430217877</v>
      </c>
      <c r="AO63" s="110">
        <v>655356.75927115139</v>
      </c>
      <c r="AP63" s="110">
        <f t="shared" si="150"/>
        <v>-64181100.670946725</v>
      </c>
      <c r="AQ63" s="110">
        <v>654030.04779940844</v>
      </c>
      <c r="AR63" s="110">
        <f t="shared" si="151"/>
        <v>-63527070.623147316</v>
      </c>
      <c r="AS63" s="110">
        <v>572577.78996016434</v>
      </c>
      <c r="AT63" s="110">
        <f t="shared" si="152"/>
        <v>-62954492.833187155</v>
      </c>
      <c r="AU63" s="110">
        <v>576812.94642800535</v>
      </c>
      <c r="AV63" s="110">
        <f t="shared" si="153"/>
        <v>-62377679.886759147</v>
      </c>
      <c r="AW63" s="110">
        <v>584523.29163520783</v>
      </c>
      <c r="AX63" s="110">
        <f t="shared" si="154"/>
        <v>-61793156.595123939</v>
      </c>
      <c r="AY63" s="110">
        <v>592383.25248749391</v>
      </c>
      <c r="AZ63" s="110">
        <f t="shared" si="155"/>
        <v>-61200773.342636444</v>
      </c>
      <c r="BA63" s="110">
        <v>598027.88154026261</v>
      </c>
      <c r="BB63" s="110">
        <f t="shared" si="156"/>
        <v>-60602745.461096182</v>
      </c>
      <c r="BD63" s="104">
        <f t="shared" si="157"/>
        <v>-64260728.068408422</v>
      </c>
    </row>
    <row r="64" spans="1:56" s="110" customFormat="1">
      <c r="A64" t="s">
        <v>108</v>
      </c>
      <c r="B64" t="s">
        <v>15</v>
      </c>
      <c r="C64" t="s">
        <v>18</v>
      </c>
      <c r="D64" s="117" t="s">
        <v>80</v>
      </c>
      <c r="E64" s="117" t="s">
        <v>107</v>
      </c>
      <c r="F64" s="117" t="str">
        <f t="shared" si="132"/>
        <v>DGNLPSSGCH</v>
      </c>
      <c r="G64" s="117" t="str">
        <f t="shared" si="133"/>
        <v>GNLPSSGCH</v>
      </c>
      <c r="H64" s="110">
        <v>-1930395.72</v>
      </c>
      <c r="I64" s="110">
        <v>14372.863500062056</v>
      </c>
      <c r="J64" s="110">
        <f t="shared" si="134"/>
        <v>-1916022.8564999378</v>
      </c>
      <c r="K64" s="110">
        <v>14447.847197861603</v>
      </c>
      <c r="L64" s="110">
        <f t="shared" si="135"/>
        <v>-1901575.0093020762</v>
      </c>
      <c r="M64" s="110">
        <v>14522.830895661154</v>
      </c>
      <c r="N64" s="110">
        <f t="shared" si="136"/>
        <v>-1887052.178406415</v>
      </c>
      <c r="O64" s="110">
        <v>14597.814593460706</v>
      </c>
      <c r="P64" s="110">
        <f t="shared" si="137"/>
        <v>-1872454.3638129544</v>
      </c>
      <c r="Q64" s="110">
        <v>14672.798291260257</v>
      </c>
      <c r="R64" s="110">
        <f t="shared" si="138"/>
        <v>-1857781.5655216943</v>
      </c>
      <c r="S64" s="110">
        <v>14747.781989059808</v>
      </c>
      <c r="T64" s="110">
        <f t="shared" si="139"/>
        <v>-1843033.7835326344</v>
      </c>
      <c r="U64" s="110">
        <v>13392.717750800723</v>
      </c>
      <c r="V64" s="110">
        <f t="shared" si="140"/>
        <v>-1829641.0657818336</v>
      </c>
      <c r="W64" s="110">
        <v>13464.23193883583</v>
      </c>
      <c r="X64" s="110">
        <f t="shared" si="141"/>
        <v>-1816176.8338429977</v>
      </c>
      <c r="Y64" s="110">
        <v>13535.746126870941</v>
      </c>
      <c r="Z64" s="110">
        <f t="shared" si="142"/>
        <v>-1802641.0877161268</v>
      </c>
      <c r="AA64" s="110">
        <v>13607.260314906049</v>
      </c>
      <c r="AB64" s="110">
        <f t="shared" si="143"/>
        <v>-1789033.8274012208</v>
      </c>
      <c r="AC64" s="110">
        <v>13678.774502941156</v>
      </c>
      <c r="AD64" s="110">
        <f t="shared" si="144"/>
        <v>-1775355.0528982796</v>
      </c>
      <c r="AE64" s="110">
        <v>13750.288690976267</v>
      </c>
      <c r="AF64" s="110">
        <f t="shared" si="145"/>
        <v>-1761604.7642073033</v>
      </c>
      <c r="AG64" s="110">
        <v>13821.802879011375</v>
      </c>
      <c r="AH64" s="110">
        <f t="shared" si="146"/>
        <v>-1747782.9613282918</v>
      </c>
      <c r="AI64" s="110">
        <v>13893.317067046486</v>
      </c>
      <c r="AJ64" s="110">
        <f t="shared" si="147"/>
        <v>-1733889.6442612454</v>
      </c>
      <c r="AK64" s="110">
        <v>13964.831255081594</v>
      </c>
      <c r="AL64" s="110">
        <f t="shared" si="148"/>
        <v>-1719924.8130061638</v>
      </c>
      <c r="AM64" s="110">
        <v>14036.345443116701</v>
      </c>
      <c r="AN64" s="110">
        <f t="shared" si="149"/>
        <v>-1705888.4675630471</v>
      </c>
      <c r="AO64" s="110">
        <v>14107.859631151812</v>
      </c>
      <c r="AP64" s="110">
        <f t="shared" si="150"/>
        <v>-1691780.6079318952</v>
      </c>
      <c r="AQ64" s="110">
        <v>14179.37381918692</v>
      </c>
      <c r="AR64" s="110">
        <f t="shared" si="151"/>
        <v>-1677601.2341127084</v>
      </c>
      <c r="AS64" s="110">
        <v>11523.129307673622</v>
      </c>
      <c r="AT64" s="110">
        <f t="shared" si="152"/>
        <v>-1666078.1048050348</v>
      </c>
      <c r="AU64" s="110">
        <v>11588.025545915236</v>
      </c>
      <c r="AV64" s="110">
        <f t="shared" si="153"/>
        <v>-1654490.0792591197</v>
      </c>
      <c r="AW64" s="110">
        <v>11652.92178415685</v>
      </c>
      <c r="AX64" s="110">
        <f t="shared" si="154"/>
        <v>-1642837.1574749628</v>
      </c>
      <c r="AY64" s="110">
        <v>11717.818022398465</v>
      </c>
      <c r="AZ64" s="110">
        <f t="shared" si="155"/>
        <v>-1631119.3394525643</v>
      </c>
      <c r="BA64" s="110">
        <v>11782.714260640081</v>
      </c>
      <c r="BB64" s="110">
        <f t="shared" si="156"/>
        <v>-1619336.6251919242</v>
      </c>
      <c r="BD64" s="104">
        <f t="shared" si="157"/>
        <v>-1694437.6039609644</v>
      </c>
    </row>
    <row r="65" spans="1:56" s="110" customFormat="1">
      <c r="A65" t="s">
        <v>108</v>
      </c>
      <c r="B65" t="s">
        <v>15</v>
      </c>
      <c r="C65" t="s">
        <v>26</v>
      </c>
      <c r="D65" s="117" t="s">
        <v>80</v>
      </c>
      <c r="E65" s="117" t="s">
        <v>107</v>
      </c>
      <c r="F65" s="117" t="str">
        <f t="shared" si="132"/>
        <v>DGNLPSSGCT</v>
      </c>
      <c r="G65" s="117" t="str">
        <f t="shared" si="133"/>
        <v>GNLPSSGCT</v>
      </c>
      <c r="H65" s="110">
        <v>-44066.45</v>
      </c>
      <c r="I65" s="110">
        <v>-128.91498689674154</v>
      </c>
      <c r="J65" s="110">
        <f t="shared" si="134"/>
        <v>-44195.36498689674</v>
      </c>
      <c r="K65" s="110">
        <v>-127.11864050466954</v>
      </c>
      <c r="L65" s="110">
        <f t="shared" si="135"/>
        <v>-44322.483627401409</v>
      </c>
      <c r="M65" s="110">
        <v>-125.32229411259755</v>
      </c>
      <c r="N65" s="110">
        <f t="shared" si="136"/>
        <v>-44447.805921514009</v>
      </c>
      <c r="O65" s="110">
        <v>-123.52594772052555</v>
      </c>
      <c r="P65" s="110">
        <f t="shared" si="137"/>
        <v>-44571.331869234535</v>
      </c>
      <c r="Q65" s="110">
        <v>-121.72960132845367</v>
      </c>
      <c r="R65" s="110">
        <f t="shared" si="138"/>
        <v>-44693.061470562985</v>
      </c>
      <c r="S65" s="110">
        <v>-119.93325493638156</v>
      </c>
      <c r="T65" s="110">
        <f t="shared" si="139"/>
        <v>-44812.994725499368</v>
      </c>
      <c r="U65" s="110">
        <v>-130.79188766241361</v>
      </c>
      <c r="V65" s="110">
        <f t="shared" si="140"/>
        <v>-44943.786613161785</v>
      </c>
      <c r="W65" s="110">
        <v>-129.03016099061051</v>
      </c>
      <c r="X65" s="110">
        <f t="shared" si="141"/>
        <v>-45072.816774152394</v>
      </c>
      <c r="Y65" s="110">
        <v>-127.26843431880741</v>
      </c>
      <c r="Z65" s="110">
        <f t="shared" si="142"/>
        <v>-45200.085208471202</v>
      </c>
      <c r="AA65" s="110">
        <v>-125.5067076470043</v>
      </c>
      <c r="AB65" s="110">
        <f t="shared" si="143"/>
        <v>-45325.59191611821</v>
      </c>
      <c r="AC65" s="110">
        <v>-123.7449809752012</v>
      </c>
      <c r="AD65" s="110">
        <f t="shared" si="144"/>
        <v>-45449.33689709341</v>
      </c>
      <c r="AE65" s="110">
        <v>-121.98325430339821</v>
      </c>
      <c r="AF65" s="110">
        <f t="shared" si="145"/>
        <v>-45571.320151396809</v>
      </c>
      <c r="AG65" s="110">
        <v>-120.221527631595</v>
      </c>
      <c r="AH65" s="110">
        <f t="shared" si="146"/>
        <v>-45691.541679028407</v>
      </c>
      <c r="AI65" s="110">
        <v>-118.45980095979201</v>
      </c>
      <c r="AJ65" s="110">
        <f t="shared" si="147"/>
        <v>-45810.001479988197</v>
      </c>
      <c r="AK65" s="110">
        <v>-116.6980742879889</v>
      </c>
      <c r="AL65" s="110">
        <f t="shared" si="148"/>
        <v>-45926.699554276187</v>
      </c>
      <c r="AM65" s="110">
        <v>-114.9363476161858</v>
      </c>
      <c r="AN65" s="110">
        <f t="shared" si="149"/>
        <v>-46041.635901892376</v>
      </c>
      <c r="AO65" s="110">
        <v>-113.1746209443827</v>
      </c>
      <c r="AP65" s="110">
        <f t="shared" si="150"/>
        <v>-46154.810522836757</v>
      </c>
      <c r="AQ65" s="110">
        <v>-111.41289427257959</v>
      </c>
      <c r="AR65" s="110">
        <f t="shared" si="151"/>
        <v>-46266.223417109337</v>
      </c>
      <c r="AS65" s="110">
        <v>-134.47334481767643</v>
      </c>
      <c r="AT65" s="110">
        <f t="shared" si="152"/>
        <v>-46400.696761927014</v>
      </c>
      <c r="AU65" s="110">
        <v>-132.77952318338396</v>
      </c>
      <c r="AV65" s="110">
        <f t="shared" si="153"/>
        <v>-46533.476285110395</v>
      </c>
      <c r="AW65" s="110">
        <v>-131.0857015490916</v>
      </c>
      <c r="AX65" s="110">
        <f t="shared" si="154"/>
        <v>-46664.561986659486</v>
      </c>
      <c r="AY65" s="110">
        <v>-129.39187991479912</v>
      </c>
      <c r="AZ65" s="110">
        <f t="shared" si="155"/>
        <v>-46793.953866574288</v>
      </c>
      <c r="BA65" s="110">
        <v>-127.69805828050676</v>
      </c>
      <c r="BB65" s="110">
        <f t="shared" si="156"/>
        <v>-46921.651924854792</v>
      </c>
      <c r="BD65" s="104">
        <f t="shared" si="157"/>
        <v>-46171.223879134428</v>
      </c>
    </row>
    <row r="66" spans="1:56" s="110" customFormat="1">
      <c r="A66" t="s">
        <v>109</v>
      </c>
      <c r="B66" t="s">
        <v>42</v>
      </c>
      <c r="C66" t="s">
        <v>42</v>
      </c>
      <c r="D66" s="117" t="s">
        <v>80</v>
      </c>
      <c r="E66" s="117" t="s">
        <v>107</v>
      </c>
      <c r="F66" s="117" t="str">
        <f t="shared" si="132"/>
        <v>DGNLPCN</v>
      </c>
      <c r="G66" s="117" t="str">
        <f t="shared" si="133"/>
        <v>GNLPCN</v>
      </c>
      <c r="H66" s="110">
        <v>-7761003.6900000004</v>
      </c>
      <c r="I66" s="110">
        <v>5502.467648782389</v>
      </c>
      <c r="J66" s="110">
        <f t="shared" si="134"/>
        <v>-7755501.2223512176</v>
      </c>
      <c r="K66" s="110">
        <v>6503.7700458499603</v>
      </c>
      <c r="L66" s="110">
        <f t="shared" si="135"/>
        <v>-7748997.4523053672</v>
      </c>
      <c r="M66" s="110">
        <v>7505.0724429176189</v>
      </c>
      <c r="N66" s="110">
        <f t="shared" si="136"/>
        <v>-7741492.3798624501</v>
      </c>
      <c r="O66" s="110">
        <v>8506.3748399851611</v>
      </c>
      <c r="P66" s="110">
        <f t="shared" si="137"/>
        <v>-7732986.0050224653</v>
      </c>
      <c r="Q66" s="110">
        <v>9507.6772370528197</v>
      </c>
      <c r="R66" s="110">
        <f t="shared" si="138"/>
        <v>-7723478.3277854128</v>
      </c>
      <c r="S66" s="110">
        <v>10508.979634120391</v>
      </c>
      <c r="T66" s="110">
        <f t="shared" si="139"/>
        <v>-7712969.3481512927</v>
      </c>
      <c r="U66" s="110">
        <v>6127.3236976129701</v>
      </c>
      <c r="V66" s="110">
        <f t="shared" si="140"/>
        <v>-7706842.02445368</v>
      </c>
      <c r="W66" s="110">
        <v>7092.570990122098</v>
      </c>
      <c r="X66" s="110">
        <f t="shared" si="141"/>
        <v>-7699749.4534635581</v>
      </c>
      <c r="Y66" s="110">
        <v>8057.8182826311677</v>
      </c>
      <c r="Z66" s="110">
        <f t="shared" si="142"/>
        <v>-7691691.6351809269</v>
      </c>
      <c r="AA66" s="110">
        <v>9023.0655751402956</v>
      </c>
      <c r="AB66" s="110">
        <f t="shared" si="143"/>
        <v>-7682668.5696057864</v>
      </c>
      <c r="AC66" s="110">
        <v>9988.3128676493943</v>
      </c>
      <c r="AD66" s="110">
        <f t="shared" si="144"/>
        <v>-7672680.2567381365</v>
      </c>
      <c r="AE66" s="110">
        <v>10953.560160158493</v>
      </c>
      <c r="AF66" s="110">
        <f t="shared" si="145"/>
        <v>-7661726.6965779783</v>
      </c>
      <c r="AG66" s="110">
        <v>11918.807452667592</v>
      </c>
      <c r="AH66" s="110">
        <f t="shared" si="146"/>
        <v>-7649807.8891253108</v>
      </c>
      <c r="AI66" s="110">
        <v>12884.05474517672</v>
      </c>
      <c r="AJ66" s="110">
        <f t="shared" si="147"/>
        <v>-7636923.834380134</v>
      </c>
      <c r="AK66" s="110">
        <v>13849.302037685789</v>
      </c>
      <c r="AL66" s="110">
        <f t="shared" si="148"/>
        <v>-7623074.5323424479</v>
      </c>
      <c r="AM66" s="110">
        <v>14814.549330194917</v>
      </c>
      <c r="AN66" s="110">
        <f t="shared" si="149"/>
        <v>-7608259.9830122534</v>
      </c>
      <c r="AO66" s="110">
        <v>15779.796622703987</v>
      </c>
      <c r="AP66" s="110">
        <f t="shared" si="150"/>
        <v>-7592480.1863895496</v>
      </c>
      <c r="AQ66" s="110">
        <v>16745.043915213115</v>
      </c>
      <c r="AR66" s="110">
        <f t="shared" si="151"/>
        <v>-7575735.1424743365</v>
      </c>
      <c r="AS66" s="110">
        <v>7332.0359026531951</v>
      </c>
      <c r="AT66" s="110">
        <f t="shared" si="152"/>
        <v>-7568403.1065716837</v>
      </c>
      <c r="AU66" s="110">
        <v>8227.7695454234345</v>
      </c>
      <c r="AV66" s="110">
        <f t="shared" si="153"/>
        <v>-7560175.3370262599</v>
      </c>
      <c r="AW66" s="110">
        <v>9123.503188193703</v>
      </c>
      <c r="AX66" s="110">
        <f t="shared" si="154"/>
        <v>-7551051.8338380661</v>
      </c>
      <c r="AY66" s="110">
        <v>10019.236830963957</v>
      </c>
      <c r="AZ66" s="110">
        <f t="shared" si="155"/>
        <v>-7541032.5970071023</v>
      </c>
      <c r="BA66" s="110">
        <v>10914.970473734225</v>
      </c>
      <c r="BB66" s="110">
        <f t="shared" si="156"/>
        <v>-7530117.6265333677</v>
      </c>
      <c r="BD66" s="104">
        <f t="shared" si="157"/>
        <v>-7597805.3093858939</v>
      </c>
    </row>
    <row r="67" spans="1:56" s="110" customFormat="1">
      <c r="A67" t="s">
        <v>110</v>
      </c>
      <c r="B67" t="s">
        <v>43</v>
      </c>
      <c r="C67" t="s">
        <v>43</v>
      </c>
      <c r="D67" s="117" t="s">
        <v>80</v>
      </c>
      <c r="E67" s="117" t="s">
        <v>107</v>
      </c>
      <c r="F67" s="117" t="str">
        <f t="shared" si="132"/>
        <v>DGNLPSE</v>
      </c>
      <c r="G67" s="117" t="str">
        <f t="shared" si="133"/>
        <v>GNLPSE</v>
      </c>
      <c r="H67" s="110">
        <v>-309947.46000000002</v>
      </c>
      <c r="I67" s="110">
        <v>1578.3423814894968</v>
      </c>
      <c r="J67" s="110">
        <f t="shared" si="134"/>
        <v>-308369.1176185105</v>
      </c>
      <c r="K67" s="110">
        <v>1592.0243718382908</v>
      </c>
      <c r="L67" s="110">
        <f t="shared" si="135"/>
        <v>-306777.09324667219</v>
      </c>
      <c r="M67" s="110">
        <v>1605.7063621870848</v>
      </c>
      <c r="N67" s="110">
        <f t="shared" si="136"/>
        <v>-305171.38688448508</v>
      </c>
      <c r="O67" s="110">
        <v>1619.3883525358779</v>
      </c>
      <c r="P67" s="110">
        <f t="shared" si="137"/>
        <v>-303551.99853194918</v>
      </c>
      <c r="Q67" s="110">
        <v>1633.0703428846718</v>
      </c>
      <c r="R67" s="110">
        <f t="shared" si="138"/>
        <v>-301918.92818906449</v>
      </c>
      <c r="S67" s="110">
        <v>1646.7523332334658</v>
      </c>
      <c r="T67" s="110">
        <f t="shared" si="139"/>
        <v>-300272.17585583101</v>
      </c>
      <c r="U67" s="110">
        <v>1385.9290163212627</v>
      </c>
      <c r="V67" s="110">
        <f t="shared" si="140"/>
        <v>-298886.24683950975</v>
      </c>
      <c r="W67" s="110">
        <v>1398.9280485010295</v>
      </c>
      <c r="X67" s="110">
        <f t="shared" si="141"/>
        <v>-297487.31879100873</v>
      </c>
      <c r="Y67" s="110">
        <v>1411.9270806807972</v>
      </c>
      <c r="Z67" s="110">
        <f t="shared" si="142"/>
        <v>-296075.39171032794</v>
      </c>
      <c r="AA67" s="110">
        <v>1424.926112860564</v>
      </c>
      <c r="AB67" s="110">
        <f t="shared" si="143"/>
        <v>-294650.46559746738</v>
      </c>
      <c r="AC67" s="110">
        <v>1437.9251450403317</v>
      </c>
      <c r="AD67" s="110">
        <f t="shared" si="144"/>
        <v>-293212.54045242706</v>
      </c>
      <c r="AE67" s="110">
        <v>1450.9241772200985</v>
      </c>
      <c r="AF67" s="110">
        <f t="shared" si="145"/>
        <v>-291761.61627520696</v>
      </c>
      <c r="AG67" s="110">
        <v>1463.9232093998662</v>
      </c>
      <c r="AH67" s="110">
        <f t="shared" si="146"/>
        <v>-290297.69306580711</v>
      </c>
      <c r="AI67" s="110">
        <v>1476.922241579633</v>
      </c>
      <c r="AJ67" s="110">
        <f t="shared" si="147"/>
        <v>-288820.77082422748</v>
      </c>
      <c r="AK67" s="110">
        <v>1489.9212737594007</v>
      </c>
      <c r="AL67" s="110">
        <f t="shared" si="148"/>
        <v>-287330.84955046809</v>
      </c>
      <c r="AM67" s="110">
        <v>1502.9203059391675</v>
      </c>
      <c r="AN67" s="110">
        <f t="shared" si="149"/>
        <v>-285827.92924452893</v>
      </c>
      <c r="AO67" s="110">
        <v>1515.9193381189352</v>
      </c>
      <c r="AP67" s="110">
        <f t="shared" si="150"/>
        <v>-284312.00990641001</v>
      </c>
      <c r="AQ67" s="110">
        <v>1528.918370298702</v>
      </c>
      <c r="AR67" s="110">
        <f t="shared" si="151"/>
        <v>-282783.09153611131</v>
      </c>
      <c r="AS67" s="110">
        <v>1020.3115203463885</v>
      </c>
      <c r="AT67" s="110">
        <f t="shared" si="152"/>
        <v>-281762.78001576493</v>
      </c>
      <c r="AU67" s="110">
        <v>1032.0128180605861</v>
      </c>
      <c r="AV67" s="110">
        <f t="shared" si="153"/>
        <v>-280730.76719770435</v>
      </c>
      <c r="AW67" s="110">
        <v>1043.7141157747847</v>
      </c>
      <c r="AX67" s="110">
        <f t="shared" si="154"/>
        <v>-279687.05308192957</v>
      </c>
      <c r="AY67" s="110">
        <v>1055.4154134889823</v>
      </c>
      <c r="AZ67" s="110">
        <f t="shared" si="155"/>
        <v>-278631.63766844058</v>
      </c>
      <c r="BA67" s="110">
        <v>1067.1167112031808</v>
      </c>
      <c r="BB67" s="110">
        <f t="shared" si="156"/>
        <v>-277564.5209572374</v>
      </c>
      <c r="BD67" s="104">
        <f t="shared" si="157"/>
        <v>-284824.86613663571</v>
      </c>
    </row>
    <row r="68" spans="1:56" s="110" customFormat="1">
      <c r="A68" t="s">
        <v>111</v>
      </c>
      <c r="B68"/>
      <c r="C68"/>
      <c r="D68" s="117"/>
      <c r="E68" s="117"/>
      <c r="F68" s="117"/>
      <c r="G68" s="117"/>
      <c r="H68" s="107">
        <f>SUBTOTAL(9,H53:H67)</f>
        <v>-298901049.72999996</v>
      </c>
      <c r="I68" s="107">
        <f t="shared" ref="I68:BD68" si="158">SUBTOTAL(9,I53:I67)</f>
        <v>650237.45406333113</v>
      </c>
      <c r="J68" s="107">
        <f t="shared" si="158"/>
        <v>-298250812.27593666</v>
      </c>
      <c r="K68" s="107">
        <f t="shared" si="158"/>
        <v>647781.05134432262</v>
      </c>
      <c r="L68" s="107">
        <f t="shared" si="158"/>
        <v>-297603031.22459239</v>
      </c>
      <c r="M68" s="107">
        <f t="shared" si="158"/>
        <v>643427.97317819018</v>
      </c>
      <c r="N68" s="107">
        <f t="shared" si="158"/>
        <v>-296959603.25141418</v>
      </c>
      <c r="O68" s="107">
        <f t="shared" si="158"/>
        <v>630108.7485620724</v>
      </c>
      <c r="P68" s="107">
        <f t="shared" si="158"/>
        <v>-296329494.50285214</v>
      </c>
      <c r="Q68" s="107">
        <f t="shared" si="158"/>
        <v>605858.34306093876</v>
      </c>
      <c r="R68" s="107">
        <f t="shared" si="158"/>
        <v>-295723636.15979123</v>
      </c>
      <c r="S68" s="107">
        <f t="shared" si="158"/>
        <v>554708.81905995985</v>
      </c>
      <c r="T68" s="107">
        <f t="shared" si="158"/>
        <v>-295168927.3407312</v>
      </c>
      <c r="U68" s="107">
        <f t="shared" si="158"/>
        <v>736121.0694849065</v>
      </c>
      <c r="V68" s="107">
        <f t="shared" si="158"/>
        <v>-294432806.27124631</v>
      </c>
      <c r="W68" s="107">
        <f t="shared" si="158"/>
        <v>736002.00658550998</v>
      </c>
      <c r="X68" s="107">
        <f t="shared" si="158"/>
        <v>-293696804.26466072</v>
      </c>
      <c r="Y68" s="107">
        <f t="shared" si="158"/>
        <v>737235.61476270319</v>
      </c>
      <c r="Z68" s="107">
        <f t="shared" si="158"/>
        <v>-292959568.64989811</v>
      </c>
      <c r="AA68" s="107">
        <f t="shared" si="158"/>
        <v>743327.69373959512</v>
      </c>
      <c r="AB68" s="107">
        <f t="shared" si="158"/>
        <v>-292216240.95615846</v>
      </c>
      <c r="AC68" s="107">
        <f t="shared" si="158"/>
        <v>751912.25190985459</v>
      </c>
      <c r="AD68" s="107">
        <f t="shared" si="158"/>
        <v>-291464328.70424861</v>
      </c>
      <c r="AE68" s="107">
        <f t="shared" si="158"/>
        <v>754648.63665613113</v>
      </c>
      <c r="AF68" s="107">
        <f t="shared" si="158"/>
        <v>-290709680.0675925</v>
      </c>
      <c r="AG68" s="107">
        <f t="shared" si="158"/>
        <v>756277.07533849217</v>
      </c>
      <c r="AH68" s="107">
        <f t="shared" si="158"/>
        <v>-289953402.99225396</v>
      </c>
      <c r="AI68" s="107">
        <f t="shared" si="158"/>
        <v>762694.08569912019</v>
      </c>
      <c r="AJ68" s="107">
        <f t="shared" si="158"/>
        <v>-289190708.90655494</v>
      </c>
      <c r="AK68" s="107">
        <f t="shared" si="158"/>
        <v>1031703.9751967189</v>
      </c>
      <c r="AL68" s="107">
        <f t="shared" si="158"/>
        <v>-288159004.93135816</v>
      </c>
      <c r="AM68" s="107">
        <f t="shared" si="158"/>
        <v>766838.6008416171</v>
      </c>
      <c r="AN68" s="107">
        <f t="shared" si="158"/>
        <v>-287392166.33051652</v>
      </c>
      <c r="AO68" s="107">
        <f t="shared" si="158"/>
        <v>767394.88240417861</v>
      </c>
      <c r="AP68" s="107">
        <f t="shared" si="158"/>
        <v>-286624771.44811243</v>
      </c>
      <c r="AQ68" s="107">
        <f t="shared" si="158"/>
        <v>761728.29570861661</v>
      </c>
      <c r="AR68" s="107">
        <f t="shared" si="158"/>
        <v>-285863043.15240371</v>
      </c>
      <c r="AS68" s="107">
        <f t="shared" si="158"/>
        <v>730393.51908088231</v>
      </c>
      <c r="AT68" s="107">
        <f t="shared" si="158"/>
        <v>-285132649.63332289</v>
      </c>
      <c r="AU68" s="107">
        <f t="shared" si="158"/>
        <v>737808.75902586384</v>
      </c>
      <c r="AV68" s="107">
        <f t="shared" si="158"/>
        <v>-284394840.87429696</v>
      </c>
      <c r="AW68" s="107">
        <f t="shared" si="158"/>
        <v>749095.45038966881</v>
      </c>
      <c r="AX68" s="107">
        <f t="shared" si="158"/>
        <v>-283645745.42390734</v>
      </c>
      <c r="AY68" s="107">
        <f t="shared" si="158"/>
        <v>760639.90725764132</v>
      </c>
      <c r="AZ68" s="107">
        <f t="shared" si="158"/>
        <v>-282885105.51664978</v>
      </c>
      <c r="BA68" s="107">
        <f t="shared" si="158"/>
        <v>769972.73022493476</v>
      </c>
      <c r="BB68" s="107">
        <f t="shared" si="158"/>
        <v>-282115132.78642476</v>
      </c>
      <c r="BD68" s="109">
        <f t="shared" si="158"/>
        <v>-286733121.59751105</v>
      </c>
    </row>
    <row r="69" spans="1:56" s="110" customFormat="1">
      <c r="A69"/>
      <c r="B69"/>
      <c r="C69"/>
      <c r="D69" s="117"/>
      <c r="E69" s="117"/>
      <c r="F69" s="117"/>
      <c r="G69" s="117"/>
      <c r="BD69" s="104"/>
    </row>
    <row r="70" spans="1:56" s="110" customFormat="1">
      <c r="A70" s="91" t="s">
        <v>142</v>
      </c>
      <c r="B70"/>
      <c r="C70"/>
      <c r="D70" s="117"/>
      <c r="E70" s="117"/>
      <c r="F70" s="117"/>
      <c r="G70" s="117"/>
      <c r="BD70" s="104"/>
    </row>
    <row r="71" spans="1:56" s="110" customFormat="1">
      <c r="A71" t="s">
        <v>143</v>
      </c>
      <c r="B71" t="s">
        <v>43</v>
      </c>
      <c r="C71" t="s">
        <v>43</v>
      </c>
      <c r="D71" s="117" t="s">
        <v>80</v>
      </c>
      <c r="E71" s="117" t="s">
        <v>144</v>
      </c>
      <c r="F71" s="117" t="str">
        <f>D71&amp;E71&amp;C71</f>
        <v>DMNGPSE</v>
      </c>
      <c r="G71" s="117" t="str">
        <f>E71&amp;C71</f>
        <v>MNGPSE</v>
      </c>
      <c r="H71" s="110">
        <v>-156346430.24000001</v>
      </c>
      <c r="I71" s="110">
        <v>-25203.153753266088</v>
      </c>
      <c r="J71" s="110">
        <f t="shared" ref="J71" si="159">H71+I71</f>
        <v>-156371633.39375329</v>
      </c>
      <c r="K71" s="110">
        <v>-27058.226029261597</v>
      </c>
      <c r="L71" s="110">
        <f t="shared" ref="L71" si="160">J71+K71</f>
        <v>-156398691.61978254</v>
      </c>
      <c r="M71" s="110">
        <v>-27520.551798198838</v>
      </c>
      <c r="N71" s="110">
        <f t="shared" ref="N71" si="161">L71+M71</f>
        <v>-156426212.17158073</v>
      </c>
      <c r="O71" s="110">
        <v>-29099.793030703091</v>
      </c>
      <c r="P71" s="110">
        <f t="shared" ref="P71" si="162">N71+O71</f>
        <v>-156455311.96461144</v>
      </c>
      <c r="Q71" s="110">
        <v>-31937.658980392851</v>
      </c>
      <c r="R71" s="110">
        <f t="shared" ref="R71" si="163">P71+Q71</f>
        <v>-156487249.62359184</v>
      </c>
      <c r="S71" s="110">
        <v>-36188.834007074474</v>
      </c>
      <c r="T71" s="110">
        <f t="shared" ref="T71" si="164">R71+S71</f>
        <v>-156523438.45759892</v>
      </c>
      <c r="U71" s="110">
        <v>-27880.836525799707</v>
      </c>
      <c r="V71" s="110">
        <f t="shared" ref="V71" si="165">T71+U71</f>
        <v>-156551319.29412472</v>
      </c>
      <c r="W71" s="110">
        <v>-30363.947021503933</v>
      </c>
      <c r="X71" s="110">
        <f t="shared" ref="X71" si="166">V71+W71</f>
        <v>-156581683.24114624</v>
      </c>
      <c r="Y71" s="110">
        <v>-30057.891310487641</v>
      </c>
      <c r="Z71" s="110">
        <f t="shared" ref="Z71" si="167">X71+Y71</f>
        <v>-156611741.13245672</v>
      </c>
      <c r="AA71" s="110">
        <v>-28827.516040135873</v>
      </c>
      <c r="AB71" s="110">
        <f t="shared" ref="AB71" si="168">Z71+AA71</f>
        <v>-156640568.64849687</v>
      </c>
      <c r="AC71" s="110">
        <v>-28097.937521791086</v>
      </c>
      <c r="AD71" s="110">
        <f t="shared" ref="AD71" si="169">AB71+AC71</f>
        <v>-156668666.58601865</v>
      </c>
      <c r="AE71" s="110">
        <v>-28870.378287366126</v>
      </c>
      <c r="AF71" s="110">
        <f t="shared" ref="AF71" si="170">AD71+AE71</f>
        <v>-156697536.96430603</v>
      </c>
      <c r="AG71" s="110">
        <v>-30264.957217878313</v>
      </c>
      <c r="AH71" s="110">
        <f t="shared" ref="AH71" si="171">AF71+AG71</f>
        <v>-156727801.9215239</v>
      </c>
      <c r="AI71" s="110">
        <v>-30598.938705307082</v>
      </c>
      <c r="AJ71" s="110">
        <f t="shared" ref="AJ71" si="172">AH71+AI71</f>
        <v>-156758400.86022919</v>
      </c>
      <c r="AK71" s="110">
        <v>-29251.665866060182</v>
      </c>
      <c r="AL71" s="110">
        <f t="shared" ref="AL71" si="173">AJ71+AK71</f>
        <v>-156787652.52609524</v>
      </c>
      <c r="AM71" s="110">
        <v>-27726.639265402337</v>
      </c>
      <c r="AN71" s="110">
        <f t="shared" ref="AN71" si="174">AL71+AM71</f>
        <v>-156815379.16536063</v>
      </c>
      <c r="AO71" s="110">
        <v>-26377.885144810309</v>
      </c>
      <c r="AP71" s="110">
        <f t="shared" ref="AP71" si="175">AN71+AO71</f>
        <v>-156841757.05050543</v>
      </c>
      <c r="AQ71" s="110">
        <v>-30807.999276531511</v>
      </c>
      <c r="AR71" s="110">
        <f t="shared" ref="AR71" si="176">AP71+AQ71</f>
        <v>-156872565.04978195</v>
      </c>
      <c r="AS71" s="110">
        <v>-24431.503511082614</v>
      </c>
      <c r="AT71" s="110">
        <f t="shared" ref="AT71" si="177">AR71+AS71</f>
        <v>-156896996.55329302</v>
      </c>
      <c r="AU71" s="110">
        <v>-22008.169549013488</v>
      </c>
      <c r="AV71" s="110">
        <f t="shared" ref="AV71" si="178">AT71+AU71</f>
        <v>-156919004.72284204</v>
      </c>
      <c r="AW71" s="110">
        <v>-19895.904669413343</v>
      </c>
      <c r="AX71" s="110">
        <f t="shared" ref="AX71" si="179">AV71+AW71</f>
        <v>-156938900.62751144</v>
      </c>
      <c r="AY71" s="110">
        <v>-17783.639789812965</v>
      </c>
      <c r="AZ71" s="110">
        <f t="shared" ref="AZ71" si="180">AX71+AY71</f>
        <v>-156956684.26730126</v>
      </c>
      <c r="BA71" s="110">
        <v>-16060.951903971145</v>
      </c>
      <c r="BB71" s="110">
        <f t="shared" ref="BB71" si="181">AZ71+BA71</f>
        <v>-156972745.21920523</v>
      </c>
      <c r="BD71" s="104">
        <f>AVERAGE(AD71,AF71,AH71,AJ71,AL71,AN71,AP71,AR71,AT71,AV71,AX71,AZ71,BB71)</f>
        <v>-156834930.11645955</v>
      </c>
    </row>
    <row r="72" spans="1:56" s="110" customFormat="1">
      <c r="A72" t="s">
        <v>145</v>
      </c>
      <c r="B72"/>
      <c r="C72"/>
      <c r="D72" s="117"/>
      <c r="E72" s="117"/>
      <c r="F72" s="117"/>
      <c r="G72" s="117"/>
      <c r="H72" s="107">
        <f>SUBTOTAL(9,H71)</f>
        <v>-156346430.24000001</v>
      </c>
      <c r="I72" s="107">
        <f t="shared" ref="I72:BD72" si="182">SUBTOTAL(9,I71)</f>
        <v>-25203.153753266088</v>
      </c>
      <c r="J72" s="107">
        <f t="shared" si="182"/>
        <v>-156371633.39375329</v>
      </c>
      <c r="K72" s="107">
        <f t="shared" si="182"/>
        <v>-27058.226029261597</v>
      </c>
      <c r="L72" s="107">
        <f t="shared" si="182"/>
        <v>-156398691.61978254</v>
      </c>
      <c r="M72" s="107">
        <f t="shared" si="182"/>
        <v>-27520.551798198838</v>
      </c>
      <c r="N72" s="107">
        <f t="shared" si="182"/>
        <v>-156426212.17158073</v>
      </c>
      <c r="O72" s="107">
        <f t="shared" si="182"/>
        <v>-29099.793030703091</v>
      </c>
      <c r="P72" s="107">
        <f t="shared" si="182"/>
        <v>-156455311.96461144</v>
      </c>
      <c r="Q72" s="107">
        <f t="shared" si="182"/>
        <v>-31937.658980392851</v>
      </c>
      <c r="R72" s="107">
        <f t="shared" si="182"/>
        <v>-156487249.62359184</v>
      </c>
      <c r="S72" s="107">
        <f t="shared" si="182"/>
        <v>-36188.834007074474</v>
      </c>
      <c r="T72" s="107">
        <f t="shared" si="182"/>
        <v>-156523438.45759892</v>
      </c>
      <c r="U72" s="107">
        <f t="shared" si="182"/>
        <v>-27880.836525799707</v>
      </c>
      <c r="V72" s="107">
        <f t="shared" si="182"/>
        <v>-156551319.29412472</v>
      </c>
      <c r="W72" s="107">
        <f t="shared" si="182"/>
        <v>-30363.947021503933</v>
      </c>
      <c r="X72" s="107">
        <f t="shared" si="182"/>
        <v>-156581683.24114624</v>
      </c>
      <c r="Y72" s="107">
        <f t="shared" si="182"/>
        <v>-30057.891310487641</v>
      </c>
      <c r="Z72" s="107">
        <f t="shared" si="182"/>
        <v>-156611741.13245672</v>
      </c>
      <c r="AA72" s="107">
        <f t="shared" si="182"/>
        <v>-28827.516040135873</v>
      </c>
      <c r="AB72" s="107">
        <f t="shared" si="182"/>
        <v>-156640568.64849687</v>
      </c>
      <c r="AC72" s="107">
        <f t="shared" si="182"/>
        <v>-28097.937521791086</v>
      </c>
      <c r="AD72" s="107">
        <f t="shared" si="182"/>
        <v>-156668666.58601865</v>
      </c>
      <c r="AE72" s="107">
        <f t="shared" si="182"/>
        <v>-28870.378287366126</v>
      </c>
      <c r="AF72" s="107">
        <f t="shared" si="182"/>
        <v>-156697536.96430603</v>
      </c>
      <c r="AG72" s="107">
        <f t="shared" si="182"/>
        <v>-30264.957217878313</v>
      </c>
      <c r="AH72" s="107">
        <f t="shared" si="182"/>
        <v>-156727801.9215239</v>
      </c>
      <c r="AI72" s="107">
        <f t="shared" si="182"/>
        <v>-30598.938705307082</v>
      </c>
      <c r="AJ72" s="107">
        <f t="shared" si="182"/>
        <v>-156758400.86022919</v>
      </c>
      <c r="AK72" s="107">
        <f t="shared" si="182"/>
        <v>-29251.665866060182</v>
      </c>
      <c r="AL72" s="107">
        <f t="shared" si="182"/>
        <v>-156787652.52609524</v>
      </c>
      <c r="AM72" s="107">
        <f t="shared" si="182"/>
        <v>-27726.639265402337</v>
      </c>
      <c r="AN72" s="107">
        <f t="shared" si="182"/>
        <v>-156815379.16536063</v>
      </c>
      <c r="AO72" s="107">
        <f t="shared" si="182"/>
        <v>-26377.885144810309</v>
      </c>
      <c r="AP72" s="107">
        <f t="shared" si="182"/>
        <v>-156841757.05050543</v>
      </c>
      <c r="AQ72" s="107">
        <f t="shared" si="182"/>
        <v>-30807.999276531511</v>
      </c>
      <c r="AR72" s="107">
        <f t="shared" si="182"/>
        <v>-156872565.04978195</v>
      </c>
      <c r="AS72" s="107">
        <f t="shared" si="182"/>
        <v>-24431.503511082614</v>
      </c>
      <c r="AT72" s="107">
        <f t="shared" si="182"/>
        <v>-156896996.55329302</v>
      </c>
      <c r="AU72" s="107">
        <f t="shared" si="182"/>
        <v>-22008.169549013488</v>
      </c>
      <c r="AV72" s="107">
        <f t="shared" si="182"/>
        <v>-156919004.72284204</v>
      </c>
      <c r="AW72" s="107">
        <f t="shared" si="182"/>
        <v>-19895.904669413343</v>
      </c>
      <c r="AX72" s="107">
        <f t="shared" si="182"/>
        <v>-156938900.62751144</v>
      </c>
      <c r="AY72" s="107">
        <f t="shared" si="182"/>
        <v>-17783.639789812965</v>
      </c>
      <c r="AZ72" s="107">
        <f t="shared" si="182"/>
        <v>-156956684.26730126</v>
      </c>
      <c r="BA72" s="107">
        <f t="shared" si="182"/>
        <v>-16060.951903971145</v>
      </c>
      <c r="BB72" s="107">
        <f t="shared" si="182"/>
        <v>-156972745.21920523</v>
      </c>
      <c r="BD72" s="109">
        <f t="shared" si="182"/>
        <v>-156834930.11645955</v>
      </c>
    </row>
    <row r="73" spans="1:56" s="110" customFormat="1">
      <c r="A73"/>
      <c r="B73"/>
      <c r="C73"/>
      <c r="D73" s="117"/>
      <c r="E73" s="117"/>
      <c r="F73" s="117"/>
      <c r="G73" s="117"/>
      <c r="BD73" s="104"/>
    </row>
    <row r="74" spans="1:56" s="110" customFormat="1">
      <c r="A74" s="91" t="s">
        <v>146</v>
      </c>
      <c r="B74"/>
      <c r="C74"/>
      <c r="D74" s="117"/>
      <c r="E74" s="117"/>
      <c r="F74" s="117"/>
      <c r="G74" s="117"/>
      <c r="H74" s="107">
        <f t="shared" ref="H74:AL74" si="183">SUBTOTAL(9,H12:H72)</f>
        <v>-6871750570.9984579</v>
      </c>
      <c r="I74" s="107">
        <f t="shared" si="183"/>
        <v>-23301210.932166025</v>
      </c>
      <c r="J74" s="107">
        <f t="shared" si="183"/>
        <v>-6895051781.9306259</v>
      </c>
      <c r="K74" s="107">
        <f>SUBTOTAL(9,K12:K72)</f>
        <v>-21533120.818953183</v>
      </c>
      <c r="L74" s="107">
        <f t="shared" si="183"/>
        <v>-6916584902.7495766</v>
      </c>
      <c r="M74" s="107">
        <f>SUBTOTAL(9,M12:M72)</f>
        <v>-18686069.452619776</v>
      </c>
      <c r="N74" s="107">
        <f t="shared" si="183"/>
        <v>-6935270972.2021999</v>
      </c>
      <c r="O74" s="107">
        <f>SUBTOTAL(9,O12:O72)</f>
        <v>-19603781.46773643</v>
      </c>
      <c r="P74" s="107">
        <f t="shared" si="183"/>
        <v>-6954874753.6699314</v>
      </c>
      <c r="Q74" s="107">
        <f>SUBTOTAL(9,Q12:Q72)</f>
        <v>-14184103.840669509</v>
      </c>
      <c r="R74" s="107">
        <f t="shared" si="183"/>
        <v>-6969058857.5106049</v>
      </c>
      <c r="S74" s="107">
        <f>SUBTOTAL(9,S12:S72)</f>
        <v>-22863386.3282759</v>
      </c>
      <c r="T74" s="107">
        <f t="shared" si="183"/>
        <v>-6991922243.8388796</v>
      </c>
      <c r="U74" s="107">
        <f>SUBTOTAL(9,U12:U72)</f>
        <v>-19927462.719920509</v>
      </c>
      <c r="V74" s="107">
        <f t="shared" si="183"/>
        <v>-7011849706.5588007</v>
      </c>
      <c r="W74" s="107">
        <f>SUBTOTAL(9,W12:W72)</f>
        <v>-23710619.072208382</v>
      </c>
      <c r="X74" s="107">
        <f t="shared" si="183"/>
        <v>-7035560325.6310101</v>
      </c>
      <c r="Y74" s="107">
        <f>SUBTOTAL(9,Y12:Y72)</f>
        <v>-23493710.485910691</v>
      </c>
      <c r="Z74" s="107">
        <f t="shared" si="183"/>
        <v>-7059054036.1169176</v>
      </c>
      <c r="AA74" s="107">
        <f>SUBTOTAL(9,AA12:AA72)</f>
        <v>-23327119.839510486</v>
      </c>
      <c r="AB74" s="107">
        <f t="shared" si="183"/>
        <v>-7082381155.9564276</v>
      </c>
      <c r="AC74" s="107">
        <f>SUBTOTAL(9,AC12:AC72)</f>
        <v>-23715359.219786339</v>
      </c>
      <c r="AD74" s="107">
        <f t="shared" si="183"/>
        <v>-7106096515.1762142</v>
      </c>
      <c r="AE74" s="107">
        <f>SUBTOTAL(9,AE12:AE72)</f>
        <v>-23910131.544654015</v>
      </c>
      <c r="AF74" s="107">
        <f t="shared" si="183"/>
        <v>-7130006646.7208691</v>
      </c>
      <c r="AG74" s="107">
        <f>SUBTOTAL(9,AG12:AG72)</f>
        <v>-23932176.448288575</v>
      </c>
      <c r="AH74" s="107">
        <f t="shared" si="183"/>
        <v>-7153938823.1691608</v>
      </c>
      <c r="AI74" s="107">
        <f>SUBTOTAL(9,AI12:AI72)</f>
        <v>-24256880.381251104</v>
      </c>
      <c r="AJ74" s="107">
        <f t="shared" si="183"/>
        <v>-7178195703.5504103</v>
      </c>
      <c r="AK74" s="107">
        <f>SUBTOTAL(9,AK12:AK72)</f>
        <v>-21829417.407962009</v>
      </c>
      <c r="AL74" s="107">
        <f t="shared" si="183"/>
        <v>-7200025120.9583721</v>
      </c>
      <c r="AM74" s="107">
        <f>SUBTOTAL(9,AM12:AM72)</f>
        <v>-25065704.350181185</v>
      </c>
      <c r="AN74" s="107">
        <f t="shared" ref="AN74:AR74" si="184">SUBTOTAL(9,AN12:AN72)</f>
        <v>-7225090825.3085527</v>
      </c>
      <c r="AO74" s="107">
        <f>SUBTOTAL(9,AO12:AO72)</f>
        <v>-25450341.986767061</v>
      </c>
      <c r="AP74" s="107">
        <f t="shared" si="184"/>
        <v>-7250541167.2953215</v>
      </c>
      <c r="AQ74" s="107">
        <f>SUBTOTAL(9,AQ12:AQ72)</f>
        <v>-22994426.477435052</v>
      </c>
      <c r="AR74" s="107">
        <f t="shared" si="184"/>
        <v>-7273535593.7727499</v>
      </c>
      <c r="AS74" s="107">
        <f>SUBTOTAL(9,AS12:AS72)</f>
        <v>-25513614.374455251</v>
      </c>
      <c r="AT74" s="107">
        <f t="shared" ref="AT74" si="185">SUBTOTAL(9,AT12:AT72)</f>
        <v>-7299049208.1472101</v>
      </c>
      <c r="AU74" s="107">
        <f>SUBTOTAL(9,AU12:AU72)</f>
        <v>-25513470.097842526</v>
      </c>
      <c r="AV74" s="107">
        <f t="shared" ref="AV74:AX74" si="186">SUBTOTAL(9,AV12:AV72)</f>
        <v>-7324562678.2450495</v>
      </c>
      <c r="AW74" s="107">
        <f>SUBTOTAL(9,AW12:AW72)</f>
        <v>-24236809.993711099</v>
      </c>
      <c r="AX74" s="107">
        <f t="shared" si="186"/>
        <v>-7348799488.2387638</v>
      </c>
      <c r="AY74" s="107">
        <f>SUBTOTAL(9,AY12:AY72)</f>
        <v>-25550768.286382921</v>
      </c>
      <c r="AZ74" s="107">
        <f t="shared" ref="AZ74" si="187">SUBTOTAL(9,AZ12:AZ72)</f>
        <v>-7374350256.5251455</v>
      </c>
      <c r="BA74" s="107">
        <f>SUBTOTAL(9,BA12:BA72)</f>
        <v>-25948016.161170833</v>
      </c>
      <c r="BB74" s="107">
        <f t="shared" ref="BB74" si="188">SUBTOTAL(9,BB12:BB72)</f>
        <v>-7400298272.6863146</v>
      </c>
      <c r="BD74" s="109">
        <f>SUBTOTAL(9,BD12:BD72)</f>
        <v>-7251114638.4457006</v>
      </c>
    </row>
    <row r="75" spans="1:56" s="110" customFormat="1">
      <c r="A75" s="91"/>
      <c r="B75"/>
      <c r="C75"/>
      <c r="D75" s="117"/>
      <c r="E75" s="117"/>
      <c r="F75" s="117"/>
      <c r="G75" s="117"/>
      <c r="BD75" s="104"/>
    </row>
    <row r="76" spans="1:56" s="110" customFormat="1">
      <c r="A76"/>
      <c r="B76"/>
      <c r="C76"/>
      <c r="D76" s="117"/>
      <c r="E76" s="117"/>
      <c r="F76" s="117"/>
      <c r="G76" s="117"/>
      <c r="BD76" s="104"/>
    </row>
    <row r="77" spans="1:56" s="110" customFormat="1">
      <c r="A77" s="91" t="s">
        <v>180</v>
      </c>
      <c r="B77"/>
      <c r="C77"/>
      <c r="D77" s="117"/>
      <c r="E77" s="117"/>
      <c r="F77" s="117"/>
      <c r="G77" s="117"/>
      <c r="BD77" s="104"/>
    </row>
    <row r="78" spans="1:56" s="110" customFormat="1">
      <c r="A78" s="91"/>
      <c r="B78"/>
      <c r="C78"/>
      <c r="D78" s="117"/>
      <c r="E78" s="117"/>
      <c r="F78" s="117"/>
      <c r="G78" s="117"/>
      <c r="BD78" s="104"/>
    </row>
    <row r="79" spans="1:56" s="110" customFormat="1">
      <c r="A79" s="91" t="s">
        <v>114</v>
      </c>
      <c r="B79"/>
      <c r="C79"/>
      <c r="D79" s="117"/>
      <c r="E79" s="117"/>
      <c r="F79" s="117"/>
      <c r="G79" s="117"/>
      <c r="BD79" s="104"/>
    </row>
    <row r="80" spans="1:56" s="110" customFormat="1">
      <c r="A80" s="117" t="s">
        <v>96</v>
      </c>
      <c r="B80" s="81" t="s">
        <v>30</v>
      </c>
      <c r="C80" s="81" t="s">
        <v>30</v>
      </c>
      <c r="D80" s="117" t="s">
        <v>115</v>
      </c>
      <c r="E80" s="117" t="s">
        <v>116</v>
      </c>
      <c r="F80" s="117" t="str">
        <f t="shared" ref="F80:F82" si="189">D80&amp;E80&amp;C80</f>
        <v>AINTPCA</v>
      </c>
      <c r="G80" s="117" t="str">
        <f t="shared" ref="G80:G82" si="190">E80&amp;C80</f>
        <v>INTPCA</v>
      </c>
      <c r="H80" s="110">
        <v>0</v>
      </c>
      <c r="I80" s="110">
        <v>0</v>
      </c>
      <c r="J80" s="110">
        <f t="shared" ref="J80:J83" si="191">H80+I80</f>
        <v>0</v>
      </c>
      <c r="K80" s="110">
        <v>0</v>
      </c>
      <c r="L80" s="110">
        <f t="shared" ref="L80:L83" si="192">J80+K80</f>
        <v>0</v>
      </c>
      <c r="M80" s="110">
        <v>0</v>
      </c>
      <c r="N80" s="110">
        <f t="shared" ref="N80:N83" si="193">L80+M80</f>
        <v>0</v>
      </c>
      <c r="O80" s="110">
        <v>0</v>
      </c>
      <c r="P80" s="110">
        <f t="shared" ref="P80:P83" si="194">N80+O80</f>
        <v>0</v>
      </c>
      <c r="Q80" s="110">
        <v>0</v>
      </c>
      <c r="R80" s="110">
        <f t="shared" ref="R80:R83" si="195">P80+Q80</f>
        <v>0</v>
      </c>
      <c r="S80" s="110">
        <v>0</v>
      </c>
      <c r="T80" s="110">
        <f t="shared" ref="T80:T83" si="196">R80+S80</f>
        <v>0</v>
      </c>
      <c r="U80" s="110">
        <v>0</v>
      </c>
      <c r="V80" s="110">
        <f t="shared" ref="V80:V83" si="197">T80+U80</f>
        <v>0</v>
      </c>
      <c r="W80" s="110">
        <v>0</v>
      </c>
      <c r="X80" s="110">
        <f t="shared" ref="X80:X83" si="198">V80+W80</f>
        <v>0</v>
      </c>
      <c r="Y80" s="110">
        <v>0</v>
      </c>
      <c r="Z80" s="110">
        <f t="shared" ref="Z80:Z83" si="199">X80+Y80</f>
        <v>0</v>
      </c>
      <c r="AA80" s="110">
        <v>0</v>
      </c>
      <c r="AB80" s="110">
        <f t="shared" ref="AB80:AB83" si="200">Z80+AA80</f>
        <v>0</v>
      </c>
      <c r="AC80" s="110">
        <v>0</v>
      </c>
      <c r="AD80" s="110">
        <f t="shared" ref="AD80:AD83" si="201">AB80+AC80</f>
        <v>0</v>
      </c>
      <c r="AE80" s="110">
        <v>0</v>
      </c>
      <c r="AF80" s="110">
        <f t="shared" ref="AF80:AF83" si="202">AD80+AE80</f>
        <v>0</v>
      </c>
      <c r="AG80" s="110">
        <v>0</v>
      </c>
      <c r="AH80" s="110">
        <f t="shared" ref="AH80:AH83" si="203">AF80+AG80</f>
        <v>0</v>
      </c>
      <c r="AI80" s="110">
        <v>0</v>
      </c>
      <c r="AJ80" s="110">
        <f t="shared" ref="AJ80:AJ83" si="204">AH80+AI80</f>
        <v>0</v>
      </c>
      <c r="AK80" s="110">
        <v>0</v>
      </c>
      <c r="AL80" s="110">
        <f t="shared" ref="AL80:AL83" si="205">AJ80+AK80</f>
        <v>0</v>
      </c>
      <c r="AM80" s="110">
        <v>0</v>
      </c>
      <c r="AN80" s="110">
        <f t="shared" ref="AN80:AN83" si="206">AL80+AM80</f>
        <v>0</v>
      </c>
      <c r="AO80" s="110">
        <v>0</v>
      </c>
      <c r="AP80" s="110">
        <f t="shared" ref="AP80:AP83" si="207">AN80+AO80</f>
        <v>0</v>
      </c>
      <c r="AQ80" s="110">
        <v>0</v>
      </c>
      <c r="AR80" s="110">
        <f t="shared" ref="AR80:AR83" si="208">AP80+AQ80</f>
        <v>0</v>
      </c>
      <c r="AS80" s="110">
        <v>0</v>
      </c>
      <c r="AT80" s="110">
        <f t="shared" ref="AT80:AT83" si="209">AR80+AS80</f>
        <v>0</v>
      </c>
      <c r="AU80" s="110">
        <v>0</v>
      </c>
      <c r="AV80" s="110">
        <f t="shared" ref="AV80:AV83" si="210">AT80+AU80</f>
        <v>0</v>
      </c>
      <c r="AW80" s="110">
        <v>0</v>
      </c>
      <c r="AX80" s="110">
        <f t="shared" ref="AX80:AX83" si="211">AV80+AW80</f>
        <v>0</v>
      </c>
      <c r="AY80" s="110">
        <v>0</v>
      </c>
      <c r="AZ80" s="110">
        <f t="shared" ref="AZ80:AZ83" si="212">AX80+AY80</f>
        <v>0</v>
      </c>
      <c r="BA80" s="110">
        <v>0</v>
      </c>
      <c r="BB80" s="110">
        <f t="shared" ref="BB80:BB83" si="213">AZ80+BA80</f>
        <v>0</v>
      </c>
      <c r="BD80" s="104">
        <f>AVERAGE(AD80,AF80,AH80,AJ80,AL80,AN80,AP80,AR80,AT80,AV80,AX80,AZ80,BB80)</f>
        <v>0</v>
      </c>
    </row>
    <row r="81" spans="1:56" s="110" customFormat="1">
      <c r="A81" s="117" t="s">
        <v>109</v>
      </c>
      <c r="B81" s="81" t="s">
        <v>42</v>
      </c>
      <c r="C81" s="81" t="s">
        <v>42</v>
      </c>
      <c r="D81" s="117" t="s">
        <v>115</v>
      </c>
      <c r="E81" s="117" t="s">
        <v>116</v>
      </c>
      <c r="F81" s="117" t="str">
        <f t="shared" si="189"/>
        <v>AINTPCN</v>
      </c>
      <c r="G81" s="117" t="str">
        <f t="shared" si="190"/>
        <v>INTPCN</v>
      </c>
      <c r="H81" s="110">
        <v>-97854279.560000002</v>
      </c>
      <c r="I81" s="110">
        <v>-463772.87626515084</v>
      </c>
      <c r="J81" s="110">
        <f t="shared" si="191"/>
        <v>-98318052.436265156</v>
      </c>
      <c r="K81" s="110">
        <v>-463688.25113144552</v>
      </c>
      <c r="L81" s="110">
        <f t="shared" si="192"/>
        <v>-98781740.687396601</v>
      </c>
      <c r="M81" s="110">
        <v>-463603.62599774002</v>
      </c>
      <c r="N81" s="110">
        <f t="shared" si="193"/>
        <v>-99245344.313394338</v>
      </c>
      <c r="O81" s="110">
        <v>-463519.00086403469</v>
      </c>
      <c r="P81" s="110">
        <f t="shared" si="194"/>
        <v>-99708863.314258367</v>
      </c>
      <c r="Q81" s="110">
        <v>-463434.37573032931</v>
      </c>
      <c r="R81" s="110">
        <f t="shared" si="195"/>
        <v>-100172297.6899887</v>
      </c>
      <c r="S81" s="110">
        <v>-463349.75059662398</v>
      </c>
      <c r="T81" s="110">
        <f t="shared" si="196"/>
        <v>-100635647.44058533</v>
      </c>
      <c r="U81" s="110">
        <v>-463287.29202275095</v>
      </c>
      <c r="V81" s="110">
        <f t="shared" si="197"/>
        <v>-101098934.73260808</v>
      </c>
      <c r="W81" s="110">
        <v>-463202.75549412268</v>
      </c>
      <c r="X81" s="110">
        <f t="shared" si="198"/>
        <v>-101562137.4881022</v>
      </c>
      <c r="Y81" s="110">
        <v>-463118.21896549431</v>
      </c>
      <c r="Z81" s="110">
        <f t="shared" si="199"/>
        <v>-102025255.7070677</v>
      </c>
      <c r="AA81" s="110">
        <v>-463033.68243686599</v>
      </c>
      <c r="AB81" s="110">
        <f t="shared" si="200"/>
        <v>-102488289.38950457</v>
      </c>
      <c r="AC81" s="110">
        <v>-462949.14590823761</v>
      </c>
      <c r="AD81" s="110">
        <f t="shared" si="201"/>
        <v>-102951238.5354128</v>
      </c>
      <c r="AE81" s="110">
        <v>-462864.60937960935</v>
      </c>
      <c r="AF81" s="110">
        <f t="shared" si="202"/>
        <v>-103414103.14479241</v>
      </c>
      <c r="AG81" s="110">
        <v>-462780.07285098097</v>
      </c>
      <c r="AH81" s="110">
        <f t="shared" si="203"/>
        <v>-103876883.2176434</v>
      </c>
      <c r="AI81" s="110">
        <v>-462695.53632235265</v>
      </c>
      <c r="AJ81" s="110">
        <f t="shared" si="204"/>
        <v>-104339578.75396575</v>
      </c>
      <c r="AK81" s="110">
        <v>-462610.99979372422</v>
      </c>
      <c r="AL81" s="110">
        <f t="shared" si="205"/>
        <v>-104802189.75375947</v>
      </c>
      <c r="AM81" s="110">
        <v>-462526.46326509601</v>
      </c>
      <c r="AN81" s="110">
        <f t="shared" si="206"/>
        <v>-105264716.21702456</v>
      </c>
      <c r="AO81" s="110">
        <v>-462441.92673646758</v>
      </c>
      <c r="AP81" s="110">
        <f t="shared" si="207"/>
        <v>-105727158.14376104</v>
      </c>
      <c r="AQ81" s="110">
        <v>-462357.39020783926</v>
      </c>
      <c r="AR81" s="110">
        <f t="shared" si="208"/>
        <v>-106189515.53396888</v>
      </c>
      <c r="AS81" s="110">
        <v>-462317.14038075745</v>
      </c>
      <c r="AT81" s="110">
        <f t="shared" si="209"/>
        <v>-106651832.67434964</v>
      </c>
      <c r="AU81" s="110">
        <v>-462232.78087673883</v>
      </c>
      <c r="AV81" s="110">
        <f t="shared" si="210"/>
        <v>-107114065.45522638</v>
      </c>
      <c r="AW81" s="110">
        <v>-462148.42137272016</v>
      </c>
      <c r="AX81" s="110">
        <f t="shared" si="211"/>
        <v>-107576213.8765991</v>
      </c>
      <c r="AY81" s="110">
        <v>-462064.0618687016</v>
      </c>
      <c r="AZ81" s="110">
        <f t="shared" si="212"/>
        <v>-108038277.9384678</v>
      </c>
      <c r="BA81" s="110">
        <v>-461979.70236468298</v>
      </c>
      <c r="BB81" s="110">
        <f t="shared" si="213"/>
        <v>-108500257.64083248</v>
      </c>
      <c r="BD81" s="104">
        <f t="shared" ref="BD81:BD83" si="214">AVERAGE(AD81,AF81,AH81,AJ81,AL81,AN81,AP81,AR81,AT81,AV81,AX81,AZ81,BB81)</f>
        <v>-105726617.76044644</v>
      </c>
    </row>
    <row r="82" spans="1:56" s="110" customFormat="1">
      <c r="A82" s="117" t="s">
        <v>103</v>
      </c>
      <c r="B82" s="80" t="s">
        <v>31</v>
      </c>
      <c r="C82" s="80" t="s">
        <v>31</v>
      </c>
      <c r="D82" s="117" t="s">
        <v>115</v>
      </c>
      <c r="E82" s="117" t="s">
        <v>116</v>
      </c>
      <c r="F82" s="117" t="str">
        <f t="shared" si="189"/>
        <v>AINTPID</v>
      </c>
      <c r="G82" s="117" t="str">
        <f t="shared" si="190"/>
        <v>INTPID</v>
      </c>
      <c r="H82" s="110">
        <v>-766963.59</v>
      </c>
      <c r="I82" s="110">
        <v>-1709.5925</v>
      </c>
      <c r="J82" s="110">
        <f t="shared" si="191"/>
        <v>-768673.1825</v>
      </c>
      <c r="K82" s="110">
        <v>-1709.5925</v>
      </c>
      <c r="L82" s="110">
        <f t="shared" si="192"/>
        <v>-770382.77500000002</v>
      </c>
      <c r="M82" s="110">
        <v>-1709.5925</v>
      </c>
      <c r="N82" s="110">
        <f t="shared" si="193"/>
        <v>-772092.36750000005</v>
      </c>
      <c r="O82" s="110">
        <v>-1709.5925</v>
      </c>
      <c r="P82" s="110">
        <f t="shared" si="194"/>
        <v>-773801.96000000008</v>
      </c>
      <c r="Q82" s="110">
        <v>-1709.5925</v>
      </c>
      <c r="R82" s="110">
        <f t="shared" si="195"/>
        <v>-775511.55250000011</v>
      </c>
      <c r="S82" s="110">
        <v>-1709.5925</v>
      </c>
      <c r="T82" s="110">
        <f t="shared" si="196"/>
        <v>-777221.14500000014</v>
      </c>
      <c r="U82" s="110">
        <v>-1709.5925</v>
      </c>
      <c r="V82" s="110">
        <f t="shared" si="197"/>
        <v>-778930.73750000016</v>
      </c>
      <c r="W82" s="110">
        <v>-1709.5925</v>
      </c>
      <c r="X82" s="110">
        <f t="shared" si="198"/>
        <v>-780640.33000000019</v>
      </c>
      <c r="Y82" s="110">
        <v>-1709.5925</v>
      </c>
      <c r="Z82" s="110">
        <f t="shared" si="199"/>
        <v>-782349.92250000022</v>
      </c>
      <c r="AA82" s="110">
        <v>-1709.5925</v>
      </c>
      <c r="AB82" s="110">
        <f t="shared" si="200"/>
        <v>-784059.51500000025</v>
      </c>
      <c r="AC82" s="110">
        <v>-1709.5925</v>
      </c>
      <c r="AD82" s="110">
        <f t="shared" si="201"/>
        <v>-785769.10750000027</v>
      </c>
      <c r="AE82" s="110">
        <v>-1709.5925</v>
      </c>
      <c r="AF82" s="110">
        <f t="shared" si="202"/>
        <v>-787478.7000000003</v>
      </c>
      <c r="AG82" s="110">
        <v>-1709.5925</v>
      </c>
      <c r="AH82" s="110">
        <f t="shared" si="203"/>
        <v>-789188.29250000033</v>
      </c>
      <c r="AI82" s="110">
        <v>-1709.5925</v>
      </c>
      <c r="AJ82" s="110">
        <f t="shared" si="204"/>
        <v>-790897.88500000036</v>
      </c>
      <c r="AK82" s="110">
        <v>-1709.5925</v>
      </c>
      <c r="AL82" s="110">
        <f t="shared" si="205"/>
        <v>-792607.47750000039</v>
      </c>
      <c r="AM82" s="110">
        <v>-1709.5925</v>
      </c>
      <c r="AN82" s="110">
        <f t="shared" si="206"/>
        <v>-794317.07000000041</v>
      </c>
      <c r="AO82" s="110">
        <v>-1709.5925</v>
      </c>
      <c r="AP82" s="110">
        <f t="shared" si="207"/>
        <v>-796026.66250000044</v>
      </c>
      <c r="AQ82" s="110">
        <v>-1709.5925</v>
      </c>
      <c r="AR82" s="110">
        <f t="shared" si="208"/>
        <v>-797736.25500000047</v>
      </c>
      <c r="AS82" s="110">
        <v>-1709.5925</v>
      </c>
      <c r="AT82" s="110">
        <f t="shared" si="209"/>
        <v>-799445.8475000005</v>
      </c>
      <c r="AU82" s="110">
        <v>-1709.5925</v>
      </c>
      <c r="AV82" s="110">
        <f t="shared" si="210"/>
        <v>-801155.44000000053</v>
      </c>
      <c r="AW82" s="110">
        <v>-1709.5925</v>
      </c>
      <c r="AX82" s="110">
        <f t="shared" si="211"/>
        <v>-802865.03250000055</v>
      </c>
      <c r="AY82" s="110">
        <v>-1709.5925</v>
      </c>
      <c r="AZ82" s="110">
        <f t="shared" si="212"/>
        <v>-804574.62500000058</v>
      </c>
      <c r="BA82" s="110">
        <v>-1709.5925</v>
      </c>
      <c r="BB82" s="110">
        <f t="shared" si="213"/>
        <v>-806284.21750000061</v>
      </c>
      <c r="BD82" s="104">
        <f t="shared" si="214"/>
        <v>-796026.66250000044</v>
      </c>
    </row>
    <row r="83" spans="1:56" s="110" customFormat="1">
      <c r="A83" s="117" t="s">
        <v>82</v>
      </c>
      <c r="B83" s="118" t="s">
        <v>15</v>
      </c>
      <c r="C83" s="118" t="s">
        <v>17</v>
      </c>
      <c r="D83" s="117" t="s">
        <v>115</v>
      </c>
      <c r="E83" s="117" t="s">
        <v>116</v>
      </c>
      <c r="F83" s="117" t="str">
        <f>D83&amp;E83&amp;C83</f>
        <v>AINTPDGU</v>
      </c>
      <c r="G83" s="117" t="str">
        <f>E83&amp;C83</f>
        <v>INTPDGU</v>
      </c>
      <c r="H83" s="110">
        <v>-357775.41</v>
      </c>
      <c r="I83" s="110">
        <v>-175.75174001263258</v>
      </c>
      <c r="J83" s="110">
        <f t="shared" si="191"/>
        <v>-357951.16174001258</v>
      </c>
      <c r="K83" s="110">
        <v>-172.91831721933113</v>
      </c>
      <c r="L83" s="110">
        <f t="shared" si="192"/>
        <v>-358124.08005723194</v>
      </c>
      <c r="M83" s="110">
        <v>-170.08489442602968</v>
      </c>
      <c r="N83" s="110">
        <f t="shared" si="193"/>
        <v>-358294.16495165799</v>
      </c>
      <c r="O83" s="110">
        <v>-167.25147163272777</v>
      </c>
      <c r="P83" s="110">
        <f t="shared" si="194"/>
        <v>-358461.41642329074</v>
      </c>
      <c r="Q83" s="110">
        <v>-164.41804883942655</v>
      </c>
      <c r="R83" s="110">
        <f t="shared" si="195"/>
        <v>-358625.83447213017</v>
      </c>
      <c r="S83" s="110">
        <v>-161.58462604612464</v>
      </c>
      <c r="T83" s="110">
        <f t="shared" si="196"/>
        <v>-358787.41909817629</v>
      </c>
      <c r="U83" s="110">
        <v>-173.61223702036364</v>
      </c>
      <c r="V83" s="110">
        <f t="shared" si="197"/>
        <v>-358961.03133519663</v>
      </c>
      <c r="W83" s="110">
        <v>-170.81330672508329</v>
      </c>
      <c r="X83" s="110">
        <f t="shared" si="198"/>
        <v>-359131.84464192169</v>
      </c>
      <c r="Y83" s="110">
        <v>-168.01437642980295</v>
      </c>
      <c r="Z83" s="110">
        <f t="shared" si="199"/>
        <v>-359299.85901835148</v>
      </c>
      <c r="AA83" s="110">
        <v>-165.21544613452238</v>
      </c>
      <c r="AB83" s="110">
        <f t="shared" si="200"/>
        <v>-359465.07446448598</v>
      </c>
      <c r="AC83" s="110">
        <v>-162.41651583924204</v>
      </c>
      <c r="AD83" s="110">
        <f t="shared" si="201"/>
        <v>-359627.49098032521</v>
      </c>
      <c r="AE83" s="110">
        <v>-159.6175855439617</v>
      </c>
      <c r="AF83" s="110">
        <f t="shared" si="202"/>
        <v>-359787.10856586916</v>
      </c>
      <c r="AG83" s="110">
        <v>-156.81865524868135</v>
      </c>
      <c r="AH83" s="110">
        <f t="shared" si="203"/>
        <v>-359943.92722111783</v>
      </c>
      <c r="AI83" s="110">
        <v>-154.01972495340101</v>
      </c>
      <c r="AJ83" s="110">
        <f t="shared" si="204"/>
        <v>-360097.94694607123</v>
      </c>
      <c r="AK83" s="110">
        <v>-151.22079465812044</v>
      </c>
      <c r="AL83" s="110">
        <f t="shared" si="205"/>
        <v>-360249.16774072935</v>
      </c>
      <c r="AM83" s="110">
        <v>-148.4218643628401</v>
      </c>
      <c r="AN83" s="110">
        <f t="shared" si="206"/>
        <v>-360397.58960509219</v>
      </c>
      <c r="AO83" s="110">
        <v>-145.62293406755975</v>
      </c>
      <c r="AP83" s="110">
        <f t="shared" si="207"/>
        <v>-360543.21253915975</v>
      </c>
      <c r="AQ83" s="110">
        <v>-142.82400377227918</v>
      </c>
      <c r="AR83" s="110">
        <f t="shared" si="208"/>
        <v>-360686.03654293204</v>
      </c>
      <c r="AS83" s="110">
        <v>-169.38532125187226</v>
      </c>
      <c r="AT83" s="110">
        <f t="shared" si="209"/>
        <v>-360855.42186418391</v>
      </c>
      <c r="AU83" s="110">
        <v>-166.65453616803075</v>
      </c>
      <c r="AV83" s="110">
        <f t="shared" si="210"/>
        <v>-361022.07640035194</v>
      </c>
      <c r="AW83" s="110">
        <v>-163.92375108418832</v>
      </c>
      <c r="AX83" s="110">
        <f t="shared" si="211"/>
        <v>-361186.00015143614</v>
      </c>
      <c r="AY83" s="110">
        <v>-161.19296600034659</v>
      </c>
      <c r="AZ83" s="110">
        <f t="shared" si="212"/>
        <v>-361347.19311743649</v>
      </c>
      <c r="BA83" s="110">
        <v>-158.46218091650439</v>
      </c>
      <c r="BB83" s="110">
        <f t="shared" si="213"/>
        <v>-361505.655298353</v>
      </c>
      <c r="BD83" s="104">
        <f t="shared" si="214"/>
        <v>-360557.60207485064</v>
      </c>
    </row>
    <row r="84" spans="1:56" s="110" customFormat="1" hidden="1">
      <c r="A84" s="117"/>
      <c r="B84" s="118"/>
      <c r="C84" s="118"/>
      <c r="D84" s="117"/>
      <c r="E84" s="117"/>
      <c r="F84" s="117"/>
      <c r="G84" s="117"/>
      <c r="BD84" s="104"/>
    </row>
    <row r="85" spans="1:56" s="110" customFormat="1">
      <c r="A85" t="s">
        <v>99</v>
      </c>
      <c r="B85" s="81" t="s">
        <v>32</v>
      </c>
      <c r="C85" s="81" t="s">
        <v>32</v>
      </c>
      <c r="D85" s="117" t="s">
        <v>115</v>
      </c>
      <c r="E85" s="117" t="s">
        <v>116</v>
      </c>
      <c r="F85" s="117" t="str">
        <f t="shared" ref="F85:F95" si="215">D85&amp;E85&amp;C85</f>
        <v>AINTPOR</v>
      </c>
      <c r="G85" s="117" t="str">
        <f t="shared" ref="G85:G95" si="216">E85&amp;C85</f>
        <v>INTPOR</v>
      </c>
      <c r="H85" s="110">
        <v>-51762.28</v>
      </c>
      <c r="I85" s="110">
        <v>30757.97894552282</v>
      </c>
      <c r="J85" s="110">
        <f t="shared" ref="J85:J96" si="217">H85+I85</f>
        <v>-21004.301054477179</v>
      </c>
      <c r="K85" s="110">
        <v>30775.961459614031</v>
      </c>
      <c r="L85" s="110">
        <f t="shared" ref="L85:L96" si="218">J85+K85</f>
        <v>9771.6604051368522</v>
      </c>
      <c r="M85" s="110">
        <v>30793.943973705242</v>
      </c>
      <c r="N85" s="110">
        <f t="shared" ref="N85:N96" si="219">L85+M85</f>
        <v>40565.604378842094</v>
      </c>
      <c r="O85" s="110">
        <v>30811.926487796452</v>
      </c>
      <c r="P85" s="110">
        <f t="shared" ref="P85:P96" si="220">N85+O85</f>
        <v>71377.530866638554</v>
      </c>
      <c r="Q85" s="110">
        <v>30829.909001887663</v>
      </c>
      <c r="R85" s="110">
        <f t="shared" ref="R85:R96" si="221">P85+Q85</f>
        <v>102207.43986852621</v>
      </c>
      <c r="S85" s="110">
        <v>30847.891515978878</v>
      </c>
      <c r="T85" s="110">
        <f t="shared" ref="T85:T96" si="222">R85+S85</f>
        <v>133055.33138450509</v>
      </c>
      <c r="U85" s="110">
        <v>27592.364722223119</v>
      </c>
      <c r="V85" s="110">
        <f t="shared" ref="V85:V96" si="223">T85+U85</f>
        <v>160647.6961067282</v>
      </c>
      <c r="W85" s="110">
        <v>27608.496474192452</v>
      </c>
      <c r="X85" s="110">
        <f t="shared" ref="X85:X96" si="224">V85+W85</f>
        <v>188256.19258092064</v>
      </c>
      <c r="Y85" s="110">
        <v>27624.628226161789</v>
      </c>
      <c r="Z85" s="110">
        <f t="shared" ref="Z85:Z96" si="225">X85+Y85</f>
        <v>215880.82080708243</v>
      </c>
      <c r="AA85" s="110">
        <v>27640.759978131126</v>
      </c>
      <c r="AB85" s="110">
        <f t="shared" ref="AB85:AB96" si="226">Z85+AA85</f>
        <v>243521.58078521356</v>
      </c>
      <c r="AC85" s="110">
        <v>27656.891730100462</v>
      </c>
      <c r="AD85" s="110">
        <f t="shared" ref="AD85:AD96" si="227">AB85+AC85</f>
        <v>271178.472515314</v>
      </c>
      <c r="AE85" s="110">
        <v>27673.023482069795</v>
      </c>
      <c r="AF85" s="110">
        <f t="shared" ref="AF85:AF96" si="228">AD85+AE85</f>
        <v>298851.49599738378</v>
      </c>
      <c r="AG85" s="110">
        <v>27689.155234039132</v>
      </c>
      <c r="AH85" s="110">
        <f t="shared" ref="AH85:AH96" si="229">AF85+AG85</f>
        <v>326540.6512314229</v>
      </c>
      <c r="AI85" s="110">
        <v>27705.286986008468</v>
      </c>
      <c r="AJ85" s="110">
        <f t="shared" ref="AJ85:AJ96" si="230">AH85+AI85</f>
        <v>354245.93821743137</v>
      </c>
      <c r="AK85" s="110">
        <v>27721.418737977805</v>
      </c>
      <c r="AL85" s="110">
        <f t="shared" ref="AL85:AL96" si="231">AJ85+AK85</f>
        <v>381967.35695540917</v>
      </c>
      <c r="AM85" s="110">
        <v>27737.550489947138</v>
      </c>
      <c r="AN85" s="110">
        <f t="shared" ref="AN85:AN96" si="232">AL85+AM85</f>
        <v>409704.90744535631</v>
      </c>
      <c r="AO85" s="110">
        <v>27753.682241916475</v>
      </c>
      <c r="AP85" s="110">
        <f t="shared" ref="AP85:AP96" si="233">AN85+AO85</f>
        <v>437458.58968727279</v>
      </c>
      <c r="AQ85" s="110">
        <v>27769.813993885811</v>
      </c>
      <c r="AR85" s="110">
        <f t="shared" ref="AR85:AR96" si="234">AP85+AQ85</f>
        <v>465228.40368115861</v>
      </c>
      <c r="AS85" s="110">
        <v>21912.746931090136</v>
      </c>
      <c r="AT85" s="110">
        <f t="shared" ref="AT85:AT96" si="235">AR85+AS85</f>
        <v>487141.15061224875</v>
      </c>
      <c r="AU85" s="110">
        <v>21925.558120055553</v>
      </c>
      <c r="AV85" s="110">
        <f t="shared" ref="AV85:AV96" si="236">AT85+AU85</f>
        <v>509066.70873230428</v>
      </c>
      <c r="AW85" s="110">
        <v>21938.369309020974</v>
      </c>
      <c r="AX85" s="110">
        <f t="shared" ref="AX85:AX96" si="237">AV85+AW85</f>
        <v>531005.07804132521</v>
      </c>
      <c r="AY85" s="110">
        <v>21951.180497986392</v>
      </c>
      <c r="AZ85" s="110">
        <f t="shared" ref="AZ85:AZ96" si="238">AX85+AY85</f>
        <v>552956.25853931159</v>
      </c>
      <c r="BA85" s="110">
        <v>21963.991686951813</v>
      </c>
      <c r="BB85" s="110">
        <f t="shared" ref="BB85:BB96" si="239">AZ85+BA85</f>
        <v>574920.25022626342</v>
      </c>
      <c r="BD85" s="104">
        <f t="shared" ref="BD85:BD93" si="240">AVERAGE(AD85,AF85,AH85,AJ85,AL85,AN85,AP85,AR85,AT85,AV85,AX85,AZ85,BB85)</f>
        <v>430789.6355294002</v>
      </c>
    </row>
    <row r="86" spans="1:56" s="110" customFormat="1">
      <c r="A86" t="s">
        <v>110</v>
      </c>
      <c r="B86" s="81" t="s">
        <v>43</v>
      </c>
      <c r="C86" s="81" t="s">
        <v>43</v>
      </c>
      <c r="D86" s="117" t="s">
        <v>115</v>
      </c>
      <c r="E86" s="117" t="s">
        <v>116</v>
      </c>
      <c r="F86" s="117" t="str">
        <f t="shared" si="215"/>
        <v>AINTPSE</v>
      </c>
      <c r="G86" s="117" t="str">
        <f t="shared" si="216"/>
        <v>INTPSE</v>
      </c>
      <c r="H86" s="110">
        <v>-1452676.98</v>
      </c>
      <c r="I86" s="110">
        <v>-22429.295515856509</v>
      </c>
      <c r="J86" s="110">
        <f t="shared" si="217"/>
        <v>-1475106.2755158565</v>
      </c>
      <c r="K86" s="110">
        <v>-22377.763019815324</v>
      </c>
      <c r="L86" s="110">
        <f t="shared" si="218"/>
        <v>-1497484.0385356718</v>
      </c>
      <c r="M86" s="110">
        <v>-22326.230523774142</v>
      </c>
      <c r="N86" s="110">
        <f t="shared" si="219"/>
        <v>-1519810.2690594459</v>
      </c>
      <c r="O86" s="110">
        <v>-22274.69802773296</v>
      </c>
      <c r="P86" s="110">
        <f t="shared" si="220"/>
        <v>-1542084.967087179</v>
      </c>
      <c r="Q86" s="110">
        <v>-22223.165531691779</v>
      </c>
      <c r="R86" s="110">
        <f t="shared" si="221"/>
        <v>-1564308.1326188708</v>
      </c>
      <c r="S86" s="110">
        <v>-22171.633035650597</v>
      </c>
      <c r="T86" s="110">
        <f t="shared" si="222"/>
        <v>-1586479.7656545215</v>
      </c>
      <c r="U86" s="110">
        <v>-22189.811982537474</v>
      </c>
      <c r="V86" s="110">
        <f t="shared" si="223"/>
        <v>-1608669.5776370589</v>
      </c>
      <c r="W86" s="110">
        <v>-22138.829712615698</v>
      </c>
      <c r="X86" s="110">
        <f t="shared" si="224"/>
        <v>-1630808.4073496745</v>
      </c>
      <c r="Y86" s="110">
        <v>-22087.847442693925</v>
      </c>
      <c r="Z86" s="110">
        <f t="shared" si="225"/>
        <v>-1652896.2547923685</v>
      </c>
      <c r="AA86" s="110">
        <v>-22036.865172772148</v>
      </c>
      <c r="AB86" s="110">
        <f t="shared" si="226"/>
        <v>-1674933.1199651407</v>
      </c>
      <c r="AC86" s="110">
        <v>-21985.882902850375</v>
      </c>
      <c r="AD86" s="110">
        <f t="shared" si="227"/>
        <v>-1696919.0028679911</v>
      </c>
      <c r="AE86" s="110">
        <v>-21934.900632928598</v>
      </c>
      <c r="AF86" s="110">
        <f t="shared" si="228"/>
        <v>-1718853.9035009197</v>
      </c>
      <c r="AG86" s="110">
        <v>-21883.918363006829</v>
      </c>
      <c r="AH86" s="110">
        <f t="shared" si="229"/>
        <v>-1740737.8218639265</v>
      </c>
      <c r="AI86" s="110">
        <v>-21832.936093085053</v>
      </c>
      <c r="AJ86" s="110">
        <f t="shared" si="230"/>
        <v>-1762570.7579570115</v>
      </c>
      <c r="AK86" s="110">
        <v>-21781.953823163276</v>
      </c>
      <c r="AL86" s="110">
        <f t="shared" si="231"/>
        <v>-1784352.7117801746</v>
      </c>
      <c r="AM86" s="110">
        <v>-21730.971553241503</v>
      </c>
      <c r="AN86" s="110">
        <f t="shared" si="232"/>
        <v>-1806083.6833334162</v>
      </c>
      <c r="AO86" s="110">
        <v>-21679.989283319726</v>
      </c>
      <c r="AP86" s="110">
        <f t="shared" si="233"/>
        <v>-1827763.672616736</v>
      </c>
      <c r="AQ86" s="110">
        <v>-21629.007013397953</v>
      </c>
      <c r="AR86" s="110">
        <f t="shared" si="234"/>
        <v>-1849392.679630134</v>
      </c>
      <c r="AS86" s="110">
        <v>-21715.958974224657</v>
      </c>
      <c r="AT86" s="110">
        <f t="shared" si="235"/>
        <v>-1871108.6386043588</v>
      </c>
      <c r="AU86" s="110">
        <v>-21666.065406721453</v>
      </c>
      <c r="AV86" s="110">
        <f t="shared" si="236"/>
        <v>-1892774.7040110803</v>
      </c>
      <c r="AW86" s="110">
        <v>-21616.171839218248</v>
      </c>
      <c r="AX86" s="110">
        <f t="shared" si="237"/>
        <v>-1914390.8758502987</v>
      </c>
      <c r="AY86" s="110">
        <v>-21566.278271715044</v>
      </c>
      <c r="AZ86" s="110">
        <f t="shared" si="238"/>
        <v>-1935957.1541220138</v>
      </c>
      <c r="BA86" s="110">
        <v>-21516.384704211847</v>
      </c>
      <c r="BB86" s="110">
        <f t="shared" si="239"/>
        <v>-1957473.5388262258</v>
      </c>
      <c r="BD86" s="104">
        <f t="shared" si="240"/>
        <v>-1827567.6265357141</v>
      </c>
    </row>
    <row r="87" spans="1:56" s="110" customFormat="1">
      <c r="A87" t="s">
        <v>83</v>
      </c>
      <c r="B87" s="81" t="s">
        <v>15</v>
      </c>
      <c r="C87" s="81" t="s">
        <v>15</v>
      </c>
      <c r="D87" s="117" t="s">
        <v>115</v>
      </c>
      <c r="E87" s="117" t="s">
        <v>116</v>
      </c>
      <c r="F87" s="117" t="str">
        <f t="shared" si="215"/>
        <v>AINTPSG</v>
      </c>
      <c r="G87" s="117" t="str">
        <f t="shared" si="216"/>
        <v>INTPSG</v>
      </c>
      <c r="H87" s="110">
        <v>-49291669.609999999</v>
      </c>
      <c r="I87" s="110">
        <v>419592.53119586298</v>
      </c>
      <c r="J87" s="110">
        <f t="shared" si="217"/>
        <v>-48872077.078804135</v>
      </c>
      <c r="K87" s="110">
        <v>422475.65289134573</v>
      </c>
      <c r="L87" s="110">
        <f t="shared" si="218"/>
        <v>-48449601.42591279</v>
      </c>
      <c r="M87" s="110">
        <v>425257.17244842841</v>
      </c>
      <c r="N87" s="110">
        <f t="shared" si="219"/>
        <v>-48024344.253464364</v>
      </c>
      <c r="O87" s="110">
        <v>427985.49048590648</v>
      </c>
      <c r="P87" s="110">
        <f t="shared" si="220"/>
        <v>-47596358.762978457</v>
      </c>
      <c r="Q87" s="110">
        <v>429891.56972803018</v>
      </c>
      <c r="R87" s="110">
        <f t="shared" si="221"/>
        <v>-47166467.193250425</v>
      </c>
      <c r="S87" s="110">
        <v>430986.0192159001</v>
      </c>
      <c r="T87" s="110">
        <f t="shared" si="222"/>
        <v>-46735481.174034528</v>
      </c>
      <c r="U87" s="110">
        <v>407328.64211068238</v>
      </c>
      <c r="V87" s="110">
        <f t="shared" si="223"/>
        <v>-46328152.531923845</v>
      </c>
      <c r="W87" s="110">
        <v>410123.00036206993</v>
      </c>
      <c r="X87" s="110">
        <f t="shared" si="224"/>
        <v>-45918029.531561777</v>
      </c>
      <c r="Y87" s="110">
        <v>412917.35861345724</v>
      </c>
      <c r="Z87" s="110">
        <f t="shared" si="225"/>
        <v>-45505112.172948323</v>
      </c>
      <c r="AA87" s="110">
        <v>415711.71686484473</v>
      </c>
      <c r="AB87" s="110">
        <f t="shared" si="226"/>
        <v>-45089400.456083477</v>
      </c>
      <c r="AC87" s="110">
        <v>418506.07511623215</v>
      </c>
      <c r="AD87" s="110">
        <f t="shared" si="227"/>
        <v>-44670894.380967245</v>
      </c>
      <c r="AE87" s="110">
        <v>421300.43336761958</v>
      </c>
      <c r="AF87" s="110">
        <f t="shared" si="228"/>
        <v>-44249593.947599627</v>
      </c>
      <c r="AG87" s="110">
        <v>424094.79161900695</v>
      </c>
      <c r="AH87" s="110">
        <f t="shared" si="229"/>
        <v>-43825499.155980617</v>
      </c>
      <c r="AI87" s="110">
        <v>426889.14987039438</v>
      </c>
      <c r="AJ87" s="110">
        <f t="shared" si="230"/>
        <v>-43398610.006110221</v>
      </c>
      <c r="AK87" s="110">
        <v>429683.50812178187</v>
      </c>
      <c r="AL87" s="110">
        <f t="shared" si="231"/>
        <v>-42968926.49798844</v>
      </c>
      <c r="AM87" s="110">
        <v>431250.03895811533</v>
      </c>
      <c r="AN87" s="110">
        <f t="shared" si="232"/>
        <v>-42537676.459030323</v>
      </c>
      <c r="AO87" s="110">
        <v>428604.5424183897</v>
      </c>
      <c r="AP87" s="110">
        <f t="shared" si="233"/>
        <v>-42109071.916611932</v>
      </c>
      <c r="AQ87" s="110">
        <v>417943.64903073513</v>
      </c>
      <c r="AR87" s="110">
        <f t="shared" si="234"/>
        <v>-41691128.267581195</v>
      </c>
      <c r="AS87" s="110">
        <v>403547.77843901078</v>
      </c>
      <c r="AT87" s="110">
        <f t="shared" si="235"/>
        <v>-41287580.489142187</v>
      </c>
      <c r="AU87" s="110">
        <v>406316.19918808172</v>
      </c>
      <c r="AV87" s="110">
        <f t="shared" si="236"/>
        <v>-40881264.289954104</v>
      </c>
      <c r="AW87" s="110">
        <v>409084.61993715266</v>
      </c>
      <c r="AX87" s="110">
        <f t="shared" si="237"/>
        <v>-40472179.670016952</v>
      </c>
      <c r="AY87" s="110">
        <v>411853.0406862236</v>
      </c>
      <c r="AZ87" s="110">
        <f t="shared" si="238"/>
        <v>-40060326.629330732</v>
      </c>
      <c r="BA87" s="110">
        <v>414621.46143529454</v>
      </c>
      <c r="BB87" s="110">
        <f t="shared" si="239"/>
        <v>-39645705.167895436</v>
      </c>
      <c r="BD87" s="104">
        <f t="shared" si="240"/>
        <v>-42138342.836785309</v>
      </c>
    </row>
    <row r="88" spans="1:56" s="110" customFormat="1">
      <c r="A88" t="s">
        <v>117</v>
      </c>
      <c r="B88" s="81" t="s">
        <v>21</v>
      </c>
      <c r="C88" s="81" t="s">
        <v>21</v>
      </c>
      <c r="D88" s="117" t="s">
        <v>115</v>
      </c>
      <c r="E88" s="117" t="s">
        <v>116</v>
      </c>
      <c r="F88" s="117" t="str">
        <f t="shared" si="215"/>
        <v>AINTPSG-P</v>
      </c>
      <c r="G88" s="117" t="str">
        <f t="shared" si="216"/>
        <v>INTPSG-P</v>
      </c>
      <c r="H88" s="110">
        <v>-15377659.780000001</v>
      </c>
      <c r="I88" s="110">
        <v>11869.01886487531</v>
      </c>
      <c r="J88" s="110">
        <f t="shared" si="217"/>
        <v>-15365790.761135126</v>
      </c>
      <c r="K88" s="110">
        <v>12371.651299747144</v>
      </c>
      <c r="L88" s="110">
        <f t="shared" si="218"/>
        <v>-15353419.109835379</v>
      </c>
      <c r="M88" s="110">
        <v>12874.283734618919</v>
      </c>
      <c r="N88" s="110">
        <f t="shared" si="219"/>
        <v>-15340544.826100759</v>
      </c>
      <c r="O88" s="110">
        <v>13376.916169490753</v>
      </c>
      <c r="P88" s="110">
        <f t="shared" si="220"/>
        <v>-15327167.909931269</v>
      </c>
      <c r="Q88" s="110">
        <v>13879.548604362528</v>
      </c>
      <c r="R88" s="110">
        <f t="shared" si="221"/>
        <v>-15313288.361326907</v>
      </c>
      <c r="S88" s="110">
        <v>14382.181039234361</v>
      </c>
      <c r="T88" s="110">
        <f t="shared" si="222"/>
        <v>-15298906.180287672</v>
      </c>
      <c r="U88" s="110">
        <v>11704.75735480545</v>
      </c>
      <c r="V88" s="110">
        <f t="shared" si="223"/>
        <v>-15287201.422932867</v>
      </c>
      <c r="W88" s="110">
        <v>12200.43359863045</v>
      </c>
      <c r="X88" s="110">
        <f t="shared" si="224"/>
        <v>-15275000.989334237</v>
      </c>
      <c r="Y88" s="110">
        <v>12696.109842455451</v>
      </c>
      <c r="Z88" s="110">
        <f t="shared" si="225"/>
        <v>-15262304.879491782</v>
      </c>
      <c r="AA88" s="110">
        <v>13191.786086280452</v>
      </c>
      <c r="AB88" s="110">
        <f t="shared" si="226"/>
        <v>-15249113.093405502</v>
      </c>
      <c r="AC88" s="110">
        <v>13687.462330105453</v>
      </c>
      <c r="AD88" s="110">
        <f t="shared" si="227"/>
        <v>-15235425.631075397</v>
      </c>
      <c r="AE88" s="110">
        <v>14183.138573930453</v>
      </c>
      <c r="AF88" s="110">
        <f t="shared" si="228"/>
        <v>-15221242.492501467</v>
      </c>
      <c r="AG88" s="110">
        <v>14678.814817755454</v>
      </c>
      <c r="AH88" s="110">
        <f t="shared" si="229"/>
        <v>-15206563.677683713</v>
      </c>
      <c r="AI88" s="110">
        <v>15174.491061580455</v>
      </c>
      <c r="AJ88" s="110">
        <f t="shared" si="230"/>
        <v>-15191389.186622132</v>
      </c>
      <c r="AK88" s="110">
        <v>15670.167305405455</v>
      </c>
      <c r="AL88" s="110">
        <f t="shared" si="231"/>
        <v>-15175719.019316725</v>
      </c>
      <c r="AM88" s="110">
        <v>16165.843549230456</v>
      </c>
      <c r="AN88" s="110">
        <f t="shared" si="232"/>
        <v>-15159553.175767494</v>
      </c>
      <c r="AO88" s="110">
        <v>16661.519793055457</v>
      </c>
      <c r="AP88" s="110">
        <f t="shared" si="233"/>
        <v>-15142891.655974438</v>
      </c>
      <c r="AQ88" s="110">
        <v>17157.196036880458</v>
      </c>
      <c r="AR88" s="110">
        <f t="shared" si="234"/>
        <v>-15125734.459937558</v>
      </c>
      <c r="AS88" s="110">
        <v>11380.780935188843</v>
      </c>
      <c r="AT88" s="110">
        <f t="shared" si="235"/>
        <v>-15114353.679002369</v>
      </c>
      <c r="AU88" s="110">
        <v>11862.737337594182</v>
      </c>
      <c r="AV88" s="110">
        <f t="shared" si="236"/>
        <v>-15102490.941664774</v>
      </c>
      <c r="AW88" s="110">
        <v>12344.693739999551</v>
      </c>
      <c r="AX88" s="110">
        <f t="shared" si="237"/>
        <v>-15090146.247924775</v>
      </c>
      <c r="AY88" s="110">
        <v>12826.650142404862</v>
      </c>
      <c r="AZ88" s="110">
        <f t="shared" si="238"/>
        <v>-15077319.59778237</v>
      </c>
      <c r="BA88" s="110">
        <v>13308.606544810231</v>
      </c>
      <c r="BB88" s="110">
        <f t="shared" si="239"/>
        <v>-15064010.99123756</v>
      </c>
      <c r="BD88" s="104">
        <f t="shared" si="240"/>
        <v>-15146680.058191597</v>
      </c>
    </row>
    <row r="89" spans="1:56" s="110" customFormat="1">
      <c r="A89" t="s">
        <v>117</v>
      </c>
      <c r="B89" s="81" t="s">
        <v>22</v>
      </c>
      <c r="C89" s="81" t="s">
        <v>22</v>
      </c>
      <c r="D89" s="117" t="s">
        <v>115</v>
      </c>
      <c r="E89" s="117" t="s">
        <v>116</v>
      </c>
      <c r="F89" s="117" t="str">
        <f t="shared" si="215"/>
        <v>AINTPSG-U</v>
      </c>
      <c r="G89" s="117" t="str">
        <f t="shared" si="216"/>
        <v>INTPSG-U</v>
      </c>
      <c r="H89" s="110">
        <v>-3523610.17</v>
      </c>
      <c r="I89" s="110">
        <v>-17871.032754651678</v>
      </c>
      <c r="J89" s="110">
        <f t="shared" si="217"/>
        <v>-3541481.2027546517</v>
      </c>
      <c r="K89" s="110">
        <v>-17849.659653313804</v>
      </c>
      <c r="L89" s="110">
        <f t="shared" si="218"/>
        <v>-3559330.8624079656</v>
      </c>
      <c r="M89" s="110">
        <v>-17828.286551975922</v>
      </c>
      <c r="N89" s="110">
        <f t="shared" si="219"/>
        <v>-3577159.1489599417</v>
      </c>
      <c r="O89" s="110">
        <v>-17806.913450638047</v>
      </c>
      <c r="P89" s="110">
        <f t="shared" si="220"/>
        <v>-3594966.0624105795</v>
      </c>
      <c r="Q89" s="110">
        <v>-17785.540349300165</v>
      </c>
      <c r="R89" s="110">
        <f t="shared" si="221"/>
        <v>-3612751.6027598795</v>
      </c>
      <c r="S89" s="110">
        <v>-17764.16724796229</v>
      </c>
      <c r="T89" s="110">
        <f t="shared" si="222"/>
        <v>-3630515.7700078418</v>
      </c>
      <c r="U89" s="110">
        <v>-17781.386574778931</v>
      </c>
      <c r="V89" s="110">
        <f t="shared" si="223"/>
        <v>-3648297.1565826205</v>
      </c>
      <c r="W89" s="110">
        <v>-17760.120686992355</v>
      </c>
      <c r="X89" s="110">
        <f t="shared" si="224"/>
        <v>-3666057.277269613</v>
      </c>
      <c r="Y89" s="110">
        <v>-17738.854799205768</v>
      </c>
      <c r="Z89" s="110">
        <f t="shared" si="225"/>
        <v>-3683796.1320688189</v>
      </c>
      <c r="AA89" s="110">
        <v>-17717.588911419189</v>
      </c>
      <c r="AB89" s="110">
        <f t="shared" si="226"/>
        <v>-3701513.7209802382</v>
      </c>
      <c r="AC89" s="110">
        <v>-17696.323023632602</v>
      </c>
      <c r="AD89" s="110">
        <f t="shared" si="227"/>
        <v>-3719210.0440038708</v>
      </c>
      <c r="AE89" s="110">
        <v>-17675.057135846026</v>
      </c>
      <c r="AF89" s="110">
        <f t="shared" si="228"/>
        <v>-3736885.1011397168</v>
      </c>
      <c r="AG89" s="110">
        <v>-17653.791248059442</v>
      </c>
      <c r="AH89" s="110">
        <f t="shared" si="229"/>
        <v>-3754538.8923877762</v>
      </c>
      <c r="AI89" s="110">
        <v>-17632.525360272866</v>
      </c>
      <c r="AJ89" s="110">
        <f t="shared" si="230"/>
        <v>-3772171.4177480489</v>
      </c>
      <c r="AK89" s="110">
        <v>-17611.259472486279</v>
      </c>
      <c r="AL89" s="110">
        <f t="shared" si="231"/>
        <v>-3789782.677220535</v>
      </c>
      <c r="AM89" s="110">
        <v>-17589.993584699703</v>
      </c>
      <c r="AN89" s="110">
        <f t="shared" si="232"/>
        <v>-3807372.6708052349</v>
      </c>
      <c r="AO89" s="110">
        <v>-17568.727696913113</v>
      </c>
      <c r="AP89" s="110">
        <f t="shared" si="233"/>
        <v>-3824941.3985021482</v>
      </c>
      <c r="AQ89" s="110">
        <v>-17547.461809126537</v>
      </c>
      <c r="AR89" s="110">
        <f t="shared" si="234"/>
        <v>-3842488.8603112749</v>
      </c>
      <c r="AS89" s="110">
        <v>-17602.9935964711</v>
      </c>
      <c r="AT89" s="110">
        <f t="shared" si="235"/>
        <v>-3860091.8539077458</v>
      </c>
      <c r="AU89" s="110">
        <v>-17581.941060159825</v>
      </c>
      <c r="AV89" s="110">
        <f t="shared" si="236"/>
        <v>-3877673.7949679056</v>
      </c>
      <c r="AW89" s="110">
        <v>-17560.888523848545</v>
      </c>
      <c r="AX89" s="110">
        <f t="shared" si="237"/>
        <v>-3895234.6834917543</v>
      </c>
      <c r="AY89" s="110">
        <v>-17539.835987537263</v>
      </c>
      <c r="AZ89" s="110">
        <f t="shared" si="238"/>
        <v>-3912774.5194792915</v>
      </c>
      <c r="BA89" s="110">
        <v>-17518.783451225983</v>
      </c>
      <c r="BB89" s="110">
        <f t="shared" si="239"/>
        <v>-3930293.3029305176</v>
      </c>
      <c r="BD89" s="104">
        <f t="shared" si="240"/>
        <v>-3824881.4782227552</v>
      </c>
    </row>
    <row r="90" spans="1:56" s="110" customFormat="1">
      <c r="A90" t="s">
        <v>108</v>
      </c>
      <c r="B90" s="81" t="s">
        <v>41</v>
      </c>
      <c r="C90" s="81" t="s">
        <v>41</v>
      </c>
      <c r="D90" s="117" t="s">
        <v>115</v>
      </c>
      <c r="E90" s="117" t="s">
        <v>116</v>
      </c>
      <c r="F90" s="117" t="str">
        <f t="shared" si="215"/>
        <v>AINTPSO</v>
      </c>
      <c r="G90" s="117" t="str">
        <f t="shared" si="216"/>
        <v>INTPSO</v>
      </c>
      <c r="H90" s="110">
        <v>-266767978.62</v>
      </c>
      <c r="I90" s="110">
        <v>-944386.10467336129</v>
      </c>
      <c r="J90" s="110">
        <f t="shared" si="217"/>
        <v>-267712364.72467336</v>
      </c>
      <c r="K90" s="110">
        <v>-943843.55996183108</v>
      </c>
      <c r="L90" s="110">
        <f t="shared" si="218"/>
        <v>-268656208.28463519</v>
      </c>
      <c r="M90" s="110">
        <v>-943347.55773508467</v>
      </c>
      <c r="N90" s="110">
        <f t="shared" si="219"/>
        <v>-269599555.84237027</v>
      </c>
      <c r="O90" s="110">
        <v>-945489.85027201672</v>
      </c>
      <c r="P90" s="110">
        <f t="shared" si="220"/>
        <v>-270545045.69264227</v>
      </c>
      <c r="Q90" s="110">
        <v>-949729.90549798694</v>
      </c>
      <c r="R90" s="110">
        <f t="shared" si="221"/>
        <v>-271494775.59814024</v>
      </c>
      <c r="S90" s="110">
        <v>-964328.07490896329</v>
      </c>
      <c r="T90" s="110">
        <f t="shared" si="222"/>
        <v>-272459103.67304921</v>
      </c>
      <c r="U90" s="110">
        <v>-962363.70473797445</v>
      </c>
      <c r="V90" s="110">
        <f t="shared" si="223"/>
        <v>-273421467.37778717</v>
      </c>
      <c r="W90" s="110">
        <v>-961668.01199358015</v>
      </c>
      <c r="X90" s="110">
        <f t="shared" si="224"/>
        <v>-274383135.38978076</v>
      </c>
      <c r="Y90" s="110">
        <v>-959342.7949558011</v>
      </c>
      <c r="Z90" s="110">
        <f t="shared" si="225"/>
        <v>-275342478.18473655</v>
      </c>
      <c r="AA90" s="110">
        <v>-957434.81980842713</v>
      </c>
      <c r="AB90" s="110">
        <f t="shared" si="226"/>
        <v>-276299913.00454497</v>
      </c>
      <c r="AC90" s="110">
        <v>-955691.75547821226</v>
      </c>
      <c r="AD90" s="110">
        <f t="shared" si="227"/>
        <v>-277255604.76002318</v>
      </c>
      <c r="AE90" s="110">
        <v>-958421.93260190322</v>
      </c>
      <c r="AF90" s="110">
        <f t="shared" si="228"/>
        <v>-278214026.69262511</v>
      </c>
      <c r="AG90" s="110">
        <v>-961881.84495902166</v>
      </c>
      <c r="AH90" s="110">
        <f t="shared" si="229"/>
        <v>-279175908.53758413</v>
      </c>
      <c r="AI90" s="110">
        <v>-960895.7738485419</v>
      </c>
      <c r="AJ90" s="110">
        <f t="shared" si="230"/>
        <v>-280136804.31143266</v>
      </c>
      <c r="AK90" s="110">
        <v>-959694.75404603838</v>
      </c>
      <c r="AL90" s="110">
        <f t="shared" si="231"/>
        <v>-281096499.06547868</v>
      </c>
      <c r="AM90" s="110">
        <v>-960027.19067322451</v>
      </c>
      <c r="AN90" s="110">
        <f t="shared" si="232"/>
        <v>-282056526.25615191</v>
      </c>
      <c r="AO90" s="110">
        <v>-962021.00156584207</v>
      </c>
      <c r="AP90" s="110">
        <f t="shared" si="233"/>
        <v>-283018547.25771773</v>
      </c>
      <c r="AQ90" s="110">
        <v>-966849.64303442265</v>
      </c>
      <c r="AR90" s="110">
        <f t="shared" si="234"/>
        <v>-283985396.90075213</v>
      </c>
      <c r="AS90" s="110">
        <v>-967327.56733062922</v>
      </c>
      <c r="AT90" s="110">
        <f t="shared" si="235"/>
        <v>-284952724.46808279</v>
      </c>
      <c r="AU90" s="110">
        <v>-966897.53103790095</v>
      </c>
      <c r="AV90" s="110">
        <f t="shared" si="236"/>
        <v>-285919621.99912071</v>
      </c>
      <c r="AW90" s="110">
        <v>-964611.50780310191</v>
      </c>
      <c r="AX90" s="110">
        <f t="shared" si="237"/>
        <v>-286884233.50692379</v>
      </c>
      <c r="AY90" s="110">
        <v>-962757.88420846581</v>
      </c>
      <c r="AZ90" s="110">
        <f t="shared" si="238"/>
        <v>-287846991.39113224</v>
      </c>
      <c r="BA90" s="110">
        <v>-961075.79109978105</v>
      </c>
      <c r="BB90" s="110">
        <f t="shared" si="239"/>
        <v>-288808067.18223202</v>
      </c>
      <c r="BD90" s="104">
        <f t="shared" si="240"/>
        <v>-283026996.33301979</v>
      </c>
    </row>
    <row r="91" spans="1:56" s="110" customFormat="1">
      <c r="A91" t="s">
        <v>79</v>
      </c>
      <c r="B91" s="118" t="s">
        <v>15</v>
      </c>
      <c r="C91" s="118" t="s">
        <v>16</v>
      </c>
      <c r="D91" s="117" t="s">
        <v>115</v>
      </c>
      <c r="E91" s="117" t="s">
        <v>116</v>
      </c>
      <c r="F91" s="117" t="str">
        <f t="shared" si="215"/>
        <v>AINTPDGP</v>
      </c>
      <c r="G91" s="117" t="str">
        <f t="shared" si="216"/>
        <v>INTPDGP</v>
      </c>
      <c r="H91" s="110">
        <v>0</v>
      </c>
      <c r="I91" s="110">
        <v>0</v>
      </c>
      <c r="J91" s="110">
        <f t="shared" si="217"/>
        <v>0</v>
      </c>
      <c r="K91" s="110">
        <v>0</v>
      </c>
      <c r="L91" s="110">
        <f t="shared" si="218"/>
        <v>0</v>
      </c>
      <c r="M91" s="110">
        <v>0</v>
      </c>
      <c r="N91" s="110">
        <f t="shared" si="219"/>
        <v>0</v>
      </c>
      <c r="O91" s="110">
        <v>0</v>
      </c>
      <c r="P91" s="110">
        <f t="shared" si="220"/>
        <v>0</v>
      </c>
      <c r="Q91" s="110">
        <v>0</v>
      </c>
      <c r="R91" s="110">
        <f t="shared" si="221"/>
        <v>0</v>
      </c>
      <c r="S91" s="110">
        <v>0</v>
      </c>
      <c r="T91" s="110">
        <f t="shared" si="222"/>
        <v>0</v>
      </c>
      <c r="U91" s="110">
        <v>0</v>
      </c>
      <c r="V91" s="110">
        <f t="shared" si="223"/>
        <v>0</v>
      </c>
      <c r="W91" s="110">
        <v>0</v>
      </c>
      <c r="X91" s="110">
        <f t="shared" si="224"/>
        <v>0</v>
      </c>
      <c r="Y91" s="110">
        <v>0</v>
      </c>
      <c r="Z91" s="110">
        <f t="shared" si="225"/>
        <v>0</v>
      </c>
      <c r="AA91" s="110">
        <v>0</v>
      </c>
      <c r="AB91" s="110">
        <f t="shared" si="226"/>
        <v>0</v>
      </c>
      <c r="AC91" s="110">
        <v>0</v>
      </c>
      <c r="AD91" s="110">
        <f t="shared" si="227"/>
        <v>0</v>
      </c>
      <c r="AE91" s="110">
        <v>0</v>
      </c>
      <c r="AF91" s="110">
        <f t="shared" si="228"/>
        <v>0</v>
      </c>
      <c r="AG91" s="110">
        <v>0</v>
      </c>
      <c r="AH91" s="110">
        <f t="shared" si="229"/>
        <v>0</v>
      </c>
      <c r="AI91" s="110">
        <v>0</v>
      </c>
      <c r="AJ91" s="110">
        <f t="shared" si="230"/>
        <v>0</v>
      </c>
      <c r="AK91" s="110">
        <v>0</v>
      </c>
      <c r="AL91" s="110">
        <f t="shared" si="231"/>
        <v>0</v>
      </c>
      <c r="AM91" s="110">
        <v>0</v>
      </c>
      <c r="AN91" s="110">
        <f t="shared" si="232"/>
        <v>0</v>
      </c>
      <c r="AO91" s="110">
        <v>0</v>
      </c>
      <c r="AP91" s="110">
        <f t="shared" si="233"/>
        <v>0</v>
      </c>
      <c r="AQ91" s="110">
        <v>0</v>
      </c>
      <c r="AR91" s="110">
        <f t="shared" si="234"/>
        <v>0</v>
      </c>
      <c r="AS91" s="110">
        <v>0</v>
      </c>
      <c r="AT91" s="110">
        <f t="shared" si="235"/>
        <v>0</v>
      </c>
      <c r="AU91" s="110">
        <v>0</v>
      </c>
      <c r="AV91" s="110">
        <f t="shared" si="236"/>
        <v>0</v>
      </c>
      <c r="AW91" s="110">
        <v>0</v>
      </c>
      <c r="AX91" s="110">
        <f t="shared" si="237"/>
        <v>0</v>
      </c>
      <c r="AY91" s="110">
        <v>0</v>
      </c>
      <c r="AZ91" s="110">
        <f t="shared" si="238"/>
        <v>0</v>
      </c>
      <c r="BA91" s="110">
        <v>0</v>
      </c>
      <c r="BB91" s="110">
        <f t="shared" si="239"/>
        <v>0</v>
      </c>
      <c r="BD91" s="104">
        <f t="shared" si="240"/>
        <v>0</v>
      </c>
    </row>
    <row r="92" spans="1:56" s="110" customFormat="1">
      <c r="A92" t="s">
        <v>102</v>
      </c>
      <c r="B92" s="81" t="s">
        <v>33</v>
      </c>
      <c r="C92" s="81" t="s">
        <v>33</v>
      </c>
      <c r="D92" s="117" t="s">
        <v>115</v>
      </c>
      <c r="E92" s="117" t="s">
        <v>116</v>
      </c>
      <c r="F92" s="117" t="str">
        <f t="shared" si="215"/>
        <v>AINTPUT</v>
      </c>
      <c r="G92" s="117" t="str">
        <f t="shared" si="216"/>
        <v>INTPUT</v>
      </c>
      <c r="H92" s="110">
        <v>-34134.14</v>
      </c>
      <c r="I92" s="110">
        <v>-1021.9902134394779</v>
      </c>
      <c r="J92" s="110">
        <f t="shared" si="217"/>
        <v>-35156.130213439479</v>
      </c>
      <c r="K92" s="110">
        <v>-1021.971590433124</v>
      </c>
      <c r="L92" s="110">
        <f t="shared" si="218"/>
        <v>-36178.101803872603</v>
      </c>
      <c r="M92" s="110">
        <v>-1021.9529674267694</v>
      </c>
      <c r="N92" s="110">
        <f t="shared" si="219"/>
        <v>-37200.054771299372</v>
      </c>
      <c r="O92" s="110">
        <v>-1021.9343444204155</v>
      </c>
      <c r="P92" s="110">
        <f t="shared" si="220"/>
        <v>-38221.989115719785</v>
      </c>
      <c r="Q92" s="110">
        <v>-1021.9157214140612</v>
      </c>
      <c r="R92" s="110">
        <f t="shared" si="221"/>
        <v>-39243.904837133843</v>
      </c>
      <c r="S92" s="110">
        <v>-1021.8970984077071</v>
      </c>
      <c r="T92" s="110">
        <f t="shared" si="222"/>
        <v>-40265.801935541553</v>
      </c>
      <c r="U92" s="110">
        <v>-1021.8838933845162</v>
      </c>
      <c r="V92" s="110">
        <f t="shared" si="223"/>
        <v>-41287.685828926071</v>
      </c>
      <c r="W92" s="110">
        <v>-1021.865272315557</v>
      </c>
      <c r="X92" s="110">
        <f t="shared" si="224"/>
        <v>-42309.551101241625</v>
      </c>
      <c r="Y92" s="110">
        <v>-1021.8466512465985</v>
      </c>
      <c r="Z92" s="110">
        <f t="shared" si="225"/>
        <v>-43331.397752488221</v>
      </c>
      <c r="AA92" s="110">
        <v>-1021.8280301776393</v>
      </c>
      <c r="AB92" s="110">
        <f t="shared" si="226"/>
        <v>-44353.225782665861</v>
      </c>
      <c r="AC92" s="110">
        <v>-1021.8094091086806</v>
      </c>
      <c r="AD92" s="110">
        <f t="shared" si="227"/>
        <v>-45375.035191774543</v>
      </c>
      <c r="AE92" s="110">
        <v>-1021.7907880397216</v>
      </c>
      <c r="AF92" s="110">
        <f t="shared" si="228"/>
        <v>-46396.825979814268</v>
      </c>
      <c r="AG92" s="110">
        <v>-1021.7721669707629</v>
      </c>
      <c r="AH92" s="110">
        <f t="shared" si="229"/>
        <v>-47418.598146785029</v>
      </c>
      <c r="AI92" s="110">
        <v>-1021.7535459018037</v>
      </c>
      <c r="AJ92" s="110">
        <f t="shared" si="230"/>
        <v>-48440.351692686832</v>
      </c>
      <c r="AK92" s="110">
        <v>-1021.7349248328452</v>
      </c>
      <c r="AL92" s="110">
        <f t="shared" si="231"/>
        <v>-49462.086617519679</v>
      </c>
      <c r="AM92" s="110">
        <v>-1021.7163037638862</v>
      </c>
      <c r="AN92" s="110">
        <f t="shared" si="232"/>
        <v>-50483.802921283568</v>
      </c>
      <c r="AO92" s="110">
        <v>-1021.6976826949273</v>
      </c>
      <c r="AP92" s="110">
        <f t="shared" si="233"/>
        <v>-51505.500603978493</v>
      </c>
      <c r="AQ92" s="110">
        <v>-1021.6790616259683</v>
      </c>
      <c r="AR92" s="110">
        <f t="shared" si="234"/>
        <v>-52527.179665604461</v>
      </c>
      <c r="AS92" s="110">
        <v>-1021.6712753960451</v>
      </c>
      <c r="AT92" s="110">
        <f t="shared" si="235"/>
        <v>-53548.850941000506</v>
      </c>
      <c r="AU92" s="110">
        <v>-1021.6526582014737</v>
      </c>
      <c r="AV92" s="110">
        <f t="shared" si="236"/>
        <v>-54570.503599201977</v>
      </c>
      <c r="AW92" s="110">
        <v>-1021.6340410069022</v>
      </c>
      <c r="AX92" s="110">
        <f t="shared" si="237"/>
        <v>-55592.137640208879</v>
      </c>
      <c r="AY92" s="110">
        <v>-1021.6154238123306</v>
      </c>
      <c r="AZ92" s="110">
        <f t="shared" si="238"/>
        <v>-56613.753064021206</v>
      </c>
      <c r="BA92" s="110">
        <v>-1021.5968066177593</v>
      </c>
      <c r="BB92" s="110">
        <f t="shared" si="239"/>
        <v>-57635.349870638966</v>
      </c>
      <c r="BD92" s="104">
        <f t="shared" si="240"/>
        <v>-51505.382764193724</v>
      </c>
    </row>
    <row r="93" spans="1:56" s="110" customFormat="1">
      <c r="A93" t="s">
        <v>100</v>
      </c>
      <c r="B93" s="81" t="s">
        <v>34</v>
      </c>
      <c r="C93" s="81" t="s">
        <v>34</v>
      </c>
      <c r="D93" s="117" t="s">
        <v>115</v>
      </c>
      <c r="E93" s="117" t="s">
        <v>116</v>
      </c>
      <c r="F93" s="117" t="str">
        <f t="shared" si="215"/>
        <v>AINTPWA</v>
      </c>
      <c r="G93" s="117" t="str">
        <f t="shared" si="216"/>
        <v>INTPWA</v>
      </c>
      <c r="H93" s="110">
        <v>-1821.72</v>
      </c>
      <c r="I93" s="110">
        <v>10434.33110931022</v>
      </c>
      <c r="J93" s="110">
        <f t="shared" si="217"/>
        <v>8612.6111093102209</v>
      </c>
      <c r="K93" s="110">
        <v>10434.33110931022</v>
      </c>
      <c r="L93" s="110">
        <f t="shared" si="218"/>
        <v>19046.942218620439</v>
      </c>
      <c r="M93" s="110">
        <v>10434.33110931022</v>
      </c>
      <c r="N93" s="110">
        <f t="shared" si="219"/>
        <v>29481.273327930659</v>
      </c>
      <c r="O93" s="110">
        <v>10434.33110931022</v>
      </c>
      <c r="P93" s="110">
        <f t="shared" si="220"/>
        <v>39915.60443724088</v>
      </c>
      <c r="Q93" s="110">
        <v>10434.33110931022</v>
      </c>
      <c r="R93" s="110">
        <f t="shared" si="221"/>
        <v>50349.935546551103</v>
      </c>
      <c r="S93" s="110">
        <v>10434.33110931022</v>
      </c>
      <c r="T93" s="110">
        <f t="shared" si="222"/>
        <v>60784.266655861327</v>
      </c>
      <c r="U93" s="110">
        <v>9392.8176824814145</v>
      </c>
      <c r="V93" s="110">
        <f t="shared" si="223"/>
        <v>70177.084338342742</v>
      </c>
      <c r="W93" s="110">
        <v>9392.8176824814145</v>
      </c>
      <c r="X93" s="110">
        <f t="shared" si="224"/>
        <v>79569.902020824156</v>
      </c>
      <c r="Y93" s="110">
        <v>9392.8176824814145</v>
      </c>
      <c r="Z93" s="110">
        <f t="shared" si="225"/>
        <v>88962.719703305571</v>
      </c>
      <c r="AA93" s="110">
        <v>9392.8176824814145</v>
      </c>
      <c r="AB93" s="110">
        <f t="shared" si="226"/>
        <v>98355.537385786985</v>
      </c>
      <c r="AC93" s="110">
        <v>9392.8176824814145</v>
      </c>
      <c r="AD93" s="110">
        <f t="shared" si="227"/>
        <v>107748.3550682684</v>
      </c>
      <c r="AE93" s="110">
        <v>9392.8176824814145</v>
      </c>
      <c r="AF93" s="110">
        <f t="shared" si="228"/>
        <v>117141.17275074981</v>
      </c>
      <c r="AG93" s="110">
        <v>9392.8176824814145</v>
      </c>
      <c r="AH93" s="110">
        <f t="shared" si="229"/>
        <v>126533.99043323123</v>
      </c>
      <c r="AI93" s="110">
        <v>9392.8176824814145</v>
      </c>
      <c r="AJ93" s="110">
        <f t="shared" si="230"/>
        <v>135926.80811571266</v>
      </c>
      <c r="AK93" s="110">
        <v>9392.8176824814145</v>
      </c>
      <c r="AL93" s="110">
        <f t="shared" si="231"/>
        <v>145319.62579819409</v>
      </c>
      <c r="AM93" s="110">
        <v>9392.8176824814145</v>
      </c>
      <c r="AN93" s="110">
        <f t="shared" si="232"/>
        <v>154712.44348067552</v>
      </c>
      <c r="AO93" s="110">
        <v>9392.8176824814145</v>
      </c>
      <c r="AP93" s="110">
        <f t="shared" si="233"/>
        <v>164105.26116315695</v>
      </c>
      <c r="AQ93" s="110">
        <v>9392.8176824814145</v>
      </c>
      <c r="AR93" s="110">
        <f t="shared" si="234"/>
        <v>173498.07884563837</v>
      </c>
      <c r="AS93" s="110">
        <v>7517.7102837272114</v>
      </c>
      <c r="AT93" s="110">
        <f t="shared" si="235"/>
        <v>181015.78912936558</v>
      </c>
      <c r="AU93" s="110">
        <v>7517.7102837272114</v>
      </c>
      <c r="AV93" s="110">
        <f t="shared" si="236"/>
        <v>188533.4994130928</v>
      </c>
      <c r="AW93" s="110">
        <v>7517.7102837272114</v>
      </c>
      <c r="AX93" s="110">
        <f t="shared" si="237"/>
        <v>196051.20969682001</v>
      </c>
      <c r="AY93" s="110">
        <v>7517.7102837272114</v>
      </c>
      <c r="AZ93" s="110">
        <f t="shared" si="238"/>
        <v>203568.91998054722</v>
      </c>
      <c r="BA93" s="110">
        <v>7517.7102837272114</v>
      </c>
      <c r="BB93" s="110">
        <f t="shared" si="239"/>
        <v>211086.63026427443</v>
      </c>
      <c r="BD93" s="104">
        <f t="shared" si="240"/>
        <v>161941.67570305589</v>
      </c>
    </row>
    <row r="94" spans="1:56" s="110" customFormat="1">
      <c r="A94" t="s">
        <v>101</v>
      </c>
      <c r="B94" s="81" t="s">
        <v>35</v>
      </c>
      <c r="C94" s="81" t="s">
        <v>35</v>
      </c>
      <c r="D94" s="117" t="s">
        <v>115</v>
      </c>
      <c r="E94" s="117" t="s">
        <v>116</v>
      </c>
      <c r="F94" s="117" t="str">
        <f t="shared" si="215"/>
        <v>AINTPWYP</v>
      </c>
      <c r="G94" s="117" t="str">
        <f t="shared" si="216"/>
        <v>INTPWYP</v>
      </c>
      <c r="H94" s="110">
        <v>-272873.61</v>
      </c>
      <c r="I94" s="110">
        <v>-11941.595612066822</v>
      </c>
      <c r="J94" s="110">
        <f t="shared" si="217"/>
        <v>-284815.20561206678</v>
      </c>
      <c r="K94" s="110">
        <v>-11941.595612066822</v>
      </c>
      <c r="L94" s="110">
        <f t="shared" si="218"/>
        <v>-296756.80122413358</v>
      </c>
      <c r="M94" s="110">
        <v>-11941.595612066822</v>
      </c>
      <c r="N94" s="110">
        <f t="shared" si="219"/>
        <v>-308698.39683620038</v>
      </c>
      <c r="O94" s="110">
        <v>-11941.595612066822</v>
      </c>
      <c r="P94" s="110">
        <f t="shared" si="220"/>
        <v>-320639.99244826718</v>
      </c>
      <c r="Q94" s="110">
        <v>-11941.595612066822</v>
      </c>
      <c r="R94" s="110">
        <f t="shared" si="221"/>
        <v>-332581.58806033398</v>
      </c>
      <c r="S94" s="110">
        <v>-11941.595612066822</v>
      </c>
      <c r="T94" s="110">
        <f t="shared" si="222"/>
        <v>-344523.18367240077</v>
      </c>
      <c r="U94" s="110">
        <v>-11941.595612066822</v>
      </c>
      <c r="V94" s="110">
        <f t="shared" si="223"/>
        <v>-356464.77928446757</v>
      </c>
      <c r="W94" s="110">
        <v>-11941.595612066822</v>
      </c>
      <c r="X94" s="110">
        <f t="shared" si="224"/>
        <v>-368406.37489653437</v>
      </c>
      <c r="Y94" s="110">
        <v>-11941.595612066822</v>
      </c>
      <c r="Z94" s="110">
        <f t="shared" si="225"/>
        <v>-380347.97050860117</v>
      </c>
      <c r="AA94" s="110">
        <v>-11941.595612066822</v>
      </c>
      <c r="AB94" s="110">
        <f t="shared" si="226"/>
        <v>-392289.56612066797</v>
      </c>
      <c r="AC94" s="110">
        <v>-11941.595612066822</v>
      </c>
      <c r="AD94" s="110">
        <f t="shared" si="227"/>
        <v>-404231.16173273476</v>
      </c>
      <c r="AE94" s="110">
        <v>-11941.595612066822</v>
      </c>
      <c r="AF94" s="110">
        <f t="shared" si="228"/>
        <v>-416172.75734480156</v>
      </c>
      <c r="AG94" s="110">
        <v>-11941.595612066822</v>
      </c>
      <c r="AH94" s="110">
        <f t="shared" si="229"/>
        <v>-428114.35295686836</v>
      </c>
      <c r="AI94" s="110">
        <v>-11941.595612066822</v>
      </c>
      <c r="AJ94" s="110">
        <f t="shared" si="230"/>
        <v>-440055.94856893516</v>
      </c>
      <c r="AK94" s="110">
        <v>-11941.595612066822</v>
      </c>
      <c r="AL94" s="110">
        <f t="shared" si="231"/>
        <v>-451997.54418100195</v>
      </c>
      <c r="AM94" s="110">
        <v>-11941.595612066822</v>
      </c>
      <c r="AN94" s="110">
        <f t="shared" si="232"/>
        <v>-463939.13979306875</v>
      </c>
      <c r="AO94" s="110">
        <v>-11941.595612066822</v>
      </c>
      <c r="AP94" s="110">
        <f t="shared" si="233"/>
        <v>-475880.73540513555</v>
      </c>
      <c r="AQ94" s="110">
        <v>-11941.595612066822</v>
      </c>
      <c r="AR94" s="110">
        <f t="shared" si="234"/>
        <v>-487822.33101720235</v>
      </c>
      <c r="AS94" s="110">
        <v>-11941.595612066822</v>
      </c>
      <c r="AT94" s="110">
        <f t="shared" si="235"/>
        <v>-499763.92662926915</v>
      </c>
      <c r="AU94" s="110">
        <v>-11941.595612066822</v>
      </c>
      <c r="AV94" s="110">
        <f t="shared" si="236"/>
        <v>-511705.52224133594</v>
      </c>
      <c r="AW94" s="110">
        <v>-11941.595612066822</v>
      </c>
      <c r="AX94" s="110">
        <f t="shared" si="237"/>
        <v>-523647.11785340274</v>
      </c>
      <c r="AY94" s="110">
        <v>-11941.595612066822</v>
      </c>
      <c r="AZ94" s="110">
        <f t="shared" si="238"/>
        <v>-535588.71346546954</v>
      </c>
      <c r="BA94" s="110">
        <v>-11941.595612066822</v>
      </c>
      <c r="BB94" s="110">
        <f t="shared" si="239"/>
        <v>-547530.30907753634</v>
      </c>
      <c r="BD94" s="104">
        <f>AVERAGE(AD94,AF94,AH94,AJ94,AL94,AN94,AP94,AR94,AT94,AV94,AX94,AZ94,BB94)</f>
        <v>-475880.73540513561</v>
      </c>
    </row>
    <row r="95" spans="1:56" s="110" customFormat="1">
      <c r="A95" t="s">
        <v>104</v>
      </c>
      <c r="B95" s="81" t="s">
        <v>40</v>
      </c>
      <c r="C95" s="81" t="s">
        <v>40</v>
      </c>
      <c r="D95" s="117" t="s">
        <v>115</v>
      </c>
      <c r="E95" s="117" t="s">
        <v>116</v>
      </c>
      <c r="F95" s="117" t="str">
        <f t="shared" si="215"/>
        <v>AINTPWYU</v>
      </c>
      <c r="G95" s="117" t="str">
        <f t="shared" si="216"/>
        <v>INTPWYU</v>
      </c>
      <c r="H95" s="110">
        <v>0</v>
      </c>
      <c r="I95" s="110">
        <v>0</v>
      </c>
      <c r="J95" s="110">
        <f t="shared" si="217"/>
        <v>0</v>
      </c>
      <c r="K95" s="110">
        <v>0</v>
      </c>
      <c r="L95" s="110">
        <f t="shared" si="218"/>
        <v>0</v>
      </c>
      <c r="M95" s="110">
        <v>0</v>
      </c>
      <c r="N95" s="110">
        <f t="shared" si="219"/>
        <v>0</v>
      </c>
      <c r="O95" s="110">
        <v>0</v>
      </c>
      <c r="P95" s="110">
        <f t="shared" si="220"/>
        <v>0</v>
      </c>
      <c r="Q95" s="110">
        <v>0</v>
      </c>
      <c r="R95" s="110">
        <f t="shared" si="221"/>
        <v>0</v>
      </c>
      <c r="S95" s="110">
        <v>0</v>
      </c>
      <c r="T95" s="110">
        <f t="shared" si="222"/>
        <v>0</v>
      </c>
      <c r="U95" s="110">
        <v>0</v>
      </c>
      <c r="V95" s="110">
        <f t="shared" si="223"/>
        <v>0</v>
      </c>
      <c r="W95" s="110">
        <v>0</v>
      </c>
      <c r="X95" s="110">
        <f t="shared" si="224"/>
        <v>0</v>
      </c>
      <c r="Y95" s="110">
        <v>0</v>
      </c>
      <c r="Z95" s="110">
        <f t="shared" si="225"/>
        <v>0</v>
      </c>
      <c r="AA95" s="110">
        <v>0</v>
      </c>
      <c r="AB95" s="110">
        <f t="shared" si="226"/>
        <v>0</v>
      </c>
      <c r="AC95" s="110">
        <v>0</v>
      </c>
      <c r="AD95" s="110">
        <f t="shared" si="227"/>
        <v>0</v>
      </c>
      <c r="AE95" s="110">
        <v>0</v>
      </c>
      <c r="AF95" s="110">
        <f t="shared" si="228"/>
        <v>0</v>
      </c>
      <c r="AG95" s="110">
        <v>0</v>
      </c>
      <c r="AH95" s="110">
        <f t="shared" si="229"/>
        <v>0</v>
      </c>
      <c r="AI95" s="110">
        <v>0</v>
      </c>
      <c r="AJ95" s="110">
        <f t="shared" si="230"/>
        <v>0</v>
      </c>
      <c r="AK95" s="110">
        <v>0</v>
      </c>
      <c r="AL95" s="110">
        <f t="shared" si="231"/>
        <v>0</v>
      </c>
      <c r="AM95" s="110">
        <v>0</v>
      </c>
      <c r="AN95" s="110">
        <f t="shared" si="232"/>
        <v>0</v>
      </c>
      <c r="AO95" s="110">
        <v>0</v>
      </c>
      <c r="AP95" s="110">
        <f t="shared" si="233"/>
        <v>0</v>
      </c>
      <c r="AQ95" s="110">
        <v>0</v>
      </c>
      <c r="AR95" s="110">
        <f t="shared" si="234"/>
        <v>0</v>
      </c>
      <c r="AS95" s="110">
        <v>0</v>
      </c>
      <c r="AT95" s="110">
        <f t="shared" si="235"/>
        <v>0</v>
      </c>
      <c r="AU95" s="110">
        <v>0</v>
      </c>
      <c r="AV95" s="110">
        <f t="shared" si="236"/>
        <v>0</v>
      </c>
      <c r="AW95" s="110">
        <v>0</v>
      </c>
      <c r="AX95" s="110">
        <f t="shared" si="237"/>
        <v>0</v>
      </c>
      <c r="AY95" s="110">
        <v>0</v>
      </c>
      <c r="AZ95" s="110">
        <f t="shared" si="238"/>
        <v>0</v>
      </c>
      <c r="BA95" s="110">
        <v>0</v>
      </c>
      <c r="BB95" s="110">
        <f t="shared" si="239"/>
        <v>0</v>
      </c>
      <c r="BD95" s="104">
        <f t="shared" ref="BD95:BD96" si="241">AVERAGE(AD95,AF95,AH95,AJ95,AL95,AN95,AP95,AR95,AT95,AV95,AX95,AZ95,BB95)</f>
        <v>0</v>
      </c>
    </row>
    <row r="96" spans="1:56" s="110" customFormat="1">
      <c r="A96" t="s">
        <v>108</v>
      </c>
      <c r="B96" s="118" t="s">
        <v>15</v>
      </c>
      <c r="C96" s="80" t="s">
        <v>18</v>
      </c>
      <c r="D96" s="117" t="s">
        <v>115</v>
      </c>
      <c r="E96" s="117" t="s">
        <v>116</v>
      </c>
      <c r="F96" s="117" t="str">
        <f>D96&amp;E96&amp;C96</f>
        <v>AINTPSSGCH</v>
      </c>
      <c r="G96" s="117" t="str">
        <f>E96&amp;C96</f>
        <v>INTPSSGCH</v>
      </c>
      <c r="H96" s="110">
        <v>-171087.88</v>
      </c>
      <c r="I96" s="110">
        <v>0</v>
      </c>
      <c r="J96" s="110">
        <f t="shared" si="217"/>
        <v>-171087.88</v>
      </c>
      <c r="K96" s="110">
        <v>0</v>
      </c>
      <c r="L96" s="110">
        <f t="shared" si="218"/>
        <v>-171087.88</v>
      </c>
      <c r="M96" s="110">
        <v>0</v>
      </c>
      <c r="N96" s="110">
        <f t="shared" si="219"/>
        <v>-171087.88</v>
      </c>
      <c r="O96" s="110">
        <v>0</v>
      </c>
      <c r="P96" s="110">
        <f t="shared" si="220"/>
        <v>-171087.88</v>
      </c>
      <c r="Q96" s="110">
        <v>0</v>
      </c>
      <c r="R96" s="110">
        <f t="shared" si="221"/>
        <v>-171087.88</v>
      </c>
      <c r="S96" s="110">
        <v>0</v>
      </c>
      <c r="T96" s="110">
        <f t="shared" si="222"/>
        <v>-171087.88</v>
      </c>
      <c r="U96" s="110">
        <v>0</v>
      </c>
      <c r="V96" s="110">
        <f t="shared" si="223"/>
        <v>-171087.88</v>
      </c>
      <c r="W96" s="110">
        <v>0</v>
      </c>
      <c r="X96" s="110">
        <f t="shared" si="224"/>
        <v>-171087.88</v>
      </c>
      <c r="Y96" s="110">
        <v>0</v>
      </c>
      <c r="Z96" s="110">
        <f t="shared" si="225"/>
        <v>-171087.88</v>
      </c>
      <c r="AA96" s="110">
        <v>0</v>
      </c>
      <c r="AB96" s="110">
        <f t="shared" si="226"/>
        <v>-171087.88</v>
      </c>
      <c r="AC96" s="110">
        <v>0</v>
      </c>
      <c r="AD96" s="110">
        <f t="shared" si="227"/>
        <v>-171087.88</v>
      </c>
      <c r="AE96" s="110">
        <v>0</v>
      </c>
      <c r="AF96" s="110">
        <f t="shared" si="228"/>
        <v>-171087.88</v>
      </c>
      <c r="AG96" s="110">
        <v>0</v>
      </c>
      <c r="AH96" s="110">
        <f t="shared" si="229"/>
        <v>-171087.88</v>
      </c>
      <c r="AI96" s="110">
        <v>0</v>
      </c>
      <c r="AJ96" s="110">
        <f t="shared" si="230"/>
        <v>-171087.88</v>
      </c>
      <c r="AK96" s="110">
        <v>0</v>
      </c>
      <c r="AL96" s="110">
        <f t="shared" si="231"/>
        <v>-171087.88</v>
      </c>
      <c r="AM96" s="110">
        <v>0</v>
      </c>
      <c r="AN96" s="110">
        <f t="shared" si="232"/>
        <v>-171087.88</v>
      </c>
      <c r="AO96" s="110">
        <v>0</v>
      </c>
      <c r="AP96" s="110">
        <f t="shared" si="233"/>
        <v>-171087.88</v>
      </c>
      <c r="AQ96" s="110">
        <v>0</v>
      </c>
      <c r="AR96" s="110">
        <f t="shared" si="234"/>
        <v>-171087.88</v>
      </c>
      <c r="AS96" s="110">
        <v>0</v>
      </c>
      <c r="AT96" s="110">
        <f t="shared" si="235"/>
        <v>-171087.88</v>
      </c>
      <c r="AU96" s="110">
        <v>0</v>
      </c>
      <c r="AV96" s="110">
        <f t="shared" si="236"/>
        <v>-171087.88</v>
      </c>
      <c r="AW96" s="110">
        <v>0</v>
      </c>
      <c r="AX96" s="110">
        <f t="shared" si="237"/>
        <v>-171087.88</v>
      </c>
      <c r="AY96" s="110">
        <v>0</v>
      </c>
      <c r="AZ96" s="110">
        <f t="shared" si="238"/>
        <v>-171087.88</v>
      </c>
      <c r="BA96" s="110">
        <v>0</v>
      </c>
      <c r="BB96" s="110">
        <f t="shared" si="239"/>
        <v>-171087.88</v>
      </c>
      <c r="BD96" s="104">
        <f t="shared" si="241"/>
        <v>-171087.87999999995</v>
      </c>
    </row>
    <row r="97" spans="1:56" s="105" customFormat="1" hidden="1">
      <c r="A97" s="98"/>
      <c r="B97" s="81"/>
      <c r="C97" s="98"/>
      <c r="D97" s="111"/>
      <c r="E97" s="111"/>
      <c r="F97" s="111"/>
      <c r="G97" s="111"/>
      <c r="BD97" s="112"/>
    </row>
    <row r="98" spans="1:56" s="110" customFormat="1">
      <c r="A98" t="s">
        <v>118</v>
      </c>
      <c r="B98"/>
      <c r="C98" s="81"/>
      <c r="D98" s="117"/>
      <c r="E98" s="117"/>
      <c r="F98" s="117"/>
      <c r="G98" s="117"/>
      <c r="H98" s="107">
        <f>SUBTOTAL(9,H80:H97)</f>
        <v>-435924293.35000002</v>
      </c>
      <c r="I98" s="107">
        <f t="shared" ref="I98:BB98" si="242">SUBTOTAL(9,I80:I97)</f>
        <v>-990654.37915896787</v>
      </c>
      <c r="J98" s="107">
        <f t="shared" si="242"/>
        <v>-436914947.729159</v>
      </c>
      <c r="K98" s="107">
        <f t="shared" si="242"/>
        <v>-986547.71502610785</v>
      </c>
      <c r="L98" s="107">
        <f t="shared" si="242"/>
        <v>-437901495.44418508</v>
      </c>
      <c r="M98" s="107">
        <f t="shared" si="242"/>
        <v>-982589.19551643159</v>
      </c>
      <c r="N98" s="107">
        <f t="shared" si="242"/>
        <v>-438884084.63970155</v>
      </c>
      <c r="O98" s="107">
        <f t="shared" si="242"/>
        <v>-981322.17229003843</v>
      </c>
      <c r="P98" s="107">
        <f t="shared" si="242"/>
        <v>-439865406.81199151</v>
      </c>
      <c r="Q98" s="107">
        <f t="shared" si="242"/>
        <v>-982975.15054803784</v>
      </c>
      <c r="R98" s="107">
        <f t="shared" si="242"/>
        <v>-440848381.96253949</v>
      </c>
      <c r="S98" s="107">
        <f t="shared" si="242"/>
        <v>-995797.87274529715</v>
      </c>
      <c r="T98" s="107">
        <f t="shared" si="242"/>
        <v>-441844179.83528489</v>
      </c>
      <c r="U98" s="107">
        <f t="shared" si="242"/>
        <v>-1024450.2976903211</v>
      </c>
      <c r="V98" s="107">
        <f t="shared" si="242"/>
        <v>-442868630.13297516</v>
      </c>
      <c r="W98" s="107">
        <f t="shared" si="242"/>
        <v>-1020288.8364610441</v>
      </c>
      <c r="X98" s="107">
        <f t="shared" si="242"/>
        <v>-443888918.96943623</v>
      </c>
      <c r="Y98" s="107">
        <f t="shared" si="242"/>
        <v>-1014497.8509383826</v>
      </c>
      <c r="Z98" s="107">
        <f t="shared" si="242"/>
        <v>-444903416.82037455</v>
      </c>
      <c r="AA98" s="107">
        <f t="shared" si="242"/>
        <v>-1009124.1073061258</v>
      </c>
      <c r="AB98" s="107">
        <f t="shared" si="242"/>
        <v>-445912540.92768079</v>
      </c>
      <c r="AC98" s="107">
        <f t="shared" si="242"/>
        <v>-1003915.2744910282</v>
      </c>
      <c r="AD98" s="107">
        <f t="shared" si="242"/>
        <v>-446916456.20217168</v>
      </c>
      <c r="AE98" s="107">
        <f t="shared" si="242"/>
        <v>-1003179.6831298365</v>
      </c>
      <c r="AF98" s="107">
        <f t="shared" si="242"/>
        <v>-447919635.88530159</v>
      </c>
      <c r="AG98" s="107">
        <f t="shared" si="242"/>
        <v>-1003173.8270020722</v>
      </c>
      <c r="AH98" s="107">
        <f t="shared" si="242"/>
        <v>-448922809.71230376</v>
      </c>
      <c r="AI98" s="107">
        <f t="shared" si="242"/>
        <v>-998721.98740670981</v>
      </c>
      <c r="AJ98" s="107">
        <f t="shared" si="242"/>
        <v>-449921531.69971037</v>
      </c>
      <c r="AK98" s="107">
        <f t="shared" si="242"/>
        <v>-994055.1991193234</v>
      </c>
      <c r="AL98" s="107">
        <f t="shared" si="242"/>
        <v>-450915586.8988297</v>
      </c>
      <c r="AM98" s="107">
        <f t="shared" si="242"/>
        <v>-992149.69467668096</v>
      </c>
      <c r="AN98" s="107">
        <f t="shared" si="242"/>
        <v>-451907736.5935064</v>
      </c>
      <c r="AO98" s="107">
        <f t="shared" si="242"/>
        <v>-996117.5918755288</v>
      </c>
      <c r="AP98" s="107">
        <f t="shared" si="242"/>
        <v>-452903854.18538183</v>
      </c>
      <c r="AQ98" s="107">
        <f t="shared" si="242"/>
        <v>-1010935.7164982687</v>
      </c>
      <c r="AR98" s="107">
        <f t="shared" si="242"/>
        <v>-453914789.90188015</v>
      </c>
      <c r="AS98" s="107">
        <f t="shared" si="242"/>
        <v>-1039446.88840178</v>
      </c>
      <c r="AT98" s="107">
        <f t="shared" si="242"/>
        <v>-454954236.79028189</v>
      </c>
      <c r="AU98" s="107">
        <f t="shared" si="242"/>
        <v>-1035595.6087584987</v>
      </c>
      <c r="AV98" s="107">
        <f t="shared" si="242"/>
        <v>-455989832.39904052</v>
      </c>
      <c r="AW98" s="107">
        <f t="shared" si="242"/>
        <v>-1029888.3421731463</v>
      </c>
      <c r="AX98" s="107">
        <f t="shared" si="242"/>
        <v>-457019720.74121362</v>
      </c>
      <c r="AY98" s="107">
        <f t="shared" si="242"/>
        <v>-1024613.4752279571</v>
      </c>
      <c r="AZ98" s="107">
        <f t="shared" si="242"/>
        <v>-458044334.21644151</v>
      </c>
      <c r="BA98" s="107">
        <f t="shared" si="242"/>
        <v>-1019510.1387687192</v>
      </c>
      <c r="BB98" s="107">
        <f t="shared" si="242"/>
        <v>-459063844.35521019</v>
      </c>
      <c r="BD98" s="109">
        <f>SUBTOTAL(9,BD80:BD97)</f>
        <v>-452953413.04471338</v>
      </c>
    </row>
    <row r="99" spans="1:56" s="110" customFormat="1">
      <c r="A99"/>
      <c r="B99"/>
      <c r="C99"/>
      <c r="D99" s="117"/>
      <c r="E99" s="117"/>
      <c r="F99" s="117"/>
      <c r="G99" s="117"/>
      <c r="BD99" s="104"/>
    </row>
    <row r="100" spans="1:56" s="110" customFormat="1">
      <c r="A100" s="91" t="s">
        <v>85</v>
      </c>
      <c r="C100"/>
      <c r="D100" s="117"/>
      <c r="E100" s="117"/>
      <c r="F100" s="117"/>
      <c r="G100" s="117"/>
      <c r="BD100" s="104"/>
    </row>
    <row r="101" spans="1:56" s="110" customFormat="1">
      <c r="A101" t="s">
        <v>79</v>
      </c>
      <c r="B101" t="s">
        <v>15</v>
      </c>
      <c r="C101" t="s">
        <v>16</v>
      </c>
      <c r="D101" s="117" t="s">
        <v>115</v>
      </c>
      <c r="E101" s="117" t="s">
        <v>86</v>
      </c>
      <c r="F101" s="117" t="str">
        <f>D101&amp;E101&amp;C101</f>
        <v>AHYDPDGP</v>
      </c>
      <c r="G101" s="117" t="str">
        <f>E101&amp;C101</f>
        <v>HYDPDGP</v>
      </c>
      <c r="H101" s="110">
        <v>0</v>
      </c>
      <c r="I101" s="110">
        <v>0</v>
      </c>
      <c r="J101" s="110">
        <f t="shared" ref="J101:J103" si="243">H101+I101</f>
        <v>0</v>
      </c>
      <c r="K101" s="110">
        <v>0</v>
      </c>
      <c r="L101" s="110">
        <f t="shared" ref="L101:L103" si="244">J101+K101</f>
        <v>0</v>
      </c>
      <c r="M101" s="110">
        <v>0</v>
      </c>
      <c r="N101" s="110">
        <f t="shared" ref="N101:N103" si="245">L101+M101</f>
        <v>0</v>
      </c>
      <c r="O101" s="110">
        <v>0</v>
      </c>
      <c r="P101" s="110">
        <f t="shared" ref="P101:P103" si="246">N101+O101</f>
        <v>0</v>
      </c>
      <c r="Q101" s="110">
        <v>0</v>
      </c>
      <c r="R101" s="110">
        <f t="shared" ref="R101:R103" si="247">P101+Q101</f>
        <v>0</v>
      </c>
      <c r="S101" s="110">
        <v>0</v>
      </c>
      <c r="T101" s="110">
        <f t="shared" ref="T101:T103" si="248">R101+S101</f>
        <v>0</v>
      </c>
      <c r="U101" s="110">
        <v>0</v>
      </c>
      <c r="V101" s="110">
        <f t="shared" ref="V101:V103" si="249">T101+U101</f>
        <v>0</v>
      </c>
      <c r="W101" s="110">
        <v>0</v>
      </c>
      <c r="X101" s="110">
        <f t="shared" ref="X101:X103" si="250">V101+W101</f>
        <v>0</v>
      </c>
      <c r="Y101" s="110">
        <v>0</v>
      </c>
      <c r="Z101" s="110">
        <f t="shared" ref="Z101:Z103" si="251">X101+Y101</f>
        <v>0</v>
      </c>
      <c r="AA101" s="110">
        <v>0</v>
      </c>
      <c r="AB101" s="110">
        <f t="shared" ref="AB101:AB103" si="252">Z101+AA101</f>
        <v>0</v>
      </c>
      <c r="AC101" s="110">
        <v>0</v>
      </c>
      <c r="AD101" s="110">
        <f t="shared" ref="AD101:AD103" si="253">AB101+AC101</f>
        <v>0</v>
      </c>
      <c r="AE101" s="110">
        <v>0</v>
      </c>
      <c r="AF101" s="110">
        <f t="shared" ref="AF101:AF103" si="254">AD101+AE101</f>
        <v>0</v>
      </c>
      <c r="AG101" s="110">
        <v>0</v>
      </c>
      <c r="AH101" s="110">
        <f t="shared" ref="AH101:AH103" si="255">AF101+AG101</f>
        <v>0</v>
      </c>
      <c r="AI101" s="110">
        <v>0</v>
      </c>
      <c r="AJ101" s="110">
        <f t="shared" ref="AJ101:AJ103" si="256">AH101+AI101</f>
        <v>0</v>
      </c>
      <c r="AK101" s="110">
        <v>0</v>
      </c>
      <c r="AL101" s="110">
        <f t="shared" ref="AL101:AL103" si="257">AJ101+AK101</f>
        <v>0</v>
      </c>
      <c r="AM101" s="110">
        <v>0</v>
      </c>
      <c r="AN101" s="110">
        <f t="shared" ref="AN101:AN103" si="258">AL101+AM101</f>
        <v>0</v>
      </c>
      <c r="AO101" s="110">
        <v>0</v>
      </c>
      <c r="AP101" s="110">
        <f t="shared" ref="AP101:AP103" si="259">AN101+AO101</f>
        <v>0</v>
      </c>
      <c r="AQ101" s="110">
        <v>0</v>
      </c>
      <c r="AR101" s="110">
        <f t="shared" ref="AR101:AR103" si="260">AP101+AQ101</f>
        <v>0</v>
      </c>
      <c r="AS101" s="110">
        <v>0</v>
      </c>
      <c r="AT101" s="110">
        <f t="shared" ref="AT101:AT103" si="261">AR101+AS101</f>
        <v>0</v>
      </c>
      <c r="AU101" s="110">
        <v>0</v>
      </c>
      <c r="AV101" s="110">
        <f t="shared" ref="AV101:AV103" si="262">AT101+AU101</f>
        <v>0</v>
      </c>
      <c r="AW101" s="110">
        <v>0</v>
      </c>
      <c r="AX101" s="110">
        <f t="shared" ref="AX101:AX103" si="263">AV101+AW101</f>
        <v>0</v>
      </c>
      <c r="AY101" s="110">
        <v>0</v>
      </c>
      <c r="AZ101" s="110">
        <f t="shared" ref="AZ101:AZ103" si="264">AX101+AY101</f>
        <v>0</v>
      </c>
      <c r="BA101" s="110">
        <v>0</v>
      </c>
      <c r="BB101" s="110">
        <f t="shared" ref="BB101:BB103" si="265">AZ101+BA101</f>
        <v>0</v>
      </c>
      <c r="BD101" s="104">
        <f>AVERAGE(AD101,AF101,AH101,AJ101,AL101,AN101,AP101,AR101,AT101,AV101,AX101,AZ101,BB101)</f>
        <v>0</v>
      </c>
    </row>
    <row r="102" spans="1:56" s="110" customFormat="1">
      <c r="A102" t="s">
        <v>83</v>
      </c>
      <c r="B102" t="s">
        <v>21</v>
      </c>
      <c r="C102" t="s">
        <v>21</v>
      </c>
      <c r="D102" s="117" t="s">
        <v>115</v>
      </c>
      <c r="E102" s="117" t="s">
        <v>86</v>
      </c>
      <c r="F102" s="117" t="str">
        <f>D102&amp;E102&amp;C102</f>
        <v>AHYDPSG-P</v>
      </c>
      <c r="G102" s="117" t="str">
        <f>E102&amp;C102</f>
        <v>HYDPSG-P</v>
      </c>
      <c r="H102" s="110">
        <v>-240880.46</v>
      </c>
      <c r="I102" s="110">
        <v>-20751.280062047172</v>
      </c>
      <c r="J102" s="110">
        <f t="shared" si="243"/>
        <v>-261631.74006204717</v>
      </c>
      <c r="K102" s="110">
        <v>-20751.280062047172</v>
      </c>
      <c r="L102" s="110">
        <f t="shared" si="244"/>
        <v>-282383.02012409433</v>
      </c>
      <c r="M102" s="110">
        <v>-20751.280062047172</v>
      </c>
      <c r="N102" s="110">
        <f t="shared" si="245"/>
        <v>-303134.30018614151</v>
      </c>
      <c r="O102" s="110">
        <v>-20751.280062047172</v>
      </c>
      <c r="P102" s="110">
        <f t="shared" si="246"/>
        <v>-323885.58024818869</v>
      </c>
      <c r="Q102" s="110">
        <v>-20751.280062047172</v>
      </c>
      <c r="R102" s="110">
        <f t="shared" si="247"/>
        <v>-344636.86031023588</v>
      </c>
      <c r="S102" s="110">
        <v>-20751.280062047172</v>
      </c>
      <c r="T102" s="110">
        <f t="shared" si="248"/>
        <v>-365388.14037228306</v>
      </c>
      <c r="U102" s="110">
        <v>-20751.280062047172</v>
      </c>
      <c r="V102" s="110">
        <f t="shared" si="249"/>
        <v>-386139.42043433024</v>
      </c>
      <c r="W102" s="110">
        <v>-20751.280062047172</v>
      </c>
      <c r="X102" s="110">
        <f t="shared" si="250"/>
        <v>-406890.70049637742</v>
      </c>
      <c r="Y102" s="110">
        <v>-20751.280062047172</v>
      </c>
      <c r="Z102" s="110">
        <f t="shared" si="251"/>
        <v>-427641.98055842461</v>
      </c>
      <c r="AA102" s="110">
        <v>-20751.280062047172</v>
      </c>
      <c r="AB102" s="110">
        <f t="shared" si="252"/>
        <v>-448393.26062047179</v>
      </c>
      <c r="AC102" s="110">
        <v>-20751.280062047172</v>
      </c>
      <c r="AD102" s="110">
        <f t="shared" si="253"/>
        <v>-469144.54068251897</v>
      </c>
      <c r="AE102" s="110">
        <v>-20751.280062047172</v>
      </c>
      <c r="AF102" s="110">
        <f t="shared" si="254"/>
        <v>-489895.82074456615</v>
      </c>
      <c r="AG102" s="110">
        <v>-20751.280062047172</v>
      </c>
      <c r="AH102" s="110">
        <f t="shared" si="255"/>
        <v>-510647.10080661334</v>
      </c>
      <c r="AI102" s="110">
        <v>-20751.280062047172</v>
      </c>
      <c r="AJ102" s="110">
        <f t="shared" si="256"/>
        <v>-531398.38086866052</v>
      </c>
      <c r="AK102" s="110">
        <v>-20751.280062047172</v>
      </c>
      <c r="AL102" s="110">
        <f t="shared" si="257"/>
        <v>-552149.6609307077</v>
      </c>
      <c r="AM102" s="110">
        <v>-20751.280062047172</v>
      </c>
      <c r="AN102" s="110">
        <f t="shared" si="258"/>
        <v>-572900.94099275488</v>
      </c>
      <c r="AO102" s="110">
        <v>-20751.280062047172</v>
      </c>
      <c r="AP102" s="110">
        <f t="shared" si="259"/>
        <v>-593652.22105480207</v>
      </c>
      <c r="AQ102" s="110">
        <v>-20751.280062047172</v>
      </c>
      <c r="AR102" s="110">
        <f t="shared" si="260"/>
        <v>-614403.50111684925</v>
      </c>
      <c r="AS102" s="110">
        <v>-20751.280062047172</v>
      </c>
      <c r="AT102" s="110">
        <f t="shared" si="261"/>
        <v>-635154.78117889643</v>
      </c>
      <c r="AU102" s="110">
        <v>-20751.280062047172</v>
      </c>
      <c r="AV102" s="110">
        <f t="shared" si="262"/>
        <v>-655906.06124094361</v>
      </c>
      <c r="AW102" s="110">
        <v>-20751.280062047172</v>
      </c>
      <c r="AX102" s="110">
        <f t="shared" si="263"/>
        <v>-676657.3413029908</v>
      </c>
      <c r="AY102" s="110">
        <v>-20751.280062047172</v>
      </c>
      <c r="AZ102" s="110">
        <f t="shared" si="264"/>
        <v>-697408.62136503798</v>
      </c>
      <c r="BA102" s="110">
        <v>-20751.280062047172</v>
      </c>
      <c r="BB102" s="110">
        <f t="shared" si="265"/>
        <v>-718159.90142708516</v>
      </c>
      <c r="BD102" s="104">
        <f>AVERAGE(AD102,AF102,AH102,AJ102,AL102,AN102,AP102,AR102,AT102,AV102,AX102,AZ102,BB102)</f>
        <v>-593652.22105480218</v>
      </c>
    </row>
    <row r="103" spans="1:56" s="110" customFormat="1">
      <c r="A103" t="s">
        <v>83</v>
      </c>
      <c r="B103" t="s">
        <v>22</v>
      </c>
      <c r="C103" t="s">
        <v>22</v>
      </c>
      <c r="D103" s="117" t="s">
        <v>115</v>
      </c>
      <c r="E103" s="117" t="s">
        <v>86</v>
      </c>
      <c r="F103" s="117" t="str">
        <f>D103&amp;E103&amp;C103</f>
        <v>AHYDPSG-U</v>
      </c>
      <c r="G103" s="117" t="str">
        <f>E103&amp;C103</f>
        <v>HYDPSG-U</v>
      </c>
      <c r="H103" s="110">
        <v>-460258.86</v>
      </c>
      <c r="I103" s="110">
        <v>-3711.0415723312612</v>
      </c>
      <c r="J103" s="110">
        <f t="shared" si="243"/>
        <v>-463969.90157233126</v>
      </c>
      <c r="K103" s="110">
        <v>-3711.0415723312612</v>
      </c>
      <c r="L103" s="110">
        <f t="shared" si="244"/>
        <v>-467680.94314466254</v>
      </c>
      <c r="M103" s="110">
        <v>-3711.0415723312612</v>
      </c>
      <c r="N103" s="110">
        <f t="shared" si="245"/>
        <v>-471391.98471699381</v>
      </c>
      <c r="O103" s="110">
        <v>-3711.0415723312612</v>
      </c>
      <c r="P103" s="110">
        <f t="shared" si="246"/>
        <v>-475103.02628932509</v>
      </c>
      <c r="Q103" s="110">
        <v>-3711.0415723312612</v>
      </c>
      <c r="R103" s="110">
        <f t="shared" si="247"/>
        <v>-478814.06786165637</v>
      </c>
      <c r="S103" s="110">
        <v>-3711.0415723312612</v>
      </c>
      <c r="T103" s="110">
        <f t="shared" si="248"/>
        <v>-482525.10943398764</v>
      </c>
      <c r="U103" s="110">
        <v>-3711.0415723312612</v>
      </c>
      <c r="V103" s="110">
        <f t="shared" si="249"/>
        <v>-486236.15100631892</v>
      </c>
      <c r="W103" s="110">
        <v>-3711.0415723312612</v>
      </c>
      <c r="X103" s="110">
        <f t="shared" si="250"/>
        <v>-489947.1925786502</v>
      </c>
      <c r="Y103" s="110">
        <v>-3711.0415723312612</v>
      </c>
      <c r="Z103" s="110">
        <f t="shared" si="251"/>
        <v>-493658.23415098147</v>
      </c>
      <c r="AA103" s="110">
        <v>-3711.0415723312612</v>
      </c>
      <c r="AB103" s="110">
        <f t="shared" si="252"/>
        <v>-497369.27572331275</v>
      </c>
      <c r="AC103" s="110">
        <v>-3711.0415723312612</v>
      </c>
      <c r="AD103" s="110">
        <f t="shared" si="253"/>
        <v>-501080.31729564402</v>
      </c>
      <c r="AE103" s="110">
        <v>-3711.0415723312612</v>
      </c>
      <c r="AF103" s="110">
        <f t="shared" si="254"/>
        <v>-504791.3588679753</v>
      </c>
      <c r="AG103" s="110">
        <v>-3711.0415723312612</v>
      </c>
      <c r="AH103" s="110">
        <f t="shared" si="255"/>
        <v>-508502.40044030658</v>
      </c>
      <c r="AI103" s="110">
        <v>-3711.0415723312612</v>
      </c>
      <c r="AJ103" s="110">
        <f t="shared" si="256"/>
        <v>-512213.44201263785</v>
      </c>
      <c r="AK103" s="110">
        <v>-3711.0415723312612</v>
      </c>
      <c r="AL103" s="110">
        <f t="shared" si="257"/>
        <v>-515924.48358496913</v>
      </c>
      <c r="AM103" s="110">
        <v>-3711.0415723312612</v>
      </c>
      <c r="AN103" s="110">
        <f t="shared" si="258"/>
        <v>-519635.52515730041</v>
      </c>
      <c r="AO103" s="110">
        <v>-3711.0415723312612</v>
      </c>
      <c r="AP103" s="110">
        <f t="shared" si="259"/>
        <v>-523346.56672963168</v>
      </c>
      <c r="AQ103" s="110">
        <v>-3711.0415723312612</v>
      </c>
      <c r="AR103" s="110">
        <f t="shared" si="260"/>
        <v>-527057.60830196296</v>
      </c>
      <c r="AS103" s="110">
        <v>-3711.0415723312612</v>
      </c>
      <c r="AT103" s="110">
        <f t="shared" si="261"/>
        <v>-530768.64987429418</v>
      </c>
      <c r="AU103" s="110">
        <v>-3711.0415723312612</v>
      </c>
      <c r="AV103" s="110">
        <f t="shared" si="262"/>
        <v>-534479.69144662539</v>
      </c>
      <c r="AW103" s="110">
        <v>-3711.0415723312612</v>
      </c>
      <c r="AX103" s="110">
        <f t="shared" si="263"/>
        <v>-538190.73301895661</v>
      </c>
      <c r="AY103" s="110">
        <v>-3711.0415723312612</v>
      </c>
      <c r="AZ103" s="110">
        <f t="shared" si="264"/>
        <v>-541901.77459128783</v>
      </c>
      <c r="BA103" s="110">
        <v>-3711.0415723312612</v>
      </c>
      <c r="BB103" s="110">
        <f t="shared" si="265"/>
        <v>-545612.81616361905</v>
      </c>
      <c r="BD103" s="104">
        <f>AVERAGE(AD103,AF103,AH103,AJ103,AL103,AN103,AP103,AR103,AT103,AV103,AX103,AZ103,BB103)</f>
        <v>-523346.56672963162</v>
      </c>
    </row>
    <row r="104" spans="1:56" s="110" customFormat="1">
      <c r="A104" t="s">
        <v>87</v>
      </c>
      <c r="B104"/>
      <c r="C104"/>
      <c r="D104" s="117"/>
      <c r="E104" s="117"/>
      <c r="F104" s="117"/>
      <c r="G104" s="117"/>
      <c r="H104" s="107">
        <f t="shared" ref="H104:BB104" si="266">SUBTOTAL(9,H101:H103)</f>
        <v>-701139.32</v>
      </c>
      <c r="I104" s="107">
        <f t="shared" si="266"/>
        <v>-24462.321634378433</v>
      </c>
      <c r="J104" s="107">
        <f t="shared" si="266"/>
        <v>-725601.64163437847</v>
      </c>
      <c r="K104" s="107">
        <f t="shared" si="266"/>
        <v>-24462.321634378433</v>
      </c>
      <c r="L104" s="107">
        <f t="shared" si="266"/>
        <v>-750063.96326875687</v>
      </c>
      <c r="M104" s="107">
        <f t="shared" si="266"/>
        <v>-24462.321634378433</v>
      </c>
      <c r="N104" s="107">
        <f t="shared" si="266"/>
        <v>-774526.28490313538</v>
      </c>
      <c r="O104" s="107">
        <f t="shared" si="266"/>
        <v>-24462.321634378433</v>
      </c>
      <c r="P104" s="107">
        <f t="shared" si="266"/>
        <v>-798988.60653751378</v>
      </c>
      <c r="Q104" s="107">
        <f t="shared" si="266"/>
        <v>-24462.321634378433</v>
      </c>
      <c r="R104" s="107">
        <f t="shared" si="266"/>
        <v>-823450.92817189218</v>
      </c>
      <c r="S104" s="107">
        <f t="shared" si="266"/>
        <v>-24462.321634378433</v>
      </c>
      <c r="T104" s="107">
        <f t="shared" si="266"/>
        <v>-847913.2498062707</v>
      </c>
      <c r="U104" s="107">
        <f t="shared" si="266"/>
        <v>-24462.321634378433</v>
      </c>
      <c r="V104" s="107">
        <f t="shared" si="266"/>
        <v>-872375.57144064922</v>
      </c>
      <c r="W104" s="107">
        <f t="shared" si="266"/>
        <v>-24462.321634378433</v>
      </c>
      <c r="X104" s="107">
        <f t="shared" si="266"/>
        <v>-896837.89307502762</v>
      </c>
      <c r="Y104" s="107">
        <f t="shared" si="266"/>
        <v>-24462.321634378433</v>
      </c>
      <c r="Z104" s="107">
        <f t="shared" si="266"/>
        <v>-921300.21470940602</v>
      </c>
      <c r="AA104" s="107">
        <f t="shared" si="266"/>
        <v>-24462.321634378433</v>
      </c>
      <c r="AB104" s="107">
        <f t="shared" si="266"/>
        <v>-945762.53634378454</v>
      </c>
      <c r="AC104" s="107">
        <f t="shared" si="266"/>
        <v>-24462.321634378433</v>
      </c>
      <c r="AD104" s="107">
        <f t="shared" si="266"/>
        <v>-970224.85797816305</v>
      </c>
      <c r="AE104" s="107">
        <f t="shared" si="266"/>
        <v>-24462.321634378433</v>
      </c>
      <c r="AF104" s="107">
        <f t="shared" si="266"/>
        <v>-994687.17961254145</v>
      </c>
      <c r="AG104" s="107">
        <f t="shared" si="266"/>
        <v>-24462.321634378433</v>
      </c>
      <c r="AH104" s="107">
        <f t="shared" si="266"/>
        <v>-1019149.5012469199</v>
      </c>
      <c r="AI104" s="107">
        <f t="shared" si="266"/>
        <v>-24462.321634378433</v>
      </c>
      <c r="AJ104" s="107">
        <f t="shared" si="266"/>
        <v>-1043611.8228812984</v>
      </c>
      <c r="AK104" s="107">
        <f t="shared" si="266"/>
        <v>-24462.321634378433</v>
      </c>
      <c r="AL104" s="107">
        <f t="shared" si="266"/>
        <v>-1068074.1445156769</v>
      </c>
      <c r="AM104" s="107">
        <f t="shared" si="266"/>
        <v>-24462.321634378433</v>
      </c>
      <c r="AN104" s="107">
        <f t="shared" si="266"/>
        <v>-1092536.4661500552</v>
      </c>
      <c r="AO104" s="107">
        <f t="shared" si="266"/>
        <v>-24462.321634378433</v>
      </c>
      <c r="AP104" s="107">
        <f t="shared" si="266"/>
        <v>-1116998.7877844337</v>
      </c>
      <c r="AQ104" s="107">
        <f t="shared" si="266"/>
        <v>-24462.321634378433</v>
      </c>
      <c r="AR104" s="107">
        <f t="shared" si="266"/>
        <v>-1141461.1094188122</v>
      </c>
      <c r="AS104" s="107">
        <f t="shared" si="266"/>
        <v>-24462.321634378433</v>
      </c>
      <c r="AT104" s="107">
        <f t="shared" si="266"/>
        <v>-1165923.4310531905</v>
      </c>
      <c r="AU104" s="107">
        <f t="shared" si="266"/>
        <v>-24462.321634378433</v>
      </c>
      <c r="AV104" s="107">
        <f t="shared" si="266"/>
        <v>-1190385.752687569</v>
      </c>
      <c r="AW104" s="107">
        <f t="shared" si="266"/>
        <v>-24462.321634378433</v>
      </c>
      <c r="AX104" s="107">
        <f t="shared" si="266"/>
        <v>-1214848.0743219475</v>
      </c>
      <c r="AY104" s="107">
        <f t="shared" si="266"/>
        <v>-24462.321634378433</v>
      </c>
      <c r="AZ104" s="107">
        <f t="shared" si="266"/>
        <v>-1239310.3959563258</v>
      </c>
      <c r="BA104" s="107">
        <f t="shared" si="266"/>
        <v>-24462.321634378433</v>
      </c>
      <c r="BB104" s="107">
        <f t="shared" si="266"/>
        <v>-1263772.7175907041</v>
      </c>
      <c r="BD104" s="109">
        <f>SUBTOTAL(9,BD101:BD103)</f>
        <v>-1116998.7877844339</v>
      </c>
    </row>
    <row r="105" spans="1:56" s="110" customFormat="1">
      <c r="A105"/>
      <c r="B105"/>
      <c r="C105"/>
      <c r="D105" s="117"/>
      <c r="E105" s="117"/>
      <c r="F105" s="117"/>
      <c r="G105" s="117"/>
      <c r="BD105" s="104"/>
    </row>
    <row r="106" spans="1:56" s="110" customFormat="1">
      <c r="A106" s="91" t="s">
        <v>88</v>
      </c>
      <c r="B106"/>
      <c r="C106"/>
      <c r="D106" s="117"/>
      <c r="E106" s="117"/>
      <c r="F106" s="117"/>
      <c r="G106" s="117"/>
      <c r="BD106" s="104"/>
    </row>
    <row r="107" spans="1:56" s="110" customFormat="1">
      <c r="A107" t="s">
        <v>83</v>
      </c>
      <c r="B107" t="s">
        <v>15</v>
      </c>
      <c r="C107" t="s">
        <v>26</v>
      </c>
      <c r="D107" s="117" t="s">
        <v>115</v>
      </c>
      <c r="E107" s="117" t="s">
        <v>89</v>
      </c>
      <c r="F107" s="117" t="str">
        <f>D107&amp;E107&amp;C107</f>
        <v>AOTHPSSGCT</v>
      </c>
      <c r="G107" s="117" t="str">
        <f>E107&amp;C107</f>
        <v>OTHPSSGCT</v>
      </c>
      <c r="H107" s="110">
        <v>0</v>
      </c>
      <c r="I107" s="110">
        <v>0</v>
      </c>
      <c r="J107" s="110">
        <f t="shared" ref="J107" si="267">H107+I107</f>
        <v>0</v>
      </c>
      <c r="K107" s="110">
        <v>0</v>
      </c>
      <c r="L107" s="110">
        <f t="shared" ref="L107" si="268">J107+K107</f>
        <v>0</v>
      </c>
      <c r="M107" s="110">
        <v>0</v>
      </c>
      <c r="N107" s="110">
        <f t="shared" ref="N107" si="269">L107+M107</f>
        <v>0</v>
      </c>
      <c r="O107" s="110">
        <v>0</v>
      </c>
      <c r="P107" s="110">
        <f t="shared" ref="P107" si="270">N107+O107</f>
        <v>0</v>
      </c>
      <c r="Q107" s="110">
        <v>0</v>
      </c>
      <c r="R107" s="110">
        <f t="shared" ref="R107" si="271">P107+Q107</f>
        <v>0</v>
      </c>
      <c r="S107" s="110">
        <v>0</v>
      </c>
      <c r="T107" s="110">
        <f t="shared" ref="T107" si="272">R107+S107</f>
        <v>0</v>
      </c>
      <c r="U107" s="110">
        <v>0</v>
      </c>
      <c r="V107" s="110">
        <f t="shared" ref="V107" si="273">T107+U107</f>
        <v>0</v>
      </c>
      <c r="W107" s="110">
        <v>0</v>
      </c>
      <c r="X107" s="110">
        <f t="shared" ref="X107" si="274">V107+W107</f>
        <v>0</v>
      </c>
      <c r="Y107" s="110">
        <v>0</v>
      </c>
      <c r="Z107" s="110">
        <f t="shared" ref="Z107" si="275">X107+Y107</f>
        <v>0</v>
      </c>
      <c r="AA107" s="110">
        <v>0</v>
      </c>
      <c r="AB107" s="110">
        <f t="shared" ref="AB107" si="276">Z107+AA107</f>
        <v>0</v>
      </c>
      <c r="AC107" s="110">
        <v>0</v>
      </c>
      <c r="AD107" s="110">
        <f t="shared" ref="AD107" si="277">AB107+AC107</f>
        <v>0</v>
      </c>
      <c r="AE107" s="110">
        <v>0</v>
      </c>
      <c r="AF107" s="110">
        <f t="shared" ref="AF107" si="278">AD107+AE107</f>
        <v>0</v>
      </c>
      <c r="AG107" s="110">
        <v>0</v>
      </c>
      <c r="AH107" s="110">
        <f t="shared" ref="AH107" si="279">AF107+AG107</f>
        <v>0</v>
      </c>
      <c r="AI107" s="110">
        <v>0</v>
      </c>
      <c r="AJ107" s="110">
        <f t="shared" ref="AJ107" si="280">AH107+AI107</f>
        <v>0</v>
      </c>
      <c r="AK107" s="110">
        <v>0</v>
      </c>
      <c r="AL107" s="110">
        <f t="shared" ref="AL107" si="281">AJ107+AK107</f>
        <v>0</v>
      </c>
      <c r="AM107" s="110">
        <v>0</v>
      </c>
      <c r="AN107" s="110">
        <f t="shared" ref="AN107" si="282">AL107+AM107</f>
        <v>0</v>
      </c>
      <c r="AO107" s="110">
        <v>0</v>
      </c>
      <c r="AP107" s="110">
        <f t="shared" ref="AP107" si="283">AN107+AO107</f>
        <v>0</v>
      </c>
      <c r="AQ107" s="110">
        <v>0</v>
      </c>
      <c r="AR107" s="110">
        <f t="shared" ref="AR107" si="284">AP107+AQ107</f>
        <v>0</v>
      </c>
      <c r="AS107" s="110">
        <v>0</v>
      </c>
      <c r="AT107" s="110">
        <f t="shared" ref="AT107" si="285">AR107+AS107</f>
        <v>0</v>
      </c>
      <c r="AU107" s="110">
        <v>0</v>
      </c>
      <c r="AV107" s="110">
        <f t="shared" ref="AV107" si="286">AT107+AU107</f>
        <v>0</v>
      </c>
      <c r="AW107" s="110">
        <v>0</v>
      </c>
      <c r="AX107" s="110">
        <f t="shared" ref="AX107" si="287">AV107+AW107</f>
        <v>0</v>
      </c>
      <c r="AY107" s="110">
        <v>0</v>
      </c>
      <c r="AZ107" s="110">
        <f t="shared" ref="AZ107" si="288">AX107+AY107</f>
        <v>0</v>
      </c>
      <c r="BA107" s="110">
        <v>0</v>
      </c>
      <c r="BB107" s="110">
        <f t="shared" ref="BB107" si="289">AZ107+BA107</f>
        <v>0</v>
      </c>
      <c r="BD107" s="104">
        <f>AVERAGE(AD107,AF107,AH107,AJ107,AL107,AN107,AP107,AR107,AT107,AV107,AX107,AZ107,BB107)</f>
        <v>0</v>
      </c>
    </row>
    <row r="108" spans="1:56" s="110" customFormat="1">
      <c r="A108" t="s">
        <v>119</v>
      </c>
      <c r="B108"/>
      <c r="C108"/>
      <c r="D108" s="117"/>
      <c r="E108" s="117"/>
      <c r="F108" s="117"/>
      <c r="G108" s="117"/>
      <c r="H108" s="107">
        <f>SUBTOTAL(9,H107)</f>
        <v>0</v>
      </c>
      <c r="I108" s="107">
        <f t="shared" ref="I108:BD108" si="290">SUBTOTAL(9,I107)</f>
        <v>0</v>
      </c>
      <c r="J108" s="107">
        <f t="shared" si="290"/>
        <v>0</v>
      </c>
      <c r="K108" s="107">
        <f t="shared" si="290"/>
        <v>0</v>
      </c>
      <c r="L108" s="107">
        <f t="shared" si="290"/>
        <v>0</v>
      </c>
      <c r="M108" s="107">
        <f t="shared" si="290"/>
        <v>0</v>
      </c>
      <c r="N108" s="107">
        <f t="shared" si="290"/>
        <v>0</v>
      </c>
      <c r="O108" s="107">
        <f t="shared" si="290"/>
        <v>0</v>
      </c>
      <c r="P108" s="107">
        <f t="shared" si="290"/>
        <v>0</v>
      </c>
      <c r="Q108" s="107">
        <f t="shared" si="290"/>
        <v>0</v>
      </c>
      <c r="R108" s="107">
        <f t="shared" si="290"/>
        <v>0</v>
      </c>
      <c r="S108" s="107">
        <f t="shared" si="290"/>
        <v>0</v>
      </c>
      <c r="T108" s="107">
        <f t="shared" si="290"/>
        <v>0</v>
      </c>
      <c r="U108" s="107">
        <f t="shared" si="290"/>
        <v>0</v>
      </c>
      <c r="V108" s="107">
        <f t="shared" si="290"/>
        <v>0</v>
      </c>
      <c r="W108" s="107">
        <f t="shared" si="290"/>
        <v>0</v>
      </c>
      <c r="X108" s="107">
        <f t="shared" si="290"/>
        <v>0</v>
      </c>
      <c r="Y108" s="107">
        <f t="shared" si="290"/>
        <v>0</v>
      </c>
      <c r="Z108" s="107">
        <f t="shared" si="290"/>
        <v>0</v>
      </c>
      <c r="AA108" s="107">
        <f t="shared" si="290"/>
        <v>0</v>
      </c>
      <c r="AB108" s="107">
        <f t="shared" si="290"/>
        <v>0</v>
      </c>
      <c r="AC108" s="107">
        <f t="shared" si="290"/>
        <v>0</v>
      </c>
      <c r="AD108" s="107">
        <f t="shared" si="290"/>
        <v>0</v>
      </c>
      <c r="AE108" s="107">
        <f t="shared" si="290"/>
        <v>0</v>
      </c>
      <c r="AF108" s="107">
        <f t="shared" si="290"/>
        <v>0</v>
      </c>
      <c r="AG108" s="107">
        <f t="shared" si="290"/>
        <v>0</v>
      </c>
      <c r="AH108" s="107">
        <f t="shared" si="290"/>
        <v>0</v>
      </c>
      <c r="AI108" s="107">
        <f t="shared" si="290"/>
        <v>0</v>
      </c>
      <c r="AJ108" s="107">
        <f t="shared" si="290"/>
        <v>0</v>
      </c>
      <c r="AK108" s="107">
        <f t="shared" si="290"/>
        <v>0</v>
      </c>
      <c r="AL108" s="107">
        <f t="shared" si="290"/>
        <v>0</v>
      </c>
      <c r="AM108" s="107">
        <f t="shared" si="290"/>
        <v>0</v>
      </c>
      <c r="AN108" s="107">
        <f t="shared" si="290"/>
        <v>0</v>
      </c>
      <c r="AO108" s="107">
        <f t="shared" si="290"/>
        <v>0</v>
      </c>
      <c r="AP108" s="107">
        <f t="shared" si="290"/>
        <v>0</v>
      </c>
      <c r="AQ108" s="107">
        <f t="shared" si="290"/>
        <v>0</v>
      </c>
      <c r="AR108" s="107">
        <f t="shared" si="290"/>
        <v>0</v>
      </c>
      <c r="AS108" s="107">
        <f t="shared" si="290"/>
        <v>0</v>
      </c>
      <c r="AT108" s="107">
        <f t="shared" si="290"/>
        <v>0</v>
      </c>
      <c r="AU108" s="107">
        <f t="shared" si="290"/>
        <v>0</v>
      </c>
      <c r="AV108" s="107">
        <f t="shared" si="290"/>
        <v>0</v>
      </c>
      <c r="AW108" s="107">
        <f t="shared" si="290"/>
        <v>0</v>
      </c>
      <c r="AX108" s="107">
        <f t="shared" si="290"/>
        <v>0</v>
      </c>
      <c r="AY108" s="107">
        <f t="shared" si="290"/>
        <v>0</v>
      </c>
      <c r="AZ108" s="107">
        <f t="shared" si="290"/>
        <v>0</v>
      </c>
      <c r="BA108" s="107">
        <f t="shared" si="290"/>
        <v>0</v>
      </c>
      <c r="BB108" s="107">
        <f t="shared" si="290"/>
        <v>0</v>
      </c>
      <c r="BD108" s="109">
        <f t="shared" si="290"/>
        <v>0</v>
      </c>
    </row>
    <row r="109" spans="1:56" s="110" customFormat="1">
      <c r="A109"/>
      <c r="B109"/>
      <c r="C109"/>
      <c r="D109" s="117"/>
      <c r="E109" s="117"/>
      <c r="F109" s="117"/>
      <c r="G109" s="117"/>
      <c r="BD109" s="104"/>
    </row>
    <row r="110" spans="1:56" s="110" customFormat="1">
      <c r="A110" s="91" t="s">
        <v>106</v>
      </c>
      <c r="B110"/>
      <c r="C110"/>
      <c r="D110" s="117"/>
      <c r="E110" s="117"/>
      <c r="F110" s="117"/>
      <c r="G110" s="117"/>
      <c r="BD110" s="104"/>
    </row>
    <row r="111" spans="1:56" s="110" customFormat="1">
      <c r="A111" t="s">
        <v>96</v>
      </c>
      <c r="B111" t="s">
        <v>30</v>
      </c>
      <c r="C111" t="s">
        <v>30</v>
      </c>
      <c r="D111" s="117" t="s">
        <v>115</v>
      </c>
      <c r="E111" s="117" t="s">
        <v>107</v>
      </c>
      <c r="F111" s="117" t="str">
        <f t="shared" ref="F111:F112" si="291">D111&amp;E111&amp;C111</f>
        <v>AGNLPCA</v>
      </c>
      <c r="G111" s="117" t="str">
        <f t="shared" ref="G111:G112" si="292">E111&amp;C111</f>
        <v>GNLPCA</v>
      </c>
      <c r="H111" s="110">
        <v>-1199434.76</v>
      </c>
      <c r="I111" s="110">
        <v>-6304.0160025587475</v>
      </c>
      <c r="J111" s="110">
        <f t="shared" ref="J111:J119" si="293">H111+I111</f>
        <v>-1205738.7760025586</v>
      </c>
      <c r="K111" s="110">
        <v>-6304.0160025587475</v>
      </c>
      <c r="L111" s="110">
        <f t="shared" ref="L111:L119" si="294">J111+K111</f>
        <v>-1212042.7920051173</v>
      </c>
      <c r="M111" s="110">
        <v>-6304.0160025587475</v>
      </c>
      <c r="N111" s="110">
        <f t="shared" ref="N111:N119" si="295">L111+M111</f>
        <v>-1218346.8080076759</v>
      </c>
      <c r="O111" s="110">
        <v>-6304.0160025587475</v>
      </c>
      <c r="P111" s="110">
        <f t="shared" ref="P111:P119" si="296">N111+O111</f>
        <v>-1224650.8240102346</v>
      </c>
      <c r="Q111" s="110">
        <v>-6304.0160025587475</v>
      </c>
      <c r="R111" s="110">
        <f t="shared" ref="R111:R119" si="297">P111+Q111</f>
        <v>-1230954.8400127932</v>
      </c>
      <c r="S111" s="110">
        <v>-6304.0160025587475</v>
      </c>
      <c r="T111" s="110">
        <f t="shared" ref="T111:T119" si="298">R111+S111</f>
        <v>-1237258.8560153518</v>
      </c>
      <c r="U111" s="110">
        <v>-6304.0160025587475</v>
      </c>
      <c r="V111" s="110">
        <f t="shared" ref="V111:V119" si="299">T111+U111</f>
        <v>-1243562.8720179105</v>
      </c>
      <c r="W111" s="110">
        <v>-6304.0160025587475</v>
      </c>
      <c r="X111" s="110">
        <f t="shared" ref="X111:X119" si="300">V111+W111</f>
        <v>-1249866.8880204691</v>
      </c>
      <c r="Y111" s="110">
        <v>-6304.0160025587475</v>
      </c>
      <c r="Z111" s="110">
        <f t="shared" ref="Z111:Z119" si="301">X111+Y111</f>
        <v>-1256170.9040230277</v>
      </c>
      <c r="AA111" s="110">
        <v>-6304.0160025587475</v>
      </c>
      <c r="AB111" s="110">
        <f t="shared" ref="AB111:AB119" si="302">Z111+AA111</f>
        <v>-1262474.9200255864</v>
      </c>
      <c r="AC111" s="110">
        <v>-6304.0160025587475</v>
      </c>
      <c r="AD111" s="110">
        <f t="shared" ref="AD111:AD119" si="303">AB111+AC111</f>
        <v>-1268778.936028145</v>
      </c>
      <c r="AE111" s="110">
        <v>-6304.0160025587475</v>
      </c>
      <c r="AF111" s="110">
        <f t="shared" ref="AF111:AF119" si="304">AD111+AE111</f>
        <v>-1275082.9520307037</v>
      </c>
      <c r="AG111" s="110">
        <v>-6304.0160025587475</v>
      </c>
      <c r="AH111" s="110">
        <f t="shared" ref="AH111:AH119" si="305">AF111+AG111</f>
        <v>-1281386.9680332623</v>
      </c>
      <c r="AI111" s="110">
        <v>-6304.0160025587475</v>
      </c>
      <c r="AJ111" s="110">
        <f t="shared" ref="AJ111:AJ119" si="306">AH111+AI111</f>
        <v>-1287690.9840358209</v>
      </c>
      <c r="AK111" s="110">
        <v>-6304.0160025587475</v>
      </c>
      <c r="AL111" s="110">
        <f t="shared" ref="AL111:AL119" si="307">AJ111+AK111</f>
        <v>-1293995.0000383796</v>
      </c>
      <c r="AM111" s="110">
        <v>-6304.0160025587475</v>
      </c>
      <c r="AN111" s="110">
        <f t="shared" ref="AN111:AN119" si="308">AL111+AM111</f>
        <v>-1300299.0160409382</v>
      </c>
      <c r="AO111" s="110">
        <v>-6304.0160025587475</v>
      </c>
      <c r="AP111" s="110">
        <f t="shared" ref="AP111:AP119" si="309">AN111+AO111</f>
        <v>-1306603.0320434968</v>
      </c>
      <c r="AQ111" s="110">
        <v>-6304.0160025587475</v>
      </c>
      <c r="AR111" s="110">
        <f t="shared" ref="AR111:AR119" si="310">AP111+AQ111</f>
        <v>-1312907.0480460555</v>
      </c>
      <c r="AS111" s="110">
        <v>-6304.0160025587475</v>
      </c>
      <c r="AT111" s="110">
        <f t="shared" ref="AT111:AT119" si="311">AR111+AS111</f>
        <v>-1319211.0640486141</v>
      </c>
      <c r="AU111" s="110">
        <v>-6304.0160025587475</v>
      </c>
      <c r="AV111" s="110">
        <f t="shared" ref="AV111:AV119" si="312">AT111+AU111</f>
        <v>-1325515.0800511728</v>
      </c>
      <c r="AW111" s="110">
        <v>-6304.0160025587475</v>
      </c>
      <c r="AX111" s="110">
        <f t="shared" ref="AX111:AX119" si="313">AV111+AW111</f>
        <v>-1331819.0960537314</v>
      </c>
      <c r="AY111" s="110">
        <v>-6304.0160025587475</v>
      </c>
      <c r="AZ111" s="110">
        <f t="shared" ref="AZ111:AZ119" si="314">AX111+AY111</f>
        <v>-1338123.11205629</v>
      </c>
      <c r="BA111" s="110">
        <v>-6304.0160025587475</v>
      </c>
      <c r="BB111" s="110">
        <f t="shared" ref="BB111:BB119" si="315">AZ111+BA111</f>
        <v>-1344427.1280588487</v>
      </c>
      <c r="BD111" s="104">
        <f>AVERAGE(AD111,AF111,AH111,AJ111,AL111,AN111,AP111,AR111,AT111,AV111,AX111,AZ111,BB111)</f>
        <v>-1306603.0320434968</v>
      </c>
    </row>
    <row r="112" spans="1:56" s="110" customFormat="1">
      <c r="A112" t="s">
        <v>108</v>
      </c>
      <c r="B112" t="s">
        <v>42</v>
      </c>
      <c r="C112" t="s">
        <v>42</v>
      </c>
      <c r="D112" s="117" t="s">
        <v>115</v>
      </c>
      <c r="E112" s="117" t="s">
        <v>107</v>
      </c>
      <c r="F112" s="117" t="str">
        <f t="shared" si="291"/>
        <v>AGNLPCN</v>
      </c>
      <c r="G112" s="117" t="str">
        <f t="shared" si="292"/>
        <v>GNLPCN</v>
      </c>
      <c r="H112" s="110">
        <v>-2861226.21</v>
      </c>
      <c r="I112" s="110">
        <v>-22780.586689448101</v>
      </c>
      <c r="J112" s="110">
        <f t="shared" si="293"/>
        <v>-2884006.7966894479</v>
      </c>
      <c r="K112" s="110">
        <v>-22780.586689448101</v>
      </c>
      <c r="L112" s="110">
        <f t="shared" si="294"/>
        <v>-2906787.3833788959</v>
      </c>
      <c r="M112" s="110">
        <v>-22780.586689448101</v>
      </c>
      <c r="N112" s="110">
        <f t="shared" si="295"/>
        <v>-2929567.9700683439</v>
      </c>
      <c r="O112" s="110">
        <v>-22780.586689448101</v>
      </c>
      <c r="P112" s="110">
        <f t="shared" si="296"/>
        <v>-2952348.5567577919</v>
      </c>
      <c r="Q112" s="110">
        <v>-22780.586689448101</v>
      </c>
      <c r="R112" s="110">
        <f t="shared" si="297"/>
        <v>-2975129.1434472399</v>
      </c>
      <c r="S112" s="110">
        <v>-22780.586689448101</v>
      </c>
      <c r="T112" s="110">
        <f t="shared" si="298"/>
        <v>-2997909.7301366879</v>
      </c>
      <c r="U112" s="110">
        <v>-22780.586689448101</v>
      </c>
      <c r="V112" s="110">
        <f t="shared" si="299"/>
        <v>-3020690.3168261359</v>
      </c>
      <c r="W112" s="110">
        <v>-22780.586689448101</v>
      </c>
      <c r="X112" s="110">
        <f t="shared" si="300"/>
        <v>-3043470.9035155838</v>
      </c>
      <c r="Y112" s="110">
        <v>-22780.586689448101</v>
      </c>
      <c r="Z112" s="110">
        <f t="shared" si="301"/>
        <v>-3066251.4902050318</v>
      </c>
      <c r="AA112" s="110">
        <v>-22780.586689448101</v>
      </c>
      <c r="AB112" s="110">
        <f t="shared" si="302"/>
        <v>-3089032.0768944798</v>
      </c>
      <c r="AC112" s="110">
        <v>-22780.586689448101</v>
      </c>
      <c r="AD112" s="110">
        <f t="shared" si="303"/>
        <v>-3111812.6635839278</v>
      </c>
      <c r="AE112" s="110">
        <v>-22780.586689448101</v>
      </c>
      <c r="AF112" s="110">
        <f t="shared" si="304"/>
        <v>-3134593.2502733758</v>
      </c>
      <c r="AG112" s="110">
        <v>-22780.586689448101</v>
      </c>
      <c r="AH112" s="110">
        <f t="shared" si="305"/>
        <v>-3157373.8369628238</v>
      </c>
      <c r="AI112" s="110">
        <v>-22780.586689448101</v>
      </c>
      <c r="AJ112" s="110">
        <f t="shared" si="306"/>
        <v>-3180154.4236522717</v>
      </c>
      <c r="AK112" s="110">
        <v>-22780.586689448101</v>
      </c>
      <c r="AL112" s="110">
        <f t="shared" si="307"/>
        <v>-3202935.0103417197</v>
      </c>
      <c r="AM112" s="110">
        <v>-22780.586689448101</v>
      </c>
      <c r="AN112" s="110">
        <f t="shared" si="308"/>
        <v>-3225715.5970311677</v>
      </c>
      <c r="AO112" s="110">
        <v>-22780.586689448101</v>
      </c>
      <c r="AP112" s="110">
        <f t="shared" si="309"/>
        <v>-3248496.1837206157</v>
      </c>
      <c r="AQ112" s="110">
        <v>-22780.586689448101</v>
      </c>
      <c r="AR112" s="110">
        <f t="shared" si="310"/>
        <v>-3271276.7704100637</v>
      </c>
      <c r="AS112" s="110">
        <v>-22780.586689448101</v>
      </c>
      <c r="AT112" s="110">
        <f t="shared" si="311"/>
        <v>-3294057.3570995117</v>
      </c>
      <c r="AU112" s="110">
        <v>-22780.586689448101</v>
      </c>
      <c r="AV112" s="110">
        <f t="shared" si="312"/>
        <v>-3316837.9437889596</v>
      </c>
      <c r="AW112" s="110">
        <v>-22780.586689448101</v>
      </c>
      <c r="AX112" s="110">
        <f t="shared" si="313"/>
        <v>-3339618.5304784076</v>
      </c>
      <c r="AY112" s="110">
        <v>-22780.586689448101</v>
      </c>
      <c r="AZ112" s="110">
        <f t="shared" si="314"/>
        <v>-3362399.1171678556</v>
      </c>
      <c r="BA112" s="110">
        <v>-22780.586689448101</v>
      </c>
      <c r="BB112" s="110">
        <f t="shared" si="315"/>
        <v>-3385179.7038573036</v>
      </c>
      <c r="BD112" s="104">
        <f t="shared" ref="BD112:BD119" si="316">AVERAGE(AD112,AF112,AH112,AJ112,AL112,AN112,AP112,AR112,AT112,AV112,AX112,AZ112,BB112)</f>
        <v>-3248496.1837206157</v>
      </c>
    </row>
    <row r="113" spans="1:56" s="110" customFormat="1">
      <c r="A113" t="s">
        <v>108</v>
      </c>
      <c r="B113" t="s">
        <v>15</v>
      </c>
      <c r="C113" t="s">
        <v>15</v>
      </c>
      <c r="D113" s="117" t="s">
        <v>115</v>
      </c>
      <c r="E113" s="117" t="s">
        <v>107</v>
      </c>
      <c r="F113" s="117" t="str">
        <f>D113&amp;E113&amp;C113</f>
        <v>AGNLPSG</v>
      </c>
      <c r="G113" s="117" t="str">
        <f>E113&amp;C113</f>
        <v>GNLPSG</v>
      </c>
      <c r="H113" s="110">
        <v>0</v>
      </c>
      <c r="I113" s="110">
        <v>0</v>
      </c>
      <c r="J113" s="110">
        <f t="shared" si="293"/>
        <v>0</v>
      </c>
      <c r="K113" s="110">
        <v>0</v>
      </c>
      <c r="L113" s="110">
        <f t="shared" si="294"/>
        <v>0</v>
      </c>
      <c r="M113" s="110">
        <v>0</v>
      </c>
      <c r="N113" s="110">
        <f t="shared" si="295"/>
        <v>0</v>
      </c>
      <c r="O113" s="110">
        <v>0</v>
      </c>
      <c r="P113" s="110">
        <f t="shared" si="296"/>
        <v>0</v>
      </c>
      <c r="Q113" s="110">
        <v>0</v>
      </c>
      <c r="R113" s="110">
        <f t="shared" si="297"/>
        <v>0</v>
      </c>
      <c r="S113" s="110">
        <v>0</v>
      </c>
      <c r="T113" s="110">
        <f t="shared" si="298"/>
        <v>0</v>
      </c>
      <c r="U113" s="110">
        <v>0</v>
      </c>
      <c r="V113" s="110">
        <f t="shared" si="299"/>
        <v>0</v>
      </c>
      <c r="W113" s="110">
        <v>0</v>
      </c>
      <c r="X113" s="110">
        <f t="shared" si="300"/>
        <v>0</v>
      </c>
      <c r="Y113" s="110">
        <v>0</v>
      </c>
      <c r="Z113" s="110">
        <f t="shared" si="301"/>
        <v>0</v>
      </c>
      <c r="AA113" s="110">
        <v>0</v>
      </c>
      <c r="AB113" s="110">
        <f t="shared" si="302"/>
        <v>0</v>
      </c>
      <c r="AC113" s="110">
        <v>0</v>
      </c>
      <c r="AD113" s="110">
        <f t="shared" si="303"/>
        <v>0</v>
      </c>
      <c r="AE113" s="110">
        <v>0</v>
      </c>
      <c r="AF113" s="110">
        <f t="shared" si="304"/>
        <v>0</v>
      </c>
      <c r="AG113" s="110">
        <v>0</v>
      </c>
      <c r="AH113" s="110">
        <f t="shared" si="305"/>
        <v>0</v>
      </c>
      <c r="AI113" s="110">
        <v>0</v>
      </c>
      <c r="AJ113" s="110">
        <f t="shared" si="306"/>
        <v>0</v>
      </c>
      <c r="AK113" s="110">
        <v>0</v>
      </c>
      <c r="AL113" s="110">
        <f t="shared" si="307"/>
        <v>0</v>
      </c>
      <c r="AM113" s="110">
        <v>0</v>
      </c>
      <c r="AN113" s="110">
        <f t="shared" si="308"/>
        <v>0</v>
      </c>
      <c r="AO113" s="110">
        <v>0</v>
      </c>
      <c r="AP113" s="110">
        <f t="shared" si="309"/>
        <v>0</v>
      </c>
      <c r="AQ113" s="110">
        <v>0</v>
      </c>
      <c r="AR113" s="110">
        <f t="shared" si="310"/>
        <v>0</v>
      </c>
      <c r="AS113" s="110">
        <v>0</v>
      </c>
      <c r="AT113" s="110">
        <f t="shared" si="311"/>
        <v>0</v>
      </c>
      <c r="AU113" s="110">
        <v>0</v>
      </c>
      <c r="AV113" s="110">
        <f t="shared" si="312"/>
        <v>0</v>
      </c>
      <c r="AW113" s="110">
        <v>0</v>
      </c>
      <c r="AX113" s="110">
        <f t="shared" si="313"/>
        <v>0</v>
      </c>
      <c r="AY113" s="110">
        <v>0</v>
      </c>
      <c r="AZ113" s="110">
        <f t="shared" si="314"/>
        <v>0</v>
      </c>
      <c r="BA113" s="110">
        <v>0</v>
      </c>
      <c r="BB113" s="110">
        <f t="shared" si="315"/>
        <v>0</v>
      </c>
      <c r="BD113" s="104">
        <f t="shared" si="316"/>
        <v>0</v>
      </c>
    </row>
    <row r="114" spans="1:56" s="110" customFormat="1">
      <c r="A114" t="s">
        <v>99</v>
      </c>
      <c r="B114" t="s">
        <v>32</v>
      </c>
      <c r="C114" t="s">
        <v>32</v>
      </c>
      <c r="D114" s="117" t="s">
        <v>115</v>
      </c>
      <c r="E114" s="117" t="s">
        <v>107</v>
      </c>
      <c r="F114" s="117" t="str">
        <f t="shared" ref="F114:F119" si="317">D114&amp;E114&amp;C114</f>
        <v>AGNLPOR</v>
      </c>
      <c r="G114" s="117" t="str">
        <f t="shared" ref="G114:G119" si="318">E114&amp;C114</f>
        <v>GNLPOR</v>
      </c>
      <c r="H114" s="110">
        <v>-6518198.96</v>
      </c>
      <c r="I114" s="110">
        <v>-20672.30808418895</v>
      </c>
      <c r="J114" s="110">
        <f t="shared" si="293"/>
        <v>-6538871.2680841889</v>
      </c>
      <c r="K114" s="110">
        <v>-20672.30808418895</v>
      </c>
      <c r="L114" s="110">
        <f t="shared" si="294"/>
        <v>-6559543.5761683779</v>
      </c>
      <c r="M114" s="110">
        <v>-20672.30808418895</v>
      </c>
      <c r="N114" s="110">
        <f t="shared" si="295"/>
        <v>-6580215.8842525668</v>
      </c>
      <c r="O114" s="110">
        <v>-20672.30808418895</v>
      </c>
      <c r="P114" s="110">
        <f t="shared" si="296"/>
        <v>-6600888.1923367558</v>
      </c>
      <c r="Q114" s="110">
        <v>-20672.30808418895</v>
      </c>
      <c r="R114" s="110">
        <f t="shared" si="297"/>
        <v>-6621560.5004209448</v>
      </c>
      <c r="S114" s="110">
        <v>-20672.30808418895</v>
      </c>
      <c r="T114" s="110">
        <f t="shared" si="298"/>
        <v>-6642232.8085051337</v>
      </c>
      <c r="U114" s="110">
        <v>-20672.30808418895</v>
      </c>
      <c r="V114" s="110">
        <f t="shared" si="299"/>
        <v>-6662905.1165893227</v>
      </c>
      <c r="W114" s="110">
        <v>-20672.30808418895</v>
      </c>
      <c r="X114" s="110">
        <f t="shared" si="300"/>
        <v>-6683577.4246735116</v>
      </c>
      <c r="Y114" s="110">
        <v>-20672.30808418895</v>
      </c>
      <c r="Z114" s="110">
        <f t="shared" si="301"/>
        <v>-6704249.7327577006</v>
      </c>
      <c r="AA114" s="110">
        <v>-20672.30808418895</v>
      </c>
      <c r="AB114" s="110">
        <f t="shared" si="302"/>
        <v>-6724922.0408418896</v>
      </c>
      <c r="AC114" s="110">
        <v>-20672.30808418895</v>
      </c>
      <c r="AD114" s="110">
        <f t="shared" si="303"/>
        <v>-6745594.3489260785</v>
      </c>
      <c r="AE114" s="110">
        <v>-20672.30808418895</v>
      </c>
      <c r="AF114" s="110">
        <f t="shared" si="304"/>
        <v>-6766266.6570102675</v>
      </c>
      <c r="AG114" s="110">
        <v>-20672.30808418895</v>
      </c>
      <c r="AH114" s="110">
        <f t="shared" si="305"/>
        <v>-6786938.9650944564</v>
      </c>
      <c r="AI114" s="110">
        <v>-20672.30808418895</v>
      </c>
      <c r="AJ114" s="110">
        <f t="shared" si="306"/>
        <v>-6807611.2731786454</v>
      </c>
      <c r="AK114" s="110">
        <v>-20672.30808418895</v>
      </c>
      <c r="AL114" s="110">
        <f t="shared" si="307"/>
        <v>-6828283.5812628344</v>
      </c>
      <c r="AM114" s="110">
        <v>-20672.30808418895</v>
      </c>
      <c r="AN114" s="110">
        <f t="shared" si="308"/>
        <v>-6848955.8893470233</v>
      </c>
      <c r="AO114" s="110">
        <v>-20672.30808418895</v>
      </c>
      <c r="AP114" s="110">
        <f t="shared" si="309"/>
        <v>-6869628.1974312123</v>
      </c>
      <c r="AQ114" s="110">
        <v>-20672.30808418895</v>
      </c>
      <c r="AR114" s="110">
        <f t="shared" si="310"/>
        <v>-6890300.5055154013</v>
      </c>
      <c r="AS114" s="110">
        <v>-20672.30808418895</v>
      </c>
      <c r="AT114" s="110">
        <f t="shared" si="311"/>
        <v>-6910972.8135995902</v>
      </c>
      <c r="AU114" s="110">
        <v>-20672.30808418895</v>
      </c>
      <c r="AV114" s="110">
        <f t="shared" si="312"/>
        <v>-6931645.1216837792</v>
      </c>
      <c r="AW114" s="110">
        <v>-20672.30808418895</v>
      </c>
      <c r="AX114" s="110">
        <f t="shared" si="313"/>
        <v>-6952317.4297679681</v>
      </c>
      <c r="AY114" s="110">
        <v>-20672.30808418895</v>
      </c>
      <c r="AZ114" s="110">
        <f t="shared" si="314"/>
        <v>-6972989.7378521571</v>
      </c>
      <c r="BA114" s="110">
        <v>-20672.30808418895</v>
      </c>
      <c r="BB114" s="110">
        <f t="shared" si="315"/>
        <v>-6993662.0459363461</v>
      </c>
      <c r="BD114" s="104">
        <f t="shared" si="316"/>
        <v>-6869628.1974312123</v>
      </c>
    </row>
    <row r="115" spans="1:56" s="110" customFormat="1">
      <c r="A115" t="s">
        <v>108</v>
      </c>
      <c r="B115" t="s">
        <v>41</v>
      </c>
      <c r="C115" t="s">
        <v>41</v>
      </c>
      <c r="D115" s="117" t="s">
        <v>115</v>
      </c>
      <c r="E115" s="117" t="s">
        <v>107</v>
      </c>
      <c r="F115" s="117" t="str">
        <f t="shared" si="317"/>
        <v>AGNLPSO</v>
      </c>
      <c r="G115" s="117" t="str">
        <f t="shared" si="318"/>
        <v>GNLPSO</v>
      </c>
      <c r="H115" s="110">
        <v>-11320920.48</v>
      </c>
      <c r="I115" s="110">
        <v>-104938.20649724308</v>
      </c>
      <c r="J115" s="110">
        <f t="shared" si="293"/>
        <v>-11425858.686497243</v>
      </c>
      <c r="K115" s="110">
        <v>-104938.20649724308</v>
      </c>
      <c r="L115" s="110">
        <f t="shared" si="294"/>
        <v>-11530796.892994486</v>
      </c>
      <c r="M115" s="110">
        <v>-104938.20649724308</v>
      </c>
      <c r="N115" s="110">
        <f t="shared" si="295"/>
        <v>-11635735.099491728</v>
      </c>
      <c r="O115" s="110">
        <v>-104938.20649724308</v>
      </c>
      <c r="P115" s="110">
        <f t="shared" si="296"/>
        <v>-11740673.305988971</v>
      </c>
      <c r="Q115" s="110">
        <v>-104938.20649724308</v>
      </c>
      <c r="R115" s="110">
        <f t="shared" si="297"/>
        <v>-11845611.512486214</v>
      </c>
      <c r="S115" s="110">
        <v>-104938.20649724308</v>
      </c>
      <c r="T115" s="110">
        <f t="shared" si="298"/>
        <v>-11950549.718983456</v>
      </c>
      <c r="U115" s="110">
        <v>-104938.20649724308</v>
      </c>
      <c r="V115" s="110">
        <f t="shared" si="299"/>
        <v>-12055487.925480699</v>
      </c>
      <c r="W115" s="110">
        <v>-104938.20649724308</v>
      </c>
      <c r="X115" s="110">
        <f t="shared" si="300"/>
        <v>-12160426.131977942</v>
      </c>
      <c r="Y115" s="110">
        <v>-104938.20649724308</v>
      </c>
      <c r="Z115" s="110">
        <f t="shared" si="301"/>
        <v>-12265364.338475185</v>
      </c>
      <c r="AA115" s="110">
        <v>-104938.20649724308</v>
      </c>
      <c r="AB115" s="110">
        <f t="shared" si="302"/>
        <v>-12370302.544972427</v>
      </c>
      <c r="AC115" s="110">
        <v>-104938.20649724308</v>
      </c>
      <c r="AD115" s="110">
        <f t="shared" si="303"/>
        <v>-12475240.75146967</v>
      </c>
      <c r="AE115" s="110">
        <v>-104938.20649724308</v>
      </c>
      <c r="AF115" s="110">
        <f t="shared" si="304"/>
        <v>-12580178.957966913</v>
      </c>
      <c r="AG115" s="110">
        <v>-104938.20649724308</v>
      </c>
      <c r="AH115" s="110">
        <f t="shared" si="305"/>
        <v>-12685117.164464155</v>
      </c>
      <c r="AI115" s="110">
        <v>-104938.20649724308</v>
      </c>
      <c r="AJ115" s="110">
        <f t="shared" si="306"/>
        <v>-12790055.370961398</v>
      </c>
      <c r="AK115" s="110">
        <v>-104938.20649724308</v>
      </c>
      <c r="AL115" s="110">
        <f t="shared" si="307"/>
        <v>-12894993.577458641</v>
      </c>
      <c r="AM115" s="110">
        <v>-104938.20649724308</v>
      </c>
      <c r="AN115" s="110">
        <f t="shared" si="308"/>
        <v>-12999931.783955883</v>
      </c>
      <c r="AO115" s="110">
        <v>-104938.20649724308</v>
      </c>
      <c r="AP115" s="110">
        <f t="shared" si="309"/>
        <v>-13104869.990453126</v>
      </c>
      <c r="AQ115" s="110">
        <v>-104938.20649724308</v>
      </c>
      <c r="AR115" s="110">
        <f t="shared" si="310"/>
        <v>-13209808.196950369</v>
      </c>
      <c r="AS115" s="110">
        <v>-104938.20649724308</v>
      </c>
      <c r="AT115" s="110">
        <f t="shared" si="311"/>
        <v>-13314746.403447611</v>
      </c>
      <c r="AU115" s="110">
        <v>-104938.20649724308</v>
      </c>
      <c r="AV115" s="110">
        <f t="shared" si="312"/>
        <v>-13419684.609944854</v>
      </c>
      <c r="AW115" s="110">
        <v>-104938.20649724308</v>
      </c>
      <c r="AX115" s="110">
        <f t="shared" si="313"/>
        <v>-13524622.816442097</v>
      </c>
      <c r="AY115" s="110">
        <v>-104938.20649724308</v>
      </c>
      <c r="AZ115" s="110">
        <f t="shared" si="314"/>
        <v>-13629561.022939339</v>
      </c>
      <c r="BA115" s="110">
        <v>-104938.20649724308</v>
      </c>
      <c r="BB115" s="110">
        <f t="shared" si="315"/>
        <v>-13734499.229436582</v>
      </c>
      <c r="BD115" s="104">
        <f t="shared" si="316"/>
        <v>-13104869.990453124</v>
      </c>
    </row>
    <row r="116" spans="1:56" s="110" customFormat="1">
      <c r="A116" t="s">
        <v>102</v>
      </c>
      <c r="B116" t="s">
        <v>33</v>
      </c>
      <c r="C116" t="s">
        <v>33</v>
      </c>
      <c r="D116" s="117" t="s">
        <v>115</v>
      </c>
      <c r="E116" s="117" t="s">
        <v>107</v>
      </c>
      <c r="F116" s="117" t="str">
        <f t="shared" si="317"/>
        <v>AGNLPUT</v>
      </c>
      <c r="G116" s="117" t="str">
        <f t="shared" si="318"/>
        <v>GNLPUT</v>
      </c>
      <c r="H116" s="110">
        <v>-12120.46</v>
      </c>
      <c r="I116" s="110">
        <v>-60.657499999999992</v>
      </c>
      <c r="J116" s="110">
        <f t="shared" si="293"/>
        <v>-12181.117499999998</v>
      </c>
      <c r="K116" s="110">
        <v>-60.657499999999992</v>
      </c>
      <c r="L116" s="110">
        <f t="shared" si="294"/>
        <v>-12241.774999999998</v>
      </c>
      <c r="M116" s="110">
        <v>-60.657499999999992</v>
      </c>
      <c r="N116" s="110">
        <f t="shared" si="295"/>
        <v>-12302.432499999997</v>
      </c>
      <c r="O116" s="110">
        <v>-60.657499999999992</v>
      </c>
      <c r="P116" s="110">
        <f t="shared" si="296"/>
        <v>-12363.089999999997</v>
      </c>
      <c r="Q116" s="110">
        <v>-60.657499999999992</v>
      </c>
      <c r="R116" s="110">
        <f t="shared" si="297"/>
        <v>-12423.747499999996</v>
      </c>
      <c r="S116" s="110">
        <v>-60.657499999999992</v>
      </c>
      <c r="T116" s="110">
        <f t="shared" si="298"/>
        <v>-12484.404999999995</v>
      </c>
      <c r="U116" s="110">
        <v>-60.657499999999992</v>
      </c>
      <c r="V116" s="110">
        <f t="shared" si="299"/>
        <v>-12545.062499999995</v>
      </c>
      <c r="W116" s="110">
        <v>-60.657499999999992</v>
      </c>
      <c r="X116" s="110">
        <f t="shared" si="300"/>
        <v>-12605.719999999994</v>
      </c>
      <c r="Y116" s="110">
        <v>-60.657499999999992</v>
      </c>
      <c r="Z116" s="110">
        <f t="shared" si="301"/>
        <v>-12666.377499999993</v>
      </c>
      <c r="AA116" s="110">
        <v>-60.657499999999992</v>
      </c>
      <c r="AB116" s="110">
        <f t="shared" si="302"/>
        <v>-12727.034999999993</v>
      </c>
      <c r="AC116" s="110">
        <v>-60.657499999999992</v>
      </c>
      <c r="AD116" s="110">
        <f t="shared" si="303"/>
        <v>-12787.692499999992</v>
      </c>
      <c r="AE116" s="110">
        <v>-60.657499999999992</v>
      </c>
      <c r="AF116" s="110">
        <f t="shared" si="304"/>
        <v>-12848.349999999991</v>
      </c>
      <c r="AG116" s="110">
        <v>-60.657499999999992</v>
      </c>
      <c r="AH116" s="110">
        <f t="shared" si="305"/>
        <v>-12909.007499999991</v>
      </c>
      <c r="AI116" s="110">
        <v>-60.657499999999992</v>
      </c>
      <c r="AJ116" s="110">
        <f t="shared" si="306"/>
        <v>-12969.66499999999</v>
      </c>
      <c r="AK116" s="110">
        <v>-60.657499999999992</v>
      </c>
      <c r="AL116" s="110">
        <f t="shared" si="307"/>
        <v>-13030.322499999989</v>
      </c>
      <c r="AM116" s="110">
        <v>-60.657499999999992</v>
      </c>
      <c r="AN116" s="110">
        <f t="shared" si="308"/>
        <v>-13090.979999999989</v>
      </c>
      <c r="AO116" s="110">
        <v>-60.657499999999992</v>
      </c>
      <c r="AP116" s="110">
        <f t="shared" si="309"/>
        <v>-13151.637499999988</v>
      </c>
      <c r="AQ116" s="110">
        <v>-60.657499999999992</v>
      </c>
      <c r="AR116" s="110">
        <f t="shared" si="310"/>
        <v>-13212.294999999987</v>
      </c>
      <c r="AS116" s="110">
        <v>-60.657499999999992</v>
      </c>
      <c r="AT116" s="110">
        <f t="shared" si="311"/>
        <v>-13272.952499999987</v>
      </c>
      <c r="AU116" s="110">
        <v>-60.657499999999992</v>
      </c>
      <c r="AV116" s="110">
        <f t="shared" si="312"/>
        <v>-13333.609999999986</v>
      </c>
      <c r="AW116" s="110">
        <v>-60.657499999999992</v>
      </c>
      <c r="AX116" s="110">
        <f t="shared" si="313"/>
        <v>-13394.267499999985</v>
      </c>
      <c r="AY116" s="110">
        <v>-60.657499999999992</v>
      </c>
      <c r="AZ116" s="110">
        <f t="shared" si="314"/>
        <v>-13454.924999999985</v>
      </c>
      <c r="BA116" s="110">
        <v>-60.657499999999992</v>
      </c>
      <c r="BB116" s="110">
        <f t="shared" si="315"/>
        <v>-13515.582499999984</v>
      </c>
      <c r="BD116" s="104">
        <f t="shared" si="316"/>
        <v>-13151.637499999986</v>
      </c>
    </row>
    <row r="117" spans="1:56" s="110" customFormat="1">
      <c r="A117" t="s">
        <v>100</v>
      </c>
      <c r="B117" t="s">
        <v>34</v>
      </c>
      <c r="C117" t="s">
        <v>34</v>
      </c>
      <c r="D117" s="117" t="s">
        <v>115</v>
      </c>
      <c r="E117" s="117" t="s">
        <v>107</v>
      </c>
      <c r="F117" s="117" t="str">
        <f t="shared" si="317"/>
        <v>AGNLPWA</v>
      </c>
      <c r="G117" s="117" t="str">
        <f t="shared" si="318"/>
        <v>GNLPWA</v>
      </c>
      <c r="H117" s="110">
        <v>-1515595.43</v>
      </c>
      <c r="I117" s="110">
        <v>-10113.760556877556</v>
      </c>
      <c r="J117" s="110">
        <f t="shared" si="293"/>
        <v>-1525709.1905568775</v>
      </c>
      <c r="K117" s="110">
        <v>-10113.760556877556</v>
      </c>
      <c r="L117" s="110">
        <f t="shared" si="294"/>
        <v>-1535822.9511137551</v>
      </c>
      <c r="M117" s="110">
        <v>-10113.760556877556</v>
      </c>
      <c r="N117" s="110">
        <f t="shared" si="295"/>
        <v>-1545936.7116706327</v>
      </c>
      <c r="O117" s="110">
        <v>-10113.760556877556</v>
      </c>
      <c r="P117" s="110">
        <f t="shared" si="296"/>
        <v>-1556050.4722275103</v>
      </c>
      <c r="Q117" s="110">
        <v>-10113.760556877556</v>
      </c>
      <c r="R117" s="110">
        <f t="shared" si="297"/>
        <v>-1566164.2327843879</v>
      </c>
      <c r="S117" s="110">
        <v>-10113.760556877556</v>
      </c>
      <c r="T117" s="110">
        <f t="shared" si="298"/>
        <v>-1576277.9933412655</v>
      </c>
      <c r="U117" s="110">
        <v>-10113.760556877556</v>
      </c>
      <c r="V117" s="110">
        <f t="shared" si="299"/>
        <v>-1586391.7538981431</v>
      </c>
      <c r="W117" s="110">
        <v>-10113.760556877556</v>
      </c>
      <c r="X117" s="110">
        <f t="shared" si="300"/>
        <v>-1596505.5144550207</v>
      </c>
      <c r="Y117" s="110">
        <v>-10113.760556877556</v>
      </c>
      <c r="Z117" s="110">
        <f t="shared" si="301"/>
        <v>-1606619.2750118983</v>
      </c>
      <c r="AA117" s="110">
        <v>-10113.760556877556</v>
      </c>
      <c r="AB117" s="110">
        <f t="shared" si="302"/>
        <v>-1616733.0355687758</v>
      </c>
      <c r="AC117" s="110">
        <v>-10113.760556877556</v>
      </c>
      <c r="AD117" s="110">
        <f t="shared" si="303"/>
        <v>-1626846.7961256534</v>
      </c>
      <c r="AE117" s="110">
        <v>-10113.760556877556</v>
      </c>
      <c r="AF117" s="110">
        <f t="shared" si="304"/>
        <v>-1636960.556682531</v>
      </c>
      <c r="AG117" s="110">
        <v>-10113.760556877556</v>
      </c>
      <c r="AH117" s="110">
        <f t="shared" si="305"/>
        <v>-1647074.3172394086</v>
      </c>
      <c r="AI117" s="110">
        <v>-10113.760556877556</v>
      </c>
      <c r="AJ117" s="110">
        <f t="shared" si="306"/>
        <v>-1657188.0777962862</v>
      </c>
      <c r="AK117" s="110">
        <v>-10113.760556877556</v>
      </c>
      <c r="AL117" s="110">
        <f t="shared" si="307"/>
        <v>-1667301.8383531638</v>
      </c>
      <c r="AM117" s="110">
        <v>-10113.760556877556</v>
      </c>
      <c r="AN117" s="110">
        <f t="shared" si="308"/>
        <v>-1677415.5989100414</v>
      </c>
      <c r="AO117" s="110">
        <v>-10113.760556877556</v>
      </c>
      <c r="AP117" s="110">
        <f t="shared" si="309"/>
        <v>-1687529.359466919</v>
      </c>
      <c r="AQ117" s="110">
        <v>-10113.760556877556</v>
      </c>
      <c r="AR117" s="110">
        <f t="shared" si="310"/>
        <v>-1697643.1200237966</v>
      </c>
      <c r="AS117" s="110">
        <v>-10113.760556877556</v>
      </c>
      <c r="AT117" s="110">
        <f t="shared" si="311"/>
        <v>-1707756.8805806742</v>
      </c>
      <c r="AU117" s="110">
        <v>-10113.760556877556</v>
      </c>
      <c r="AV117" s="110">
        <f t="shared" si="312"/>
        <v>-1717870.6411375517</v>
      </c>
      <c r="AW117" s="110">
        <v>-10113.760556877556</v>
      </c>
      <c r="AX117" s="110">
        <f t="shared" si="313"/>
        <v>-1727984.4016944293</v>
      </c>
      <c r="AY117" s="110">
        <v>-10113.760556877556</v>
      </c>
      <c r="AZ117" s="110">
        <f t="shared" si="314"/>
        <v>-1738098.1622513069</v>
      </c>
      <c r="BA117" s="110">
        <v>-10113.760556877556</v>
      </c>
      <c r="BB117" s="110">
        <f t="shared" si="315"/>
        <v>-1748211.9228081845</v>
      </c>
      <c r="BD117" s="104">
        <f t="shared" si="316"/>
        <v>-1687529.3594669192</v>
      </c>
    </row>
    <row r="118" spans="1:56" s="110" customFormat="1">
      <c r="A118" t="s">
        <v>101</v>
      </c>
      <c r="B118" t="s">
        <v>35</v>
      </c>
      <c r="C118" t="s">
        <v>35</v>
      </c>
      <c r="D118" s="117" t="s">
        <v>115</v>
      </c>
      <c r="E118" s="117" t="s">
        <v>107</v>
      </c>
      <c r="F118" s="117" t="str">
        <f t="shared" si="317"/>
        <v>AGNLPWYP</v>
      </c>
      <c r="G118" s="117" t="str">
        <f t="shared" si="318"/>
        <v>GNLPWYP</v>
      </c>
      <c r="H118" s="110">
        <v>-7088170.0499999998</v>
      </c>
      <c r="I118" s="110">
        <v>-54847.670726076583</v>
      </c>
      <c r="J118" s="110">
        <f t="shared" si="293"/>
        <v>-7143017.7207260765</v>
      </c>
      <c r="K118" s="110">
        <v>-54847.670726076583</v>
      </c>
      <c r="L118" s="110">
        <f t="shared" si="294"/>
        <v>-7197865.3914521532</v>
      </c>
      <c r="M118" s="110">
        <v>-54847.670726076583</v>
      </c>
      <c r="N118" s="110">
        <f t="shared" si="295"/>
        <v>-7252713.0621782299</v>
      </c>
      <c r="O118" s="110">
        <v>-54847.670726076583</v>
      </c>
      <c r="P118" s="110">
        <f t="shared" si="296"/>
        <v>-7307560.7329043066</v>
      </c>
      <c r="Q118" s="110">
        <v>-54847.670726076583</v>
      </c>
      <c r="R118" s="110">
        <f t="shared" si="297"/>
        <v>-7362408.4036303833</v>
      </c>
      <c r="S118" s="110">
        <v>-54847.670726076583</v>
      </c>
      <c r="T118" s="110">
        <f t="shared" si="298"/>
        <v>-7417256.07435646</v>
      </c>
      <c r="U118" s="110">
        <v>-54847.670726076583</v>
      </c>
      <c r="V118" s="110">
        <f t="shared" si="299"/>
        <v>-7472103.7450825367</v>
      </c>
      <c r="W118" s="110">
        <v>-54847.670726076583</v>
      </c>
      <c r="X118" s="110">
        <f t="shared" si="300"/>
        <v>-7526951.4158086134</v>
      </c>
      <c r="Y118" s="110">
        <v>-54847.670726076583</v>
      </c>
      <c r="Z118" s="110">
        <f t="shared" si="301"/>
        <v>-7581799.0865346901</v>
      </c>
      <c r="AA118" s="110">
        <v>-54847.670726076583</v>
      </c>
      <c r="AB118" s="110">
        <f t="shared" si="302"/>
        <v>-7636646.7572607668</v>
      </c>
      <c r="AC118" s="110">
        <v>-54847.670726076583</v>
      </c>
      <c r="AD118" s="110">
        <f t="shared" si="303"/>
        <v>-7691494.4279868435</v>
      </c>
      <c r="AE118" s="110">
        <v>-54847.670726076583</v>
      </c>
      <c r="AF118" s="110">
        <f t="shared" si="304"/>
        <v>-7746342.0987129202</v>
      </c>
      <c r="AG118" s="110">
        <v>-54847.670726076583</v>
      </c>
      <c r="AH118" s="110">
        <f t="shared" si="305"/>
        <v>-7801189.7694389969</v>
      </c>
      <c r="AI118" s="110">
        <v>-54847.670726076583</v>
      </c>
      <c r="AJ118" s="110">
        <f t="shared" si="306"/>
        <v>-7856037.4401650736</v>
      </c>
      <c r="AK118" s="110">
        <v>-54847.670726076583</v>
      </c>
      <c r="AL118" s="110">
        <f t="shared" si="307"/>
        <v>-7910885.1108911503</v>
      </c>
      <c r="AM118" s="110">
        <v>-54847.670726076583</v>
      </c>
      <c r="AN118" s="110">
        <f t="shared" si="308"/>
        <v>-7965732.781617227</v>
      </c>
      <c r="AO118" s="110">
        <v>-54847.670726076583</v>
      </c>
      <c r="AP118" s="110">
        <f t="shared" si="309"/>
        <v>-8020580.4523433037</v>
      </c>
      <c r="AQ118" s="110">
        <v>-54847.670726076583</v>
      </c>
      <c r="AR118" s="110">
        <f t="shared" si="310"/>
        <v>-8075428.1230693804</v>
      </c>
      <c r="AS118" s="110">
        <v>-54847.670726076583</v>
      </c>
      <c r="AT118" s="110">
        <f t="shared" si="311"/>
        <v>-8130275.7937954571</v>
      </c>
      <c r="AU118" s="110">
        <v>-54847.670726076583</v>
      </c>
      <c r="AV118" s="110">
        <f t="shared" si="312"/>
        <v>-8185123.4645215338</v>
      </c>
      <c r="AW118" s="110">
        <v>-54847.670726076583</v>
      </c>
      <c r="AX118" s="110">
        <f t="shared" si="313"/>
        <v>-8239971.1352476105</v>
      </c>
      <c r="AY118" s="110">
        <v>-54847.670726076583</v>
      </c>
      <c r="AZ118" s="110">
        <f t="shared" si="314"/>
        <v>-8294818.8059736872</v>
      </c>
      <c r="BA118" s="110">
        <v>-54847.670726076583</v>
      </c>
      <c r="BB118" s="110">
        <f t="shared" si="315"/>
        <v>-8349666.4766997639</v>
      </c>
      <c r="BD118" s="104">
        <f t="shared" si="316"/>
        <v>-8020580.4523433046</v>
      </c>
    </row>
    <row r="119" spans="1:56" s="110" customFormat="1">
      <c r="A119" t="s">
        <v>104</v>
      </c>
      <c r="B119" t="s">
        <v>40</v>
      </c>
      <c r="C119" t="s">
        <v>40</v>
      </c>
      <c r="D119" s="117" t="s">
        <v>115</v>
      </c>
      <c r="E119" s="117" t="s">
        <v>107</v>
      </c>
      <c r="F119" s="117" t="str">
        <f t="shared" si="317"/>
        <v>AGNLPWYU</v>
      </c>
      <c r="G119" s="117" t="str">
        <f t="shared" si="318"/>
        <v>GNLPWYU</v>
      </c>
      <c r="H119" s="110">
        <v>-36319.879999999997</v>
      </c>
      <c r="I119" s="110">
        <v>-398.64333333333326</v>
      </c>
      <c r="J119" s="110">
        <f t="shared" si="293"/>
        <v>-36718.523333333331</v>
      </c>
      <c r="K119" s="110">
        <v>-398.64333333333326</v>
      </c>
      <c r="L119" s="110">
        <f t="shared" si="294"/>
        <v>-37117.166666666664</v>
      </c>
      <c r="M119" s="110">
        <v>-398.64333333333326</v>
      </c>
      <c r="N119" s="110">
        <f t="shared" si="295"/>
        <v>-37515.81</v>
      </c>
      <c r="O119" s="110">
        <v>-398.64333333333326</v>
      </c>
      <c r="P119" s="110">
        <f t="shared" si="296"/>
        <v>-37914.453333333331</v>
      </c>
      <c r="Q119" s="110">
        <v>-398.64333333333326</v>
      </c>
      <c r="R119" s="110">
        <f t="shared" si="297"/>
        <v>-38313.096666666665</v>
      </c>
      <c r="S119" s="110">
        <v>-398.64333333333326</v>
      </c>
      <c r="T119" s="110">
        <f t="shared" si="298"/>
        <v>-38711.74</v>
      </c>
      <c r="U119" s="110">
        <v>-398.64333333333326</v>
      </c>
      <c r="V119" s="110">
        <f t="shared" si="299"/>
        <v>-39110.383333333331</v>
      </c>
      <c r="W119" s="110">
        <v>-398.64333333333326</v>
      </c>
      <c r="X119" s="110">
        <f t="shared" si="300"/>
        <v>-39509.026666666665</v>
      </c>
      <c r="Y119" s="110">
        <v>-398.64333333333326</v>
      </c>
      <c r="Z119" s="110">
        <f t="shared" si="301"/>
        <v>-39907.67</v>
      </c>
      <c r="AA119" s="110">
        <v>-398.64333333333326</v>
      </c>
      <c r="AB119" s="110">
        <f t="shared" si="302"/>
        <v>-40306.313333333332</v>
      </c>
      <c r="AC119" s="110">
        <v>-398.64333333333326</v>
      </c>
      <c r="AD119" s="110">
        <f t="shared" si="303"/>
        <v>-40704.956666666665</v>
      </c>
      <c r="AE119" s="110">
        <v>-398.64333333333326</v>
      </c>
      <c r="AF119" s="110">
        <f t="shared" si="304"/>
        <v>-41103.599999999999</v>
      </c>
      <c r="AG119" s="110">
        <v>-398.64333333333326</v>
      </c>
      <c r="AH119" s="110">
        <f t="shared" si="305"/>
        <v>-41502.243333333332</v>
      </c>
      <c r="AI119" s="110">
        <v>-398.64333333333326</v>
      </c>
      <c r="AJ119" s="110">
        <f t="shared" si="306"/>
        <v>-41900.886666666665</v>
      </c>
      <c r="AK119" s="110">
        <v>-398.64333333333326</v>
      </c>
      <c r="AL119" s="110">
        <f t="shared" si="307"/>
        <v>-42299.53</v>
      </c>
      <c r="AM119" s="110">
        <v>-398.64333333333326</v>
      </c>
      <c r="AN119" s="110">
        <f t="shared" si="308"/>
        <v>-42698.173333333332</v>
      </c>
      <c r="AO119" s="110">
        <v>-398.64333333333326</v>
      </c>
      <c r="AP119" s="110">
        <f t="shared" si="309"/>
        <v>-43096.816666666666</v>
      </c>
      <c r="AQ119" s="110">
        <v>-398.64333333333326</v>
      </c>
      <c r="AR119" s="110">
        <f t="shared" si="310"/>
        <v>-43495.46</v>
      </c>
      <c r="AS119" s="110">
        <v>-398.64333333333326</v>
      </c>
      <c r="AT119" s="110">
        <f t="shared" si="311"/>
        <v>-43894.103333333333</v>
      </c>
      <c r="AU119" s="110">
        <v>-398.64333333333326</v>
      </c>
      <c r="AV119" s="110">
        <f t="shared" si="312"/>
        <v>-44292.746666666666</v>
      </c>
      <c r="AW119" s="110">
        <v>-398.64333333333326</v>
      </c>
      <c r="AX119" s="110">
        <f t="shared" si="313"/>
        <v>-44691.39</v>
      </c>
      <c r="AY119" s="110">
        <v>-398.64333333333326</v>
      </c>
      <c r="AZ119" s="110">
        <f t="shared" si="314"/>
        <v>-45090.033333333333</v>
      </c>
      <c r="BA119" s="110">
        <v>-398.64333333333326</v>
      </c>
      <c r="BB119" s="110">
        <f t="shared" si="315"/>
        <v>-45488.676666666666</v>
      </c>
      <c r="BD119" s="104">
        <f t="shared" si="316"/>
        <v>-43096.816666666666</v>
      </c>
    </row>
    <row r="120" spans="1:56" s="110" customFormat="1">
      <c r="A120" t="s">
        <v>111</v>
      </c>
      <c r="B120"/>
      <c r="C120"/>
      <c r="D120" s="117"/>
      <c r="E120" s="117"/>
      <c r="F120" s="117"/>
      <c r="G120" s="117"/>
      <c r="H120" s="107">
        <f>SUBTOTAL(9,H111:H119)</f>
        <v>-30551986.23</v>
      </c>
      <c r="I120" s="107">
        <f t="shared" ref="I120:BD120" si="319">SUBTOTAL(9,I111:I119)</f>
        <v>-220115.84938972638</v>
      </c>
      <c r="J120" s="107">
        <f t="shared" si="319"/>
        <v>-30772102.079389725</v>
      </c>
      <c r="K120" s="107">
        <f t="shared" si="319"/>
        <v>-220115.84938972638</v>
      </c>
      <c r="L120" s="107">
        <f t="shared" si="319"/>
        <v>-30992217.928779453</v>
      </c>
      <c r="M120" s="107">
        <f t="shared" si="319"/>
        <v>-220115.84938972638</v>
      </c>
      <c r="N120" s="107">
        <f t="shared" si="319"/>
        <v>-31212333.778169181</v>
      </c>
      <c r="O120" s="107">
        <f t="shared" si="319"/>
        <v>-220115.84938972638</v>
      </c>
      <c r="P120" s="107">
        <f t="shared" si="319"/>
        <v>-31432449.627558902</v>
      </c>
      <c r="Q120" s="107">
        <f t="shared" si="319"/>
        <v>-220115.84938972638</v>
      </c>
      <c r="R120" s="107">
        <f t="shared" si="319"/>
        <v>-31652565.47694863</v>
      </c>
      <c r="S120" s="107">
        <f t="shared" si="319"/>
        <v>-220115.84938972638</v>
      </c>
      <c r="T120" s="107">
        <f t="shared" si="319"/>
        <v>-31872681.326338354</v>
      </c>
      <c r="U120" s="107">
        <f t="shared" si="319"/>
        <v>-220115.84938972638</v>
      </c>
      <c r="V120" s="107">
        <f t="shared" si="319"/>
        <v>-32092797.175728083</v>
      </c>
      <c r="W120" s="107">
        <f t="shared" si="319"/>
        <v>-220115.84938972638</v>
      </c>
      <c r="X120" s="107">
        <f t="shared" si="319"/>
        <v>-32312913.025117807</v>
      </c>
      <c r="Y120" s="107">
        <f t="shared" si="319"/>
        <v>-220115.84938972638</v>
      </c>
      <c r="Z120" s="107">
        <f t="shared" si="319"/>
        <v>-32533028.874507535</v>
      </c>
      <c r="AA120" s="107">
        <f t="shared" si="319"/>
        <v>-220115.84938972638</v>
      </c>
      <c r="AB120" s="107">
        <f t="shared" si="319"/>
        <v>-32753144.72389726</v>
      </c>
      <c r="AC120" s="107">
        <f t="shared" si="319"/>
        <v>-220115.84938972638</v>
      </c>
      <c r="AD120" s="107">
        <f t="shared" si="319"/>
        <v>-32973260.573286984</v>
      </c>
      <c r="AE120" s="107">
        <f t="shared" si="319"/>
        <v>-220115.84938972638</v>
      </c>
      <c r="AF120" s="107">
        <f t="shared" si="319"/>
        <v>-33193376.422676716</v>
      </c>
      <c r="AG120" s="107">
        <f t="shared" si="319"/>
        <v>-220115.84938972638</v>
      </c>
      <c r="AH120" s="107">
        <f t="shared" si="319"/>
        <v>-33413492.272066433</v>
      </c>
      <c r="AI120" s="107">
        <f t="shared" si="319"/>
        <v>-220115.84938972638</v>
      </c>
      <c r="AJ120" s="107">
        <f t="shared" si="319"/>
        <v>-33633608.121456161</v>
      </c>
      <c r="AK120" s="107">
        <f t="shared" si="319"/>
        <v>-220115.84938972638</v>
      </c>
      <c r="AL120" s="107">
        <f t="shared" si="319"/>
        <v>-33853723.970845893</v>
      </c>
      <c r="AM120" s="107">
        <f t="shared" si="319"/>
        <v>-220115.84938972638</v>
      </c>
      <c r="AN120" s="107">
        <f t="shared" si="319"/>
        <v>-34073839.82023561</v>
      </c>
      <c r="AO120" s="107">
        <f t="shared" si="319"/>
        <v>-220115.84938972638</v>
      </c>
      <c r="AP120" s="107">
        <f t="shared" si="319"/>
        <v>-34293955.669625342</v>
      </c>
      <c r="AQ120" s="107">
        <f t="shared" si="319"/>
        <v>-220115.84938972638</v>
      </c>
      <c r="AR120" s="107">
        <f t="shared" si="319"/>
        <v>-34514071.519015074</v>
      </c>
      <c r="AS120" s="107">
        <f t="shared" si="319"/>
        <v>-220115.84938972638</v>
      </c>
      <c r="AT120" s="107">
        <f t="shared" si="319"/>
        <v>-34734187.368404791</v>
      </c>
      <c r="AU120" s="107">
        <f t="shared" si="319"/>
        <v>-220115.84938972638</v>
      </c>
      <c r="AV120" s="107">
        <f t="shared" si="319"/>
        <v>-34954303.217794515</v>
      </c>
      <c r="AW120" s="107">
        <f t="shared" si="319"/>
        <v>-220115.84938972638</v>
      </c>
      <c r="AX120" s="107">
        <f t="shared" si="319"/>
        <v>-35174419.06718424</v>
      </c>
      <c r="AY120" s="107">
        <f t="shared" si="319"/>
        <v>-220115.84938972638</v>
      </c>
      <c r="AZ120" s="107">
        <f t="shared" si="319"/>
        <v>-35394534.916573972</v>
      </c>
      <c r="BA120" s="107">
        <f t="shared" si="319"/>
        <v>-220115.84938972638</v>
      </c>
      <c r="BB120" s="107">
        <f t="shared" si="319"/>
        <v>-35614650.765963703</v>
      </c>
      <c r="BD120" s="109">
        <f t="shared" si="319"/>
        <v>-34293955.669625342</v>
      </c>
    </row>
    <row r="121" spans="1:56">
      <c r="BD121" s="99"/>
    </row>
    <row r="122" spans="1:56">
      <c r="A122" s="91" t="s">
        <v>146</v>
      </c>
      <c r="B122" s="91"/>
      <c r="H122" s="107">
        <f t="shared" ref="H122:BB122" si="320">SUBTOTAL(9,H80:H120)</f>
        <v>-467177418.89999998</v>
      </c>
      <c r="I122" s="107">
        <f t="shared" si="320"/>
        <v>-1235232.5501830725</v>
      </c>
      <c r="J122" s="107">
        <f t="shared" si="320"/>
        <v>-468412651.45018315</v>
      </c>
      <c r="K122" s="107">
        <f>SUBTOTAL(9,K80:K120)</f>
        <v>-1231125.8860502124</v>
      </c>
      <c r="L122" s="107">
        <f t="shared" si="320"/>
        <v>-469643777.33623326</v>
      </c>
      <c r="M122" s="107">
        <f>SUBTOTAL(9,M80:M120)</f>
        <v>-1227167.3665405365</v>
      </c>
      <c r="N122" s="107">
        <f t="shared" si="320"/>
        <v>-470870944.70277387</v>
      </c>
      <c r="O122" s="107">
        <f>SUBTOTAL(9,O80:O120)</f>
        <v>-1225900.3433141431</v>
      </c>
      <c r="P122" s="107">
        <f t="shared" si="320"/>
        <v>-472096845.04608792</v>
      </c>
      <c r="Q122" s="107">
        <f>SUBTOTAL(9,Q80:Q120)</f>
        <v>-1227553.3215721424</v>
      </c>
      <c r="R122" s="107">
        <f t="shared" si="320"/>
        <v>-473324398.36766005</v>
      </c>
      <c r="S122" s="107">
        <f>SUBTOTAL(9,S80:S120)</f>
        <v>-1240376.0437694017</v>
      </c>
      <c r="T122" s="107">
        <f t="shared" si="320"/>
        <v>-474564774.41142946</v>
      </c>
      <c r="U122" s="107">
        <f>SUBTOTAL(9,U80:U120)</f>
        <v>-1269028.4687144256</v>
      </c>
      <c r="V122" s="107">
        <f t="shared" si="320"/>
        <v>-475833802.880144</v>
      </c>
      <c r="W122" s="107">
        <f>SUBTOTAL(9,W80:W120)</f>
        <v>-1264867.0074851487</v>
      </c>
      <c r="X122" s="107">
        <f t="shared" si="320"/>
        <v>-477098669.88762903</v>
      </c>
      <c r="Y122" s="107">
        <f>SUBTOTAL(9,Y80:Y120)</f>
        <v>-1259076.0219624874</v>
      </c>
      <c r="Z122" s="107">
        <f t="shared" si="320"/>
        <v>-478357745.9095915</v>
      </c>
      <c r="AA122" s="107">
        <f>SUBTOTAL(9,AA80:AA120)</f>
        <v>-1253702.2783302304</v>
      </c>
      <c r="AB122" s="107">
        <f t="shared" si="320"/>
        <v>-479611448.18792182</v>
      </c>
      <c r="AC122" s="107">
        <f>SUBTOTAL(9,AC80:AC120)</f>
        <v>-1248493.4455151327</v>
      </c>
      <c r="AD122" s="107">
        <f t="shared" si="320"/>
        <v>-480859941.6334368</v>
      </c>
      <c r="AE122" s="107">
        <f>SUBTOTAL(9,AE80:AE120)</f>
        <v>-1247757.8541539412</v>
      </c>
      <c r="AF122" s="107">
        <f t="shared" si="320"/>
        <v>-482107699.48759091</v>
      </c>
      <c r="AG122" s="107">
        <f>SUBTOTAL(9,AG80:AG120)</f>
        <v>-1247751.9980261771</v>
      </c>
      <c r="AH122" s="107">
        <f t="shared" si="320"/>
        <v>-483355451.4856171</v>
      </c>
      <c r="AI122" s="107">
        <f>SUBTOTAL(9,AI80:AI120)</f>
        <v>-1243300.1584308145</v>
      </c>
      <c r="AJ122" s="107">
        <f t="shared" si="320"/>
        <v>-484598751.64404792</v>
      </c>
      <c r="AK122" s="107">
        <f>SUBTOTAL(9,AK80:AK120)</f>
        <v>-1238633.3701434282</v>
      </c>
      <c r="AL122" s="107">
        <f t="shared" si="320"/>
        <v>-485837385.01419115</v>
      </c>
      <c r="AM122" s="107">
        <f t="shared" si="320"/>
        <v>-1236727.8657007858</v>
      </c>
      <c r="AN122" s="107">
        <f t="shared" si="320"/>
        <v>-487074112.87989205</v>
      </c>
      <c r="AO122" s="107">
        <f t="shared" si="320"/>
        <v>-1240695.7628996337</v>
      </c>
      <c r="AP122" s="107">
        <f t="shared" si="320"/>
        <v>-488314808.64279151</v>
      </c>
      <c r="AQ122" s="107">
        <f t="shared" si="320"/>
        <v>-1255513.8875223736</v>
      </c>
      <c r="AR122" s="107">
        <f t="shared" si="320"/>
        <v>-489570322.53031403</v>
      </c>
      <c r="AS122" s="107">
        <f t="shared" si="320"/>
        <v>-1284025.0594258846</v>
      </c>
      <c r="AT122" s="107">
        <f t="shared" si="320"/>
        <v>-490854347.58973986</v>
      </c>
      <c r="AU122" s="107">
        <f t="shared" si="320"/>
        <v>-1280173.7797826033</v>
      </c>
      <c r="AV122" s="107">
        <f t="shared" si="320"/>
        <v>-492134521.36952263</v>
      </c>
      <c r="AW122" s="107">
        <f t="shared" si="320"/>
        <v>-1274466.5131972509</v>
      </c>
      <c r="AX122" s="107">
        <f t="shared" si="320"/>
        <v>-493408987.8827197</v>
      </c>
      <c r="AY122" s="107">
        <f t="shared" si="320"/>
        <v>-1269191.6462520619</v>
      </c>
      <c r="AZ122" s="107">
        <f t="shared" si="320"/>
        <v>-494678179.52897179</v>
      </c>
      <c r="BA122" s="107">
        <f t="shared" si="320"/>
        <v>-1264088.3097928239</v>
      </c>
      <c r="BB122" s="107">
        <f t="shared" si="320"/>
        <v>-495942267.83876455</v>
      </c>
      <c r="BD122" s="109">
        <f>SUBTOTAL(9,BD80:BD120)</f>
        <v>-488364367.50212306</v>
      </c>
    </row>
    <row r="123" spans="1:56">
      <c r="BD123" s="99"/>
    </row>
    <row r="124" spans="1:56">
      <c r="BD124" s="99"/>
    </row>
    <row r="125" spans="1:56" ht="13.5" thickBot="1">
      <c r="A125" s="91" t="s">
        <v>147</v>
      </c>
      <c r="B125" s="91"/>
      <c r="H125" s="121">
        <f t="shared" ref="H125:BB125" si="321">SUBTOTAL(9,H12:H122)</f>
        <v>-7338927989.8984575</v>
      </c>
      <c r="I125" s="121">
        <f t="shared" si="321"/>
        <v>-24536443.482349098</v>
      </c>
      <c r="J125" s="121">
        <f t="shared" si="321"/>
        <v>-7363464433.3808088</v>
      </c>
      <c r="K125" s="121">
        <f>SUBTOTAL(9,K12:K122)</f>
        <v>-22764246.705003396</v>
      </c>
      <c r="L125" s="121">
        <f t="shared" si="321"/>
        <v>-7386228680.0858107</v>
      </c>
      <c r="M125" s="121">
        <f>SUBTOTAL(9,M12:M122)</f>
        <v>-19913236.819160312</v>
      </c>
      <c r="N125" s="121">
        <f t="shared" si="321"/>
        <v>-7406141916.9049749</v>
      </c>
      <c r="O125" s="121">
        <f>SUBTOTAL(9,O12:O122)</f>
        <v>-20829681.811050583</v>
      </c>
      <c r="P125" s="121">
        <f t="shared" si="321"/>
        <v>-7426971598.7160177</v>
      </c>
      <c r="Q125" s="121">
        <f>SUBTOTAL(9,Q12:Q122)</f>
        <v>-15411657.162241653</v>
      </c>
      <c r="R125" s="121">
        <f t="shared" si="321"/>
        <v>-7442383255.8782644</v>
      </c>
      <c r="S125" s="121">
        <f>SUBTOTAL(9,S12:S122)</f>
        <v>-24103762.372045308</v>
      </c>
      <c r="T125" s="121">
        <f t="shared" si="321"/>
        <v>-7466487018.2503071</v>
      </c>
      <c r="U125" s="121">
        <f>SUBTOTAL(9,U12:U122)</f>
        <v>-21196491.188634939</v>
      </c>
      <c r="V125" s="121">
        <f t="shared" si="321"/>
        <v>-7487683509.4389448</v>
      </c>
      <c r="W125" s="121">
        <f>SUBTOTAL(9,W12:W122)</f>
        <v>-24975486.079693537</v>
      </c>
      <c r="X125" s="121">
        <f t="shared" si="321"/>
        <v>-7512658995.5186396</v>
      </c>
      <c r="Y125" s="121">
        <f>SUBTOTAL(9,Y12:Y122)</f>
        <v>-24752786.507873178</v>
      </c>
      <c r="Z125" s="121">
        <f t="shared" si="321"/>
        <v>-7537411782.0265064</v>
      </c>
      <c r="AA125" s="121">
        <f>SUBTOTAL(9,AA12:AA122)</f>
        <v>-24580822.117840718</v>
      </c>
      <c r="AB125" s="121">
        <f t="shared" si="321"/>
        <v>-7561992604.144352</v>
      </c>
      <c r="AC125" s="121">
        <f>SUBTOTAL(9,AC12:AC122)</f>
        <v>-24963852.665301468</v>
      </c>
      <c r="AD125" s="121">
        <f t="shared" si="321"/>
        <v>-7586956456.8096523</v>
      </c>
      <c r="AE125" s="121">
        <f>SUBTOTAL(9,AE12:AE122)</f>
        <v>-25157889.398807958</v>
      </c>
      <c r="AF125" s="121">
        <f t="shared" si="321"/>
        <v>-7612114346.2084618</v>
      </c>
      <c r="AG125" s="121">
        <f>SUBTOTAL(9,AG12:AG122)</f>
        <v>-25179928.446314756</v>
      </c>
      <c r="AH125" s="121">
        <f t="shared" si="321"/>
        <v>-7637294274.6547756</v>
      </c>
      <c r="AI125" s="121">
        <f>SUBTOTAL(9,AI12:AI122)</f>
        <v>-25500180.539681919</v>
      </c>
      <c r="AJ125" s="121">
        <f t="shared" si="321"/>
        <v>-7662794455.1944599</v>
      </c>
      <c r="AK125" s="121">
        <f>SUBTOTAL(9,AK12:AK122)</f>
        <v>-23068050.778105441</v>
      </c>
      <c r="AL125" s="121">
        <f t="shared" si="321"/>
        <v>-7685862505.9725628</v>
      </c>
      <c r="AM125" s="121">
        <f t="shared" si="321"/>
        <v>-26302432.215881974</v>
      </c>
      <c r="AN125" s="121">
        <f t="shared" si="321"/>
        <v>-7712164938.1884451</v>
      </c>
      <c r="AO125" s="121">
        <f t="shared" si="321"/>
        <v>-26691037.749666695</v>
      </c>
      <c r="AP125" s="121">
        <f t="shared" si="321"/>
        <v>-7738855975.9381123</v>
      </c>
      <c r="AQ125" s="121">
        <f t="shared" si="321"/>
        <v>-24249940.364957426</v>
      </c>
      <c r="AR125" s="121">
        <f t="shared" si="321"/>
        <v>-7763105916.3030643</v>
      </c>
      <c r="AS125" s="121">
        <f t="shared" si="321"/>
        <v>-26797639.433881138</v>
      </c>
      <c r="AT125" s="121">
        <f t="shared" si="321"/>
        <v>-7789903555.7369509</v>
      </c>
      <c r="AU125" s="121">
        <f t="shared" si="321"/>
        <v>-26793643.87762513</v>
      </c>
      <c r="AV125" s="121">
        <f t="shared" si="321"/>
        <v>-7816697199.6145706</v>
      </c>
      <c r="AW125" s="121">
        <f t="shared" si="321"/>
        <v>-25511276.506908357</v>
      </c>
      <c r="AX125" s="121">
        <f t="shared" si="321"/>
        <v>-7842208476.1214848</v>
      </c>
      <c r="AY125" s="121">
        <f t="shared" si="321"/>
        <v>-26819959.932634991</v>
      </c>
      <c r="AZ125" s="121">
        <f t="shared" si="321"/>
        <v>-7869028436.0541191</v>
      </c>
      <c r="BA125" s="121">
        <f t="shared" si="321"/>
        <v>-27212104.470963661</v>
      </c>
      <c r="BB125" s="121">
        <f t="shared" si="321"/>
        <v>-7896240540.5250807</v>
      </c>
      <c r="BD125" s="109">
        <f>SUBTOTAL(9,BD12:BD122)</f>
        <v>-7739479005.9478226</v>
      </c>
    </row>
    <row r="126" spans="1:56" ht="13.5" thickTop="1">
      <c r="A126" s="142"/>
      <c r="B126" s="142"/>
      <c r="BD126" s="122" t="s">
        <v>194</v>
      </c>
    </row>
    <row r="127" spans="1:56"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D127" s="92"/>
    </row>
    <row r="128" spans="1:56">
      <c r="I128" s="110"/>
      <c r="K128" s="110"/>
      <c r="M128" s="110"/>
      <c r="O128" s="110"/>
      <c r="Q128" s="110"/>
      <c r="S128" s="110"/>
      <c r="U128" s="110"/>
      <c r="W128" s="110"/>
      <c r="Y128" s="110"/>
      <c r="AA128" s="110"/>
      <c r="AC128" s="110"/>
      <c r="AE128" s="110"/>
      <c r="AG128" s="110"/>
      <c r="AI128" s="110"/>
      <c r="AK128" s="110"/>
      <c r="AM128" s="110"/>
      <c r="AO128" s="110"/>
      <c r="AQ128" s="110"/>
      <c r="AS128" s="110"/>
      <c r="AU128" s="110"/>
      <c r="AW128" s="110"/>
      <c r="AY128" s="110"/>
      <c r="BA128" s="110"/>
    </row>
    <row r="129" spans="16:16">
      <c r="P129" s="92"/>
    </row>
  </sheetData>
  <mergeCells count="1">
    <mergeCell ref="BD6:BD7"/>
  </mergeCells>
  <pageMargins left="0.75" right="0.75" top="1" bottom="1" header="0.5" footer="0.5"/>
  <pageSetup scale="50" firstPageNumber="4" orientation="landscape" useFirstPageNumber="1" r:id="rId1"/>
  <headerFooter alignWithMargins="0">
    <oddFooter>&amp;CPage 6.2.&amp;P</oddFooter>
  </headerFooter>
  <rowBreaks count="1" manualBreakCount="1">
    <brk id="74" max="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view="pageBreakPreview" zoomScale="79" zoomScaleNormal="85" zoomScaleSheetLayoutView="79" workbookViewId="0">
      <selection activeCell="H32" sqref="H32"/>
    </sheetView>
  </sheetViews>
  <sheetFormatPr defaultRowHeight="12.75"/>
  <cols>
    <col min="1" max="1" width="6.42578125" style="145" customWidth="1"/>
    <col min="2" max="2" width="18.28515625" style="59" customWidth="1"/>
    <col min="3" max="4" width="12.140625" style="59" customWidth="1"/>
    <col min="5" max="5" width="18.140625" style="59" customWidth="1"/>
    <col min="6" max="6" width="9.5703125" style="143" bestFit="1" customWidth="1"/>
    <col min="7" max="7" width="18.28515625" style="59" customWidth="1"/>
    <col min="8" max="9" width="12.140625" style="59" customWidth="1"/>
    <col min="10" max="10" width="17" style="59" customWidth="1"/>
    <col min="11" max="11" width="10.5703125" style="59" bestFit="1" customWidth="1"/>
    <col min="12" max="12" width="23.140625" style="59" hidden="1" customWidth="1"/>
    <col min="13" max="13" width="18.28515625" style="59" customWidth="1"/>
    <col min="14" max="14" width="12.140625" style="59" customWidth="1"/>
    <col min="15" max="15" width="16.85546875" style="59" customWidth="1"/>
    <col min="16" max="16" width="18.140625" style="59" customWidth="1"/>
    <col min="17" max="17" width="8.7109375" style="59" customWidth="1"/>
    <col min="18" max="18" width="13.28515625" style="144" customWidth="1"/>
    <col min="19" max="19" width="16" style="59" bestFit="1" customWidth="1"/>
    <col min="20" max="16384" width="9.140625" style="59"/>
  </cols>
  <sheetData>
    <row r="1" spans="1:19">
      <c r="A1" s="71" t="s">
        <v>0</v>
      </c>
    </row>
    <row r="2" spans="1:19">
      <c r="A2" s="71" t="s">
        <v>195</v>
      </c>
    </row>
    <row r="3" spans="1:19">
      <c r="A3" s="71" t="s">
        <v>196</v>
      </c>
    </row>
    <row r="4" spans="1:19">
      <c r="A4" s="71" t="s">
        <v>197</v>
      </c>
    </row>
    <row r="7" spans="1:19" ht="21" customHeight="1">
      <c r="B7" s="146" t="s">
        <v>198</v>
      </c>
      <c r="C7" s="147" t="s">
        <v>199</v>
      </c>
      <c r="D7" s="147" t="s">
        <v>200</v>
      </c>
      <c r="E7" s="148" t="s">
        <v>201</v>
      </c>
      <c r="G7" s="146" t="s">
        <v>202</v>
      </c>
      <c r="H7" s="147" t="s">
        <v>199</v>
      </c>
      <c r="I7" s="147" t="s">
        <v>200</v>
      </c>
      <c r="J7" s="148" t="s">
        <v>201</v>
      </c>
      <c r="K7" s="149"/>
      <c r="L7" s="149"/>
      <c r="M7" s="146" t="s">
        <v>203</v>
      </c>
      <c r="N7" s="147" t="s">
        <v>199</v>
      </c>
      <c r="O7" s="147" t="s">
        <v>200</v>
      </c>
      <c r="P7" s="148" t="s">
        <v>201</v>
      </c>
    </row>
    <row r="8" spans="1:19">
      <c r="B8" s="150">
        <v>40330</v>
      </c>
      <c r="C8" s="151">
        <v>40837.360000000001</v>
      </c>
      <c r="D8" s="151">
        <v>-185352.38095238095</v>
      </c>
      <c r="E8" s="152">
        <v>-16846030.888571411</v>
      </c>
      <c r="F8" s="153"/>
      <c r="G8" s="150">
        <v>40330</v>
      </c>
      <c r="H8" s="151">
        <v>0</v>
      </c>
      <c r="I8" s="151">
        <v>-112545.83333333333</v>
      </c>
      <c r="J8" s="152">
        <v>2427166.8799999971</v>
      </c>
      <c r="K8" s="154"/>
      <c r="L8" s="154"/>
      <c r="M8" s="150">
        <v>40330</v>
      </c>
      <c r="N8" s="151">
        <v>40837.360000000001</v>
      </c>
      <c r="O8" s="151">
        <v>-297898.21428571426</v>
      </c>
      <c r="P8" s="152">
        <v>-14418864.008571416</v>
      </c>
      <c r="S8" s="155"/>
    </row>
    <row r="9" spans="1:19">
      <c r="B9" s="150">
        <v>40360</v>
      </c>
      <c r="C9" s="151">
        <v>48640.2</v>
      </c>
      <c r="D9" s="151">
        <v>-185352.38095238095</v>
      </c>
      <c r="E9" s="152">
        <v>-16982743.069523793</v>
      </c>
      <c r="F9" s="149"/>
      <c r="G9" s="150">
        <v>40360</v>
      </c>
      <c r="H9" s="151">
        <v>0</v>
      </c>
      <c r="I9" s="151">
        <v>-112545.83333333333</v>
      </c>
      <c r="J9" s="152">
        <v>2314621.0466666636</v>
      </c>
      <c r="K9" s="149"/>
      <c r="L9" s="149"/>
      <c r="M9" s="150">
        <v>40360</v>
      </c>
      <c r="N9" s="151">
        <v>48640.2</v>
      </c>
      <c r="O9" s="151">
        <v>-297898.21428571426</v>
      </c>
      <c r="P9" s="152">
        <v>-14668122.022857131</v>
      </c>
      <c r="Q9" s="156"/>
      <c r="R9" s="157"/>
      <c r="S9" s="155"/>
    </row>
    <row r="10" spans="1:19">
      <c r="B10" s="150">
        <v>40391</v>
      </c>
      <c r="C10" s="151">
        <v>59433.56</v>
      </c>
      <c r="D10" s="151">
        <v>-185352.38095238095</v>
      </c>
      <c r="E10" s="152">
        <v>-17108661.890476175</v>
      </c>
      <c r="F10" s="149"/>
      <c r="G10" s="150">
        <v>40391</v>
      </c>
      <c r="H10" s="151">
        <v>0</v>
      </c>
      <c r="I10" s="151">
        <v>-112545.83333333333</v>
      </c>
      <c r="J10" s="152">
        <v>2202075.2133333306</v>
      </c>
      <c r="K10" s="149"/>
      <c r="L10" s="149"/>
      <c r="M10" s="150">
        <v>40391</v>
      </c>
      <c r="N10" s="151">
        <v>59433.56</v>
      </c>
      <c r="O10" s="151">
        <v>-297898.21428571426</v>
      </c>
      <c r="P10" s="152">
        <v>-14906586.677142844</v>
      </c>
      <c r="Q10" s="156"/>
      <c r="R10" s="157"/>
      <c r="S10" s="155"/>
    </row>
    <row r="11" spans="1:19">
      <c r="B11" s="150">
        <v>40422</v>
      </c>
      <c r="C11" s="151">
        <v>63473.63</v>
      </c>
      <c r="D11" s="151">
        <v>-284687.26095238095</v>
      </c>
      <c r="E11" s="152">
        <v>-17329875.521428555</v>
      </c>
      <c r="F11" s="149"/>
      <c r="G11" s="150">
        <v>40422</v>
      </c>
      <c r="H11" s="151">
        <v>0</v>
      </c>
      <c r="I11" s="151">
        <v>-112545.83333333333</v>
      </c>
      <c r="J11" s="152">
        <v>2089529.3799999976</v>
      </c>
      <c r="K11" s="149"/>
      <c r="L11" s="149"/>
      <c r="M11" s="150">
        <v>40422</v>
      </c>
      <c r="N11" s="151">
        <v>63473.63</v>
      </c>
      <c r="O11" s="151">
        <v>-397233.09428571427</v>
      </c>
      <c r="P11" s="152">
        <v>-15240346.141428556</v>
      </c>
      <c r="Q11" s="156"/>
      <c r="R11" s="157"/>
      <c r="S11" s="155"/>
    </row>
    <row r="12" spans="1:19">
      <c r="B12" s="150">
        <v>40452</v>
      </c>
      <c r="C12" s="151">
        <v>114293.58</v>
      </c>
      <c r="D12" s="151">
        <v>-180352.38095238095</v>
      </c>
      <c r="E12" s="152">
        <v>-17395934.322380934</v>
      </c>
      <c r="F12" s="158"/>
      <c r="G12" s="150">
        <v>40452</v>
      </c>
      <c r="H12" s="151">
        <v>0</v>
      </c>
      <c r="I12" s="151">
        <v>-112545.83333333333</v>
      </c>
      <c r="J12" s="152">
        <v>1976983.5466666643</v>
      </c>
      <c r="K12" s="158"/>
      <c r="L12" s="158"/>
      <c r="M12" s="150">
        <v>40452</v>
      </c>
      <c r="N12" s="151">
        <v>114293.58</v>
      </c>
      <c r="O12" s="151">
        <v>-292898.21428571426</v>
      </c>
      <c r="P12" s="152">
        <v>-15418950.775714269</v>
      </c>
      <c r="Q12" s="158"/>
      <c r="R12" s="157"/>
      <c r="S12" s="155"/>
    </row>
    <row r="13" spans="1:19">
      <c r="B13" s="150">
        <v>40483</v>
      </c>
      <c r="C13" s="151">
        <v>75279.149999999994</v>
      </c>
      <c r="D13" s="151">
        <v>-185352.38095238095</v>
      </c>
      <c r="E13" s="152">
        <v>-17506007.553333312</v>
      </c>
      <c r="F13" s="159"/>
      <c r="G13" s="150">
        <v>40483</v>
      </c>
      <c r="H13" s="151">
        <v>0</v>
      </c>
      <c r="I13" s="151">
        <v>-112545.83333333333</v>
      </c>
      <c r="J13" s="152">
        <v>1864437.713333331</v>
      </c>
      <c r="K13" s="158"/>
      <c r="L13" s="158"/>
      <c r="M13" s="150">
        <v>40483</v>
      </c>
      <c r="N13" s="151">
        <v>75279.149999999994</v>
      </c>
      <c r="O13" s="151">
        <v>-297898.21428571426</v>
      </c>
      <c r="P13" s="152">
        <v>-15641569.839999983</v>
      </c>
      <c r="Q13" s="159"/>
      <c r="R13" s="157"/>
      <c r="S13" s="155"/>
    </row>
    <row r="14" spans="1:19">
      <c r="B14" s="150">
        <v>40513</v>
      </c>
      <c r="C14" s="151">
        <v>398765.03</v>
      </c>
      <c r="D14" s="151">
        <v>-185352.38095238095</v>
      </c>
      <c r="E14" s="152">
        <v>-17292594.904285695</v>
      </c>
      <c r="F14" s="160"/>
      <c r="G14" s="150">
        <v>40513</v>
      </c>
      <c r="H14" s="151">
        <v>0</v>
      </c>
      <c r="I14" s="151">
        <v>-112545.83333333333</v>
      </c>
      <c r="J14" s="152">
        <v>1751891.8799999978</v>
      </c>
      <c r="K14" s="161"/>
      <c r="L14" s="161"/>
      <c r="M14" s="150">
        <v>40513</v>
      </c>
      <c r="N14" s="151">
        <v>398765.03</v>
      </c>
      <c r="O14" s="151">
        <v>-297898.21428571426</v>
      </c>
      <c r="P14" s="152">
        <v>-15540703.024285698</v>
      </c>
      <c r="S14" s="155"/>
    </row>
    <row r="15" spans="1:19">
      <c r="B15" s="150">
        <v>40544</v>
      </c>
      <c r="C15" s="151">
        <v>314550.24</v>
      </c>
      <c r="D15" s="151">
        <v>-185352.38095238095</v>
      </c>
      <c r="E15" s="152">
        <v>-17163397.045238074</v>
      </c>
      <c r="F15" s="160"/>
      <c r="G15" s="150">
        <v>40544</v>
      </c>
      <c r="H15" s="151">
        <v>0</v>
      </c>
      <c r="I15" s="151">
        <v>-112545.83333333333</v>
      </c>
      <c r="J15" s="152">
        <v>1639346.0466666645</v>
      </c>
      <c r="K15" s="161"/>
      <c r="L15" s="161"/>
      <c r="M15" s="150">
        <v>40544</v>
      </c>
      <c r="N15" s="151">
        <v>314550.24</v>
      </c>
      <c r="O15" s="151">
        <v>-297898.21428571426</v>
      </c>
      <c r="P15" s="152">
        <v>-15524050.998571409</v>
      </c>
      <c r="S15" s="155"/>
    </row>
    <row r="16" spans="1:19">
      <c r="B16" s="150">
        <v>40575</v>
      </c>
      <c r="C16" s="151">
        <v>524212.58</v>
      </c>
      <c r="D16" s="151">
        <v>-185352.38095238095</v>
      </c>
      <c r="E16" s="152">
        <v>-16824536.846190456</v>
      </c>
      <c r="F16" s="160"/>
      <c r="G16" s="150">
        <v>40575</v>
      </c>
      <c r="H16" s="151">
        <v>0</v>
      </c>
      <c r="I16" s="151">
        <v>-112545.83333333333</v>
      </c>
      <c r="J16" s="152">
        <v>1526800.2133333315</v>
      </c>
      <c r="K16" s="161"/>
      <c r="L16" s="161"/>
      <c r="M16" s="150">
        <v>40575</v>
      </c>
      <c r="N16" s="151">
        <v>524212.58</v>
      </c>
      <c r="O16" s="151">
        <v>-297898.21428571426</v>
      </c>
      <c r="P16" s="152">
        <v>-15297736.632857123</v>
      </c>
      <c r="S16" s="155"/>
    </row>
    <row r="17" spans="2:19">
      <c r="B17" s="150">
        <v>40603</v>
      </c>
      <c r="C17" s="151">
        <v>257382.35</v>
      </c>
      <c r="D17" s="151">
        <v>-185352.38095238095</v>
      </c>
      <c r="E17" s="152">
        <v>-16752506.877142835</v>
      </c>
      <c r="F17" s="160"/>
      <c r="G17" s="150">
        <v>40603</v>
      </c>
      <c r="H17" s="151">
        <v>0</v>
      </c>
      <c r="I17" s="151">
        <v>-112545.83333333333</v>
      </c>
      <c r="J17" s="152">
        <v>1414254.379999998</v>
      </c>
      <c r="K17" s="161"/>
      <c r="L17" s="161"/>
      <c r="M17" s="150">
        <v>40603</v>
      </c>
      <c r="N17" s="151">
        <v>257382.35</v>
      </c>
      <c r="O17" s="151">
        <v>-297898.21428571426</v>
      </c>
      <c r="P17" s="152">
        <v>-15338252.497142838</v>
      </c>
      <c r="S17" s="155"/>
    </row>
    <row r="18" spans="2:19">
      <c r="B18" s="150">
        <v>40634</v>
      </c>
      <c r="C18" s="151">
        <v>194589.24</v>
      </c>
      <c r="D18" s="151">
        <v>-185352.38095238095</v>
      </c>
      <c r="E18" s="152">
        <v>-16743270.018095216</v>
      </c>
      <c r="F18" s="160"/>
      <c r="G18" s="150">
        <v>40634</v>
      </c>
      <c r="H18" s="151">
        <v>0</v>
      </c>
      <c r="I18" s="151">
        <v>-112545.83333333333</v>
      </c>
      <c r="J18" s="152">
        <v>1301708.5466666648</v>
      </c>
      <c r="K18" s="161"/>
      <c r="L18" s="161"/>
      <c r="M18" s="150">
        <v>40634</v>
      </c>
      <c r="N18" s="151">
        <v>194589.24</v>
      </c>
      <c r="O18" s="151">
        <v>-297898.21428571426</v>
      </c>
      <c r="P18" s="152">
        <v>-15441561.471428551</v>
      </c>
      <c r="S18" s="155"/>
    </row>
    <row r="19" spans="2:19">
      <c r="B19" s="150">
        <v>40664</v>
      </c>
      <c r="C19" s="151">
        <v>227208.8</v>
      </c>
      <c r="D19" s="151">
        <v>-185352.38095238095</v>
      </c>
      <c r="E19" s="152">
        <v>-16701413.599047596</v>
      </c>
      <c r="F19" s="160"/>
      <c r="G19" s="150">
        <v>40664</v>
      </c>
      <c r="H19" s="151">
        <v>0</v>
      </c>
      <c r="I19" s="151">
        <v>-112545.83333333333</v>
      </c>
      <c r="J19" s="152">
        <v>1189162.7133333313</v>
      </c>
      <c r="K19" s="161"/>
      <c r="L19" s="161"/>
      <c r="M19" s="150">
        <v>40664</v>
      </c>
      <c r="N19" s="151">
        <v>227208.8</v>
      </c>
      <c r="O19" s="151">
        <v>-297898.21428571426</v>
      </c>
      <c r="P19" s="152">
        <v>-15512250.885714265</v>
      </c>
      <c r="S19" s="155"/>
    </row>
    <row r="20" spans="2:19">
      <c r="B20" s="150">
        <v>40695</v>
      </c>
      <c r="C20" s="151">
        <v>766644.92</v>
      </c>
      <c r="D20" s="151">
        <v>-185352.38095238095</v>
      </c>
      <c r="E20" s="162">
        <v>-16120121.059999976</v>
      </c>
      <c r="F20" s="154"/>
      <c r="G20" s="150">
        <v>40695</v>
      </c>
      <c r="H20" s="151">
        <v>0</v>
      </c>
      <c r="I20" s="151">
        <v>-112545.83333333333</v>
      </c>
      <c r="J20" s="162">
        <v>1076616.879999998</v>
      </c>
      <c r="K20" s="154"/>
      <c r="L20" s="161"/>
      <c r="M20" s="150">
        <v>40695</v>
      </c>
      <c r="N20" s="151">
        <v>766644.92</v>
      </c>
      <c r="O20" s="151">
        <v>-297898.21428571426</v>
      </c>
      <c r="P20" s="162">
        <v>-15043504.179999979</v>
      </c>
      <c r="Q20" s="154"/>
      <c r="S20" s="155"/>
    </row>
    <row r="21" spans="2:19">
      <c r="B21" s="163"/>
      <c r="C21" s="164"/>
      <c r="D21" s="164"/>
      <c r="E21" s="165"/>
      <c r="F21" s="166"/>
      <c r="G21" s="163"/>
      <c r="H21" s="164"/>
      <c r="I21" s="164"/>
      <c r="J21" s="165"/>
      <c r="K21" s="166"/>
      <c r="L21" s="167"/>
      <c r="M21" s="163"/>
      <c r="N21" s="164"/>
      <c r="O21" s="164"/>
      <c r="P21" s="165"/>
      <c r="Q21" s="166"/>
      <c r="S21" s="155"/>
    </row>
    <row r="22" spans="2:19" ht="13.9" customHeight="1">
      <c r="B22" s="145"/>
      <c r="C22" s="145"/>
      <c r="D22" s="145"/>
      <c r="E22" s="145"/>
      <c r="F22" s="90"/>
      <c r="G22" s="145"/>
      <c r="H22" s="145"/>
      <c r="I22" s="145"/>
      <c r="J22" s="145"/>
      <c r="K22" s="90"/>
      <c r="L22" s="168"/>
      <c r="M22" s="145"/>
      <c r="N22" s="145"/>
      <c r="O22" s="145"/>
      <c r="P22" s="145"/>
      <c r="Q22" s="90"/>
      <c r="S22" s="155"/>
    </row>
    <row r="23" spans="2:19" ht="20.25" customHeight="1" thickBot="1">
      <c r="B23" s="146" t="s">
        <v>198</v>
      </c>
      <c r="C23" s="147" t="s">
        <v>199</v>
      </c>
      <c r="D23" s="147" t="s">
        <v>200</v>
      </c>
      <c r="E23" s="148" t="s">
        <v>201</v>
      </c>
      <c r="F23" s="169"/>
      <c r="G23" s="146" t="s">
        <v>202</v>
      </c>
      <c r="H23" s="147" t="s">
        <v>199</v>
      </c>
      <c r="I23" s="147" t="s">
        <v>200</v>
      </c>
      <c r="J23" s="148" t="s">
        <v>201</v>
      </c>
      <c r="K23" s="169"/>
      <c r="L23" s="169"/>
      <c r="M23" s="146" t="s">
        <v>203</v>
      </c>
      <c r="N23" s="147" t="s">
        <v>199</v>
      </c>
      <c r="O23" s="147" t="s">
        <v>200</v>
      </c>
      <c r="P23" s="148" t="s">
        <v>201</v>
      </c>
      <c r="Q23" s="169"/>
      <c r="S23" s="155"/>
    </row>
    <row r="24" spans="2:19">
      <c r="B24" s="170">
        <v>40725</v>
      </c>
      <c r="C24" s="171">
        <v>510132.91</v>
      </c>
      <c r="D24" s="172">
        <v>-185352.38095238095</v>
      </c>
      <c r="E24" s="173">
        <v>-15795340.530952357</v>
      </c>
      <c r="F24" s="149"/>
      <c r="G24" s="170">
        <v>40725</v>
      </c>
      <c r="H24" s="171">
        <v>0</v>
      </c>
      <c r="I24" s="172">
        <v>-112545.83333333333</v>
      </c>
      <c r="J24" s="173">
        <v>964071.04666666465</v>
      </c>
      <c r="K24" s="149"/>
      <c r="L24" s="149"/>
      <c r="M24" s="170">
        <v>40725</v>
      </c>
      <c r="N24" s="171">
        <v>510132.91</v>
      </c>
      <c r="O24" s="172">
        <v>-297898.21428571426</v>
      </c>
      <c r="P24" s="173">
        <v>-14831269.484285692</v>
      </c>
      <c r="Q24" s="149"/>
      <c r="S24" s="155"/>
    </row>
    <row r="25" spans="2:19">
      <c r="B25" s="170">
        <v>40756</v>
      </c>
      <c r="C25" s="174">
        <v>1297299.19</v>
      </c>
      <c r="D25" s="172">
        <v>-185352.38095238095</v>
      </c>
      <c r="E25" s="173">
        <v>-14683393.721904738</v>
      </c>
      <c r="F25" s="149"/>
      <c r="G25" s="170">
        <v>40756</v>
      </c>
      <c r="H25" s="174">
        <v>0</v>
      </c>
      <c r="I25" s="172">
        <v>-112545.83333333333</v>
      </c>
      <c r="J25" s="173">
        <v>851525.21333333128</v>
      </c>
      <c r="K25" s="149"/>
      <c r="L25" s="149"/>
      <c r="M25" s="170">
        <v>40756</v>
      </c>
      <c r="N25" s="174">
        <v>1297299.19</v>
      </c>
      <c r="O25" s="172">
        <v>-297898.21428571426</v>
      </c>
      <c r="P25" s="173">
        <v>-13831868.508571407</v>
      </c>
      <c r="Q25" s="149"/>
      <c r="S25" s="155"/>
    </row>
    <row r="26" spans="2:19">
      <c r="B26" s="170">
        <v>40787</v>
      </c>
      <c r="C26" s="174">
        <v>4262791.68</v>
      </c>
      <c r="D26" s="172">
        <v>-185352.38095238095</v>
      </c>
      <c r="E26" s="173">
        <v>-10605954.422857117</v>
      </c>
      <c r="F26" s="149"/>
      <c r="G26" s="170">
        <v>40787</v>
      </c>
      <c r="H26" s="174">
        <v>0</v>
      </c>
      <c r="I26" s="172">
        <v>-112545.83333333333</v>
      </c>
      <c r="J26" s="173">
        <v>738979.37999999791</v>
      </c>
      <c r="K26" s="149"/>
      <c r="L26" s="149"/>
      <c r="M26" s="170">
        <v>40787</v>
      </c>
      <c r="N26" s="174">
        <v>4262791.68</v>
      </c>
      <c r="O26" s="172">
        <v>-297898.21428571426</v>
      </c>
      <c r="P26" s="173">
        <v>-9866975.0428571198</v>
      </c>
      <c r="Q26" s="149"/>
      <c r="R26" s="154"/>
      <c r="S26" s="155"/>
    </row>
    <row r="27" spans="2:19">
      <c r="B27" s="170">
        <v>40817</v>
      </c>
      <c r="C27" s="174">
        <v>2233010.84</v>
      </c>
      <c r="D27" s="172">
        <v>-185352.38095238095</v>
      </c>
      <c r="E27" s="173">
        <v>-8558295.9638094995</v>
      </c>
      <c r="F27" s="158"/>
      <c r="G27" s="170">
        <v>40817</v>
      </c>
      <c r="H27" s="174">
        <v>0</v>
      </c>
      <c r="I27" s="172">
        <v>-112545.83333333333</v>
      </c>
      <c r="J27" s="173">
        <v>626433.54666666454</v>
      </c>
      <c r="K27" s="158"/>
      <c r="L27" s="158"/>
      <c r="M27" s="170">
        <v>40817</v>
      </c>
      <c r="N27" s="174">
        <v>2233010.84</v>
      </c>
      <c r="O27" s="172">
        <v>-297898.21428571426</v>
      </c>
      <c r="P27" s="173">
        <v>-7931862.4171428345</v>
      </c>
      <c r="Q27" s="158"/>
      <c r="S27" s="155"/>
    </row>
    <row r="28" spans="2:19">
      <c r="B28" s="170">
        <v>40848</v>
      </c>
      <c r="C28" s="174">
        <v>380160.63</v>
      </c>
      <c r="D28" s="172">
        <v>-185352.38095238095</v>
      </c>
      <c r="E28" s="173">
        <v>-8363487.7147618812</v>
      </c>
      <c r="F28" s="159"/>
      <c r="G28" s="170">
        <v>40848</v>
      </c>
      <c r="H28" s="174">
        <v>0</v>
      </c>
      <c r="I28" s="172">
        <v>-112545.83333333333</v>
      </c>
      <c r="J28" s="173">
        <v>513887.71333333116</v>
      </c>
      <c r="K28" s="159"/>
      <c r="L28" s="158"/>
      <c r="M28" s="170">
        <v>40848</v>
      </c>
      <c r="N28" s="174">
        <v>380160.63</v>
      </c>
      <c r="O28" s="172">
        <v>-297898.21428571426</v>
      </c>
      <c r="P28" s="173">
        <v>-7849600.0014285492</v>
      </c>
      <c r="Q28" s="159"/>
      <c r="R28" s="175"/>
      <c r="S28" s="155"/>
    </row>
    <row r="29" spans="2:19">
      <c r="B29" s="170">
        <v>40878</v>
      </c>
      <c r="C29" s="174">
        <v>1010000</v>
      </c>
      <c r="D29" s="172">
        <v>-185352.38095238095</v>
      </c>
      <c r="E29" s="173">
        <v>-7538840.0957142618</v>
      </c>
      <c r="F29" s="160"/>
      <c r="G29" s="170">
        <v>40878</v>
      </c>
      <c r="H29" s="174">
        <v>0</v>
      </c>
      <c r="I29" s="172">
        <v>-112545.83333333333</v>
      </c>
      <c r="J29" s="173">
        <v>401341.87999999773</v>
      </c>
      <c r="K29" s="160"/>
      <c r="L29" s="161"/>
      <c r="M29" s="170">
        <v>40878</v>
      </c>
      <c r="N29" s="174">
        <v>1010000</v>
      </c>
      <c r="O29" s="172">
        <v>-297898.21428571426</v>
      </c>
      <c r="P29" s="173">
        <v>-7137498.2157142637</v>
      </c>
      <c r="Q29" s="160"/>
      <c r="S29" s="155"/>
    </row>
    <row r="30" spans="2:19">
      <c r="B30" s="170">
        <v>40909</v>
      </c>
      <c r="C30" s="174">
        <v>570000</v>
      </c>
      <c r="D30" s="172">
        <v>-185352.38095238095</v>
      </c>
      <c r="E30" s="173">
        <v>-7154192.4766666433</v>
      </c>
      <c r="F30" s="167"/>
      <c r="G30" s="170">
        <v>40909</v>
      </c>
      <c r="H30" s="174">
        <v>0</v>
      </c>
      <c r="I30" s="172">
        <v>-112545.83333333333</v>
      </c>
      <c r="J30" s="173">
        <v>288796.04666666442</v>
      </c>
      <c r="K30" s="167"/>
      <c r="L30" s="167"/>
      <c r="M30" s="170">
        <v>40909</v>
      </c>
      <c r="N30" s="174">
        <v>570000</v>
      </c>
      <c r="O30" s="172">
        <v>-297898.21428571426</v>
      </c>
      <c r="P30" s="173">
        <v>-6865396.4299999783</v>
      </c>
      <c r="Q30" s="167"/>
      <c r="S30" s="155"/>
    </row>
    <row r="31" spans="2:19">
      <c r="B31" s="170">
        <v>40940</v>
      </c>
      <c r="C31" s="174">
        <v>617000</v>
      </c>
      <c r="D31" s="172">
        <v>-185352.38095238095</v>
      </c>
      <c r="E31" s="173">
        <v>-6722544.8576190248</v>
      </c>
      <c r="F31" s="149"/>
      <c r="G31" s="170">
        <v>40940</v>
      </c>
      <c r="H31" s="174">
        <v>0</v>
      </c>
      <c r="I31" s="172">
        <v>-112545.83333333333</v>
      </c>
      <c r="J31" s="173">
        <v>176250.21333333105</v>
      </c>
      <c r="K31" s="149"/>
      <c r="L31" s="149"/>
      <c r="M31" s="170">
        <v>40940</v>
      </c>
      <c r="N31" s="174">
        <v>617000</v>
      </c>
      <c r="O31" s="172">
        <v>-297898.21428571426</v>
      </c>
      <c r="P31" s="173">
        <v>-6546294.6442856938</v>
      </c>
      <c r="Q31" s="149"/>
      <c r="S31" s="155"/>
    </row>
    <row r="32" spans="2:19">
      <c r="B32" s="170">
        <v>40969</v>
      </c>
      <c r="C32" s="174">
        <v>860000</v>
      </c>
      <c r="D32" s="172">
        <v>-185352.38095238095</v>
      </c>
      <c r="E32" s="173">
        <v>-6047897.2385714054</v>
      </c>
      <c r="F32" s="149"/>
      <c r="G32" s="170">
        <v>40969</v>
      </c>
      <c r="H32" s="174">
        <v>0</v>
      </c>
      <c r="I32" s="172">
        <v>-112545.83333333333</v>
      </c>
      <c r="J32" s="173">
        <v>63704.379999997735</v>
      </c>
      <c r="K32" s="149"/>
      <c r="L32" s="149"/>
      <c r="M32" s="170">
        <v>40969</v>
      </c>
      <c r="N32" s="174">
        <v>860000</v>
      </c>
      <c r="O32" s="172">
        <v>-297898.21428571426</v>
      </c>
      <c r="P32" s="173">
        <v>-5984192.8585714083</v>
      </c>
      <c r="Q32" s="149"/>
      <c r="S32" s="155"/>
    </row>
    <row r="33" spans="2:19">
      <c r="B33" s="170">
        <v>41000</v>
      </c>
      <c r="C33" s="174">
        <v>1200000</v>
      </c>
      <c r="D33" s="172">
        <v>-185352.38095238095</v>
      </c>
      <c r="E33" s="173">
        <v>-5033249.619523786</v>
      </c>
      <c r="G33" s="170">
        <v>41000</v>
      </c>
      <c r="H33" s="174">
        <v>0</v>
      </c>
      <c r="I33" s="172">
        <v>-112545.83333333333</v>
      </c>
      <c r="J33" s="173">
        <v>-48841.453333335579</v>
      </c>
      <c r="K33" s="143"/>
      <c r="L33" s="145"/>
      <c r="M33" s="170">
        <v>41000</v>
      </c>
      <c r="N33" s="174">
        <v>1200000</v>
      </c>
      <c r="O33" s="172">
        <v>-297898.21428571426</v>
      </c>
      <c r="P33" s="173">
        <v>-5082091.0728571219</v>
      </c>
      <c r="Q33" s="143"/>
      <c r="S33" s="155"/>
    </row>
    <row r="34" spans="2:19" ht="13.5" customHeight="1">
      <c r="B34" s="170">
        <v>41030</v>
      </c>
      <c r="C34" s="174">
        <v>1180000</v>
      </c>
      <c r="D34" s="172">
        <v>-185352.38095238095</v>
      </c>
      <c r="E34" s="173">
        <v>-4038602.0004761675</v>
      </c>
      <c r="G34" s="170">
        <v>41030</v>
      </c>
      <c r="H34" s="174">
        <v>0</v>
      </c>
      <c r="I34" s="172">
        <v>-112545.83333333333</v>
      </c>
      <c r="J34" s="173">
        <v>-161387.28666666892</v>
      </c>
      <c r="K34" s="143"/>
      <c r="L34" s="176" t="s">
        <v>175</v>
      </c>
      <c r="M34" s="170">
        <v>41030</v>
      </c>
      <c r="N34" s="174">
        <v>1180000</v>
      </c>
      <c r="O34" s="172">
        <v>-297898.21428571426</v>
      </c>
      <c r="P34" s="173">
        <v>-4199989.2871428365</v>
      </c>
      <c r="Q34" s="143"/>
      <c r="S34" s="155"/>
    </row>
    <row r="35" spans="2:19" ht="13.5" customHeight="1">
      <c r="B35" s="170">
        <v>41061</v>
      </c>
      <c r="C35" s="174">
        <v>1300000</v>
      </c>
      <c r="D35" s="172">
        <v>-185352.38095238095</v>
      </c>
      <c r="E35" s="173">
        <v>-2923954.3814285481</v>
      </c>
      <c r="G35" s="170">
        <v>41061</v>
      </c>
      <c r="H35" s="174">
        <v>0</v>
      </c>
      <c r="I35" s="172">
        <v>-112545.83333333333</v>
      </c>
      <c r="J35" s="173">
        <v>-273933.12000000227</v>
      </c>
      <c r="K35" s="143"/>
      <c r="L35" s="176"/>
      <c r="M35" s="170">
        <v>41061</v>
      </c>
      <c r="N35" s="174">
        <v>1300000</v>
      </c>
      <c r="O35" s="172">
        <v>-297898.21428571426</v>
      </c>
      <c r="P35" s="173">
        <v>-3197887.5014285501</v>
      </c>
      <c r="Q35" s="143"/>
      <c r="S35" s="155"/>
    </row>
    <row r="36" spans="2:19" ht="13.5" customHeight="1">
      <c r="B36" s="170">
        <v>41091</v>
      </c>
      <c r="C36" s="174">
        <v>1400000</v>
      </c>
      <c r="D36" s="172">
        <v>-185352.38095238095</v>
      </c>
      <c r="E36" s="173">
        <v>-1709306.7623809292</v>
      </c>
      <c r="G36" s="170">
        <v>41091</v>
      </c>
      <c r="H36" s="174">
        <v>0</v>
      </c>
      <c r="I36" s="172">
        <v>-112545.83333333333</v>
      </c>
      <c r="J36" s="173">
        <v>-386478.95333333558</v>
      </c>
      <c r="K36" s="143"/>
      <c r="L36" s="176"/>
      <c r="M36" s="170">
        <v>41091</v>
      </c>
      <c r="N36" s="174">
        <v>1400000</v>
      </c>
      <c r="O36" s="172">
        <v>-297898.21428571426</v>
      </c>
      <c r="P36" s="173">
        <v>-2095785.7157142649</v>
      </c>
      <c r="Q36" s="143"/>
      <c r="S36" s="155"/>
    </row>
    <row r="37" spans="2:19" ht="13.5" customHeight="1">
      <c r="B37" s="170">
        <v>41122</v>
      </c>
      <c r="C37" s="174">
        <v>1125000</v>
      </c>
      <c r="D37" s="172">
        <v>-185352.38095238095</v>
      </c>
      <c r="E37" s="173">
        <v>-769659.14333331003</v>
      </c>
      <c r="G37" s="170">
        <v>41122</v>
      </c>
      <c r="H37" s="174">
        <v>0</v>
      </c>
      <c r="I37" s="172">
        <v>-112545.83333333333</v>
      </c>
      <c r="J37" s="173">
        <v>-499024.78666666895</v>
      </c>
      <c r="K37" s="143"/>
      <c r="L37" s="176"/>
      <c r="M37" s="170">
        <v>41122</v>
      </c>
      <c r="N37" s="174">
        <v>1125000</v>
      </c>
      <c r="O37" s="172">
        <v>-297898.21428571426</v>
      </c>
      <c r="P37" s="173">
        <v>-1268683.929999979</v>
      </c>
      <c r="Q37" s="143"/>
      <c r="S37" s="155"/>
    </row>
    <row r="38" spans="2:19" ht="13.5" customHeight="1">
      <c r="B38" s="170">
        <v>41153</v>
      </c>
      <c r="C38" s="174">
        <v>1375000</v>
      </c>
      <c r="D38" s="172">
        <v>-185352.38095238095</v>
      </c>
      <c r="E38" s="173">
        <v>419988.47571430914</v>
      </c>
      <c r="G38" s="170">
        <v>41153</v>
      </c>
      <c r="H38" s="174">
        <v>0</v>
      </c>
      <c r="I38" s="172">
        <v>-112545.83333333333</v>
      </c>
      <c r="J38" s="173">
        <v>-611570.62000000232</v>
      </c>
      <c r="K38" s="143"/>
      <c r="L38" s="176"/>
      <c r="M38" s="170">
        <v>41153</v>
      </c>
      <c r="N38" s="174">
        <v>1375000</v>
      </c>
      <c r="O38" s="172">
        <v>-297898.21428571426</v>
      </c>
      <c r="P38" s="173">
        <v>-191582.14428569344</v>
      </c>
      <c r="Q38" s="143"/>
      <c r="S38" s="155"/>
    </row>
    <row r="39" spans="2:19" ht="13.5" customHeight="1">
      <c r="B39" s="170">
        <v>41183</v>
      </c>
      <c r="C39" s="174">
        <v>500000</v>
      </c>
      <c r="D39" s="172">
        <v>-185352.38095238095</v>
      </c>
      <c r="E39" s="173">
        <v>734636.09476192854</v>
      </c>
      <c r="G39" s="170">
        <v>41183</v>
      </c>
      <c r="H39" s="174">
        <v>0</v>
      </c>
      <c r="I39" s="172">
        <v>-112545.83333333333</v>
      </c>
      <c r="J39" s="173">
        <v>-724116.45333333558</v>
      </c>
      <c r="K39" s="143"/>
      <c r="L39" s="176"/>
      <c r="M39" s="170">
        <v>41183</v>
      </c>
      <c r="N39" s="174">
        <v>500000</v>
      </c>
      <c r="O39" s="172">
        <v>-297898.21428571426</v>
      </c>
      <c r="P39" s="173">
        <v>10519.64142859308</v>
      </c>
      <c r="Q39" s="143"/>
      <c r="S39" s="155"/>
    </row>
    <row r="40" spans="2:19" ht="13.5" customHeight="1">
      <c r="B40" s="170">
        <v>41214</v>
      </c>
      <c r="C40" s="174">
        <v>205000</v>
      </c>
      <c r="D40" s="172">
        <v>-185352.38095238095</v>
      </c>
      <c r="E40" s="173">
        <v>754283.71380954795</v>
      </c>
      <c r="G40" s="170">
        <v>41214</v>
      </c>
      <c r="H40" s="174">
        <v>0</v>
      </c>
      <c r="I40" s="172">
        <v>-112545.83333333333</v>
      </c>
      <c r="J40" s="173">
        <v>-836662.28666666895</v>
      </c>
      <c r="K40" s="143"/>
      <c r="L40" s="176"/>
      <c r="M40" s="170">
        <v>41214</v>
      </c>
      <c r="N40" s="174">
        <v>205000</v>
      </c>
      <c r="O40" s="172">
        <v>-297898.21428571426</v>
      </c>
      <c r="P40" s="173">
        <v>-82378.57285712086</v>
      </c>
      <c r="Q40" s="143"/>
      <c r="S40" s="155"/>
    </row>
    <row r="41" spans="2:19" ht="13.5" customHeight="1">
      <c r="B41" s="170">
        <v>41244</v>
      </c>
      <c r="C41" s="174">
        <v>305000</v>
      </c>
      <c r="D41" s="172">
        <v>-185352.38095238095</v>
      </c>
      <c r="E41" s="173">
        <v>873931.33285716735</v>
      </c>
      <c r="G41" s="170">
        <v>41244</v>
      </c>
      <c r="H41" s="174">
        <v>0</v>
      </c>
      <c r="I41" s="172">
        <v>-112545.83333333333</v>
      </c>
      <c r="J41" s="173">
        <v>-949208.12000000221</v>
      </c>
      <c r="K41" s="143"/>
      <c r="L41" s="176"/>
      <c r="M41" s="170">
        <v>41244</v>
      </c>
      <c r="N41" s="174">
        <v>305000</v>
      </c>
      <c r="O41" s="172">
        <v>-297898.21428571426</v>
      </c>
      <c r="P41" s="173">
        <v>-75276.787142834801</v>
      </c>
      <c r="Q41" s="143"/>
      <c r="S41" s="155"/>
    </row>
    <row r="42" spans="2:19" ht="13.5" customHeight="1">
      <c r="B42" s="170">
        <v>41275</v>
      </c>
      <c r="C42" s="174">
        <v>23000</v>
      </c>
      <c r="D42" s="172">
        <v>-185352.38095238095</v>
      </c>
      <c r="E42" s="173">
        <v>711578.95190478675</v>
      </c>
      <c r="G42" s="170">
        <v>41275</v>
      </c>
      <c r="H42" s="174">
        <v>0</v>
      </c>
      <c r="I42" s="172">
        <v>-112545.83333333333</v>
      </c>
      <c r="J42" s="173">
        <v>-1061753.9533333355</v>
      </c>
      <c r="K42" s="143"/>
      <c r="L42" s="176"/>
      <c r="M42" s="170">
        <v>41275</v>
      </c>
      <c r="N42" s="174">
        <v>23000</v>
      </c>
      <c r="O42" s="172">
        <v>-297898.21428571426</v>
      </c>
      <c r="P42" s="173">
        <v>-350175.00142854871</v>
      </c>
      <c r="Q42" s="143"/>
      <c r="S42" s="155"/>
    </row>
    <row r="43" spans="2:19" ht="13.5" customHeight="1">
      <c r="B43" s="170">
        <v>41306</v>
      </c>
      <c r="C43" s="174">
        <v>23000</v>
      </c>
      <c r="D43" s="172">
        <v>-185352.38095238095</v>
      </c>
      <c r="E43" s="173">
        <v>549226.57095240615</v>
      </c>
      <c r="G43" s="170">
        <v>41306</v>
      </c>
      <c r="H43" s="174">
        <v>0</v>
      </c>
      <c r="I43" s="172">
        <v>-112545.83333333333</v>
      </c>
      <c r="J43" s="173">
        <v>-1174299.786666669</v>
      </c>
      <c r="K43" s="143"/>
      <c r="L43" s="176"/>
      <c r="M43" s="170">
        <v>41306</v>
      </c>
      <c r="N43" s="174">
        <v>23000</v>
      </c>
      <c r="O43" s="172">
        <v>-297898.21428571426</v>
      </c>
      <c r="P43" s="173">
        <v>-625073.21571426268</v>
      </c>
      <c r="Q43" s="143"/>
      <c r="S43" s="155"/>
    </row>
    <row r="44" spans="2:19" ht="13.5" customHeight="1">
      <c r="B44" s="170">
        <v>41334</v>
      </c>
      <c r="C44" s="174">
        <v>1313000</v>
      </c>
      <c r="D44" s="172">
        <v>-185352.38095238095</v>
      </c>
      <c r="E44" s="173">
        <v>1676874.1900000256</v>
      </c>
      <c r="G44" s="170">
        <v>41334</v>
      </c>
      <c r="H44" s="174">
        <v>0</v>
      </c>
      <c r="I44" s="172">
        <v>-112545.83333333333</v>
      </c>
      <c r="J44" s="173">
        <v>-1286845.6200000022</v>
      </c>
      <c r="K44" s="143"/>
      <c r="L44" s="176"/>
      <c r="M44" s="170">
        <v>41334</v>
      </c>
      <c r="N44" s="174">
        <v>1313000</v>
      </c>
      <c r="O44" s="172">
        <v>-297898.21428571426</v>
      </c>
      <c r="P44" s="173">
        <v>390028.57000002335</v>
      </c>
      <c r="Q44" s="143"/>
      <c r="S44" s="155"/>
    </row>
    <row r="45" spans="2:19" ht="13.5" customHeight="1">
      <c r="B45" s="170">
        <v>41365</v>
      </c>
      <c r="C45" s="174">
        <v>23000</v>
      </c>
      <c r="D45" s="172">
        <v>-185352.38095238095</v>
      </c>
      <c r="E45" s="173">
        <v>1514521.809047645</v>
      </c>
      <c r="G45" s="170">
        <v>41365</v>
      </c>
      <c r="H45" s="174">
        <v>0</v>
      </c>
      <c r="I45" s="172">
        <v>-112545.83333333333</v>
      </c>
      <c r="J45" s="173">
        <v>-1399391.4533333355</v>
      </c>
      <c r="K45" s="143"/>
      <c r="L45" s="176"/>
      <c r="M45" s="170">
        <v>41365</v>
      </c>
      <c r="N45" s="174">
        <v>23000</v>
      </c>
      <c r="O45" s="172">
        <v>-297898.21428571426</v>
      </c>
      <c r="P45" s="173">
        <v>115130.35571430944</v>
      </c>
      <c r="Q45" s="143"/>
      <c r="S45" s="155"/>
    </row>
    <row r="46" spans="2:19" ht="13.5" thickBot="1">
      <c r="B46" s="177">
        <v>41395</v>
      </c>
      <c r="C46" s="178">
        <v>23000</v>
      </c>
      <c r="D46" s="179">
        <v>-185352.38095238095</v>
      </c>
      <c r="E46" s="180">
        <v>1352169.4280952644</v>
      </c>
      <c r="F46" s="154"/>
      <c r="G46" s="177">
        <v>41395</v>
      </c>
      <c r="H46" s="178">
        <v>0</v>
      </c>
      <c r="I46" s="179">
        <v>-112545.83333333333</v>
      </c>
      <c r="J46" s="180">
        <v>-1511937.2866666687</v>
      </c>
      <c r="K46" s="154"/>
      <c r="L46" s="145"/>
      <c r="M46" s="177">
        <v>41395</v>
      </c>
      <c r="N46" s="178">
        <v>23000</v>
      </c>
      <c r="O46" s="179">
        <v>-297898.21428571426</v>
      </c>
      <c r="P46" s="180">
        <v>-159767.8585714045</v>
      </c>
      <c r="Q46" s="154"/>
      <c r="S46" s="155"/>
    </row>
    <row r="47" spans="2:19">
      <c r="B47" s="181"/>
      <c r="C47" s="172"/>
      <c r="D47" s="172"/>
      <c r="E47" s="172"/>
      <c r="G47" s="181"/>
      <c r="H47" s="151"/>
      <c r="I47" s="151"/>
      <c r="J47" s="139"/>
      <c r="K47" s="145"/>
      <c r="L47" s="145"/>
      <c r="M47" s="181"/>
      <c r="N47" s="151"/>
      <c r="O47" s="151"/>
      <c r="P47" s="182"/>
      <c r="S47" s="155"/>
    </row>
    <row r="48" spans="2:19">
      <c r="O48" s="86"/>
    </row>
    <row r="49" spans="2:19" ht="15.75">
      <c r="B49" s="183"/>
      <c r="G49" s="183"/>
      <c r="M49" s="183"/>
    </row>
    <row r="50" spans="2:19">
      <c r="H50" s="145"/>
      <c r="I50" s="145"/>
      <c r="J50" s="145"/>
      <c r="K50" s="145"/>
      <c r="L50" s="145"/>
      <c r="M50" s="145"/>
      <c r="N50" s="145"/>
      <c r="O50" s="145"/>
      <c r="P50" s="145"/>
      <c r="Q50" s="184"/>
      <c r="R50" s="185"/>
    </row>
    <row r="51" spans="2:19">
      <c r="B51" s="186"/>
      <c r="G51" s="186"/>
      <c r="H51" s="145"/>
      <c r="I51" s="145"/>
      <c r="J51" s="145"/>
      <c r="K51" s="168"/>
      <c r="L51" s="187"/>
      <c r="M51" s="188"/>
      <c r="N51" s="145"/>
      <c r="O51" s="145"/>
      <c r="P51" s="145"/>
      <c r="Q51" s="167"/>
      <c r="R51" s="189"/>
      <c r="S51" s="155"/>
    </row>
    <row r="52" spans="2:19">
      <c r="H52" s="145"/>
      <c r="I52" s="145"/>
      <c r="J52" s="145"/>
      <c r="K52" s="190"/>
      <c r="L52" s="191"/>
      <c r="M52" s="145"/>
      <c r="N52" s="145"/>
      <c r="O52" s="145"/>
      <c r="P52" s="145"/>
      <c r="Q52" s="185"/>
      <c r="R52" s="185"/>
      <c r="S52" s="155"/>
    </row>
    <row r="53" spans="2:19">
      <c r="B53" s="84"/>
      <c r="G53" s="84"/>
      <c r="H53" s="145"/>
      <c r="I53" s="145"/>
      <c r="J53" s="145"/>
      <c r="K53" s="190"/>
      <c r="L53" s="191"/>
      <c r="M53" s="192"/>
      <c r="N53" s="145"/>
      <c r="O53" s="145"/>
      <c r="P53" s="145"/>
      <c r="Q53" s="193"/>
      <c r="R53" s="185"/>
      <c r="S53" s="155"/>
    </row>
    <row r="54" spans="2:19">
      <c r="B54" s="194"/>
      <c r="G54" s="194"/>
      <c r="H54" s="145"/>
      <c r="I54" s="145"/>
      <c r="J54" s="145"/>
      <c r="K54" s="195"/>
      <c r="L54" s="196"/>
      <c r="M54" s="194"/>
      <c r="N54" s="145"/>
      <c r="O54" s="145"/>
      <c r="P54" s="145"/>
      <c r="Q54" s="194"/>
      <c r="R54" s="185"/>
      <c r="S54" s="155"/>
    </row>
    <row r="55" spans="2:19">
      <c r="H55" s="145"/>
      <c r="I55" s="145"/>
      <c r="J55" s="145"/>
      <c r="K55" s="176"/>
      <c r="L55" s="145"/>
      <c r="M55" s="145"/>
      <c r="N55" s="145"/>
      <c r="O55" s="145"/>
      <c r="P55" s="145"/>
      <c r="Q55" s="145"/>
      <c r="R55" s="185"/>
    </row>
    <row r="62" spans="2:19">
      <c r="P62" s="145"/>
    </row>
    <row r="63" spans="2:19">
      <c r="P63" s="145"/>
    </row>
    <row r="64" spans="2:19" s="145" customFormat="1">
      <c r="F64" s="149"/>
      <c r="Q64" s="59"/>
      <c r="R64" s="185"/>
    </row>
    <row r="65" spans="1:19" s="145" customFormat="1">
      <c r="F65" s="149"/>
      <c r="Q65" s="59"/>
      <c r="R65" s="185"/>
    </row>
    <row r="66" spans="1:19" s="145" customFormat="1">
      <c r="F66" s="149"/>
      <c r="P66" s="59"/>
      <c r="R66" s="185"/>
    </row>
    <row r="67" spans="1:19" s="145" customFormat="1">
      <c r="F67" s="149"/>
      <c r="P67" s="59"/>
      <c r="R67" s="185"/>
    </row>
    <row r="68" spans="1:19">
      <c r="Q68" s="145"/>
    </row>
    <row r="69" spans="1:19" s="144" customFormat="1">
      <c r="A69" s="145"/>
      <c r="B69" s="59"/>
      <c r="C69" s="145"/>
      <c r="D69" s="59"/>
      <c r="E69" s="145"/>
      <c r="F69" s="149"/>
      <c r="G69" s="59"/>
      <c r="H69" s="145"/>
      <c r="I69" s="59"/>
      <c r="J69" s="59"/>
      <c r="K69" s="59"/>
      <c r="L69" s="59"/>
      <c r="M69" s="59"/>
      <c r="N69" s="145"/>
      <c r="O69" s="59"/>
      <c r="P69" s="59"/>
      <c r="Q69" s="145"/>
      <c r="S69" s="59"/>
    </row>
    <row r="70" spans="1:19" s="144" customFormat="1">
      <c r="A70" s="145"/>
      <c r="B70" s="59"/>
      <c r="C70" s="145"/>
      <c r="D70" s="59"/>
      <c r="E70" s="145"/>
      <c r="F70" s="149"/>
      <c r="G70" s="59"/>
      <c r="H70" s="145"/>
      <c r="I70" s="59"/>
      <c r="J70" s="59"/>
      <c r="K70" s="59"/>
      <c r="L70" s="59"/>
      <c r="M70" s="59"/>
      <c r="N70" s="145"/>
      <c r="O70" s="59"/>
      <c r="P70" s="59"/>
      <c r="Q70" s="59"/>
      <c r="S70" s="59"/>
    </row>
    <row r="71" spans="1:19" s="144" customFormat="1">
      <c r="A71" s="145"/>
      <c r="B71" s="59"/>
      <c r="C71" s="145"/>
      <c r="D71" s="59"/>
      <c r="E71" s="145"/>
      <c r="F71" s="149"/>
      <c r="G71" s="59"/>
      <c r="H71" s="145"/>
      <c r="I71" s="59"/>
      <c r="J71" s="59"/>
      <c r="K71" s="59"/>
      <c r="L71" s="59"/>
      <c r="M71" s="59"/>
      <c r="N71" s="145"/>
      <c r="O71" s="59"/>
      <c r="P71" s="59"/>
      <c r="Q71" s="59"/>
      <c r="S71" s="59"/>
    </row>
    <row r="72" spans="1:19" s="144" customFormat="1">
      <c r="A72" s="145"/>
      <c r="B72" s="59"/>
      <c r="C72" s="145"/>
      <c r="D72" s="59"/>
      <c r="E72" s="145"/>
      <c r="F72" s="149"/>
      <c r="G72" s="59"/>
      <c r="H72" s="145"/>
      <c r="I72" s="59"/>
      <c r="J72" s="59"/>
      <c r="K72" s="59"/>
      <c r="L72" s="59"/>
      <c r="M72" s="59"/>
      <c r="N72" s="145"/>
      <c r="O72" s="59"/>
      <c r="P72" s="59"/>
      <c r="Q72" s="59"/>
      <c r="S72" s="59"/>
    </row>
    <row r="73" spans="1:19" s="144" customFormat="1">
      <c r="A73" s="145"/>
      <c r="B73" s="59"/>
      <c r="C73" s="145"/>
      <c r="D73" s="59"/>
      <c r="E73" s="145"/>
      <c r="F73" s="149"/>
      <c r="G73" s="59"/>
      <c r="H73" s="145"/>
      <c r="I73" s="59"/>
      <c r="J73" s="59"/>
      <c r="K73" s="59"/>
      <c r="L73" s="59"/>
      <c r="M73" s="59"/>
      <c r="N73" s="145"/>
      <c r="O73" s="59"/>
      <c r="P73" s="59"/>
      <c r="Q73" s="59"/>
      <c r="S73" s="59"/>
    </row>
    <row r="74" spans="1:19" s="144" customFormat="1">
      <c r="A74" s="145"/>
      <c r="B74" s="59"/>
      <c r="C74" s="145"/>
      <c r="D74" s="59"/>
      <c r="E74" s="145"/>
      <c r="F74" s="149"/>
      <c r="G74" s="59"/>
      <c r="H74" s="145"/>
      <c r="I74" s="59"/>
      <c r="J74" s="59"/>
      <c r="K74" s="59"/>
      <c r="L74" s="59"/>
      <c r="M74" s="59"/>
      <c r="N74" s="145"/>
      <c r="O74" s="59"/>
      <c r="P74" s="59"/>
      <c r="Q74" s="59"/>
      <c r="S74" s="59"/>
    </row>
    <row r="75" spans="1:19" s="144" customFormat="1">
      <c r="A75" s="145"/>
      <c r="B75" s="59"/>
      <c r="C75" s="145"/>
      <c r="D75" s="59"/>
      <c r="E75" s="145"/>
      <c r="F75" s="149"/>
      <c r="G75" s="59"/>
      <c r="H75" s="145"/>
      <c r="I75" s="59"/>
      <c r="J75" s="59"/>
      <c r="K75" s="59"/>
      <c r="L75" s="59"/>
      <c r="M75" s="59"/>
      <c r="N75" s="145"/>
      <c r="O75" s="59"/>
      <c r="P75" s="59"/>
      <c r="Q75" s="59"/>
      <c r="S75" s="59"/>
    </row>
    <row r="76" spans="1:19" s="144" customFormat="1">
      <c r="A76" s="145"/>
      <c r="B76" s="59"/>
      <c r="C76" s="145"/>
      <c r="D76" s="59"/>
      <c r="E76" s="145"/>
      <c r="F76" s="149"/>
      <c r="G76" s="59"/>
      <c r="H76" s="145"/>
      <c r="I76" s="59"/>
      <c r="J76" s="59"/>
      <c r="K76" s="59"/>
      <c r="L76" s="59"/>
      <c r="M76" s="59"/>
      <c r="N76" s="145"/>
      <c r="O76" s="59"/>
      <c r="P76" s="59"/>
      <c r="Q76" s="59"/>
      <c r="S76" s="59"/>
    </row>
    <row r="77" spans="1:19" s="144" customFormat="1">
      <c r="A77" s="145"/>
      <c r="B77" s="59"/>
      <c r="C77" s="145"/>
      <c r="D77" s="59"/>
      <c r="E77" s="145"/>
      <c r="F77" s="149"/>
      <c r="G77" s="59"/>
      <c r="H77" s="145"/>
      <c r="I77" s="59"/>
      <c r="J77" s="59"/>
      <c r="K77" s="59"/>
      <c r="L77" s="59"/>
      <c r="M77" s="59"/>
      <c r="N77" s="145"/>
      <c r="O77" s="59"/>
      <c r="P77" s="59"/>
      <c r="Q77" s="59"/>
      <c r="S77" s="59"/>
    </row>
    <row r="78" spans="1:19" s="144" customFormat="1">
      <c r="A78" s="145"/>
      <c r="B78" s="59"/>
      <c r="C78" s="145"/>
      <c r="D78" s="59"/>
      <c r="E78" s="145"/>
      <c r="F78" s="149"/>
      <c r="G78" s="59"/>
      <c r="H78" s="145"/>
      <c r="I78" s="59"/>
      <c r="J78" s="59"/>
      <c r="K78" s="59"/>
      <c r="L78" s="59"/>
      <c r="M78" s="59"/>
      <c r="N78" s="145"/>
      <c r="O78" s="59"/>
      <c r="P78" s="59"/>
      <c r="Q78" s="59"/>
      <c r="S78" s="59"/>
    </row>
    <row r="79" spans="1:19" s="144" customFormat="1">
      <c r="A79" s="145"/>
      <c r="B79" s="59"/>
      <c r="C79" s="145"/>
      <c r="D79" s="59"/>
      <c r="E79" s="145"/>
      <c r="F79" s="149"/>
      <c r="G79" s="59"/>
      <c r="H79" s="145"/>
      <c r="I79" s="59"/>
      <c r="J79" s="59"/>
      <c r="K79" s="59"/>
      <c r="L79" s="59"/>
      <c r="M79" s="59"/>
      <c r="N79" s="145"/>
      <c r="O79" s="59"/>
      <c r="P79" s="59"/>
      <c r="Q79" s="59"/>
      <c r="S79" s="59"/>
    </row>
    <row r="80" spans="1:19" s="144" customFormat="1">
      <c r="A80" s="145"/>
      <c r="B80" s="59"/>
      <c r="C80" s="145"/>
      <c r="D80" s="59"/>
      <c r="E80" s="145"/>
      <c r="F80" s="149"/>
      <c r="G80" s="59"/>
      <c r="H80" s="145"/>
      <c r="I80" s="59"/>
      <c r="J80" s="59"/>
      <c r="K80" s="59"/>
      <c r="L80" s="59"/>
      <c r="M80" s="59"/>
      <c r="N80" s="145"/>
      <c r="O80" s="59"/>
      <c r="P80" s="59"/>
      <c r="Q80" s="59"/>
      <c r="S80" s="59"/>
    </row>
    <row r="81" spans="1:19" s="144" customFormat="1">
      <c r="A81" s="145"/>
      <c r="B81" s="59"/>
      <c r="C81" s="145"/>
      <c r="D81" s="59"/>
      <c r="E81" s="145"/>
      <c r="F81" s="149"/>
      <c r="G81" s="59"/>
      <c r="H81" s="145"/>
      <c r="I81" s="59"/>
      <c r="J81" s="59"/>
      <c r="K81" s="59"/>
      <c r="L81" s="59"/>
      <c r="M81" s="59"/>
      <c r="N81" s="145"/>
      <c r="O81" s="59"/>
      <c r="P81" s="59"/>
      <c r="Q81" s="59"/>
      <c r="S81" s="59"/>
    </row>
    <row r="82" spans="1:19" s="144" customFormat="1">
      <c r="A82" s="145"/>
      <c r="B82" s="59"/>
      <c r="C82" s="145"/>
      <c r="D82" s="59"/>
      <c r="E82" s="145"/>
      <c r="F82" s="149"/>
      <c r="G82" s="59"/>
      <c r="H82" s="145"/>
      <c r="I82" s="59"/>
      <c r="J82" s="59"/>
      <c r="K82" s="59"/>
      <c r="L82" s="59"/>
      <c r="M82" s="59"/>
      <c r="N82" s="145"/>
      <c r="O82" s="59"/>
      <c r="P82" s="59"/>
      <c r="Q82" s="59"/>
      <c r="S82" s="59"/>
    </row>
    <row r="83" spans="1:19" s="144" customFormat="1">
      <c r="A83" s="145"/>
      <c r="B83" s="59"/>
      <c r="C83" s="145"/>
      <c r="D83" s="59"/>
      <c r="E83" s="145"/>
      <c r="F83" s="149"/>
      <c r="G83" s="59"/>
      <c r="H83" s="145"/>
      <c r="I83" s="59"/>
      <c r="J83" s="59"/>
      <c r="K83" s="59"/>
      <c r="L83" s="59"/>
      <c r="M83" s="59"/>
      <c r="N83" s="145"/>
      <c r="O83" s="59"/>
      <c r="P83" s="59"/>
      <c r="Q83" s="59"/>
      <c r="S83" s="59"/>
    </row>
    <row r="84" spans="1:19" s="144" customFormat="1">
      <c r="A84" s="145"/>
      <c r="B84" s="59"/>
      <c r="C84" s="145"/>
      <c r="D84" s="59"/>
      <c r="E84" s="145"/>
      <c r="F84" s="149"/>
      <c r="G84" s="59"/>
      <c r="H84" s="145"/>
      <c r="I84" s="59"/>
      <c r="J84" s="59"/>
      <c r="K84" s="59"/>
      <c r="L84" s="59"/>
      <c r="M84" s="59"/>
      <c r="N84" s="145"/>
      <c r="O84" s="59"/>
      <c r="P84" s="59"/>
      <c r="Q84" s="59"/>
      <c r="S84" s="59"/>
    </row>
    <row r="85" spans="1:19">
      <c r="C85" s="145"/>
      <c r="E85" s="145"/>
      <c r="F85" s="149"/>
      <c r="H85" s="145"/>
      <c r="N85" s="145"/>
    </row>
    <row r="86" spans="1:19">
      <c r="C86" s="145"/>
      <c r="E86" s="145"/>
      <c r="F86" s="149"/>
      <c r="H86" s="145"/>
      <c r="N86" s="145"/>
    </row>
    <row r="87" spans="1:19">
      <c r="C87" s="145"/>
      <c r="E87" s="145"/>
      <c r="F87" s="149"/>
      <c r="H87" s="145"/>
      <c r="N87" s="145"/>
    </row>
    <row r="88" spans="1:19">
      <c r="C88" s="145"/>
      <c r="E88" s="145"/>
      <c r="F88" s="149"/>
      <c r="H88" s="145"/>
      <c r="N88" s="145"/>
    </row>
    <row r="89" spans="1:19">
      <c r="C89" s="145"/>
      <c r="E89" s="145"/>
      <c r="F89" s="149"/>
      <c r="H89" s="145"/>
      <c r="N89" s="145"/>
    </row>
    <row r="90" spans="1:19">
      <c r="C90" s="145"/>
      <c r="E90" s="145"/>
      <c r="F90" s="149"/>
      <c r="H90" s="145"/>
      <c r="N90" s="145"/>
    </row>
    <row r="91" spans="1:19">
      <c r="C91" s="145"/>
      <c r="E91" s="145"/>
      <c r="F91" s="149"/>
      <c r="H91" s="145"/>
      <c r="N91" s="145"/>
    </row>
    <row r="92" spans="1:19">
      <c r="C92" s="145"/>
      <c r="E92" s="145"/>
      <c r="F92" s="149"/>
      <c r="H92" s="145"/>
      <c r="N92" s="145"/>
    </row>
    <row r="93" spans="1:19">
      <c r="C93" s="145"/>
      <c r="E93" s="145"/>
      <c r="F93" s="197"/>
      <c r="H93" s="145"/>
      <c r="N93" s="145"/>
    </row>
    <row r="94" spans="1:19">
      <c r="C94" s="145"/>
      <c r="E94" s="145"/>
      <c r="F94" s="149"/>
      <c r="H94" s="145"/>
      <c r="N94" s="145"/>
    </row>
    <row r="95" spans="1:19">
      <c r="C95" s="145"/>
      <c r="E95" s="145"/>
      <c r="F95" s="149"/>
      <c r="H95" s="145"/>
      <c r="N95" s="145"/>
    </row>
    <row r="96" spans="1:19">
      <c r="C96" s="145"/>
      <c r="E96" s="145"/>
      <c r="F96" s="149"/>
      <c r="H96" s="145"/>
      <c r="N96" s="145"/>
    </row>
    <row r="97" spans="3:14">
      <c r="C97" s="145"/>
      <c r="E97" s="145"/>
      <c r="F97" s="149"/>
      <c r="H97" s="145"/>
      <c r="N97" s="145"/>
    </row>
    <row r="98" spans="3:14">
      <c r="C98" s="145"/>
      <c r="E98" s="145"/>
      <c r="F98" s="149"/>
      <c r="H98" s="145"/>
      <c r="N98" s="145"/>
    </row>
    <row r="99" spans="3:14">
      <c r="C99" s="145"/>
      <c r="E99" s="145"/>
      <c r="F99" s="149"/>
      <c r="H99" s="145"/>
      <c r="N99" s="145"/>
    </row>
    <row r="100" spans="3:14">
      <c r="C100" s="145"/>
      <c r="E100" s="145"/>
      <c r="F100" s="149"/>
      <c r="H100" s="145"/>
      <c r="N100" s="145"/>
    </row>
  </sheetData>
  <pageMargins left="0.75" right="0.25" top="1" bottom="1" header="0.75" footer="0.5"/>
  <pageSetup scale="58" orientation="landscape" r:id="rId1"/>
  <headerFooter alignWithMargins="0">
    <oddFooter>&amp;CPage 6.2.14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6.1</vt:lpstr>
      <vt:lpstr>6.1.1</vt:lpstr>
      <vt:lpstr>6.1.2_6.1.3</vt:lpstr>
      <vt:lpstr>6.1.4 through 6.1.17</vt:lpstr>
      <vt:lpstr>6.2</vt:lpstr>
      <vt:lpstr>6.2.1</vt:lpstr>
      <vt:lpstr>6.2.2_6.2.3</vt:lpstr>
      <vt:lpstr>6.2.4 through 6.2.13</vt:lpstr>
      <vt:lpstr>6.2.14</vt:lpstr>
      <vt:lpstr>6.2.15</vt:lpstr>
      <vt:lpstr>'6.1'!Print_Area</vt:lpstr>
      <vt:lpstr>'6.1.1'!Print_Area</vt:lpstr>
      <vt:lpstr>'6.1.2_6.1.3'!Print_Area</vt:lpstr>
      <vt:lpstr>'6.1.4 through 6.1.17'!Print_Area</vt:lpstr>
      <vt:lpstr>'6.2'!Print_Area</vt:lpstr>
      <vt:lpstr>'6.2.1'!Print_Area</vt:lpstr>
      <vt:lpstr>'6.2.14'!Print_Area</vt:lpstr>
      <vt:lpstr>'6.2.2_6.2.3'!Print_Area</vt:lpstr>
      <vt:lpstr>'6.2.4 through 6.2.13'!Print_Area</vt:lpstr>
      <vt:lpstr>'6.1.2_6.1.3'!Print_Titles</vt:lpstr>
      <vt:lpstr>'6.1.4 through 6.1.17'!Print_Titles</vt:lpstr>
      <vt:lpstr>'6.2.2_6.2.3'!Print_Titles</vt:lpstr>
      <vt:lpstr>'6.2.4 through 6.2.13'!Print_Titles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2012-02-09T20:48:24Z</dcterms:created>
  <dcterms:modified xsi:type="dcterms:W3CDTF">2012-02-22T17:37:13Z</dcterms:modified>
</cp:coreProperties>
</file>